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O 01 Rekonstrukce p..." sheetId="2" r:id="rId2"/>
    <sheet name="01a - elektroinstalace" sheetId="3" r:id="rId3"/>
    <sheet name="01b - ZTI" sheetId="4" r:id="rId4"/>
    <sheet name="02 - SO 02 Zateplení obál..." sheetId="5" r:id="rId5"/>
    <sheet name="02a - elektroinstalace" sheetId="6" r:id="rId6"/>
    <sheet name="03 - SO 03 Rekonstrukce VZT" sheetId="7" r:id="rId7"/>
    <sheet name="03a - elektroinstalace" sheetId="8" r:id="rId8"/>
    <sheet name="03b - VZT" sheetId="9" r:id="rId9"/>
    <sheet name="04a - vytápění" sheetId="10" r:id="rId10"/>
    <sheet name="04b - stavební část" sheetId="11" r:id="rId11"/>
    <sheet name="05 - VRN" sheetId="12" r:id="rId12"/>
    <sheet name="Pokyny pro vyplnění" sheetId="13" r:id="rId13"/>
  </sheets>
  <definedNames>
    <definedName name="_xlnm.Print_Area" localSheetId="0">'Rekapitulace stavby'!$D$4:$AO$36,'Rekapitulace stavby'!$C$42:$AQ$70</definedName>
    <definedName name="_xlnm._FilterDatabase" localSheetId="1" hidden="1">'01 - SO 01 Rekonstrukce p...'!$C$103:$K$896</definedName>
    <definedName name="_xlnm.Print_Area" localSheetId="1">'01 - SO 01 Rekonstrukce p...'!$C$4:$J$39,'01 - SO 01 Rekonstrukce p...'!$C$45:$J$85,'01 - SO 01 Rekonstrukce p...'!$C$91:$K$896</definedName>
    <definedName name="_xlnm._FilterDatabase" localSheetId="2" hidden="1">'01a - elektroinstalace'!$C$89:$K$168</definedName>
    <definedName name="_xlnm.Print_Area" localSheetId="2">'01a - elektroinstalace'!$C$4:$J$41,'01a - elektroinstalace'!$C$47:$J$69,'01a - elektroinstalace'!$C$75:$K$168</definedName>
    <definedName name="_xlnm._FilterDatabase" localSheetId="3" hidden="1">'01b - ZTI'!$C$91:$K$207</definedName>
    <definedName name="_xlnm.Print_Area" localSheetId="3">'01b - ZTI'!$C$4:$J$41,'01b - ZTI'!$C$47:$J$71,'01b - ZTI'!$C$77:$K$207</definedName>
    <definedName name="_xlnm._FilterDatabase" localSheetId="4" hidden="1">'02 - SO 02 Zateplení obál...'!$C$104:$K$1119</definedName>
    <definedName name="_xlnm.Print_Area" localSheetId="4">'02 - SO 02 Zateplení obál...'!$C$4:$J$39,'02 - SO 02 Zateplení obál...'!$C$45:$J$86,'02 - SO 02 Zateplení obál...'!$C$92:$K$1119</definedName>
    <definedName name="_xlnm._FilterDatabase" localSheetId="5" hidden="1">'02a - elektroinstalace'!$C$86:$K$139</definedName>
    <definedName name="_xlnm.Print_Area" localSheetId="5">'02a - elektroinstalace'!$C$4:$J$41,'02a - elektroinstalace'!$C$47:$J$66,'02a - elektroinstalace'!$C$72:$K$139</definedName>
    <definedName name="_xlnm._FilterDatabase" localSheetId="6" hidden="1">'03 - SO 03 Rekonstrukce VZT'!$C$87:$K$224</definedName>
    <definedName name="_xlnm.Print_Area" localSheetId="6">'03 - SO 03 Rekonstrukce VZT'!$C$4:$J$39,'03 - SO 03 Rekonstrukce VZT'!$C$45:$J$69,'03 - SO 03 Rekonstrukce VZT'!$C$75:$K$224</definedName>
    <definedName name="_xlnm._FilterDatabase" localSheetId="7" hidden="1">'03a - elektroinstalace'!$C$89:$K$172</definedName>
    <definedName name="_xlnm.Print_Area" localSheetId="7">'03a - elektroinstalace'!$C$4:$J$41,'03a - elektroinstalace'!$C$47:$J$69,'03a - elektroinstalace'!$C$75:$K$172</definedName>
    <definedName name="_xlnm._FilterDatabase" localSheetId="8" hidden="1">'03b - VZT'!$C$93:$K$359</definedName>
    <definedName name="_xlnm.Print_Area" localSheetId="8">'03b - VZT'!$C$4:$J$41,'03b - VZT'!$C$47:$J$73,'03b - VZT'!$C$79:$K$359</definedName>
    <definedName name="_xlnm._FilterDatabase" localSheetId="9" hidden="1">'04a - vytápění'!$C$96:$K$162</definedName>
    <definedName name="_xlnm.Print_Area" localSheetId="9">'04a - vytápění'!$C$4:$J$41,'04a - vytápění'!$C$47:$J$76,'04a - vytápění'!$C$82:$K$162</definedName>
    <definedName name="_xlnm._FilterDatabase" localSheetId="10" hidden="1">'04b - stavební část'!$C$86:$K$95</definedName>
    <definedName name="_xlnm.Print_Area" localSheetId="10">'04b - stavební část'!$C$4:$J$41,'04b - stavební část'!$C$47:$J$66,'04b - stavební část'!$C$72:$K$95</definedName>
    <definedName name="_xlnm._FilterDatabase" localSheetId="11" hidden="1">'05 - VRN'!$C$86:$K$176</definedName>
    <definedName name="_xlnm.Print_Area" localSheetId="11">'05 - VRN'!$C$4:$J$39,'05 - VRN'!$C$45:$J$68,'05 - VRN'!$C$74:$K$176</definedName>
    <definedName name="_xlnm.Print_Area" localSheetId="12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'01 - SO 01 Rekonstrukce p...'!$103:$103</definedName>
    <definedName name="_xlnm.Print_Titles" localSheetId="2">'01a - elektroinstalace'!$89:$89</definedName>
    <definedName name="_xlnm.Print_Titles" localSheetId="3">'01b - ZTI'!$91:$91</definedName>
    <definedName name="_xlnm.Print_Titles" localSheetId="4">'02 - SO 02 Zateplení obál...'!$104:$104</definedName>
    <definedName name="_xlnm.Print_Titles" localSheetId="5">'02a - elektroinstalace'!$86:$86</definedName>
    <definedName name="_xlnm.Print_Titles" localSheetId="6">'03 - SO 03 Rekonstrukce VZT'!$87:$87</definedName>
    <definedName name="_xlnm.Print_Titles" localSheetId="7">'03a - elektroinstalace'!$89:$89</definedName>
    <definedName name="_xlnm.Print_Titles" localSheetId="8">'03b - VZT'!$93:$93</definedName>
    <definedName name="_xlnm.Print_Titles" localSheetId="9">'04a - vytápění'!$96:$96</definedName>
    <definedName name="_xlnm.Print_Titles" localSheetId="10">'04b - stavební část'!$86:$86</definedName>
    <definedName name="_xlnm.Print_Titles" localSheetId="11">'05 - VRN'!$86:$86</definedName>
  </definedNames>
  <calcPr fullCalcOnLoad="1"/>
</workbook>
</file>

<file path=xl/sharedStrings.xml><?xml version="1.0" encoding="utf-8"?>
<sst xmlns="http://schemas.openxmlformats.org/spreadsheetml/2006/main" count="24195" uniqueCount="3951">
  <si>
    <t>Export Komplet</t>
  </si>
  <si>
    <t>VZ</t>
  </si>
  <si>
    <t>2.0</t>
  </si>
  <si>
    <t>ZAMOK</t>
  </si>
  <si>
    <t>False</t>
  </si>
  <si>
    <t>{e69eef68-7b63-4f95-93ac-2caf2c8380f1}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</si>
  <si>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</si>
  <si>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</si>
  <si>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</si>
  <si>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</si>
  <si>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</si>
  <si>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</si>
  <si>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</si>
  <si>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</si>
  <si>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20221021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</si>
  <si>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</si>
  <si>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</si>
  <si>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školní jídelny ZŠ Špičák R2</t>
  </si>
  <si>
    <t>KSO:</t>
  </si>
  <si>
    <t/>
  </si>
  <si>
    <t>CC-CZ:</t>
  </si>
  <si>
    <t>Místo:</t>
  </si>
  <si>
    <t>Česká Lípa</t>
  </si>
  <si>
    <t>Datum:</t>
  </si>
  <si>
    <t>5. 3. 2024</t>
  </si>
  <si>
    <t>Zadavatel:</t>
  </si>
  <si>
    <t>IČ:</t>
  </si>
  <si>
    <t>Město Č. Lípa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</si>
  <si>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</si>
  <si>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</si>
  <si>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</si>
  <si>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</si>
  <si>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</si>
  <si>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</si>
  <si>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</si>
  <si>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J. Nešněra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</si>
  <si>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</si>
  <si>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</si>
  <si>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</si>
  <si>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</si>
  <si>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</si>
  <si>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</si>
  <si>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</si>
  <si>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</si>
  <si>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</si>
  <si>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</si>
  <si>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</si>
  <si>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</si>
  <si>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</si>
  <si>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</si>
  <si>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</si>
  <si>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</si>
  <si>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</si>
  <si>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</si>
  <si>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</si>
  <si>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</si>
  <si>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</si>
  <si>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</si>
  <si>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</si>
  <si>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</si>
  <si>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</si>
  <si>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</si>
  <si>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</si>
  <si>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</si>
  <si>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</si>
  <si>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</si>
  <si>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</si>
  <si>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</si>
  <si>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</si>
  <si>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</si>
  <si>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</si>
  <si>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</si>
  <si>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</si>
  <si>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</si>
  <si>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</si>
  <si>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</si>
  <si>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</si>
  <si>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SO 01 Rekonstrukce přístavby šaten</t>
  </si>
  <si>
    <t>STA</t>
  </si>
  <si>
    <t>1</t>
  </si>
  <si>
    <t>{a70d237c-dd47-418a-b282-23496ce96446}</t>
  </si>
  <si>
    <t>2</t>
  </si>
  <si>
    <t>/</t>
  </si>
  <si>
    <t>Soupis</t>
  </si>
  <si>
    <t>###NOINSERT###</t>
  </si>
  <si>
    <t>01a</t>
  </si>
  <si>
    <t>elektroinstalace</t>
  </si>
  <si>
    <t>{8d4abdcf-9739-4f0b-bbfc-215d539a5576}</t>
  </si>
  <si>
    <t>01b</t>
  </si>
  <si>
    <t>ZTI</t>
  </si>
  <si>
    <t>{f07d1db4-ef4d-46b4-9479-bb22c183ca94}</t>
  </si>
  <si>
    <t>02</t>
  </si>
  <si>
    <t>SO 02 Zateplení obálky budovy</t>
  </si>
  <si>
    <t>{3a82de8f-145c-4a67-8652-d465a6350e48}</t>
  </si>
  <si>
    <t>02a</t>
  </si>
  <si>
    <t>{8a4fc833-1321-49e9-a6a2-61ae2783d0a1}</t>
  </si>
  <si>
    <t>03</t>
  </si>
  <si>
    <t>SO 03 Rekonstrukce VZT</t>
  </si>
  <si>
    <t>{48b88e72-5c49-4443-88a0-6101a7f3f73c}</t>
  </si>
  <si>
    <t>03a</t>
  </si>
  <si>
    <t>{f84f505a-cd9b-426d-b7bf-55ffd9ec204a}</t>
  </si>
  <si>
    <t>03b</t>
  </si>
  <si>
    <t>VZT</t>
  </si>
  <si>
    <t>{b941ee88-d66f-4a3b-95ba-2d2e78f26cda}</t>
  </si>
  <si>
    <t>04</t>
  </si>
  <si>
    <t>SO 04 Optimalizace otopné soustavy</t>
  </si>
  <si>
    <t>{b2208d5f-712a-435a-9155-15e2762c4110}</t>
  </si>
  <si>
    <t>04a</t>
  </si>
  <si>
    <t>vytápění</t>
  </si>
  <si>
    <t>{88bc7e19-86bf-452f-9777-3ea4a2f48075}</t>
  </si>
  <si>
    <t>04b</t>
  </si>
  <si>
    <t>stavební část</t>
  </si>
  <si>
    <t>{16158685-b1ab-42aa-afcb-e4be65f88bf7}</t>
  </si>
  <si>
    <t>05</t>
  </si>
  <si>
    <t>VRN</t>
  </si>
  <si>
    <t>{0efe9755-0178-4c40-80ad-a8489ca68ede}</t>
  </si>
  <si>
    <t>KRYCÍ LIST SOUPISU PRACÍ</t>
  </si>
  <si>
    <t>Objekt:</t>
  </si>
  <si>
    <t>01 - SO 01 Rekonstrukce přístavby šaten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</si>
  <si>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</si>
  <si>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</si>
  <si>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</si>
  <si>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</si>
  <si>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</si>
  <si>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</si>
  <si>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</si>
  <si>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</si>
  <si>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</si>
  <si>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</si>
  <si>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</si>
  <si>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</si>
  <si>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</si>
  <si>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</si>
  <si>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</si>
  <si>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</si>
  <si>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</si>
  <si>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</si>
  <si>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</si>
  <si>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741 - Elektroinstalace - silnoproud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</si>
  <si>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</si>
  <si>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</si>
  <si>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</si>
  <si>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</si>
  <si>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</si>
  <si>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</si>
  <si>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</si>
  <si>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</si>
  <si>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789 - Povrchové úpravy ocelových konstrukcí a technologických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</si>
  <si>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</si>
  <si>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</si>
  <si>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</si>
  <si>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</si>
  <si>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</si>
  <si>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</si>
  <si>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</si>
  <si>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</si>
  <si>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</si>
  <si>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</si>
  <si>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</si>
  <si>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</si>
  <si>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</si>
  <si>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</si>
  <si>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</si>
  <si>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</si>
  <si>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</si>
  <si>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</si>
  <si>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113106071</t>
  </si>
  <si>
    <t>Rozebrání dlažeb při překopech vozovek ze zámkové dlažby s ložem z kameniva ručně</t>
  </si>
  <si>
    <t>m2</t>
  </si>
  <si>
    <t>CS ÚRS 2024 01</t>
  </si>
  <si>
    <t>4</t>
  </si>
  <si>
    <t>1578712084</t>
  </si>
  <si>
    <t>PP</t>
  </si>
  <si>
    <t>Rozebrání dlažeb a dílců při překopech inženýrských sítí s přemístěním hmot na skládku na vzdálenost do 3 m nebo s naložením na dopravní prostředek ručně vozovek a ploch, s jakoukoliv výplní spár ze zámkové dlažby s ložem z kameniva</t>
  </si>
  <si>
    <t>Online PSC</t>
  </si>
  <si>
    <t>https://podminky.urs.cz/item/CS_URS_2024_01/113106071</t>
  </si>
  <si>
    <t>113107322</t>
  </si>
  <si>
    <t>Odstranění podkladu z kameniva drceného tl přes 100 do 200 mm strojně pl do 50 m2</t>
  </si>
  <si>
    <t>-2062985205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</si>
  <si>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</si>
  <si>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https://podminky.urs.cz/item/CS_URS_2024_01/113107322</t>
  </si>
  <si>
    <t>3</t>
  </si>
  <si>
    <t>113107342</t>
  </si>
  <si>
    <t>Odstranění podkladu živičného tl přes 50 do 100 mm strojně pl do 50 m2</t>
  </si>
  <si>
    <t>-1771247255</t>
  </si>
  <si>
    <t>Odstranění podkladů nebo krytů strojně plochy jednotlivě do 50 m2 s přemístěním hmot na skládku na vzdálenost do 3 m nebo s naložením na dopravní prostředek živičných, o tl. vrstvy přes 50 do 100 mm</t>
  </si>
  <si>
    <t>https://podminky.urs.cz/item/CS_URS_2024_01/113107342</t>
  </si>
  <si>
    <t>VV</t>
  </si>
  <si>
    <t>17</t>
  </si>
  <si>
    <t>1*5</t>
  </si>
  <si>
    <t>Součet</t>
  </si>
  <si>
    <t>122211101</t>
  </si>
  <si>
    <t>Odkopávky a prokopávky v hornině třídy těžitelnosti I, skupiny 3 ručně</t>
  </si>
  <si>
    <t>m3</t>
  </si>
  <si>
    <t>-1860363359</t>
  </si>
  <si>
    <t>Odkopávky a prokopávky ručně zapažené i nezapažené v hornině třídy těžitelnosti I skupiny 3</t>
  </si>
  <si>
    <t>https://podminky.urs.cz/item/CS_URS_2024_01/122211101</t>
  </si>
  <si>
    <t>25,000*0,4</t>
  </si>
  <si>
    <t>5</t>
  </si>
  <si>
    <t>132212131</t>
  </si>
  <si>
    <t>Hloubení nezapažených rýh šířky do 800 mm v soudržných horninách třídy těžitelnosti I skupiny 3 ručně</t>
  </si>
  <si>
    <t>2027575976</t>
  </si>
  <si>
    <t>Hloubení nezapažených rýh šířky do 800 mm ručně s urovnáním dna do předepsaného profilu a spádu v hornině třídy těžitelnosti I skupiny 3 soudržných</t>
  </si>
  <si>
    <t>https://podminky.urs.cz/item/CS_URS_2024_01/132212131</t>
  </si>
  <si>
    <t>4,2*0,6*1,15</t>
  </si>
  <si>
    <t>0,8*0,4*0,3+1,5*0,4*2,15+1,6*0,4*1,15</t>
  </si>
  <si>
    <t>1,5*0,6*0,5+1,5*0,6*2,15+1,18*0,6*1,15</t>
  </si>
  <si>
    <t>1*1*1+1,7*0,5*1"patky</t>
  </si>
  <si>
    <t>6</t>
  </si>
  <si>
    <t>162211311</t>
  </si>
  <si>
    <t>Vodorovné přemístění výkopku z horniny třídy těžitelnosti I skupiny 1 až 3 stavebním kolečkem do 10 m</t>
  </si>
  <si>
    <t>-658509966</t>
  </si>
  <si>
    <t>Vodorovné přemístění výkopku nebo sypaniny stavebním kolečkem s vyprázdněním kolečka na hromady nebo do dopravního prostředku na vzdálenost do 10 m z horniny třídy těžitelnosti I, skupiny 1 až 3</t>
  </si>
  <si>
    <t>https://podminky.urs.cz/item/CS_URS_2024_01/162211311</t>
  </si>
  <si>
    <t>7</t>
  </si>
  <si>
    <t>162751117</t>
  </si>
  <si>
    <t>Vodorovné přemístění přes 9 000 do 10000 m výkopku/sypaniny z horniny třídy těžitelnosti I skupiny 1 až 3</t>
  </si>
  <si>
    <t>499538432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</si>
  <si>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</si>
  <si>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https://podminky.urs.cz/item/CS_URS_2024_01/162751117</t>
  </si>
  <si>
    <t>8</t>
  </si>
  <si>
    <t>171201231</t>
  </si>
  <si>
    <t>Poplatek za uložení zeminy a kamení na recyklační skládce (skládkovné) kód odpadu 17 05 04</t>
  </si>
  <si>
    <t>t</t>
  </si>
  <si>
    <t>-454995429</t>
  </si>
  <si>
    <t>Poplatek za uložení stavebního odpadu na recyklační skládce (skládkovné) zeminy a kamení zatříděného do Katalogu odpadů pod kódem 17 05 04</t>
  </si>
  <si>
    <t>https://podminky.urs.cz/item/CS_URS_2024_01/171201231</t>
  </si>
  <si>
    <t>18,219*2 'Přepočtené koeficientem množství</t>
  </si>
  <si>
    <t>Zakládání</t>
  </si>
  <si>
    <t>9</t>
  </si>
  <si>
    <t>224511114</t>
  </si>
  <si>
    <t>Vrty maloprofilové D přes 195 do 245 mm úklon do 45° hl 0 až 25 m hornina III a IV</t>
  </si>
  <si>
    <t>m</t>
  </si>
  <si>
    <t>831500500</t>
  </si>
  <si>
    <t>Maloprofilové vrty průběžným sacím vrtáním průměru přes 195 do 245 mm do úklonu 45° v hl 0 až 25 m v hornině tř. III a IV</t>
  </si>
  <si>
    <t>https://podminky.urs.cz/item/CS_URS_2024_01/224511114</t>
  </si>
  <si>
    <t>9*13</t>
  </si>
  <si>
    <t>10</t>
  </si>
  <si>
    <t>274313811</t>
  </si>
  <si>
    <t>Základové pásy z betonu tř. C 25/30</t>
  </si>
  <si>
    <t>1239914020</t>
  </si>
  <si>
    <t>Základy z betonu prostého pasy betonu kamenem neprokládaného tř. C 25/30</t>
  </si>
  <si>
    <t>https://podminky.urs.cz/item/CS_URS_2024_01/274313811</t>
  </si>
  <si>
    <t>1*1*1,15+1,7*0,5*1"patky</t>
  </si>
  <si>
    <t>2,874"žebra</t>
  </si>
  <si>
    <t>11</t>
  </si>
  <si>
    <t>274351121</t>
  </si>
  <si>
    <t>Zřízení bednění základových pasů rovného</t>
  </si>
  <si>
    <t>-1371585744</t>
  </si>
  <si>
    <t>Bednění základů pasů rovné zřízení</t>
  </si>
  <si>
    <t>https://podminky.urs.cz/item/CS_URS_2024_01/274351121</t>
  </si>
  <si>
    <t>9,58*2</t>
  </si>
  <si>
    <t>12</t>
  </si>
  <si>
    <t>274351122</t>
  </si>
  <si>
    <t>Odstranění bednění základových pasů rovného</t>
  </si>
  <si>
    <t>1106847312</t>
  </si>
  <si>
    <t>Bednění základů pasů rovné odstranění</t>
  </si>
  <si>
    <t>https://podminky.urs.cz/item/CS_URS_2024_01/274351122</t>
  </si>
  <si>
    <t>13</t>
  </si>
  <si>
    <t>274361821</t>
  </si>
  <si>
    <t>Výztuž základových pasů betonářskou ocelí 10 505 (R)</t>
  </si>
  <si>
    <t>-331542594</t>
  </si>
  <si>
    <t>Výztuž základů pasů z betonářské oceli 10 505 (R) nebo BSt 500</t>
  </si>
  <si>
    <t>https://podminky.urs.cz/item/CS_URS_2024_01/274361821</t>
  </si>
  <si>
    <t>10,219*0,08</t>
  </si>
  <si>
    <t>14</t>
  </si>
  <si>
    <t>274362021</t>
  </si>
  <si>
    <t>Výztuž základových pasů svařovanými sítěmi Kari</t>
  </si>
  <si>
    <t>-1986000735</t>
  </si>
  <si>
    <t>Výztuž základů pasů ze svařovaných sítí z drátů typu KARI</t>
  </si>
  <si>
    <t>https://podminky.urs.cz/item/CS_URS_2024_01/274362021</t>
  </si>
  <si>
    <t>282602112</t>
  </si>
  <si>
    <t>Injektování povrchové vysokotlaké s dvojitým obturátorem mikropilot a kotev tlakem přes 0,6 do 2 MPa</t>
  </si>
  <si>
    <t>hod</t>
  </si>
  <si>
    <t>1987515437</t>
  </si>
  <si>
    <t>Injektování povrchové s dvojitým obturátorem mikropilot nebo kotev tlakem přes 0,60 do 2,0 MPa</t>
  </si>
  <si>
    <t>https://podminky.urs.cz/item/CS_URS_2024_01/282602112</t>
  </si>
  <si>
    <t>13*4</t>
  </si>
  <si>
    <t>16</t>
  </si>
  <si>
    <t>M</t>
  </si>
  <si>
    <t>58128450</t>
  </si>
  <si>
    <t>bentonit aktivovaný mletý pro vrty, injektáže a těsnění vodních staveb VL</t>
  </si>
  <si>
    <t>1744204427</t>
  </si>
  <si>
    <t>(PI*0,15*0,15*117)*2,8</t>
  </si>
  <si>
    <t>283111113</t>
  </si>
  <si>
    <t>Zřízení trubkových mikropilot svislých část hladká D přes 105 do 115 mm</t>
  </si>
  <si>
    <t>-1772755214</t>
  </si>
  <si>
    <t>Zřízení ocelových, trubkových mikropilot tlakové i tahové svislé nebo odklon od svislice do 60° část hladká, průměru přes 105 do 115 mm</t>
  </si>
  <si>
    <t>https://podminky.urs.cz/item/CS_URS_2024_01/283111113</t>
  </si>
  <si>
    <t>18</t>
  </si>
  <si>
    <t>14011080</t>
  </si>
  <si>
    <t>trubka ocelová bezešvá hladká jakost 11 353 108x20mm</t>
  </si>
  <si>
    <t>347937464</t>
  </si>
  <si>
    <t>117*1,1 'Přepočtené koeficientem množství</t>
  </si>
  <si>
    <t>19</t>
  </si>
  <si>
    <t>283131113</t>
  </si>
  <si>
    <t>Zřízení hlavy mikropilot namáhaných tlakem i tahem D přes 105 do 115 mm</t>
  </si>
  <si>
    <t>kus</t>
  </si>
  <si>
    <t>-679818262</t>
  </si>
  <si>
    <t>Zřízení hlav trubkových mikropilot namáhaných tlakem i tahem, průměru přes 105 do 115 mm</t>
  </si>
  <si>
    <t>https://podminky.urs.cz/item/CS_URS_2024_01/283131113</t>
  </si>
  <si>
    <t>P</t>
  </si>
  <si>
    <t>Poznámka k položce:
včetně nátěru hlavy nad terénem</t>
  </si>
  <si>
    <t>20</t>
  </si>
  <si>
    <t>13611248</t>
  </si>
  <si>
    <t>plech ocelový hladký jakost S235JR tl 20mm tabule</t>
  </si>
  <si>
    <t>1126459557</t>
  </si>
  <si>
    <t>0,3*0,3*0,02*7,8*13</t>
  </si>
  <si>
    <t>284888R</t>
  </si>
  <si>
    <t>Zřízení a odstranění pilotážního plata</t>
  </si>
  <si>
    <t>soubor</t>
  </si>
  <si>
    <t>-1753680534</t>
  </si>
  <si>
    <t>Poznámka k položce:
včetně uvedení pozemku do původního stavu</t>
  </si>
  <si>
    <t>Svislé a kompletní konstrukce</t>
  </si>
  <si>
    <t>22</t>
  </si>
  <si>
    <t>310237241</t>
  </si>
  <si>
    <t>Zazdívka otvorů pl přes 0,09 do 0,25 m2 ve zdivu nadzákladovém cihlami pálenými tl do 300 mm</t>
  </si>
  <si>
    <t>1171976660</t>
  </si>
  <si>
    <t>Zazdívka otvorů ve zdivu nadzákladovém cihlami pálenými plochy přes 0,09 m2 do 0,25 m2, ve zdi tl. do 300 mm</t>
  </si>
  <si>
    <t>https://podminky.urs.cz/item/CS_URS_2024_01/310237241</t>
  </si>
  <si>
    <t>23</t>
  </si>
  <si>
    <t>310238211</t>
  </si>
  <si>
    <t>Zazdívka otvorů pl přes 0,25 do 1 m2 ve zdivu nadzákladovém cihlami pálenými na MVC</t>
  </si>
  <si>
    <t>-1727910570</t>
  </si>
  <si>
    <t>Zazdívka otvorů ve zdivu nadzákladovém cihlami pálenými plochy přes 0,25 m2 do 1 m2 na maltu vápenocementovou</t>
  </si>
  <si>
    <t>https://podminky.urs.cz/item/CS_URS_2024_01/310238211</t>
  </si>
  <si>
    <t>24</t>
  </si>
  <si>
    <t>311237141</t>
  </si>
  <si>
    <t>Zdivo jednovrstvé tepelně izolační z cihel broušených na tenkovrstvou maltu U přes 0,18 do 0,22 W/m2K tl zdiva 440 mm</t>
  </si>
  <si>
    <t>1674502476</t>
  </si>
  <si>
    <t>Zdivo jednovrstvé tepelně izolační z cihel děrovaných broušených na tenkovrstvou maltu, součinitel prostupu tepla U přes 0,18 do 0,22, tl. zdiva 440 mm</t>
  </si>
  <si>
    <t>https://podminky.urs.cz/item/CS_URS_2024_01/311237141</t>
  </si>
  <si>
    <t>25</t>
  </si>
  <si>
    <t>311321815</t>
  </si>
  <si>
    <t>Nosná zeď ze ŽB pohledového tř. C 30/37 bez výztuže</t>
  </si>
  <si>
    <t>107765904</t>
  </si>
  <si>
    <t>Nadzákladové zdi z betonu železového (bez výztuže) nosné pohledového (v přírodní barvě drtí a přísad) tř. C 30/37</t>
  </si>
  <si>
    <t>https://podminky.urs.cz/item/CS_URS_2024_01/311321815</t>
  </si>
  <si>
    <t>(11,039+3,783)*0,2</t>
  </si>
  <si>
    <t>(58,22+240,578+10,098+86,107)*0,3</t>
  </si>
  <si>
    <t>(2,771+24,357)*0,445</t>
  </si>
  <si>
    <t>2,965"vstup</t>
  </si>
  <si>
    <t>26</t>
  </si>
  <si>
    <t>311351121</t>
  </si>
  <si>
    <t>Zřízení oboustranného bednění nosných nadzákladových zdí</t>
  </si>
  <si>
    <t>837258125</t>
  </si>
  <si>
    <t>Bednění nadzákladových zdí nosných rovné oboustranné za každou stranu zřízení</t>
  </si>
  <si>
    <t>https://podminky.urs.cz/item/CS_URS_2024_01/311351121</t>
  </si>
  <si>
    <t>(11,039+3,783)*2</t>
  </si>
  <si>
    <t>27</t>
  </si>
  <si>
    <t>311351122</t>
  </si>
  <si>
    <t>Odstranění oboustranného bednění nosných nadzákladových zdí</t>
  </si>
  <si>
    <t>1532273204</t>
  </si>
  <si>
    <t>Bednění nadzákladových zdí nosných rovné oboustranné za každou stranu odstranění</t>
  </si>
  <si>
    <t>https://podminky.urs.cz/item/CS_URS_2024_01/311351122</t>
  </si>
  <si>
    <t>28</t>
  </si>
  <si>
    <t>311351611</t>
  </si>
  <si>
    <t>Zřízení kruhového oboustranného bednění nosných nadzákladových zdí r přes 4 m</t>
  </si>
  <si>
    <t>-447088079</t>
  </si>
  <si>
    <t>Bednění nadzákladových zdí nosných kruhové nebo obloukové oboustranné za každou stranu poloměru přes 4 m zřízení</t>
  </si>
  <si>
    <t>https://podminky.urs.cz/item/CS_URS_2024_01/311351611</t>
  </si>
  <si>
    <t>(58,22+240,578+10,098+86,107+2,771+24,357)*2</t>
  </si>
  <si>
    <t>29</t>
  </si>
  <si>
    <t>311351612</t>
  </si>
  <si>
    <t>Odstranění kruhového oboustranného bednění nosných nadzákladových zdí r přes 4 m</t>
  </si>
  <si>
    <t>-835265152</t>
  </si>
  <si>
    <t>Bednění nadzákladových zdí nosných kruhové nebo obloukové oboustranné za každou stranu poloměru přes 4 m odstranění</t>
  </si>
  <si>
    <t>https://podminky.urs.cz/item/CS_URS_2024_01/311351612</t>
  </si>
  <si>
    <t>30</t>
  </si>
  <si>
    <t>311351911</t>
  </si>
  <si>
    <t>Příplatek k cenám bednění nosných nadzákladových zdí za pohledový beton</t>
  </si>
  <si>
    <t>1553054299</t>
  </si>
  <si>
    <t>Bednění nadzákladových zdí nosných Příplatek k cenám bednění za pohledový beton</t>
  </si>
  <si>
    <t>https://podminky.urs.cz/item/CS_URS_2024_01/311351911</t>
  </si>
  <si>
    <t>31</t>
  </si>
  <si>
    <t>311361821</t>
  </si>
  <si>
    <t>Výztuž nosných zdí betonářskou ocelí 10 505</t>
  </si>
  <si>
    <t>-1132122311</t>
  </si>
  <si>
    <t>Výztuž nadzákladových zdí nosných svislých nebo odkloněných od svislice, rovných nebo oblých z betonářské oceli 10 505 (R) nebo BSt 500</t>
  </si>
  <si>
    <t>https://podminky.urs.cz/item/CS_URS_2024_01/311361821</t>
  </si>
  <si>
    <t>133,537*0,16</t>
  </si>
  <si>
    <t>32</t>
  </si>
  <si>
    <t>317944321</t>
  </si>
  <si>
    <t>Válcované nosníky do č.12 dodatečně osazované do připravených otvorů</t>
  </si>
  <si>
    <t>-1810185135</t>
  </si>
  <si>
    <t>Válcované nosníky dodatečně osazované do připravených otvorů bez zazdění hlav do č. 12</t>
  </si>
  <si>
    <t>https://podminky.urs.cz/item/CS_URS_2024_01/317944321</t>
  </si>
  <si>
    <t>1,3*2*0,012</t>
  </si>
  <si>
    <t>33</t>
  </si>
  <si>
    <t>337173110</t>
  </si>
  <si>
    <t>Montáž ocelových kcí skeletů 1 až 2 podlažních budov</t>
  </si>
  <si>
    <t>203054576</t>
  </si>
  <si>
    <t>Montáž ocelové konstrukce skeletu budov počtu podlaží 1 až 2</t>
  </si>
  <si>
    <t>https://podminky.urs.cz/item/CS_URS_2024_01/337173110</t>
  </si>
  <si>
    <t>3,75"sloupy</t>
  </si>
  <si>
    <t>5,6"HEB</t>
  </si>
  <si>
    <t>34</t>
  </si>
  <si>
    <t>13010990</t>
  </si>
  <si>
    <t>ocel profilová jakost S235JR (11 375) průřez HEB 300</t>
  </si>
  <si>
    <t>-2138844250</t>
  </si>
  <si>
    <t>Poznámka k položce:
včetně povrchové úpravy</t>
  </si>
  <si>
    <t>35</t>
  </si>
  <si>
    <t>654897R</t>
  </si>
  <si>
    <t>ocelové sloupy přístavby</t>
  </si>
  <si>
    <t>348806476</t>
  </si>
  <si>
    <t>36</t>
  </si>
  <si>
    <t>342244111</t>
  </si>
  <si>
    <t>Příčka z cihel děrovaných do P10 na maltu M5 tloušťky 115 mm</t>
  </si>
  <si>
    <t>-285100127</t>
  </si>
  <si>
    <t>Příčky jednoduché z cihel děrovaných klasických spojených na pero a drážku na maltu M5, pevnost cihel do P15, tl. příčky 115 mm</t>
  </si>
  <si>
    <t>https://podminky.urs.cz/item/CS_URS_2024_01/342244111</t>
  </si>
  <si>
    <t>3*3,25</t>
  </si>
  <si>
    <t>37</t>
  </si>
  <si>
    <t>342244121</t>
  </si>
  <si>
    <t>Příčka z cihel děrovaných do P10 na maltu M5 tloušťky 140 mm</t>
  </si>
  <si>
    <t>2083592545</t>
  </si>
  <si>
    <t>Příčky jednoduché z cihel děrovaných klasických spojených na pero a drážku na maltu M5, pevnost cihel do P15, tl. příčky 140 mm</t>
  </si>
  <si>
    <t>https://podminky.urs.cz/item/CS_URS_2024_01/342244121</t>
  </si>
  <si>
    <t>2,5*2</t>
  </si>
  <si>
    <t>0,55*2*2,45</t>
  </si>
  <si>
    <t>38</t>
  </si>
  <si>
    <t>389381001</t>
  </si>
  <si>
    <t>Dobetonování prefabrikovaných konstrukcí</t>
  </si>
  <si>
    <t>-790661495</t>
  </si>
  <si>
    <t>https://podminky.urs.cz/item/CS_URS_2024_01/389381001</t>
  </si>
  <si>
    <t>Poznámka k položce:
otvory ve stropech</t>
  </si>
  <si>
    <t>1,2</t>
  </si>
  <si>
    <t>Vodorovné konstrukce</t>
  </si>
  <si>
    <t>39</t>
  </si>
  <si>
    <t>411171135</t>
  </si>
  <si>
    <t>Montáž ocelových kcí podlah a plošin hmotnosti přes 100 kg/m2 pokrytých rošty</t>
  </si>
  <si>
    <t>1248767106</t>
  </si>
  <si>
    <t>Montáž ocelové konstrukce podlah a plošin pokrytou rošty hmotnosti konstrukce podlahy přes 100 kg/m2</t>
  </si>
  <si>
    <t>https://podminky.urs.cz/item/CS_URS_2024_01/411171135</t>
  </si>
  <si>
    <t>40</t>
  </si>
  <si>
    <t>5465423R</t>
  </si>
  <si>
    <t>únikové schodiště</t>
  </si>
  <si>
    <t>823337076</t>
  </si>
  <si>
    <t>41</t>
  </si>
  <si>
    <t>411321414</t>
  </si>
  <si>
    <t>Stropy deskové ze ŽB tř. C 25/30</t>
  </si>
  <si>
    <t>1350612490</t>
  </si>
  <si>
    <t>Stropy z betonu železového (bez výztuže) stropů deskových, plochých střech, desek balkonových, desek hřibových stropů včetně hlavic hřibových sloupů tř. C 25/30</t>
  </si>
  <si>
    <t>https://podminky.urs.cz/item/CS_URS_2024_01/411321414</t>
  </si>
  <si>
    <t>7,520*0,12"SN9</t>
  </si>
  <si>
    <t>(7,1+5)/2*3,75*0,2"SN3</t>
  </si>
  <si>
    <t>42</t>
  </si>
  <si>
    <t>411351011</t>
  </si>
  <si>
    <t>Zřízení bednění stropů deskových tl přes 5 do 25 cm bez podpěrné kce</t>
  </si>
  <si>
    <t>-1075669682</t>
  </si>
  <si>
    <t>Bednění stropních konstrukcí - bez podpěrné konstrukce desek tloušťky stropní desky přes 5 do 25 cm zřízení</t>
  </si>
  <si>
    <t>https://podminky.urs.cz/item/CS_URS_2024_01/411351011</t>
  </si>
  <si>
    <t>(7,1+5)/2*3,75"SN3</t>
  </si>
  <si>
    <t>43</t>
  </si>
  <si>
    <t>411351012</t>
  </si>
  <si>
    <t>Odstranění bednění stropů deskových tl přes 5 do 25 cm bez podpěrné kce</t>
  </si>
  <si>
    <t>-1875410741</t>
  </si>
  <si>
    <t>Bednění stropních konstrukcí - bez podpěrné konstrukce desek tloušťky stropní desky přes 5 do 25 cm odstranění</t>
  </si>
  <si>
    <t>https://podminky.urs.cz/item/CS_URS_2024_01/411351012</t>
  </si>
  <si>
    <t>44</t>
  </si>
  <si>
    <t>411354247</t>
  </si>
  <si>
    <t>Bednění stropů ztracené z hraněných trapézových vln v 60 mm plech pozinkovaný tl 0,88 mm</t>
  </si>
  <si>
    <t>-1334062577</t>
  </si>
  <si>
    <t>Bednění stropů ztracené ocelové žebrované ze širokých tenkostěnných ohýbaných profilů (hraněných trapézových vln), bez úpravy povrchu otevřeného podhledu, bez podpěrné konstrukce, s osazením nasucho na zdech do připravených ozubů, popř. na rovných zdech, trámech, průvlacích, do traverz s povrchem pozinkovaným, výšky vln 60 mm, tl. plechu 0,88 mm</t>
  </si>
  <si>
    <t>https://podminky.urs.cz/item/CS_URS_2024_01/411354247</t>
  </si>
  <si>
    <t>7,52</t>
  </si>
  <si>
    <t>45</t>
  </si>
  <si>
    <t>411354311</t>
  </si>
  <si>
    <t>Zřízení podpěrné konstrukce stropů výšky do 4 m tl přes 5 do 15 cm</t>
  </si>
  <si>
    <t>-1090465024</t>
  </si>
  <si>
    <t>Podpěrná konstrukce stropů - desek, kleneb a skořepin výška podepření do 4 m tloušťka stropu přes 5 do 15 cm zřízení</t>
  </si>
  <si>
    <t>https://podminky.urs.cz/item/CS_URS_2024_01/411354311</t>
  </si>
  <si>
    <t>46</t>
  </si>
  <si>
    <t>411354312</t>
  </si>
  <si>
    <t>Odstranění podpěrné konstrukce stropů výšky do 4 m tl přes 5 do 15 cm</t>
  </si>
  <si>
    <t>-1588780859</t>
  </si>
  <si>
    <t>Podpěrná konstrukce stropů - desek, kleneb a skořepin výška podepření do 4 m tloušťka stropu přes 5 do 15 cm odstranění</t>
  </si>
  <si>
    <t>https://podminky.urs.cz/item/CS_URS_2024_01/411354312</t>
  </si>
  <si>
    <t>47</t>
  </si>
  <si>
    <t>411361821</t>
  </si>
  <si>
    <t>Výztuž stropů betonářskou ocelí 10 505</t>
  </si>
  <si>
    <t>241391981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</si>
  <si>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</si>
  <si>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https://podminky.urs.cz/item/CS_URS_2024_01/411361821</t>
  </si>
  <si>
    <t>5,44*0,12</t>
  </si>
  <si>
    <t>48</t>
  </si>
  <si>
    <t>434121416</t>
  </si>
  <si>
    <t>Osazení ŽB schodišťových stupňů drsných na schodnice</t>
  </si>
  <si>
    <t>-1608590879</t>
  </si>
  <si>
    <t>Osazování schodišťových stupňů železobetonových s vyspárováním styčných spár, s provizorním dřevěným zábradlím a dočasným zakrytím stupnic prkny na schodnice, stupňů drsných</t>
  </si>
  <si>
    <t>https://podminky.urs.cz/item/CS_URS_2024_01/434121416</t>
  </si>
  <si>
    <t>2,9*24</t>
  </si>
  <si>
    <t>49</t>
  </si>
  <si>
    <t>387864R</t>
  </si>
  <si>
    <t>Prefa stupeň dle D.1.2.15</t>
  </si>
  <si>
    <t>1680552524</t>
  </si>
  <si>
    <t>50</t>
  </si>
  <si>
    <t>441171153</t>
  </si>
  <si>
    <t>Montáž ocelových kcí zastřešení vazníky nebo krovy hmotnosti prvku přes 100 kg/m dl přes 18 do 24 m</t>
  </si>
  <si>
    <t>-80806148</t>
  </si>
  <si>
    <t>Montáž ocelové konstrukce zastřešení (vazníky, krovy) hmotnosti jednotlivých prvků přes 100 kg/m, délky přes 18 do 24 m</t>
  </si>
  <si>
    <t>https://podminky.urs.cz/item/CS_URS_2024_01/441171153</t>
  </si>
  <si>
    <t>51</t>
  </si>
  <si>
    <t>546546R</t>
  </si>
  <si>
    <t>OK střechy</t>
  </si>
  <si>
    <t>-1768378369</t>
  </si>
  <si>
    <t>Poznámka k položce:
včetně táhel a spojovacího materiálu. Povrchová úprava dle PD zahrnuta v ceně</t>
  </si>
  <si>
    <t>Komunikace pozemní</t>
  </si>
  <si>
    <t>52</t>
  </si>
  <si>
    <t>564761101</t>
  </si>
  <si>
    <t>Podklad z kameniva hrubého drceného vel. 32-63 mm plochy do 100 m2 tl 200 mm</t>
  </si>
  <si>
    <t>522709684</t>
  </si>
  <si>
    <t>Podklad nebo kryt z kameniva hrubého drceného vel. 32-63 mm s rozprostřením a zhutněním plochy jednotlivě do 100 m2, po zhutnění tl. 200 mm</t>
  </si>
  <si>
    <t>https://podminky.urs.cz/item/CS_URS_2024_01/564761101</t>
  </si>
  <si>
    <t>53</t>
  </si>
  <si>
    <t>564831011</t>
  </si>
  <si>
    <t>Podklad ze štěrkodrtě ŠD plochy do 100 m2 tl 100 mm</t>
  </si>
  <si>
    <t>-719753949</t>
  </si>
  <si>
    <t>Podklad ze štěrkodrti ŠD s rozprostřením a zhutněním plochy jednotlivě do 100 m2, po zhutnění tl. 100 mm</t>
  </si>
  <si>
    <t>https://podminky.urs.cz/item/CS_URS_2024_01/564831011</t>
  </si>
  <si>
    <t>54</t>
  </si>
  <si>
    <t>577175032</t>
  </si>
  <si>
    <t>Asfaltový beton vrstva ložní ACL 16 (ABVH) tl. 80 mm š do 1,5 m z modifikovaného asfaltu</t>
  </si>
  <si>
    <t>-756352410</t>
  </si>
  <si>
    <t>Asfaltový beton vrstva ložní ACL 16 (ABH) s rozprostřením a zhutněním z modifikovaného asfaltu v pruhu šířky do 1,5 m, po zhutnění tl. 80 mm</t>
  </si>
  <si>
    <t>https://podminky.urs.cz/item/CS_URS_2024_01/577175032</t>
  </si>
  <si>
    <t>55</t>
  </si>
  <si>
    <t>596211110</t>
  </si>
  <si>
    <t>Kladení zámkové dlažby komunikací pro pěší ručně tl 60 mm skupiny A pl do 50 m2</t>
  </si>
  <si>
    <t>-182145221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</si>
  <si>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</si>
  <si>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https://podminky.urs.cz/item/CS_URS_2024_01/596211110</t>
  </si>
  <si>
    <t>56</t>
  </si>
  <si>
    <t>59245008</t>
  </si>
  <si>
    <t>dlažba tvar obdélník betonová 200x100x60mm barevná</t>
  </si>
  <si>
    <t>2089331714</t>
  </si>
  <si>
    <t>25*1,03 'Přepočtené koeficientem množství</t>
  </si>
  <si>
    <t>Úpravy povrchů, podlahy a osazování výplní</t>
  </si>
  <si>
    <t>57</t>
  </si>
  <si>
    <t>612315223</t>
  </si>
  <si>
    <t>Vápenná štuková omítka malých ploch přes 0,25 do 1 m2 na stěnách</t>
  </si>
  <si>
    <t>-470360290</t>
  </si>
  <si>
    <t>Vápenná omítka jednotlivých malých ploch štuková na stěnách, plochy jednotlivě přes 0,25 do 1 m2</t>
  </si>
  <si>
    <t>https://podminky.urs.cz/item/CS_URS_2024_01/612315223</t>
  </si>
  <si>
    <t>32,000*2</t>
  </si>
  <si>
    <t>58</t>
  </si>
  <si>
    <t>612321121</t>
  </si>
  <si>
    <t>Vápenocementová omítka hladká jednovrstvá vnitřních stěn nanášená ručně</t>
  </si>
  <si>
    <t>-386429657</t>
  </si>
  <si>
    <t>Omítka vápenocementová vnitřních ploch nanášená ručně jednovrstvá, tloušťky do 10 mm hladká svislých konstrukcí stěn</t>
  </si>
  <si>
    <t>https://podminky.urs.cz/item/CS_URS_2024_01/612321121</t>
  </si>
  <si>
    <t>(1,96+3,025)*2*2-1,8</t>
  </si>
  <si>
    <t>59</t>
  </si>
  <si>
    <t>612321141</t>
  </si>
  <si>
    <t>Vápenocementová omítka štuková dvouvrstvá vnitřních stěn nanášená ručně</t>
  </si>
  <si>
    <t>-1506916454</t>
  </si>
  <si>
    <t>Omítka vápenocementová vnitřních ploch nanášená ručně dvouvrstvá, tloušťky jádrové omítky do 10 mm a tloušťky štuku do 3 mm štuková svislých konstrukcí stěn</t>
  </si>
  <si>
    <t>https://podminky.urs.cz/item/CS_URS_2024_01/612321141</t>
  </si>
  <si>
    <t>(7,05+1,13)*3,25</t>
  </si>
  <si>
    <t>(3,025+1,96)*2*1,25</t>
  </si>
  <si>
    <t>(3,025+0,52+2,13+0,77+1,7+0,97+0,7*2+0,5+2,1+1,02*2)*3,25</t>
  </si>
  <si>
    <t>5*2+2,7</t>
  </si>
  <si>
    <t>60</t>
  </si>
  <si>
    <t>622142001</t>
  </si>
  <si>
    <t>Potažení vnějších stěn sklovláknitým pletivem vtlačeným do tenkovrstvé hmoty</t>
  </si>
  <si>
    <t>-1119726269</t>
  </si>
  <si>
    <t>Potažení vnějších ploch pletivem v ploše nebo pruzích, na plném podkladu sklovláknitým vtlačením do tmelu stěn</t>
  </si>
  <si>
    <t>https://podminky.urs.cz/item/CS_URS_2024_01/622142001</t>
  </si>
  <si>
    <t>56"11 d.1.1.6</t>
  </si>
  <si>
    <t>61</t>
  </si>
  <si>
    <t>622221021</t>
  </si>
  <si>
    <t>Montáž kontaktního zateplení vnějších stěn lepením a mechanickým kotvením TI z minerální vlny s podélnou orientací do zdiva a betonu tl přes 80 do 120 mm</t>
  </si>
  <si>
    <t>2082057781</t>
  </si>
  <si>
    <t>Montáž kontaktního zateplení lepením a mechanickým kotvením z desek z minerální vlny s podélnou orientací vláken nebo kombinovaných na vnější stěny, na podklad betonový nebo z lehčeného betonu, z tvárnic keramických nebo vápenopískových, tloušťky desek přes 80 do 120 mm</t>
  </si>
  <si>
    <t>https://podminky.urs.cz/item/CS_URS_2024_01/622221021</t>
  </si>
  <si>
    <t>Poznámka k položce:
8 - D.1.1.6</t>
  </si>
  <si>
    <t>62</t>
  </si>
  <si>
    <t>63151527</t>
  </si>
  <si>
    <t>deska tepelně izolační minerální kontaktních fasád podélné vlákno λ=0,036 tl 100mm</t>
  </si>
  <si>
    <t>1529099566</t>
  </si>
  <si>
    <t>56*1,05 'Přepočtené koeficientem množství</t>
  </si>
  <si>
    <t>63</t>
  </si>
  <si>
    <t>622321131</t>
  </si>
  <si>
    <t>Potažení vnějších stěn vápenocementovým aktivovaným štukem tloušťky do 3 mm</t>
  </si>
  <si>
    <t>841540647</t>
  </si>
  <si>
    <t>Potažení vnějších ploch štukem vápenocementovým, tloušťky do 3 mm stěn</t>
  </si>
  <si>
    <t>https://podminky.urs.cz/item/CS_URS_2024_01/622321131</t>
  </si>
  <si>
    <t>64</t>
  </si>
  <si>
    <t>631311125</t>
  </si>
  <si>
    <t>Mazanina tl přes 80 do 120 mm z betonu prostého bez zvýšených nároků na prostředí tř. C 20/25</t>
  </si>
  <si>
    <t>949760897</t>
  </si>
  <si>
    <t>Mazanina z betonu prostého bez zvýšených nároků na prostředí tl. přes 80 do 120 mm tř. C 20/25</t>
  </si>
  <si>
    <t>https://podminky.urs.cz/item/CS_URS_2024_01/631311125</t>
  </si>
  <si>
    <t>14,76*0,09</t>
  </si>
  <si>
    <t>65</t>
  </si>
  <si>
    <t>632451441</t>
  </si>
  <si>
    <t>Doplnění cementového potěru hlazeného pl do 1 m2 tl přes 30 do 40 mm</t>
  </si>
  <si>
    <t>961590631</t>
  </si>
  <si>
    <t>Doplnění cementového potěru na mazaninách a betonových podkladech (s dodáním hmot), hlazeného dřevěným nebo ocelovým hladítkem, plochy jednotlivě do 1 m2 a tl. přes 30 do 40 mm</t>
  </si>
  <si>
    <t>https://podminky.urs.cz/item/CS_URS_2024_01/632451441</t>
  </si>
  <si>
    <t>0,4*0,4*7"kotvení HEB</t>
  </si>
  <si>
    <t>66</t>
  </si>
  <si>
    <t>632452411</t>
  </si>
  <si>
    <t>Doplnění cementového potěru hlazeného pl přes 1 do 4 m2 tl do 10 mm</t>
  </si>
  <si>
    <t>-418293470</t>
  </si>
  <si>
    <t>Doplnění cementového potěru na mazaninách a betonových podkladech (s dodáním hmot), hlazeného dřevěným nebo ocelovým hladítkem, plochy jednotlivě přes 1 m2 do 4 m2 a tl. do 10 mm</t>
  </si>
  <si>
    <t>https://podminky.urs.cz/item/CS_URS_2024_01/632452411</t>
  </si>
  <si>
    <t>67</t>
  </si>
  <si>
    <t>633811111</t>
  </si>
  <si>
    <t>Broušení nerovností betonových podlah do 2 mm - stržení šlemu</t>
  </si>
  <si>
    <t>1910689725</t>
  </si>
  <si>
    <t>Broušení betonových podlah nerovností do 2 mm (stržení šlemu)</t>
  </si>
  <si>
    <t>https://podminky.urs.cz/item/CS_URS_2024_01/633811111</t>
  </si>
  <si>
    <t>68</t>
  </si>
  <si>
    <t>633811119</t>
  </si>
  <si>
    <t>Příplatek k broušení nerovností betonových podlah ZKD 1 mm úběru</t>
  </si>
  <si>
    <t>-1604173975</t>
  </si>
  <si>
    <t>Broušení betonových podlah Příplatek k ceně za každý další 1 mm úběru</t>
  </si>
  <si>
    <t>https://podminky.urs.cz/item/CS_URS_2024_01/633811119</t>
  </si>
  <si>
    <t>235*2 'Přepočtené koeficientem množství</t>
  </si>
  <si>
    <t>69</t>
  </si>
  <si>
    <t>642942111</t>
  </si>
  <si>
    <t>Osazování zárubní nebo rámů dveřních kovových do 2,5 m2 na MC</t>
  </si>
  <si>
    <t>275309088</t>
  </si>
  <si>
    <t>Osazování zárubní nebo rámů kovových dveřních lisovaných nebo z úhelníků bez dveřních křídel na cementovou maltu, plochy otvoru do 2,5 m2</t>
  </si>
  <si>
    <t>https://podminky.urs.cz/item/CS_URS_2024_01/642942111</t>
  </si>
  <si>
    <t>70</t>
  </si>
  <si>
    <t>55331483</t>
  </si>
  <si>
    <t>zárubeň jednokřídlá ocelová pro zdění tl stěny 75-100mm rozměru 900/1970, 2100mm</t>
  </si>
  <si>
    <t>-621243706</t>
  </si>
  <si>
    <t>71</t>
  </si>
  <si>
    <t>642942221</t>
  </si>
  <si>
    <t>Osazování zárubní nebo rámů dveřních kovových přes 2,5 do 4,5 m2 na MC</t>
  </si>
  <si>
    <t>1182803535</t>
  </si>
  <si>
    <t>Osazování zárubní nebo rámů kovových dveřních lisovaných nebo z úhelníků bez dveřních křídel na cementovou maltu, plochy otvoru přes 2,5 do 4,5 m2</t>
  </si>
  <si>
    <t>https://podminky.urs.cz/item/CS_URS_2024_01/642942221</t>
  </si>
  <si>
    <t>72</t>
  </si>
  <si>
    <t>65487R</t>
  </si>
  <si>
    <t>Zárubeň ocelová 185/197</t>
  </si>
  <si>
    <t>-1035121728</t>
  </si>
  <si>
    <t>Ostatní konstrukce a práce, bourání</t>
  </si>
  <si>
    <t>73</t>
  </si>
  <si>
    <t>916331112</t>
  </si>
  <si>
    <t>Osazení zahradního obrubníku betonového do lože z betonu s boční opěrou</t>
  </si>
  <si>
    <t>1851910761</t>
  </si>
  <si>
    <t>Osazení zahradního obrubníku betonového s ložem tl. od 50 do 100 mm z betonu prostého tř. C 12/15 s boční opěrou z betonu prostého tř. C 12/15</t>
  </si>
  <si>
    <t>https://podminky.urs.cz/item/CS_URS_2024_01/916331112</t>
  </si>
  <si>
    <t>3,5"M</t>
  </si>
  <si>
    <t>74</t>
  </si>
  <si>
    <t>59217001</t>
  </si>
  <si>
    <t>obrubník betonový zahradní 1000x50x250mm</t>
  </si>
  <si>
    <t>1715687999</t>
  </si>
  <si>
    <t>75</t>
  </si>
  <si>
    <t>919735112</t>
  </si>
  <si>
    <t>Řezání stávajícího živičného krytu hl přes 50 do 100 mm</t>
  </si>
  <si>
    <t>-215325583</t>
  </si>
  <si>
    <t>Řezání stávajícího živičného krytu nebo podkladu hloubky přes 50 do 100 mm</t>
  </si>
  <si>
    <t>https://podminky.urs.cz/item/CS_URS_2024_01/919735112</t>
  </si>
  <si>
    <t>4*5"piloty</t>
  </si>
  <si>
    <t>76</t>
  </si>
  <si>
    <t>941111111</t>
  </si>
  <si>
    <t>Montáž lešení řadového trubkového lehkého s podlahami zatížení do 200 kg/m2 š od 0,6 do 0,9 m v do 10 m</t>
  </si>
  <si>
    <t>-997470894</t>
  </si>
  <si>
    <t>Montáž lešení řadového trubkového lehkého pracovního s podlahami s provozním zatížením tř. 3 do 200 kg/m2 šířky tř. W06 od 0,6 do 0,9 m, výšky do 10 m</t>
  </si>
  <si>
    <t>https://podminky.urs.cz/item/CS_URS_2024_01/941111111</t>
  </si>
  <si>
    <t>(2*PI*10*9)</t>
  </si>
  <si>
    <t>-6*17</t>
  </si>
  <si>
    <t>77</t>
  </si>
  <si>
    <t>941111211</t>
  </si>
  <si>
    <t>Příplatek k lešení řadovému trubkovému lehkému s podlahami š 0,9 m v 10 m za první a ZKD den použití</t>
  </si>
  <si>
    <t>-1570167892</t>
  </si>
  <si>
    <t>Montáž lešení řadového trubkového lehkého pracovního s podlahami s provozním zatížením tř. 3 do 200 kg/m2 Příplatek za první a každý další den použití lešení k ceně -1111</t>
  </si>
  <si>
    <t>https://podminky.urs.cz/item/CS_URS_2024_01/941111211</t>
  </si>
  <si>
    <t>463,487*120 'Přepočtené koeficientem množství</t>
  </si>
  <si>
    <t>78</t>
  </si>
  <si>
    <t>941111811</t>
  </si>
  <si>
    <t>Demontáž lešení řadového trubkového lehkého s podlahami zatížení do 200 kg/m2 š od 0,6 do 0,9 m v do 10 m</t>
  </si>
  <si>
    <t>1369341503</t>
  </si>
  <si>
    <t>Demontáž lešení řadového trubkového lehkého pracovního s podlahami s provozním zatížením tř. 3 do 200 kg/m2 šířky tř. W06 od 0,6 do 0,9 m, výšky do 10 m</t>
  </si>
  <si>
    <t>https://podminky.urs.cz/item/CS_URS_2024_01/941111811</t>
  </si>
  <si>
    <t>79</t>
  </si>
  <si>
    <t>943111111</t>
  </si>
  <si>
    <t>Montáž lešení prostorového trubkového lehkého bez podlah zatížení do 200 kg/m2 v do 10 m</t>
  </si>
  <si>
    <t>-1180792631</t>
  </si>
  <si>
    <t>Montáž lešení prostorového trubkového lehkého pracovního bez podlah s provozním zatížením tř. 3 do 200 kg/m2, výšky do 10 m</t>
  </si>
  <si>
    <t>https://podminky.urs.cz/item/CS_URS_2024_01/943111111</t>
  </si>
  <si>
    <t>(PI*10*10*7)</t>
  </si>
  <si>
    <t>80</t>
  </si>
  <si>
    <t>943111211</t>
  </si>
  <si>
    <t>Příplatek k lešení prostorovému trubkovému lehkému bez podlah v do 10 m za první a ZKD den použití</t>
  </si>
  <si>
    <t>807902440</t>
  </si>
  <si>
    <t>Montáž lešení prostorového trubkového lehkého pracovního bez podlah Příplatek za první a každý další den použití lešení k ceně -1111</t>
  </si>
  <si>
    <t>https://podminky.urs.cz/item/CS_URS_2024_01/943111211</t>
  </si>
  <si>
    <t>2199,115</t>
  </si>
  <si>
    <t>2199,115*90 'Přepočtené koeficientem množství</t>
  </si>
  <si>
    <t>81</t>
  </si>
  <si>
    <t>943111811</t>
  </si>
  <si>
    <t>Demontáž lešení prostorového trubkového lehkého bez podlah zatížení do 200 kg/m2 v do 10 m</t>
  </si>
  <si>
    <t>-1139301164</t>
  </si>
  <si>
    <t>Demontáž lešení prostorového trubkového lehkého pracovního bez podlah s provozním zatížením tř. 3 do 200 kg/m2, výšky do 10 m</t>
  </si>
  <si>
    <t>https://podminky.urs.cz/item/CS_URS_2024_01/943111811</t>
  </si>
  <si>
    <t>82</t>
  </si>
  <si>
    <t>949002612R</t>
  </si>
  <si>
    <t>Zajištění konstrukce střechy mobilním jeřábem</t>
  </si>
  <si>
    <t>den</t>
  </si>
  <si>
    <t>86764073</t>
  </si>
  <si>
    <t>83</t>
  </si>
  <si>
    <t>952901111</t>
  </si>
  <si>
    <t>Vyčištění budov bytové a občanské výstavby při výšce podlaží do 4 m</t>
  </si>
  <si>
    <t>-1752621872</t>
  </si>
  <si>
    <t>Vyčištění budov nebo objektů před předáním do užívání budov bytové nebo občanské výstavby, světlé výšky podlaží do 4 m</t>
  </si>
  <si>
    <t>https://podminky.urs.cz/item/CS_URS_2024_01/952901111</t>
  </si>
  <si>
    <t>1010*2+240</t>
  </si>
  <si>
    <t>84</t>
  </si>
  <si>
    <t>953312122</t>
  </si>
  <si>
    <t>Vložky do svislých dilatačních spár z extrudovaných polystyrénových desek tl. přes 10 do 20 mm</t>
  </si>
  <si>
    <t>-571412861</t>
  </si>
  <si>
    <t>Vložky svislé do dilatačních spár z polystyrenových desek extrudovaných včetně dodání a osazení, v jakémkoliv zdivu přes 10 do 20 mm</t>
  </si>
  <si>
    <t>https://podminky.urs.cz/item/CS_URS_2024_01/953312122</t>
  </si>
  <si>
    <t>0,35*6,5*2</t>
  </si>
  <si>
    <t>85</t>
  </si>
  <si>
    <t>953943211</t>
  </si>
  <si>
    <t>Osazování hasicího přístroje</t>
  </si>
  <si>
    <t>1829417727</t>
  </si>
  <si>
    <t>Osazování drobných kovových předmětů kotvených do stěny hasicího přístroje</t>
  </si>
  <si>
    <t>https://podminky.urs.cz/item/CS_URS_2024_01/953943211</t>
  </si>
  <si>
    <t>86</t>
  </si>
  <si>
    <t>44932114</t>
  </si>
  <si>
    <t>přístroj hasicí ruční práškový PG 6 LE</t>
  </si>
  <si>
    <t>1817823558</t>
  </si>
  <si>
    <t>87</t>
  </si>
  <si>
    <t>953961114</t>
  </si>
  <si>
    <t>Kotvy chemickým tmelem M 16 hl 125 mm do betonu, ŽB nebo kamene s vyvrtáním otvoru</t>
  </si>
  <si>
    <t>-808319851</t>
  </si>
  <si>
    <t>Kotvy chemické s vyvrtáním otvoru do betonu, železobetonu nebo tvrdého kamene tmel, velikost M 16, hloubka 125 mm</t>
  </si>
  <si>
    <t>https://podminky.urs.cz/item/CS_URS_2024_01/953961114</t>
  </si>
  <si>
    <t>8"schody</t>
  </si>
  <si>
    <t>88</t>
  </si>
  <si>
    <t>953961115</t>
  </si>
  <si>
    <t>Kotvy chemickým tmelem M 20 hl 170 mm do betonu, ŽB nebo kamene s vyvrtáním otvoru</t>
  </si>
  <si>
    <t>313830251</t>
  </si>
  <si>
    <t>Kotvy chemické s vyvrtáním otvoru do betonu, železobetonu nebo tvrdého kamene tmel, velikost M 20, hloubka 170 mm</t>
  </si>
  <si>
    <t>https://podminky.urs.cz/item/CS_URS_2024_01/953961115</t>
  </si>
  <si>
    <t>2*20"střecha</t>
  </si>
  <si>
    <t>89</t>
  </si>
  <si>
    <t>953961116</t>
  </si>
  <si>
    <t>Kotvy chemickým tmelem M 24 hl 210 mm do betonu, ŽB nebo kamene s vyvrtáním otvoru</t>
  </si>
  <si>
    <t>-1614812820</t>
  </si>
  <si>
    <t>Kotvy chemické s vyvrtáním otvoru do betonu, železobetonu nebo tvrdého kamene tmel, velikost M 24, hloubka 210 mm</t>
  </si>
  <si>
    <t>https://podminky.urs.cz/item/CS_URS_2024_01/953961116</t>
  </si>
  <si>
    <t>2*7"HEB300</t>
  </si>
  <si>
    <t>2*4"střecha HEB450</t>
  </si>
  <si>
    <t>90</t>
  </si>
  <si>
    <t>953965132</t>
  </si>
  <si>
    <t>Kotevní šroub pro chemické kotvy M 16 dl 260 mm</t>
  </si>
  <si>
    <t>-337147562</t>
  </si>
  <si>
    <t>Kotvy chemické s vyvrtáním otvoru kotevní šrouby pro chemické kotvy, velikost M 16, délka 260 mm</t>
  </si>
  <si>
    <t>https://podminky.urs.cz/item/CS_URS_2024_01/953965132</t>
  </si>
  <si>
    <t>91</t>
  </si>
  <si>
    <t>953965141</t>
  </si>
  <si>
    <t>Kotevní šroub pro chemické kotvy M 20 dl 240 mm</t>
  </si>
  <si>
    <t>898375481</t>
  </si>
  <si>
    <t>Kotvy chemické s vyvrtáním otvoru kotevní šrouby pro chemické kotvy, velikost M 20, délka 240 mm</t>
  </si>
  <si>
    <t>https://podminky.urs.cz/item/CS_URS_2024_01/953965141</t>
  </si>
  <si>
    <t>92</t>
  </si>
  <si>
    <t>953965151</t>
  </si>
  <si>
    <t>Kotevní šroub pro chemické kotvy M 24 dl 290 mm</t>
  </si>
  <si>
    <t>1936194274</t>
  </si>
  <si>
    <t>Kotvy chemické s vyvrtáním otvoru kotevní šrouby pro chemické kotvy, velikost M 24, délka 290 mm</t>
  </si>
  <si>
    <t>https://podminky.urs.cz/item/CS_URS_2024_01/953965151</t>
  </si>
  <si>
    <t>Poznámka k položce:
kovení HEB</t>
  </si>
  <si>
    <t>93</t>
  </si>
  <si>
    <t>953993311</t>
  </si>
  <si>
    <t>Osazení bezpečnostní, orientační nebo informační tabulky samolepicí</t>
  </si>
  <si>
    <t>-2112267982</t>
  </si>
  <si>
    <t>https://podminky.urs.cz/item/CS_URS_2024_01/953993311</t>
  </si>
  <si>
    <t>94</t>
  </si>
  <si>
    <t>73534511</t>
  </si>
  <si>
    <t>tabulka bezpečnostní s tiskem 2 barvy A4 210x297mm samolepící</t>
  </si>
  <si>
    <t>1390097533</t>
  </si>
  <si>
    <t>95</t>
  </si>
  <si>
    <t>961044111</t>
  </si>
  <si>
    <t>Bourání základů z betonu prostého</t>
  </si>
  <si>
    <t>1589565967</t>
  </si>
  <si>
    <t>Bourání základů z betonu prostého</t>
  </si>
  <si>
    <t>https://podminky.urs.cz/item/CS_URS_2024_01/961044111</t>
  </si>
  <si>
    <t>2,6*0,5*0,8</t>
  </si>
  <si>
    <t>96</t>
  </si>
  <si>
    <t>962031132</t>
  </si>
  <si>
    <t>Bourání příček z cihel pálených na MVC tl do 100 mm</t>
  </si>
  <si>
    <t>-791456402</t>
  </si>
  <si>
    <t>Bourání příček z cihel, tvárnic nebo příčkovek z cihel pálených, plných nebo dutých na maltu vápennou nebo vápenocementovou, tl. do 100 mm</t>
  </si>
  <si>
    <t>https://podminky.urs.cz/item/CS_URS_2024_01/962031132</t>
  </si>
  <si>
    <t>(3+1,1+0,9)*3,0</t>
  </si>
  <si>
    <t>97</t>
  </si>
  <si>
    <t>962052210</t>
  </si>
  <si>
    <t>Bourání zdiva nadzákladového ze ŽB do 1 m3</t>
  </si>
  <si>
    <t>1425302049</t>
  </si>
  <si>
    <t>Bourání zdiva železobetonového nadzákladového, objemu do 1 m3</t>
  </si>
  <si>
    <t>https://podminky.urs.cz/item/CS_URS_2024_01/962052210</t>
  </si>
  <si>
    <t>0,7*0,25*1,5*2</t>
  </si>
  <si>
    <t>98</t>
  </si>
  <si>
    <t>962081131</t>
  </si>
  <si>
    <t>Bourání příček ze skleněných tvárnic tl do 100 mm</t>
  </si>
  <si>
    <t>756797953</t>
  </si>
  <si>
    <t>Bourání zdiva příček nebo vybourání otvorů ze skleněných tvárnic, tl. do 100 mm</t>
  </si>
  <si>
    <t>https://podminky.urs.cz/item/CS_URS_2024_01/962081131</t>
  </si>
  <si>
    <t>99</t>
  </si>
  <si>
    <t>963042819</t>
  </si>
  <si>
    <t>Bourání schodišťových stupňů betonových zhotovených na místě</t>
  </si>
  <si>
    <t>-1514382094</t>
  </si>
  <si>
    <t>https://podminky.urs.cz/item/CS_URS_2024_01/963042819</t>
  </si>
  <si>
    <t>9*5,5</t>
  </si>
  <si>
    <t>100</t>
  </si>
  <si>
    <t>963054949</t>
  </si>
  <si>
    <t>Bourání ŽB schodnic jakékoli délky</t>
  </si>
  <si>
    <t>210864859</t>
  </si>
  <si>
    <t>Bourání železobetonových schodnic jakékoliv délky</t>
  </si>
  <si>
    <t>https://podminky.urs.cz/item/CS_URS_2024_01/963054949</t>
  </si>
  <si>
    <t>1,3*2</t>
  </si>
  <si>
    <t>101</t>
  </si>
  <si>
    <t>965043341</t>
  </si>
  <si>
    <t>Bourání podkladů pod dlažby betonových s potěrem nebo teracem tl do 100 mm pl přes 4 m2</t>
  </si>
  <si>
    <t>69136494</t>
  </si>
  <si>
    <t>Bourání mazanin betonových s potěrem nebo teracem tl. do 100 mm, plochy přes 4 m2</t>
  </si>
  <si>
    <t>https://podminky.urs.cz/item/CS_URS_2024_01/965043341</t>
  </si>
  <si>
    <t>13,475*0,1"SN8</t>
  </si>
  <si>
    <t>102</t>
  </si>
  <si>
    <t>965043441</t>
  </si>
  <si>
    <t>Bourání podkladů pod dlažby betonových s potěrem nebo teracem tl do 150 mm pl přes 4 m2</t>
  </si>
  <si>
    <t>1143979064</t>
  </si>
  <si>
    <t>Bourání mazanin betonových s potěrem nebo teracem tl. do 150 mm, plochy přes 4 m2</t>
  </si>
  <si>
    <t>https://podminky.urs.cz/item/CS_URS_2024_01/965043441</t>
  </si>
  <si>
    <t>4,7*1,6*0,12"SN9</t>
  </si>
  <si>
    <t>103</t>
  </si>
  <si>
    <t>966071111</t>
  </si>
  <si>
    <t>Demontáž ocelových kcí hmotnosti do 5 t z profilů hmotnosti do 13 kg/m</t>
  </si>
  <si>
    <t>1431980711</t>
  </si>
  <si>
    <t>Demontáž ocelových konstrukcí profilů hmotnosti do 13 kg/m, hmotnosti konstrukce do 5 t</t>
  </si>
  <si>
    <t>https://podminky.urs.cz/item/CS_URS_2024_01/966071111</t>
  </si>
  <si>
    <t>Poznámka k položce:
ostatní oceloé konstrukce</t>
  </si>
  <si>
    <t>104</t>
  </si>
  <si>
    <t>966071131</t>
  </si>
  <si>
    <t>Demontáž ocelových kcí hmotnosti do 5 t z profilů hmotnosti přes 30 kg/m</t>
  </si>
  <si>
    <t>-1673342548</t>
  </si>
  <si>
    <t>Demontáž ocelových konstrukcí profilů hmotnosti přes 30 kg/m, hmotnosti konstrukce do 5 t</t>
  </si>
  <si>
    <t>https://podminky.urs.cz/item/CS_URS_2024_01/966071131</t>
  </si>
  <si>
    <t>Poznámka k položce:
včetně úprav stávající nosné konstrukce stěn</t>
  </si>
  <si>
    <t>6*2*3*0,03</t>
  </si>
  <si>
    <t>105</t>
  </si>
  <si>
    <t>966072132</t>
  </si>
  <si>
    <t>Demontáž opláštění stěn ocelových kcí ze sklolaminátových desek budov v přes 6 do 12 m</t>
  </si>
  <si>
    <t>-1683653852</t>
  </si>
  <si>
    <t>Demontáž opláštění stěn ocelové konstrukce ze sklolaminátových desek, výšky budovy přes 6 do 12 m</t>
  </si>
  <si>
    <t>https://podminky.urs.cz/item/CS_URS_2024_01/966072132</t>
  </si>
  <si>
    <t>(2*PI*10*5)"obvod</t>
  </si>
  <si>
    <t>14,5*2,7"vnitřní stěna</t>
  </si>
  <si>
    <t>106</t>
  </si>
  <si>
    <t>966073122</t>
  </si>
  <si>
    <t>Demontáž krytiny ocelových střech z tvarovaných ocelových plechů šroubovaných budov v přes 6 do 12 m</t>
  </si>
  <si>
    <t>1024274714</t>
  </si>
  <si>
    <t>Demontáž krytiny střech ocelových konstrukcí z tvarovaných ocelových plechů, výšky budovy přes 6 do 12 m</t>
  </si>
  <si>
    <t>https://podminky.urs.cz/item/CS_URS_2024_01/966073122</t>
  </si>
  <si>
    <t>(PI*7*7)</t>
  </si>
  <si>
    <t>107</t>
  </si>
  <si>
    <t>966073132</t>
  </si>
  <si>
    <t>Demontáž krytiny ocelových střech ze sklolaminátových desek šroubovaných budov v přes 6 do 12 m</t>
  </si>
  <si>
    <t>421788082</t>
  </si>
  <si>
    <t>Demontáž krytiny střech ocelových konstrukcí ze sklolaminátových desek, výšky budovy přes 6 do 12 m</t>
  </si>
  <si>
    <t>https://podminky.urs.cz/item/CS_URS_2024_01/966073132</t>
  </si>
  <si>
    <t>(Pi*((10*10+7,5*7,5)+(10+7,5)*4,5))"střecha</t>
  </si>
  <si>
    <t>6,3*2,6"stříška</t>
  </si>
  <si>
    <t>108</t>
  </si>
  <si>
    <t>968072455</t>
  </si>
  <si>
    <t>Vybourání kovových dveřních zárubní pl do 2 m2</t>
  </si>
  <si>
    <t>1557584870</t>
  </si>
  <si>
    <t>Vybourání kovových rámů oken s křídly, dveřních zárubní, vrat, stěn, ostění nebo obkladů dveřních zárubní, plochy do 2 m2</t>
  </si>
  <si>
    <t>https://podminky.urs.cz/item/CS_URS_2024_01/968072455</t>
  </si>
  <si>
    <t>1,8"úklid</t>
  </si>
  <si>
    <t>109</t>
  </si>
  <si>
    <t>971033631</t>
  </si>
  <si>
    <t>Vybourání otvorů ve zdivu cihelném pl do 4 m2 na MVC nebo MV tl do 150 mm</t>
  </si>
  <si>
    <t>1935856910</t>
  </si>
  <si>
    <t>Vybourání otvorů ve zdivu základovém nebo nadzákladovém z cihel, tvárnic, příčkovek z cihel pálených na maltu vápennou nebo vápenocementovou plochy do 4 m2, tl. do 150 mm</t>
  </si>
  <si>
    <t>https://podminky.urs.cz/item/CS_URS_2024_01/971033631</t>
  </si>
  <si>
    <t>1*2*0,15</t>
  </si>
  <si>
    <t>110</t>
  </si>
  <si>
    <t>978013191</t>
  </si>
  <si>
    <t>Otlučení (osekání) vnitřní vápenné nebo vápenocementové omítky stěn v rozsahu přes 50 do 100 %</t>
  </si>
  <si>
    <t>2118331448</t>
  </si>
  <si>
    <t>Otlučení vápenných nebo vápenocementových omítek vnitřních ploch stěn s vyškrabáním spar, s očištěním zdiva, v rozsahu přes 50 do 100 %</t>
  </si>
  <si>
    <t>https://podminky.urs.cz/item/CS_URS_2024_01/978013191</t>
  </si>
  <si>
    <t>(3,64+3,77+3,7+3+2*2+3+1,2)*2,4</t>
  </si>
  <si>
    <t>14,92*4,35-2,4*2,1*2-1,5*3,17*2</t>
  </si>
  <si>
    <t>111</t>
  </si>
  <si>
    <t>978059541</t>
  </si>
  <si>
    <t>Odsekání a odebrání obkladů stěn z vnitřních obkládaček plochy přes 1 m2</t>
  </si>
  <si>
    <t>-1203398688</t>
  </si>
  <si>
    <t>Odsekání obkladů stěn včetně otlučení podkladní omítky až na zdivo z obkládaček vnitřních, z jakýchkoliv materiálů, plochy přes 1 m2</t>
  </si>
  <si>
    <t>https://podminky.urs.cz/item/CS_URS_2024_01/978059541</t>
  </si>
  <si>
    <t>(1,97*2+3,025)*2-1,8</t>
  </si>
  <si>
    <t>112</t>
  </si>
  <si>
    <t>978456R2</t>
  </si>
  <si>
    <t>výsadbová mísa Q</t>
  </si>
  <si>
    <t>855279907</t>
  </si>
  <si>
    <t>113</t>
  </si>
  <si>
    <t>97888R1</t>
  </si>
  <si>
    <t>úprava dle specifikace J</t>
  </si>
  <si>
    <t>-304318140</t>
  </si>
  <si>
    <t>Poznámka k položce:
D.1.1.5</t>
  </si>
  <si>
    <t>114</t>
  </si>
  <si>
    <t>978987R</t>
  </si>
  <si>
    <t>popínavé rostliny dle specifikace P</t>
  </si>
  <si>
    <t>335640227</t>
  </si>
  <si>
    <t>115</t>
  </si>
  <si>
    <t>97898R1</t>
  </si>
  <si>
    <t>oprava schodiště dle specifikace J</t>
  </si>
  <si>
    <t>-1286950586</t>
  </si>
  <si>
    <t>Poznámka k položce:
D.1.1.6</t>
  </si>
  <si>
    <t>116</t>
  </si>
  <si>
    <t>97898R2</t>
  </si>
  <si>
    <t>oprava schodiště dle specifikace K</t>
  </si>
  <si>
    <t>263755931</t>
  </si>
  <si>
    <t>117</t>
  </si>
  <si>
    <t>97898R3</t>
  </si>
  <si>
    <t>úprava L</t>
  </si>
  <si>
    <t>-1998305114</t>
  </si>
  <si>
    <t>118</t>
  </si>
  <si>
    <t>97898R4</t>
  </si>
  <si>
    <t>Madlo dle spec. 12</t>
  </si>
  <si>
    <t>1012157358</t>
  </si>
  <si>
    <t>119</t>
  </si>
  <si>
    <t>979888R</t>
  </si>
  <si>
    <t>Nespecifikované práce a přípomoce vč. drobného materiálu</t>
  </si>
  <si>
    <t>Hr</t>
  </si>
  <si>
    <t>748404657</t>
  </si>
  <si>
    <t>Poznámka k položce:
čerpáno po odsouhlasení TDS</t>
  </si>
  <si>
    <t>997</t>
  </si>
  <si>
    <t>Přesun sutě</t>
  </si>
  <si>
    <t>120</t>
  </si>
  <si>
    <t>997013212</t>
  </si>
  <si>
    <t>Vnitrostaveništní doprava suti a vybouraných hmot pro budovy v přes 6 do 9 m ručně</t>
  </si>
  <si>
    <t>858202427</t>
  </si>
  <si>
    <t>Vnitrostaveništní doprava suti a vybouraných hmot vodorovně do 50 m svisle ručně pro budovy a haly výšky přes 6 do 9 m</t>
  </si>
  <si>
    <t>https://podminky.urs.cz/item/CS_URS_2024_01/997013212</t>
  </si>
  <si>
    <t>121</t>
  </si>
  <si>
    <t>997013501</t>
  </si>
  <si>
    <t>Odvoz suti a vybouraných hmot na skládku nebo meziskládku do 1 km se složením</t>
  </si>
  <si>
    <t>-1479208914</t>
  </si>
  <si>
    <t>Odvoz suti a vybouraných hmot na skládku nebo meziskládku se složením, na vzdálenost do 1 km</t>
  </si>
  <si>
    <t>https://podminky.urs.cz/item/CS_URS_2024_01/997013501</t>
  </si>
  <si>
    <t>122</t>
  </si>
  <si>
    <t>997013509</t>
  </si>
  <si>
    <t>Příplatek k odvozu suti a vybouraných hmot na skládku ZKD 1 km přes 1 km</t>
  </si>
  <si>
    <t>2081717276</t>
  </si>
  <si>
    <t>Odvoz suti a vybouraných hmot na skládku nebo meziskládku se složením, na vzdálenost Příplatek k ceně za každý další i započatý 1 km přes 1 km</t>
  </si>
  <si>
    <t>https://podminky.urs.cz/item/CS_URS_2024_01/997013509</t>
  </si>
  <si>
    <t>54,878*9 'Přepočtené koeficientem množství</t>
  </si>
  <si>
    <t>123</t>
  </si>
  <si>
    <t>997013813</t>
  </si>
  <si>
    <t>Poplatek za uložení na skládce (skládkovné) stavebního odpadu z plastických hmot kód odpadu 17 02 03</t>
  </si>
  <si>
    <t>1770840342</t>
  </si>
  <si>
    <t>Poplatek za uložení stavebního odpadu na skládce (skládkovné) z plastických hmot zatříděného do Katalogu odpadů pod kódem 17 02 03</t>
  </si>
  <si>
    <t>https://podminky.urs.cz/item/CS_URS_2024_01/997013813</t>
  </si>
  <si>
    <t>124</t>
  </si>
  <si>
    <t>997013814</t>
  </si>
  <si>
    <t>Poplatek za uložení na skládce (skládkovné) stavebního odpadu izolací kód odpadu 17 06 04</t>
  </si>
  <si>
    <t>-648825480</t>
  </si>
  <si>
    <t>Poplatek za uložení stavebního odpadu na skládce (skládkovné) z izolačních materiálů zatříděného do Katalogu odpadů pod kódem 17 06 04</t>
  </si>
  <si>
    <t>https://podminky.urs.cz/item/CS_URS_2024_01/997013814</t>
  </si>
  <si>
    <t>125</t>
  </si>
  <si>
    <t>997013821</t>
  </si>
  <si>
    <t>Poplatek za uložení na skládce (skládkovné) stavebního odpadu s obsahem azbestu kód odpadu 17 06 05</t>
  </si>
  <si>
    <t>1640228360</t>
  </si>
  <si>
    <t>Poplatek za uložení stavebního odpadu na skládce (skládkovné) ze stavebních materiálů obsahujících azbest zatříděných do Katalogu odpadů pod kódem 17 06 05</t>
  </si>
  <si>
    <t>https://podminky.urs.cz/item/CS_URS_2024_01/997013821</t>
  </si>
  <si>
    <t>126</t>
  </si>
  <si>
    <t>997013861</t>
  </si>
  <si>
    <t>Poplatek za uložení stavebního odpadu na recyklační skládce (skládkovné) z prostého betonu kód odpadu 17 01 01</t>
  </si>
  <si>
    <t>-1448850160</t>
  </si>
  <si>
    <t>Poplatek za uložení stavebního odpadu na recyklační skládce (skládkovné) z prostého betonu zatříděného do Katalogu odpadů pod kódem 17 01 01</t>
  </si>
  <si>
    <t>https://podminky.urs.cz/item/CS_URS_2024_01/997013861</t>
  </si>
  <si>
    <t>127</t>
  </si>
  <si>
    <t>997013862</t>
  </si>
  <si>
    <t>Poplatek za uložení stavebního odpadu na recyklační skládce (skládkovné) z armovaného betonu kód odpadu 17 01 01</t>
  </si>
  <si>
    <t>-883660021</t>
  </si>
  <si>
    <t>Poplatek za uložení stavebního odpadu na recyklační skládce (skládkovné) z armovaného betonu zatříděného do Katalogu odpadů pod kódem 17 01 01</t>
  </si>
  <si>
    <t>https://podminky.urs.cz/item/CS_URS_2024_01/997013862</t>
  </si>
  <si>
    <t>128</t>
  </si>
  <si>
    <t>997013863</t>
  </si>
  <si>
    <t>Poplatek za uložení stavebního odpadu na recyklační skládce (skládkovné) cihelného kód odpadu 17 01 02</t>
  </si>
  <si>
    <t>2122691859</t>
  </si>
  <si>
    <t>Poplatek za uložení stavebního odpadu na recyklační skládce (skládkovné) cihelného zatříděného do Katalogu odpadů pod kódem 17 01 02</t>
  </si>
  <si>
    <t>https://podminky.urs.cz/item/CS_URS_2024_01/997013863</t>
  </si>
  <si>
    <t>129</t>
  </si>
  <si>
    <t>997013871</t>
  </si>
  <si>
    <t>Poplatek za uložení stavebního odpadu na recyklační skládce (skládkovné) směsného stavebního a demoličního kód odpadu 17 09 04</t>
  </si>
  <si>
    <t>1353863186</t>
  </si>
  <si>
    <t>Poplatek za uložení stavebního odpadu na recyklační skládce (skládkovné) směsného stavebního a demoličního zatříděného do Katalogu odpadů pod kódem 17 09 04</t>
  </si>
  <si>
    <t>https://podminky.urs.cz/item/CS_URS_2024_01/997013871</t>
  </si>
  <si>
    <t>130</t>
  </si>
  <si>
    <t>997013873</t>
  </si>
  <si>
    <t>2107497851</t>
  </si>
  <si>
    <t>https://podminky.urs.cz/item/CS_URS_2024_01/997013873</t>
  </si>
  <si>
    <t>131</t>
  </si>
  <si>
    <t>997013875</t>
  </si>
  <si>
    <t>Poplatek za uložení stavebního odpadu na recyklační skládce (skládkovné) asfaltového bez obsahu dehtu zatříděného do Katalogu odpadů pod kódem 17 03 02</t>
  </si>
  <si>
    <t>-1568277476</t>
  </si>
  <si>
    <t>https://podminky.urs.cz/item/CS_URS_2024_01/997013875</t>
  </si>
  <si>
    <t>998</t>
  </si>
  <si>
    <t>Přesun hmot</t>
  </si>
  <si>
    <t>132</t>
  </si>
  <si>
    <t>998018002</t>
  </si>
  <si>
    <t>Přesun hmot ruční pro budovy v přes 6 do 12 m</t>
  </si>
  <si>
    <t>1706827763</t>
  </si>
  <si>
    <t>Přesun hmot pro budovy občanské výstavby, bydlení, výrobu a služby ruční - bez užití mechanizace vodorovná dopravní vzdálenost do 100 m pro budovy s jakoukoliv nosnou konstrukcí výšky přes 6 do 12 m</t>
  </si>
  <si>
    <t>https://podminky.urs.cz/item/CS_URS_2024_01/998018002</t>
  </si>
  <si>
    <t>PSV</t>
  </si>
  <si>
    <t>Práce a dodávky PSV</t>
  </si>
  <si>
    <t>713</t>
  </si>
  <si>
    <t>Izolace tepelné</t>
  </si>
  <si>
    <t>133</t>
  </si>
  <si>
    <t>713120811</t>
  </si>
  <si>
    <t>Odstranění tepelné izolace podlah volně kladené z vláknitých materiálů suchých tl do 100 mm</t>
  </si>
  <si>
    <t>-974605360</t>
  </si>
  <si>
    <t>Odstranění tepelné izolace podlah z rohoží, pásů, dílců, desek, bloků podlah volně kladených nebo mezi trámy z vláknitých materiálů suchých, tloušťka izolace do 100 mm</t>
  </si>
  <si>
    <t>https://podminky.urs.cz/item/CS_URS_2024_01/713120811</t>
  </si>
  <si>
    <t>4,7*1,6"SN9</t>
  </si>
  <si>
    <t>134</t>
  </si>
  <si>
    <t>713131141</t>
  </si>
  <si>
    <t>Montáž izolace tepelné stěn a základů lepením celoplošně rohoží, pásů, dílců, desek</t>
  </si>
  <si>
    <t>301243565</t>
  </si>
  <si>
    <t>Montáž tepelné izolace stěn rohožemi, pásy, deskami, dílci, bloky (izolační materiál ve specifikaci) lepením celoplošně</t>
  </si>
  <si>
    <t>https://podminky.urs.cz/item/CS_URS_2024_01/713131141</t>
  </si>
  <si>
    <t>19,159</t>
  </si>
  <si>
    <t>135</t>
  </si>
  <si>
    <t>28376417</t>
  </si>
  <si>
    <t>deska XPS hrana polodrážková a hladký povrch 300kPA tl 50mm</t>
  </si>
  <si>
    <t>-131690055</t>
  </si>
  <si>
    <t>19,159*1,02 'Přepočtené koeficientem množství</t>
  </si>
  <si>
    <t>136</t>
  </si>
  <si>
    <t>998713101</t>
  </si>
  <si>
    <t>Přesun hmot tonážní pro izolace tepelné v objektech v do 6 m</t>
  </si>
  <si>
    <t>-1202822349</t>
  </si>
  <si>
    <t>Přesun hmot pro izolace tepelné stanovený z hmotnosti přesunovaného materiálu vodorovná dopravní vzdálenost do 50 m v objektech výšky do 6 m</t>
  </si>
  <si>
    <t>https://podminky.urs.cz/item/CS_URS_2024_01/998713101</t>
  </si>
  <si>
    <t>721</t>
  </si>
  <si>
    <t>Zdravotechnika - vnitřní kanalizace</t>
  </si>
  <si>
    <t>137</t>
  </si>
  <si>
    <t>721174044</t>
  </si>
  <si>
    <t>Potrubí kanalizační z PP připojovací DN 75</t>
  </si>
  <si>
    <t>-125521678</t>
  </si>
  <si>
    <t>Potrubí z trub polypropylenových připojovací DN 75</t>
  </si>
  <si>
    <t>https://podminky.urs.cz/item/CS_URS_2024_01/721174044</t>
  </si>
  <si>
    <t>3,5"14</t>
  </si>
  <si>
    <t>138</t>
  </si>
  <si>
    <t>998721101</t>
  </si>
  <si>
    <t>Přesun hmot tonážní pro vnitřní kanalizace v objektech v do 6 m</t>
  </si>
  <si>
    <t>-52019219</t>
  </si>
  <si>
    <t>Přesun hmot pro vnitřní kanalizace stanovený z hmotnosti přesunovaného materiálu vodorovná dopravní vzdálenost do 50 m v objektech výšky do 6 m</t>
  </si>
  <si>
    <t>https://podminky.urs.cz/item/CS_URS_2024_01/998721101</t>
  </si>
  <si>
    <t>722</t>
  </si>
  <si>
    <t>Zdravotechnika - vnitřní vodovod</t>
  </si>
  <si>
    <t>139</t>
  </si>
  <si>
    <t>722173114</t>
  </si>
  <si>
    <t>Zavlažovací potrubí dle specifikace R</t>
  </si>
  <si>
    <t>1472939479</t>
  </si>
  <si>
    <t>https://podminky.urs.cz/item/CS_URS_2024_01/722173114</t>
  </si>
  <si>
    <t>140</t>
  </si>
  <si>
    <t>722250133</t>
  </si>
  <si>
    <t>Hydrantový systém s tvarově stálou hadicí D 25 x 30 m celoplechový</t>
  </si>
  <si>
    <t>-1814467952</t>
  </si>
  <si>
    <t>Požární příslušenství a armatury hydrantový systém s tvarově stálou hadicí celoplechový D 25 x 30 m</t>
  </si>
  <si>
    <t>https://podminky.urs.cz/item/CS_URS_2024_01/722250133</t>
  </si>
  <si>
    <t>141</t>
  </si>
  <si>
    <t>998722101</t>
  </si>
  <si>
    <t>Přesun hmot tonážní pro vnitřní vodovod v objektech v do 6 m</t>
  </si>
  <si>
    <t>1290587682</t>
  </si>
  <si>
    <t>Přesun hmot pro vnitřní vodovod stanovený z hmotnosti přesunovaného materiálu vodorovná dopravní vzdálenost do 50 m v objektech výšky do 6 m</t>
  </si>
  <si>
    <t>https://podminky.urs.cz/item/CS_URS_2024_01/998722101</t>
  </si>
  <si>
    <t>725</t>
  </si>
  <si>
    <t>Zdravotechnika - zařizovací předměty</t>
  </si>
  <si>
    <t>142</t>
  </si>
  <si>
    <t>725291650</t>
  </si>
  <si>
    <t>Montáž toaletní desky rovné</t>
  </si>
  <si>
    <t>2015406141</t>
  </si>
  <si>
    <t>Montáž doplňků zařízení koupelen a záchodů toaletní desky rovné</t>
  </si>
  <si>
    <t>https://podminky.urs.cz/item/CS_URS_2024_01/725291650</t>
  </si>
  <si>
    <t>143</t>
  </si>
  <si>
    <t>64294623</t>
  </si>
  <si>
    <t>deska keramická toaletní bílá</t>
  </si>
  <si>
    <t>CS ÚRS 2022 02</t>
  </si>
  <si>
    <t>377493318</t>
  </si>
  <si>
    <t>144</t>
  </si>
  <si>
    <t>725291652</t>
  </si>
  <si>
    <t>Montáž dávkovače tekutého mýdla</t>
  </si>
  <si>
    <t>600404105</t>
  </si>
  <si>
    <t>Montáž doplňků zařízení koupelen a záchodů dávkovače tekutého mýdla</t>
  </si>
  <si>
    <t>https://podminky.urs.cz/item/CS_URS_2024_01/725291652</t>
  </si>
  <si>
    <t>145</t>
  </si>
  <si>
    <t>55431099</t>
  </si>
  <si>
    <t>dávkovač tekutého mýdla bílý 0,35L</t>
  </si>
  <si>
    <t>-1870016991</t>
  </si>
  <si>
    <t>146</t>
  </si>
  <si>
    <t>725291653</t>
  </si>
  <si>
    <t>Montáž zásobníku toaletních papírů</t>
  </si>
  <si>
    <t>-310617021</t>
  </si>
  <si>
    <t>Montáž doplňků zařízení koupelen a záchodů zásobníku toaletních papírů</t>
  </si>
  <si>
    <t>https://podminky.urs.cz/item/CS_URS_2024_01/725291653</t>
  </si>
  <si>
    <t>147</t>
  </si>
  <si>
    <t>55431091</t>
  </si>
  <si>
    <t>zásobník toaletních papírů nerez D 220mm</t>
  </si>
  <si>
    <t>-921002659</t>
  </si>
  <si>
    <t>148</t>
  </si>
  <si>
    <t>725291654</t>
  </si>
  <si>
    <t>Montáž zásobníku papírových ručníků</t>
  </si>
  <si>
    <t>-736703026</t>
  </si>
  <si>
    <t>Montáž doplňků zařízení koupelen a záchodů zásobníku papírových ručníků</t>
  </si>
  <si>
    <t>https://podminky.urs.cz/item/CS_URS_2024_01/725291654</t>
  </si>
  <si>
    <t>149</t>
  </si>
  <si>
    <t>55431084</t>
  </si>
  <si>
    <t>zásobník papírových ručníků skládaných nerezové provedení</t>
  </si>
  <si>
    <t>-1434693039</t>
  </si>
  <si>
    <t>150</t>
  </si>
  <si>
    <t>725291664</t>
  </si>
  <si>
    <t>Montáž štětky závěsné</t>
  </si>
  <si>
    <t>1230660096</t>
  </si>
  <si>
    <t>Montáž doplňků zařízení koupelen a záchodů štětky závěsné</t>
  </si>
  <si>
    <t>https://podminky.urs.cz/item/CS_URS_2024_01/725291664</t>
  </si>
  <si>
    <t>151</t>
  </si>
  <si>
    <t>55779012</t>
  </si>
  <si>
    <t>štětka na WC závěsná nebo na podlahu kartáč nylon nerezové záchytné pouzdro lesk</t>
  </si>
  <si>
    <t>-197680249</t>
  </si>
  <si>
    <t>152</t>
  </si>
  <si>
    <t>725291666</t>
  </si>
  <si>
    <t>Montáž háčku</t>
  </si>
  <si>
    <t>868951300</t>
  </si>
  <si>
    <t>Montáž doplňků zařízení koupelen a záchodů háčku</t>
  </si>
  <si>
    <t>https://podminky.urs.cz/item/CS_URS_2024_01/725291666</t>
  </si>
  <si>
    <t>153</t>
  </si>
  <si>
    <t>55441011</t>
  </si>
  <si>
    <t>háček koupelnový</t>
  </si>
  <si>
    <t>359570949</t>
  </si>
  <si>
    <t>154</t>
  </si>
  <si>
    <t>725888R2</t>
  </si>
  <si>
    <t>koš nerez</t>
  </si>
  <si>
    <t>-329856424</t>
  </si>
  <si>
    <t>155</t>
  </si>
  <si>
    <t>725888R4</t>
  </si>
  <si>
    <t>zrcadlo</t>
  </si>
  <si>
    <t>1239712146</t>
  </si>
  <si>
    <t>156</t>
  </si>
  <si>
    <t>998725101</t>
  </si>
  <si>
    <t>Přesun hmot tonážní pro zařizovací předměty v objektech v do 6 m</t>
  </si>
  <si>
    <t>-1283614824</t>
  </si>
  <si>
    <t>Přesun hmot pro zařizovací předměty stanovený z hmotnosti přesunovaného materiálu vodorovná dopravní vzdálenost do 50 m v objektech výšky do 6 m</t>
  </si>
  <si>
    <t>https://podminky.urs.cz/item/CS_URS_2024_01/998725101</t>
  </si>
  <si>
    <t>741</t>
  </si>
  <si>
    <t>Elektroinstalace - silnoproud</t>
  </si>
  <si>
    <t>157</t>
  </si>
  <si>
    <t>7412100R</t>
  </si>
  <si>
    <t>úprava instalace dle specifikace 9 D.1.1.6</t>
  </si>
  <si>
    <t>632087460</t>
  </si>
  <si>
    <t>158</t>
  </si>
  <si>
    <t>741375801</t>
  </si>
  <si>
    <t>Demontáž svítidla průmyslového výbojkového přisazeného 1 zdroj se zachováním funkčnosti</t>
  </si>
  <si>
    <t>1720096047</t>
  </si>
  <si>
    <t>Demontáž svítidel se zachováním funkčnosti průmyslových výbojkových přisazených 1 zdroj</t>
  </si>
  <si>
    <t>https://podminky.urs.cz/item/CS_URS_2024_01/741375801</t>
  </si>
  <si>
    <t>Poznámka k položce:
10 - D.1.1.6</t>
  </si>
  <si>
    <t>762</t>
  </si>
  <si>
    <t>Konstrukce tesařské</t>
  </si>
  <si>
    <t>159</t>
  </si>
  <si>
    <t>762083111</t>
  </si>
  <si>
    <t>Impregnace řeziva proti dřevokaznému hmyzu a houbám máčením třída ohrožení 1 a 2</t>
  </si>
  <si>
    <t>1607512386</t>
  </si>
  <si>
    <t>Impregnace řeziva máčením proti dřevokaznému hmyzu a houbám, třída ohrožení 1 a 2 (dřevo v interiéru)</t>
  </si>
  <si>
    <t>https://podminky.urs.cz/item/CS_URS_2024_01/762083111</t>
  </si>
  <si>
    <t>160</t>
  </si>
  <si>
    <t>762332145</t>
  </si>
  <si>
    <t>Montáž vázaných kcí krovů pravidelných z hraněného řeziva pl přes 450 cm2 s ocelovými spojkami</t>
  </si>
  <si>
    <t>1140294128</t>
  </si>
  <si>
    <t>Montáž vázaných konstrukcí krovů střech pultových, sedlových, valbových, stanových čtvercového nebo obdélníkového půdorysu z řeziva hraněného s použitím ocelových spojek (spojky ve specifikaci) průřezové plochy přes 450 cm2</t>
  </si>
  <si>
    <t>https://podminky.urs.cz/item/CS_URS_2024_01/762332145</t>
  </si>
  <si>
    <t>6,068*7</t>
  </si>
  <si>
    <t>6,141</t>
  </si>
  <si>
    <t>6,541*4</t>
  </si>
  <si>
    <t>6,649*4</t>
  </si>
  <si>
    <t>10,256*3</t>
  </si>
  <si>
    <t>10,328</t>
  </si>
  <si>
    <t>161</t>
  </si>
  <si>
    <t>60512146</t>
  </si>
  <si>
    <t>hranol stavební řezivo průřezu nad 450cm2 dl 6-8m</t>
  </si>
  <si>
    <t>880989284</t>
  </si>
  <si>
    <t>142,473*0,18*0,3*1,05</t>
  </si>
  <si>
    <t>162</t>
  </si>
  <si>
    <t>762341036</t>
  </si>
  <si>
    <t>Bednění střech rovných sklon do 60° z desek OSB tl 22 mm na sraz šroubovaných na rošt</t>
  </si>
  <si>
    <t>1542979482</t>
  </si>
  <si>
    <t>Bednění střech střech rovných sklonu do 60° s vyřezáním otvorů z dřevoštěpkových desek OSB šroubovaných na rošt na sraz, tloušťky desky 22 mm</t>
  </si>
  <si>
    <t>https://podminky.urs.cz/item/CS_URS_2024_01/762341036</t>
  </si>
  <si>
    <t>163</t>
  </si>
  <si>
    <t>762342316</t>
  </si>
  <si>
    <t>Montáž laťování na střechách složitých sklonu do 60° osové vzdálenosti přes 360 do 600 mm</t>
  </si>
  <si>
    <t>1279869135</t>
  </si>
  <si>
    <t>Montáž laťování střech složitých sklonu do 60° při osové vzdálenosti latí přes 360 do 600 mm</t>
  </si>
  <si>
    <t>https://podminky.urs.cz/item/CS_URS_2024_01/762342316</t>
  </si>
  <si>
    <t>164</t>
  </si>
  <si>
    <t>60512125</t>
  </si>
  <si>
    <t>hranol stavební řezivo průřezu do 120cm2 do dl 6m</t>
  </si>
  <si>
    <t>-105209634</t>
  </si>
  <si>
    <t>8,8</t>
  </si>
  <si>
    <t>165</t>
  </si>
  <si>
    <t>762395000</t>
  </si>
  <si>
    <t>Spojovací prostředky krovů, bednění, laťování, nadstřešních konstrukcí</t>
  </si>
  <si>
    <t>-1084704417</t>
  </si>
  <si>
    <t>Spojovací prostředky krovů, bednění a laťování, nadstřešních konstrukcí svory, prkna, hřebíky, pásová ocel, vruty</t>
  </si>
  <si>
    <t>https://podminky.urs.cz/item/CS_URS_2024_01/762395000</t>
  </si>
  <si>
    <t>166</t>
  </si>
  <si>
    <t>998762102</t>
  </si>
  <si>
    <t>Přesun hmot tonážní pro kce tesařské v objektech v přes 6 do 12 m</t>
  </si>
  <si>
    <t>702467318</t>
  </si>
  <si>
    <t>Přesun hmot pro konstrukce tesařské stanovený z hmotnosti přesunovaného materiálu vodorovná dopravní vzdálenost do 50 m v objektech výšky přes 6 do 12 m</t>
  </si>
  <si>
    <t>https://podminky.urs.cz/item/CS_URS_2024_01/998762102</t>
  </si>
  <si>
    <t>763</t>
  </si>
  <si>
    <t>Konstrukce suché výstavby</t>
  </si>
  <si>
    <t>167</t>
  </si>
  <si>
    <t>763131411</t>
  </si>
  <si>
    <t>SDK podhled desky 1xA 12,5 bez izolace dvouvrstvá spodní kce profil CD+UD</t>
  </si>
  <si>
    <t>-1609542651</t>
  </si>
  <si>
    <t>Podhled ze sádrokartonových desek dvouvrstvá zavěšená spodní konstrukce z ocelových profilů CD, UD jednoduše opláštěná deskou standardní A, tl. 12,5 mm, bez izolace</t>
  </si>
  <si>
    <t>https://podminky.urs.cz/item/CS_URS_2024_01/763131411</t>
  </si>
  <si>
    <t>168</t>
  </si>
  <si>
    <t>763131431</t>
  </si>
  <si>
    <t>SDK podhled deska 1xDF 12,5 bez izolace dvouvrstvá spodní kce profil CD+UD REI do 90</t>
  </si>
  <si>
    <t>-1253924603</t>
  </si>
  <si>
    <t>Podhled ze sádrokartonových desek dvouvrstvá zavěšená spodní konstrukce z ocelových profilů CD, UD jednoduše opláštěná deskou protipožární DF, tl. 12,5 mm, bez izolace, REI do 90</t>
  </si>
  <si>
    <t>https://podminky.urs.cz/item/CS_URS_2024_01/763131431</t>
  </si>
  <si>
    <t>(PI*10,5*10,5)</t>
  </si>
  <si>
    <t>169</t>
  </si>
  <si>
    <t>763131751</t>
  </si>
  <si>
    <t>Montáž parotěsné zábrany do SDK podhledu</t>
  </si>
  <si>
    <t>1542139953</t>
  </si>
  <si>
    <t>Podhled ze sádrokartonových desek ostatní práce a konstrukce na podhledech ze sádrokartonových desek montáž parotěsné zábrany</t>
  </si>
  <si>
    <t>https://podminky.urs.cz/item/CS_URS_2024_01/763131751</t>
  </si>
  <si>
    <t>170</t>
  </si>
  <si>
    <t>28329276</t>
  </si>
  <si>
    <t>fólie PE vyztužená pro parotěsnou vrstvu (reakce na oheň - třída E) 140g/m2</t>
  </si>
  <si>
    <t>482845782</t>
  </si>
  <si>
    <t>13,475*1,1235 'Přepočtené koeficientem množství</t>
  </si>
  <si>
    <t>171</t>
  </si>
  <si>
    <t>763131752</t>
  </si>
  <si>
    <t>Montáž jedné vrstvy tepelné izolace do SDK podhledu</t>
  </si>
  <si>
    <t>1194298778</t>
  </si>
  <si>
    <t>Podhled ze sádrokartonových desek ostatní práce a konstrukce na podhledech ze sádrokartonových desek montáž jedné vrstvy tepelné izolace</t>
  </si>
  <si>
    <t>https://podminky.urs.cz/item/CS_URS_2024_01/763131752</t>
  </si>
  <si>
    <t>172</t>
  </si>
  <si>
    <t>63152110</t>
  </si>
  <si>
    <t>pás tepelně izolační univerzální λ=0,032-0,033 tl 220mm</t>
  </si>
  <si>
    <t>1532728875</t>
  </si>
  <si>
    <t>13,475*1,02 'Přepočtené koeficientem množství</t>
  </si>
  <si>
    <t>173</t>
  </si>
  <si>
    <t>763131821</t>
  </si>
  <si>
    <t>Demontáž SDK podhledu s dvouvrstvou nosnou kcí z ocelových profilů opláštění jednoduché</t>
  </si>
  <si>
    <t>522019339</t>
  </si>
  <si>
    <t>Demontáž podhledu nebo samostatného požárního předělu ze sádrokartonových desek s nosnou konstrukcí dvouvrstvou z ocelových profilů, opláštění jednoduché</t>
  </si>
  <si>
    <t>https://podminky.urs.cz/item/CS_URS_2024_01/763131821</t>
  </si>
  <si>
    <t>(3+4,7)/2*3,5"SS7</t>
  </si>
  <si>
    <t>174</t>
  </si>
  <si>
    <t>76326452R</t>
  </si>
  <si>
    <t>Obklad a úpravy K</t>
  </si>
  <si>
    <t>86079934</t>
  </si>
  <si>
    <t>175</t>
  </si>
  <si>
    <t>763456R</t>
  </si>
  <si>
    <t>úpravy dle specifikace 18</t>
  </si>
  <si>
    <t>-146710259</t>
  </si>
  <si>
    <t>176</t>
  </si>
  <si>
    <t>998763100</t>
  </si>
  <si>
    <t>Přesun hmot tonážní pro dřevostavby v objektech v do 6 m</t>
  </si>
  <si>
    <t>533425967</t>
  </si>
  <si>
    <t>Přesun hmot pro dřevostavby stanovený z hmotnosti přesunovaného materiálu vodorovná dopravní vzdálenost do 50 m v objektech výšky do 6 m</t>
  </si>
  <si>
    <t>https://podminky.urs.cz/item/CS_URS_2024_01/998763100</t>
  </si>
  <si>
    <t>766</t>
  </si>
  <si>
    <t>Konstrukce truhlářské</t>
  </si>
  <si>
    <t>177</t>
  </si>
  <si>
    <t>766660002</t>
  </si>
  <si>
    <t>Montáž dveřních křídel otvíravých jednokřídlových š přes 0,8 m do ocelové zárubně</t>
  </si>
  <si>
    <t>-1104834080</t>
  </si>
  <si>
    <t>Montáž dveřních křídel dřevěných nebo plastových otevíravých do ocelové zárubně povrchově upravených jednokřídlových, šířky přes 800 mm</t>
  </si>
  <si>
    <t>https://podminky.urs.cz/item/CS_URS_2024_01/766660002</t>
  </si>
  <si>
    <t>178</t>
  </si>
  <si>
    <t>611123R2</t>
  </si>
  <si>
    <t>Dveře D2.09</t>
  </si>
  <si>
    <t>739260703</t>
  </si>
  <si>
    <t>179</t>
  </si>
  <si>
    <t>611123R3</t>
  </si>
  <si>
    <t>Dveře D2.11</t>
  </si>
  <si>
    <t>1063224661</t>
  </si>
  <si>
    <t>180</t>
  </si>
  <si>
    <t>766660012</t>
  </si>
  <si>
    <t>Montáž dveřních křídel otvíravých dvoukřídlových š přes 1,45 m do ocelové zárubně</t>
  </si>
  <si>
    <t>424166196</t>
  </si>
  <si>
    <t>Montáž dveřních křídel dřevěných nebo plastových otevíravých do ocelové zárubně povrchově upravených dvoukřídlových, šířky přes 1450 mm</t>
  </si>
  <si>
    <t>https://podminky.urs.cz/item/CS_URS_2024_01/766660012</t>
  </si>
  <si>
    <t>181</t>
  </si>
  <si>
    <t>611456R1</t>
  </si>
  <si>
    <t>Dveře vnitřní D2.01</t>
  </si>
  <si>
    <t>-101854770</t>
  </si>
  <si>
    <t>767</t>
  </si>
  <si>
    <t>Konstrukce zámečnické</t>
  </si>
  <si>
    <t>182</t>
  </si>
  <si>
    <t>76712281R</t>
  </si>
  <si>
    <t>Demontáž oplocení L</t>
  </si>
  <si>
    <t>166146974</t>
  </si>
  <si>
    <t>183</t>
  </si>
  <si>
    <t>767581802</t>
  </si>
  <si>
    <t>Demontáž podhledu lamel</t>
  </si>
  <si>
    <t>1525554804</t>
  </si>
  <si>
    <t>Demontáž podhledů lamel</t>
  </si>
  <si>
    <t>https://podminky.urs.cz/item/CS_URS_2024_01/767581802</t>
  </si>
  <si>
    <t>22,7+19+30"17</t>
  </si>
  <si>
    <t>771</t>
  </si>
  <si>
    <t>Podlahy z dlaždic</t>
  </si>
  <si>
    <t>184</t>
  </si>
  <si>
    <t>771111011</t>
  </si>
  <si>
    <t>Vysátí podkladu před pokládkou dlažby</t>
  </si>
  <si>
    <t>1707560129</t>
  </si>
  <si>
    <t>Příprava podkladu před provedením dlažby vysátí podlah</t>
  </si>
  <si>
    <t>https://podminky.urs.cz/item/CS_URS_2024_01/771111011</t>
  </si>
  <si>
    <t>240,67</t>
  </si>
  <si>
    <t>13,47+15</t>
  </si>
  <si>
    <t>185</t>
  </si>
  <si>
    <t>771121011</t>
  </si>
  <si>
    <t>Nátěr penetrační na podlahu</t>
  </si>
  <si>
    <t>864396963</t>
  </si>
  <si>
    <t>Příprava podkladu před provedením dlažby nátěr penetrační na podlahu</t>
  </si>
  <si>
    <t>https://podminky.urs.cz/item/CS_URS_2024_01/771121011</t>
  </si>
  <si>
    <t>186</t>
  </si>
  <si>
    <t>771151016</t>
  </si>
  <si>
    <t>Samonivelační stěrka podlah pevnosti 20 MPa tl přes 12 do 15 mm</t>
  </si>
  <si>
    <t>-1846404318</t>
  </si>
  <si>
    <t>Příprava podkladu před provedením dlažby samonivelační stěrka min.pevnosti 20 MPa, tloušťky přes 12 do 15 mm</t>
  </si>
  <si>
    <t>https://podminky.urs.cz/item/CS_URS_2024_01/771151016</t>
  </si>
  <si>
    <t>187</t>
  </si>
  <si>
    <t>771274123</t>
  </si>
  <si>
    <t>Montáž obkladů stupnic z dlaždic protiskluzných keramických flexibilní lepidlo š přes 250 do 300 mm</t>
  </si>
  <si>
    <t>159172804</t>
  </si>
  <si>
    <t>Montáž obkladů schodišť z dlaždic keramických lepených flexibilním lepidlem stupnic protiskluzných nebo reliéfních, šířky přes 250 do 300 mm</t>
  </si>
  <si>
    <t>https://podminky.urs.cz/item/CS_URS_2024_01/771274123</t>
  </si>
  <si>
    <t>Poznámka k položce:
značení a vlastnosti dle PD</t>
  </si>
  <si>
    <t>5,35*12</t>
  </si>
  <si>
    <t>188</t>
  </si>
  <si>
    <t>59761096</t>
  </si>
  <si>
    <t>tvarovka schodová keramická mrazuvzdorná R10/A povrch hladký/matný tl do 10mm š přes 250 do 300mm dl přes 400 do 600mm</t>
  </si>
  <si>
    <t>-1759465541</t>
  </si>
  <si>
    <t>64,2</t>
  </si>
  <si>
    <t>64,2*1,1 'Přepočtené koeficientem množství</t>
  </si>
  <si>
    <t>189</t>
  </si>
  <si>
    <t>771274242</t>
  </si>
  <si>
    <t>Montáž obkladů podstupnic z dlaždic reliéfních keramických flexibilní lepidlo v přes 150 do 200 mm</t>
  </si>
  <si>
    <t>-441918294</t>
  </si>
  <si>
    <t>Montáž obkladů schodišť z dlaždic keramických lepených flexibilním lepidlem podstupnic protiskluzních nebo reliéfních, výšky přes 150 do 200 mm</t>
  </si>
  <si>
    <t>https://podminky.urs.cz/item/CS_URS_2024_01/771274242</t>
  </si>
  <si>
    <t>190</t>
  </si>
  <si>
    <t>59761171</t>
  </si>
  <si>
    <t>dlažba keramická slinutá mrazuvzdorná R10/A povrch hladký/matný tl do 10mm přes 22 do 25ks/m2</t>
  </si>
  <si>
    <t>690806848</t>
  </si>
  <si>
    <t>64,2*0,2</t>
  </si>
  <si>
    <t>12,84*1,1 'Přepočtené koeficientem množství</t>
  </si>
  <si>
    <t>191</t>
  </si>
  <si>
    <t>771573810</t>
  </si>
  <si>
    <t>Demontáž podlah z dlaždic keramických lepených</t>
  </si>
  <si>
    <t>1704696701</t>
  </si>
  <si>
    <t>https://podminky.urs.cz/item/CS_URS_2024_01/771573810</t>
  </si>
  <si>
    <t>5,67</t>
  </si>
  <si>
    <t>235</t>
  </si>
  <si>
    <t>192</t>
  </si>
  <si>
    <t>771574476</t>
  </si>
  <si>
    <t>Montáž podlah keramických pro mechanické zatížení lepených cementovým flexibilním lepidlem přes 9 do 12 ks/m2</t>
  </si>
  <si>
    <t>-601367498</t>
  </si>
  <si>
    <t>Montáž podlah z dlaždic keramických lepených cementovým flexibilním lepidlem pro vysoké mechanické zatížení, tloušťky přes 10 mm přes 9 do 12 ks/m2</t>
  </si>
  <si>
    <t>https://podminky.urs.cz/item/CS_URS_2024_01/771574476</t>
  </si>
  <si>
    <t>13,47</t>
  </si>
  <si>
    <t>193</t>
  </si>
  <si>
    <t>59761151</t>
  </si>
  <si>
    <t>dlažba keramická slinutá mrazuvzdorná R9 povrch reliéfní/matný tl do 10mm přes 9 do 12ks/m2</t>
  </si>
  <si>
    <t>-981249812</t>
  </si>
  <si>
    <t>269,14*1,1 'Přepočtené koeficientem množství</t>
  </si>
  <si>
    <t>194</t>
  </si>
  <si>
    <t>771591112</t>
  </si>
  <si>
    <t>Izolace pod dlažbu nátěrem nebo stěrkou ve dvou vrstvách</t>
  </si>
  <si>
    <t>-1693099168</t>
  </si>
  <si>
    <t>Izolace podlahy pod dlažbu nátěrem nebo stěrkou ve dvou vrstvách</t>
  </si>
  <si>
    <t>https://podminky.urs.cz/item/CS_URS_2024_01/771591112</t>
  </si>
  <si>
    <t>195</t>
  </si>
  <si>
    <t>771591186</t>
  </si>
  <si>
    <t>Pracnější řezání podlah z dlaždic keramických do oblouku</t>
  </si>
  <si>
    <t>1768988483</t>
  </si>
  <si>
    <t>Podlahy - dokončovací práce pracnější řezání dlaždic keramických do oblouku</t>
  </si>
  <si>
    <t>https://podminky.urs.cz/item/CS_URS_2024_01/771591186</t>
  </si>
  <si>
    <t>196</t>
  </si>
  <si>
    <t>77159188R</t>
  </si>
  <si>
    <t>dilatace</t>
  </si>
  <si>
    <t>102219108</t>
  </si>
  <si>
    <t>Poznámka k položce:
2 - D.1.1.6</t>
  </si>
  <si>
    <t>197</t>
  </si>
  <si>
    <t>998771101</t>
  </si>
  <si>
    <t>Přesun hmot tonážní pro podlahy z dlaždic v objektech v do 6 m</t>
  </si>
  <si>
    <t>667435038</t>
  </si>
  <si>
    <t>Přesun hmot pro podlahy z dlaždic stanovený z hmotnosti přesunovaného materiálu vodorovná dopravní vzdálenost do 50 m v objektech výšky do 6 m</t>
  </si>
  <si>
    <t>https://podminky.urs.cz/item/CS_URS_2024_01/998771101</t>
  </si>
  <si>
    <t>781</t>
  </si>
  <si>
    <t>Dokončovací práce - obklady</t>
  </si>
  <si>
    <t>198</t>
  </si>
  <si>
    <t>781111011</t>
  </si>
  <si>
    <t>Ometení (oprášení) stěny při přípravě podkladu</t>
  </si>
  <si>
    <t>1759006080</t>
  </si>
  <si>
    <t>Příprava podkladu před provedením obkladu oprášení (ometení) stěny</t>
  </si>
  <si>
    <t>https://podminky.urs.cz/item/CS_URS_2024_01/781111011</t>
  </si>
  <si>
    <t>3,025*2*2</t>
  </si>
  <si>
    <t>2,4*2</t>
  </si>
  <si>
    <t>12"úklid</t>
  </si>
  <si>
    <t>199</t>
  </si>
  <si>
    <t>781121011</t>
  </si>
  <si>
    <t>Nátěr penetrační na stěnu</t>
  </si>
  <si>
    <t>-1381085984</t>
  </si>
  <si>
    <t>Příprava podkladu před provedením obkladu nátěr penetrační na stěnu</t>
  </si>
  <si>
    <t>https://podminky.urs.cz/item/CS_URS_2024_01/781121011</t>
  </si>
  <si>
    <t>200</t>
  </si>
  <si>
    <t>781474112</t>
  </si>
  <si>
    <t>Montáž obkladů vnitřních keramických hladkých přes 9 do 12 ks/m2 lepených flexibilním lepidlem</t>
  </si>
  <si>
    <t>-22245441</t>
  </si>
  <si>
    <t>Montáž obkladů vnitřních stěn z dlaždic keramických lepených flexibilním lepidlem maloformátových hladkých přes 9 do 12 ks/m2</t>
  </si>
  <si>
    <t>https://podminky.urs.cz/item/CS_URS_2024_01/781474112</t>
  </si>
  <si>
    <t>201</t>
  </si>
  <si>
    <t>59761723</t>
  </si>
  <si>
    <t>obklad keramický nemrazuvzdorný povrch reliéfní/lesklý tl do 10mm přes 6 do 9ks/m2</t>
  </si>
  <si>
    <t>-26254077</t>
  </si>
  <si>
    <t>28,9</t>
  </si>
  <si>
    <t>28,9*1,15 'Přepočtené koeficientem množství</t>
  </si>
  <si>
    <t>202</t>
  </si>
  <si>
    <t>998781101</t>
  </si>
  <si>
    <t>Přesun hmot tonážní pro obklady keramické v objektech v do 6 m</t>
  </si>
  <si>
    <t>-778856156</t>
  </si>
  <si>
    <t>Přesun hmot pro obklady keramické stanovený z hmotnosti přesunovaného materiálu vodorovná dopravní vzdálenost do 50 m v objektech výšky do 6 m</t>
  </si>
  <si>
    <t>https://podminky.urs.cz/item/CS_URS_2024_01/998781101</t>
  </si>
  <si>
    <t>783</t>
  </si>
  <si>
    <t>Dokončovací práce - nátěry</t>
  </si>
  <si>
    <t>203</t>
  </si>
  <si>
    <t>783801201</t>
  </si>
  <si>
    <t>Obroušení omítek před provedením nátěru</t>
  </si>
  <si>
    <t>1421876713</t>
  </si>
  <si>
    <t>Příprava podkladu omítek před provedením nátěru obroušení</t>
  </si>
  <si>
    <t>https://podminky.urs.cz/item/CS_URS_2024_01/783801201</t>
  </si>
  <si>
    <t>55,2</t>
  </si>
  <si>
    <t>14,9*1,2</t>
  </si>
  <si>
    <t>204</t>
  </si>
  <si>
    <t>783817401</t>
  </si>
  <si>
    <t>Krycí dvojnásobný syntetický nátěr hladkých betonových povrchů</t>
  </si>
  <si>
    <t>-1539706637</t>
  </si>
  <si>
    <t>Krycí (ochranný ) nátěr omítek dvojnásobný hladkých betonových povrchů nebo povrchů z desek na bázi dřeva (dřevovláknitých apod.) syntetický</t>
  </si>
  <si>
    <t>https://podminky.urs.cz/item/CS_URS_2024_01/783817401</t>
  </si>
  <si>
    <t>205</t>
  </si>
  <si>
    <t>783822213</t>
  </si>
  <si>
    <t>Celoplošné vyrovnání omítky před provedením nátěru modifikovanou cementovou stěrkou tl do 3 mm</t>
  </si>
  <si>
    <t>-391521088</t>
  </si>
  <si>
    <t>Vyrovnání omítek před provedením nátěru celoplošné, tloušťky do 3 mm, stěrkou modifikovanou cementovou</t>
  </si>
  <si>
    <t>https://podminky.urs.cz/item/CS_URS_2024_01/783822213</t>
  </si>
  <si>
    <t>784</t>
  </si>
  <si>
    <t>Dokončovací práce - malby a tapety</t>
  </si>
  <si>
    <t>206</t>
  </si>
  <si>
    <t>784111001</t>
  </si>
  <si>
    <t>Oprášení (ometení ) podkladu v místnostech v do 3,80 m</t>
  </si>
  <si>
    <t>-1730982869</t>
  </si>
  <si>
    <t>Oprášení (ometení) podkladu v místnostech výšky do 3,80 m</t>
  </si>
  <si>
    <t>https://podminky.urs.cz/item/CS_URS_2024_01/784111001</t>
  </si>
  <si>
    <t>207</t>
  </si>
  <si>
    <t>784181101</t>
  </si>
  <si>
    <t>Základní akrylátová jednonásobná bezbarvá penetrace podkladu v místnostech v do 3,80 m</t>
  </si>
  <si>
    <t>-1529028520</t>
  </si>
  <si>
    <t>Penetrace podkladu jednonásobná základní akrylátová bezbarvá v místnostech výšky do 3,80 m</t>
  </si>
  <si>
    <t>https://podminky.urs.cz/item/CS_URS_2024_01/784181101</t>
  </si>
  <si>
    <t>208</t>
  </si>
  <si>
    <t>784221101</t>
  </si>
  <si>
    <t>Dvojnásobné bílé malby ze směsí za sucha dobře otěruvzdorných v místnostech do 3,80 m</t>
  </si>
  <si>
    <t>670707591</t>
  </si>
  <si>
    <t>Malby z malířských směsí otěruvzdorných za sucha dvojnásobné, bílé za sucha otěruvzdorné dobře v místnostech výšky do 3,80 m</t>
  </si>
  <si>
    <t>https://podminky.urs.cz/item/CS_URS_2024_01/784221101</t>
  </si>
  <si>
    <t>789</t>
  </si>
  <si>
    <t>Povrchové úpravy ocelových konstrukcí a technologických zařízení</t>
  </si>
  <si>
    <t>209</t>
  </si>
  <si>
    <t>789121151</t>
  </si>
  <si>
    <t>Čištění ručním nářadím ocelových konstrukcí třídy I stupeň přípravy St 2 stupeň zrezivění B</t>
  </si>
  <si>
    <t>-194987935</t>
  </si>
  <si>
    <t>Úpravy povrchů pod nátěry ocelových konstrukcí třídy I odstranění rzi a nečistot pomocí ručního nářadí stupeň přípravy St 2, stupeň zrezivění B</t>
  </si>
  <si>
    <t>https://podminky.urs.cz/item/CS_URS_2024_01/789121151</t>
  </si>
  <si>
    <t>210</t>
  </si>
  <si>
    <t>789325110</t>
  </si>
  <si>
    <t>Nátěr ocelových konstrukcí třídy I jednosložkový alkydový základní tl do 40 µm</t>
  </si>
  <si>
    <t>1958512474</t>
  </si>
  <si>
    <t>Nátěr ocelových konstrukcí třídy I jednosložkový alkydový základní, tloušťky do 40 μm</t>
  </si>
  <si>
    <t>https://podminky.urs.cz/item/CS_URS_2024_01/789325110</t>
  </si>
  <si>
    <t>211</t>
  </si>
  <si>
    <t>789325115</t>
  </si>
  <si>
    <t>Nátěr ocelových konstrukcí třídy I jednosložkový alkydový mezivrstva tl do 40 µm</t>
  </si>
  <si>
    <t>1648657280</t>
  </si>
  <si>
    <t>Nátěr ocelových konstrukcí třídy I jednosložkový alkydový mezivrstva, tloušťky do 40 μm</t>
  </si>
  <si>
    <t>https://podminky.urs.cz/item/CS_URS_2024_01/789325115</t>
  </si>
  <si>
    <t>212</t>
  </si>
  <si>
    <t>789325120</t>
  </si>
  <si>
    <t>Nátěr ocelových konstrukcí třídy I jednosložkový alkydový krycí (vrchní) tl do 40 µm</t>
  </si>
  <si>
    <t>-184481755</t>
  </si>
  <si>
    <t>Nátěr ocelových konstrukcí třídy I jednosložkový alkydový krycí (vrchní), tloušťky do 40 μm</t>
  </si>
  <si>
    <t>https://podminky.urs.cz/item/CS_URS_2024_01/789325120</t>
  </si>
  <si>
    <t>213</t>
  </si>
  <si>
    <t>789327137</t>
  </si>
  <si>
    <t>Protipožární jednosložkový rozpouštědlový nátěr ocelových konstrukcí třídy III tl přes 500 do 650 μm</t>
  </si>
  <si>
    <t>1472382634</t>
  </si>
  <si>
    <t>Protipožární zpěňující nátěr ocelových konstrukcí třídy III jednosložkový rozpouštědlový, funkční tloušťky přes 500 do 650 μm</t>
  </si>
  <si>
    <t>https://podminky.urs.cz/item/CS_URS_2024_01/789327137</t>
  </si>
  <si>
    <t>Poznámka k položce:
I - D.1.1.5</t>
  </si>
  <si>
    <t>0,45*3*3</t>
  </si>
  <si>
    <t>Soupis:</t>
  </si>
  <si>
    <t>01a - elektroinstalace</t>
  </si>
  <si>
    <t>A1 - VÝPIS ZAŘÍZENÍ</t>
  </si>
  <si>
    <t>B1 - KABELY A KABELOVÉ TRASY</t>
  </si>
  <si>
    <t xml:space="preserve">B3 - PROVOZNÍ A NOUZOVÉ OSVĚTLENÍ  (včezně zdrojů a el. vybavení)    </t>
  </si>
  <si>
    <t>C1 - INSTALAČNÍ MATERIÁL</t>
  </si>
  <si>
    <t>E - OSTATNÍ</t>
  </si>
  <si>
    <t>A1</t>
  </si>
  <si>
    <t>VÝPIS ZAŘÍZENÍ</t>
  </si>
  <si>
    <t>ROZVADĚČ RS-S                                                                                                                                              ocelolechový rozvaděč na povrch 300 x 650 x 160 (110)                           In = 25A, IP44/30 (4</t>
  </si>
  <si>
    <t>ks</t>
  </si>
  <si>
    <t>ROZVADĚČ RS-S ocelolechový rozvaděč na povrch 300 x 650 x 160 (110) In = 25A, IP44/30 (48 modulů + svorkovnice) vnitřní náplň viz. výkresová část PD</t>
  </si>
  <si>
    <t>A2</t>
  </si>
  <si>
    <t>MONTÁŽ ZAŘÍZENÍ</t>
  </si>
  <si>
    <t>B1</t>
  </si>
  <si>
    <t>KABELY A KABELOVÉ TRASY</t>
  </si>
  <si>
    <t>Kabel CYKY 5x6</t>
  </si>
  <si>
    <t>Kabel CYKY 3x2,5</t>
  </si>
  <si>
    <t>Kabel CYKY 5x1,5</t>
  </si>
  <si>
    <t>Kabel CYKY 3x1,5</t>
  </si>
  <si>
    <t>Kabel CYKY 2x1,5</t>
  </si>
  <si>
    <t>Vodič H07-VK, zž 16mm2 (pospojení)</t>
  </si>
  <si>
    <t>Vodič H07-VK zž 6mm2 (pospojení)</t>
  </si>
  <si>
    <t>Ukončení kabelů v rozvaděči a ve spotřebičích, označení kabelu štítkem s vyznačením okruhu a původu napájení</t>
  </si>
  <si>
    <t>kpl</t>
  </si>
  <si>
    <t>Kabelový plný žlab s víkem vč. příslušenství, 62x50                                                          (tvarové díly, víka, spojky, …) , hlavní trasy</t>
  </si>
  <si>
    <t>Kabelový plný žlab s víkem vč. příslušenství, 62x50 (tvarové díly, víka, spojky, …) , hlavní trasy</t>
  </si>
  <si>
    <t>PVC vkládací lišta do 40x40 (vedlejší trtasy)</t>
  </si>
  <si>
    <t>Pevná PVC trubka ø 250 (vedlejší trasy)</t>
  </si>
  <si>
    <t>Ostatní drobný montážní materiál</t>
  </si>
  <si>
    <t>Stavební práce (sekání rýh, otvorů, stoupací vedení, sádrování)</t>
  </si>
  <si>
    <t>B2</t>
  </si>
  <si>
    <t>MONTÁŽ KABELŮ A KABELOVÝCH TRAS</t>
  </si>
  <si>
    <t>B3</t>
  </si>
  <si>
    <t xml:space="preserve">PROVOZNÍ A NOUZOVÉ OSVĚTLENÍ  (včezně zdrojů a el. vybavení)    </t>
  </si>
  <si>
    <t>LED SVÍTIDLO "A" (závěsné) s nanooptikou,                                                             z PC s vysokou mechanickou odolností, 7520 lm, 54 W, IP66</t>
  </si>
  <si>
    <t>LED SVÍTIDLO "A" (závěsné) s nanooptikou, z PC s vysokou mechanickou odolností, 7520 lm, 54 W, IP66</t>
  </si>
  <si>
    <t>LED SVÍTIDLO "B" (přisazené, závěsné) s nanooptikou,                                              z PC s vysokou mechanickou odolností, 5170 lm, 37 W, IP66</t>
  </si>
  <si>
    <t>LED SVÍTIDLO "B" (přisazené, závěsné) s nanooptikou, z PC s vysokou mechanickou odolností, 5170 lm, 37 W, IP66</t>
  </si>
  <si>
    <t>LED SVÍTIDLO "Bn" - typ "B" s modulem nouzového osvětlení                                                                             - 1 hodina (SA) pro trvalé i nouzové osvětlení</t>
  </si>
  <si>
    <t>LED SVÍTIDLO "Bn" - typ "B" s modulem nouzového osvětlení - 1 hodina (SA) pro trvalé i nouzové osvětlení</t>
  </si>
  <si>
    <t>INTERIÉROVÉ LED SVÍTIDLO "D" (přisazené), kruhové plastové,                   2840 lm, 24 W, IP54</t>
  </si>
  <si>
    <t>INTERIÉROVÉ LED SVÍTIDLO "D" (přisazené), kruhové plastové, 2840 lm, 24 W, IP54</t>
  </si>
  <si>
    <t>PŘISAZENÉ NOUZOVÉ LED SVÍTIDLO (N),                                                       900 lm, 2W, 1 hod, IP40, + PIKTOGRAM S OZNAČENÍM ÚNIKU</t>
  </si>
  <si>
    <t>PŘISAZENÉ NOUZOVÉ LED SVÍTIDLO (N), 900 lm, 2W, 1 hod, IP40, + PIKTOGRAM S OZNAČENÍM ÚNIKU</t>
  </si>
  <si>
    <t>B4</t>
  </si>
  <si>
    <t>MONTÁŽ PROVOZNÍHO A NOUZOVÉHO OSVĚTLENÍ</t>
  </si>
  <si>
    <t>C1</t>
  </si>
  <si>
    <t>INSTALAČNÍ MATERIÁL</t>
  </si>
  <si>
    <t>Jednopólový spínač , řazení 1, IP20, zapuštěná montáž</t>
  </si>
  <si>
    <t>Sériový přepínač, řazení 5, IP20, zapuštěná montáž</t>
  </si>
  <si>
    <t>Jednopólový spínač, řazení 1, IP44, na povrch</t>
  </si>
  <si>
    <t>Zásuvka jednonásobná 230V/16A, IP44, na povrch</t>
  </si>
  <si>
    <t>Odbočná elektroinstalační krabice pod omítkou</t>
  </si>
  <si>
    <t>Přístrojová elektroinstalační krabice</t>
  </si>
  <si>
    <t>Odbočná el.instalační krabice na povrch, IP44</t>
  </si>
  <si>
    <t>Sada pro nouzovou signalizaci, 230 V AC, 50/60 Hz                               kontrolní modul s alarmem, tlačítko signální tahové, tlačítko resetovací, transformátor</t>
  </si>
  <si>
    <t>Sada pro nouzovou signalizaci, 230 V AC, 50/60 Hz kontrolní modul s alarmem, tlačítko signální tahové, tlačítko resetovací, transformátor</t>
  </si>
  <si>
    <t>C2</t>
  </si>
  <si>
    <t>MONTÁŽ INSTALAČNÍHO MATERIÁLU</t>
  </si>
  <si>
    <t>Poznámka k položce:
POZNÁMKA : všechny přístroje komplet tj. přístroj + kryt + rámečky</t>
  </si>
  <si>
    <t>E</t>
  </si>
  <si>
    <t>OSTATNÍ</t>
  </si>
  <si>
    <t>Provedení revize a vypracování revizní zprávy</t>
  </si>
  <si>
    <t>Přezkoušení a seřízení zařízení, uvedení do provozu</t>
  </si>
  <si>
    <t>Dokumentace skutečného provedení</t>
  </si>
  <si>
    <t>Podružné práce                                                                                                 - podružným materiálem jsou myšleny hmoždinky, vruty, šrouby, kabelová oka, dutinky, svazovací pásky, příchytky pro vodiče a kabely, pomocná oce</t>
  </si>
  <si>
    <t>Podružné práce - podružným materiálem jsou myšleny hmoždinky, vruty, šrouby, kabelová oka, dutinky, svazovací pásky, příchytky pro vodiče a kabely, pomocná ocelová konstrukce a další výše nespecifikovaný materiál potřebný ke zdárnému a funkčnímu dokončení díla - všechna el. zařízení, systémy a konstrukce budou oceňovány a dodávány plně funkční, tj. včetně všech komponentů, upevňovacích prvků, podpor a prostupů atd.</t>
  </si>
  <si>
    <t>01b - ZTI</t>
  </si>
  <si>
    <t xml:space="preserve">    726 - Zdravotechnika - předstěnové instalace</t>
  </si>
  <si>
    <t>61112510R</t>
  </si>
  <si>
    <t>stavební přípomoci</t>
  </si>
  <si>
    <t>HR</t>
  </si>
  <si>
    <t>904430210</t>
  </si>
  <si>
    <t>721171903</t>
  </si>
  <si>
    <t>Potrubí z PP vsazení odbočky do hrdla DN 50</t>
  </si>
  <si>
    <t>601700735</t>
  </si>
  <si>
    <t>Opravy odpadního potrubí plastového vsazení odbočky do potrubí DN 50</t>
  </si>
  <si>
    <t>https://podminky.urs.cz/item/CS_URS_2024_01/721171903</t>
  </si>
  <si>
    <t>721171905</t>
  </si>
  <si>
    <t>Potrubí z PP vsazení odbočky do hrdla DN 110</t>
  </si>
  <si>
    <t>-2064095667</t>
  </si>
  <si>
    <t>Opravy odpadního potrubí plastového vsazení odbočky do potrubí DN 110</t>
  </si>
  <si>
    <t>https://podminky.urs.cz/item/CS_URS_2024_01/721171905</t>
  </si>
  <si>
    <t>721174042</t>
  </si>
  <si>
    <t>Potrubí kanalizační z PP připojovací DN 40</t>
  </si>
  <si>
    <t>-1774282957</t>
  </si>
  <si>
    <t>Potrubí z trub polypropylenových připojovací DN 40</t>
  </si>
  <si>
    <t>https://podminky.urs.cz/item/CS_URS_2024_01/721174042</t>
  </si>
  <si>
    <t>721174045</t>
  </si>
  <si>
    <t>Potrubí kanalizační z PP připojovací DN 110</t>
  </si>
  <si>
    <t>1140639004</t>
  </si>
  <si>
    <t>Potrubí z trub polypropylenových připojovací DN 110</t>
  </si>
  <si>
    <t>https://podminky.urs.cz/item/CS_URS_2024_01/721174045</t>
  </si>
  <si>
    <t>721194104</t>
  </si>
  <si>
    <t>Vyvedení a upevnění odpadních výpustek DN 40</t>
  </si>
  <si>
    <t>-147297869</t>
  </si>
  <si>
    <t>Vyměření přípojek na potrubí vyvedení a upevnění odpadních výpustek DN 40</t>
  </si>
  <si>
    <t>https://podminky.urs.cz/item/CS_URS_2024_01/721194104</t>
  </si>
  <si>
    <t>721194105</t>
  </si>
  <si>
    <t>Vyvedení a upevnění odpadních výpustek DN 50</t>
  </si>
  <si>
    <t>-405661296</t>
  </si>
  <si>
    <t>Vyměření přípojek na potrubí vyvedení a upevnění odpadních výpustek DN 50</t>
  </si>
  <si>
    <t>https://podminky.urs.cz/item/CS_URS_2024_01/721194105</t>
  </si>
  <si>
    <t>721194109</t>
  </si>
  <si>
    <t>Vyvedení a upevnění odpadních výpustek DN 110</t>
  </si>
  <si>
    <t>1978043391</t>
  </si>
  <si>
    <t>Vyměření přípojek na potrubí vyvedení a upevnění odpadních výpustek DN 110</t>
  </si>
  <si>
    <t>https://podminky.urs.cz/item/CS_URS_2024_01/721194109</t>
  </si>
  <si>
    <t>721211401</t>
  </si>
  <si>
    <t>Vpusť podlahová s vodorovným odtokem DN 40/50 mřížka nerez 115x115</t>
  </si>
  <si>
    <t>-616051230</t>
  </si>
  <si>
    <t>Podlahové vpusti s vodorovným odtokem DN 40/50 mřížka nerez 115x115</t>
  </si>
  <si>
    <t>https://podminky.urs.cz/item/CS_URS_2024_01/721211401</t>
  </si>
  <si>
    <t>721226511</t>
  </si>
  <si>
    <t>Zápachová uzávěrka podomítková pro pračku a myčku DN 40</t>
  </si>
  <si>
    <t>808716652</t>
  </si>
  <si>
    <t>Zápachové uzávěrky podomítkové (Pe) s krycí deskou pro pračku a myčku DN 40</t>
  </si>
  <si>
    <t>https://podminky.urs.cz/item/CS_URS_2024_01/721226511</t>
  </si>
  <si>
    <t>721290111</t>
  </si>
  <si>
    <t>Zkouška těsnosti potrubí kanalizace vodou DN do 125</t>
  </si>
  <si>
    <t>504899849</t>
  </si>
  <si>
    <t>Zkouška těsnosti kanalizace v objektech vodou do DN 125</t>
  </si>
  <si>
    <t>https://podminky.urs.cz/item/CS_URS_2024_01/721290111</t>
  </si>
  <si>
    <t>256139276</t>
  </si>
  <si>
    <t>722130105</t>
  </si>
  <si>
    <t>Potrubí pro zavodněný systém ocelové hladké pozinkované spojované lisováním D 35x1,5 mm</t>
  </si>
  <si>
    <t>-1562876038</t>
  </si>
  <si>
    <t>Potrubí z ocelových trubek pozinkovaných hladkých pro zavodněný systém spojovaných lisováním PN 16 do 110°C Ø 35/1,5</t>
  </si>
  <si>
    <t>https://podminky.urs.cz/item/CS_URS_2024_01/722130105</t>
  </si>
  <si>
    <t>722130991</t>
  </si>
  <si>
    <t>Potrubí pozinkované závitové vsazení odbočky do potrubí oboustranná svěrná spojka DN 20 / G 1/2</t>
  </si>
  <si>
    <t>-1887532677</t>
  </si>
  <si>
    <t>Opravy vodovodního potrubí z ocelových trubek pozinkovaných závitových vsazení odbočky do potrubí oboustrannými svěrnými spojkami DN potrubí / G odbočky DN 20 / G 1/2</t>
  </si>
  <si>
    <t>https://podminky.urs.cz/item/CS_URS_2024_01/722130991</t>
  </si>
  <si>
    <t>722130993</t>
  </si>
  <si>
    <t>Potrubí pozinkované závitové vsazení odbočky do potrubí oboustranná svěrná spojka DN 32 / G 1</t>
  </si>
  <si>
    <t>-1622049366</t>
  </si>
  <si>
    <t>Opravy vodovodního potrubí z ocelových trubek pozinkovaných závitových vsazení odbočky do potrubí oboustrannými svěrnými spojkami DN potrubí / G odbočky DN 32 / G 1</t>
  </si>
  <si>
    <t>https://podminky.urs.cz/item/CS_URS_2024_01/722130993</t>
  </si>
  <si>
    <t>722174002</t>
  </si>
  <si>
    <t>Potrubí vodovodní plastové PPR svar polyfúze PN 16 D 20x2,8 mm</t>
  </si>
  <si>
    <t>1759872045</t>
  </si>
  <si>
    <t>Potrubí z plastových trubek z polypropylenu PPR svařovaných polyfúzně PN 16 (SDR 7,4) D 20 x 2,8</t>
  </si>
  <si>
    <t>https://podminky.urs.cz/item/CS_URS_2024_01/722174002</t>
  </si>
  <si>
    <t>722181221</t>
  </si>
  <si>
    <t>Ochrana vodovodního potrubí přilepenými termoizolačními trubicemi z PE tl přes 6 do 9 mm DN do 22 mm</t>
  </si>
  <si>
    <t>-1839272981</t>
  </si>
  <si>
    <t>Ochrana potrubí termoizolačními trubicemi z pěnového polyetylenu PE přilepenými v příčných a podélných spojích, tloušťky izolace přes 6 do 9 mm, vnitřního průměru izolace DN do 22 mm</t>
  </si>
  <si>
    <t>https://podminky.urs.cz/item/CS_URS_2024_01/722181221</t>
  </si>
  <si>
    <t>722181222</t>
  </si>
  <si>
    <t>Ochrana vodovodního potrubí přilepenými termoizolačními trubicemi z PE tl přes 6 do 9 mm DN přes 22 do 45 mm</t>
  </si>
  <si>
    <t>-294438341</t>
  </si>
  <si>
    <t>Ochrana potrubí termoizolačními trubicemi z pěnového polyetylenu PE přilepenými v příčných a podélných spojích, tloušťky izolace přes 6 do 9 mm, vnitřního průměru izolace DN přes 22 do 45 mm</t>
  </si>
  <si>
    <t>https://podminky.urs.cz/item/CS_URS_2024_01/722181222</t>
  </si>
  <si>
    <t>722190401</t>
  </si>
  <si>
    <t>Vyvedení a upevnění výpustku DN do 25</t>
  </si>
  <si>
    <t>1668986812</t>
  </si>
  <si>
    <t>Zřízení přípojek na potrubí vyvedení a upevnění výpustek do DN 25</t>
  </si>
  <si>
    <t>https://podminky.urs.cz/item/CS_URS_2024_01/722190401</t>
  </si>
  <si>
    <t>722220151</t>
  </si>
  <si>
    <t>Nástěnka závitová plastová PPR PN 20 DN 16 x G 1/2"</t>
  </si>
  <si>
    <t>14411823</t>
  </si>
  <si>
    <t>Armatury s jedním závitem plastové (PPR) PN 20 (SDR 6) DN 16 x G 1/2"</t>
  </si>
  <si>
    <t>https://podminky.urs.cz/item/CS_URS_2024_01/722220151</t>
  </si>
  <si>
    <t>722240101</t>
  </si>
  <si>
    <t>Ventily plastové PPR přímé DN 20</t>
  </si>
  <si>
    <t>124811526</t>
  </si>
  <si>
    <t>Armatury z plastických hmot ventily (PPR) přímé DN 20</t>
  </si>
  <si>
    <t>https://podminky.urs.cz/item/CS_URS_2024_01/722240101</t>
  </si>
  <si>
    <t>1395695610</t>
  </si>
  <si>
    <t>722290226</t>
  </si>
  <si>
    <t>Zkouška těsnosti vodovodního potrubí závitového DN do 50</t>
  </si>
  <si>
    <t>-1692153322</t>
  </si>
  <si>
    <t>Zkoušky, proplach a desinfekce vodovodního potrubí zkoušky těsnosti vodovodního potrubí závitového do DN 50</t>
  </si>
  <si>
    <t>https://podminky.urs.cz/item/CS_URS_2024_01/722290226</t>
  </si>
  <si>
    <t>722290234</t>
  </si>
  <si>
    <t>Proplach a dezinfekce vodovodního potrubí DN do 80</t>
  </si>
  <si>
    <t>1747562429</t>
  </si>
  <si>
    <t>Zkoušky, proplach a desinfekce vodovodního potrubí proplach a desinfekce vodovodního potrubí do DN 80</t>
  </si>
  <si>
    <t>https://podminky.urs.cz/item/CS_URS_2024_01/722290234</t>
  </si>
  <si>
    <t>-1101203303</t>
  </si>
  <si>
    <t>725112022</t>
  </si>
  <si>
    <t>Klozet keramický závěsný na nosné stěny s hlubokým splachováním odpad vodorovný</t>
  </si>
  <si>
    <t>579703051</t>
  </si>
  <si>
    <t>Zařízení záchodů klozety keramické závěsné na nosné stěny s hlubokým splachováním odpad vodorovný</t>
  </si>
  <si>
    <t>https://podminky.urs.cz/item/CS_URS_2024_01/725112022</t>
  </si>
  <si>
    <t>725211681</t>
  </si>
  <si>
    <t>Umyvadlo keramické bílé zdravotní šířky 640 mm připevněné na stěnu šrouby</t>
  </si>
  <si>
    <t>461336010</t>
  </si>
  <si>
    <t>Umyvadla keramická bílá bez výtokových armatur připevněná na stěnu šrouby zdravotní, šířka umyvadla 640 mm</t>
  </si>
  <si>
    <t>https://podminky.urs.cz/item/CS_URS_2024_01/725211681</t>
  </si>
  <si>
    <t>725291668</t>
  </si>
  <si>
    <t>Montáž madla invalidního rovného</t>
  </si>
  <si>
    <t>269660456</t>
  </si>
  <si>
    <t>Montáž doplňků zařízení koupelen a záchodů madla invalidního rovného</t>
  </si>
  <si>
    <t>https://podminky.urs.cz/item/CS_URS_2024_01/725291668</t>
  </si>
  <si>
    <t>55147053</t>
  </si>
  <si>
    <t>madlo invalidní rovné bílé 600mm</t>
  </si>
  <si>
    <t>1907573342</t>
  </si>
  <si>
    <t>55147055</t>
  </si>
  <si>
    <t>madlo invalidní rovné smaltované bílé 800mm</t>
  </si>
  <si>
    <t>884759840</t>
  </si>
  <si>
    <t>725291669</t>
  </si>
  <si>
    <t>Montáž madla invalidního krakorcového</t>
  </si>
  <si>
    <t>1928416985</t>
  </si>
  <si>
    <t>Montáž doplňků zařízení koupelen a záchodů madla invalidního krakorcového</t>
  </si>
  <si>
    <t>https://podminky.urs.cz/item/CS_URS_2024_01/725291669</t>
  </si>
  <si>
    <t>55147063</t>
  </si>
  <si>
    <t>madlo invalidní krakorcové bílé 900mm</t>
  </si>
  <si>
    <t>-1777104236</t>
  </si>
  <si>
    <t>725331111</t>
  </si>
  <si>
    <t>Výlevka bez výtokových armatur keramická se sklopnou plastovou mřížkou 500 mm</t>
  </si>
  <si>
    <t>-900105527</t>
  </si>
  <si>
    <t>Výlevky bez výtokových armatur a splachovací nádrže keramické se sklopnou plastovou mřížkou 425 mm</t>
  </si>
  <si>
    <t>https://podminky.urs.cz/item/CS_URS_2024_01/725331111</t>
  </si>
  <si>
    <t>725821312</t>
  </si>
  <si>
    <t>Baterie dřezová nástěnná páková s otáčivým kulatým ústím a délkou ramínka 300 mm</t>
  </si>
  <si>
    <t>457256237</t>
  </si>
  <si>
    <t>Baterie dřezové nástěnné pákové s otáčivým kulatým ústím a délkou ramínka 300 mm</t>
  </si>
  <si>
    <t>https://podminky.urs.cz/item/CS_URS_2024_01/725821312</t>
  </si>
  <si>
    <t>725822613</t>
  </si>
  <si>
    <t>Baterie umyvadlová stojánková páková s výpustí</t>
  </si>
  <si>
    <t>-1088051978</t>
  </si>
  <si>
    <t>Baterie umyvadlové stojánkové pákové s výpustí</t>
  </si>
  <si>
    <t>https://podminky.urs.cz/item/CS_URS_2024_01/725822613</t>
  </si>
  <si>
    <t>Poznámka k položce:
pro ZTP</t>
  </si>
  <si>
    <t>-341145827</t>
  </si>
  <si>
    <t>726</t>
  </si>
  <si>
    <t>Zdravotechnika - předstěnové instalace</t>
  </si>
  <si>
    <t>726111041</t>
  </si>
  <si>
    <t>Instalační předstěna - klozet s ovládáním shora v 820 mm závěsný do masivní zděné kce</t>
  </si>
  <si>
    <t>882441271</t>
  </si>
  <si>
    <t>Předstěnové instalační systémy pro zazdění do masivních zděných konstrukcí pro závěsné klozety ovládání shora, stavební výška 820 mm</t>
  </si>
  <si>
    <t>https://podminky.urs.cz/item/CS_URS_2024_01/726111041</t>
  </si>
  <si>
    <t>02 - SO 02 Zateplení obálky budovy</t>
  </si>
  <si>
    <t xml:space="preserve">    8 - Trubní vedení</t>
  </si>
  <si>
    <t xml:space="preserve">    712 - Povlakové krytiny</t>
  </si>
  <si>
    <t xml:space="preserve">    742 - Elektroinstalace - slaboproud</t>
  </si>
  <si>
    <t xml:space="preserve">    764 - Konstrukce klempířské</t>
  </si>
  <si>
    <t xml:space="preserve">    777 - Podlahy lité</t>
  </si>
  <si>
    <t>111211101</t>
  </si>
  <si>
    <t>Odstranění křovin a stromů průměru kmene do 100 mm i s kořeny sklonu terénu do 1:5 ručně</t>
  </si>
  <si>
    <t>2061949269</t>
  </si>
  <si>
    <t>Odstranění křovin a stromů s odstraněním kořenů ručně průměru kmene do 100 mm jakékoliv plochy v rovině nebo ve svahu o sklonu do 1:5</t>
  </si>
  <si>
    <t>https://podminky.urs.cz/item/CS_URS_2024_01/111211101</t>
  </si>
  <si>
    <t>113107036</t>
  </si>
  <si>
    <t>Odstranění podkladu z betonu vyztuženého sítěmi tl přes 100 do 150 mm při překopech ručně</t>
  </si>
  <si>
    <t>-441636806</t>
  </si>
  <si>
    <t>Odstranění podkladů nebo krytů při překopech inženýrských sítí s přemístěním hmot na skládku ve vzdálenosti do 3 m nebo s naložením na dopravní prostředek ručně z betonu vyztuženého sítěmi, o tl. vrstvy přes 100 do 150 mm</t>
  </si>
  <si>
    <t>https://podminky.urs.cz/item/CS_URS_2024_01/113107036</t>
  </si>
  <si>
    <t>11,3</t>
  </si>
  <si>
    <t>113107042</t>
  </si>
  <si>
    <t>Odstranění podkladu živičných tl přes 50 do 100 mm při překopech ručně</t>
  </si>
  <si>
    <t>-1450831687</t>
  </si>
  <si>
    <t>Odstranění podkladů nebo krytů při překopech inženýrských sítí s přemístěním hmot na skládku ve vzdálenosti do 3 m nebo s naložením na dopravní prostředek ručně živičných, o tl. vrstvy přes 50 do 100 mm</t>
  </si>
  <si>
    <t>https://podminky.urs.cz/item/CS_URS_2024_01/113107042</t>
  </si>
  <si>
    <t>132212331</t>
  </si>
  <si>
    <t>Hloubení nezapažených rýh šířky do 2000 mm v soudržných horninách třídy těžitelnosti I skupiny 3 ručně</t>
  </si>
  <si>
    <t>1397078159</t>
  </si>
  <si>
    <t>Hloubení nezapažených rýh šířky přes 800 do 2 000 mm ručně s urovnáním dna do předepsaného profilu a spádu v hornině třídy těžitelnosti I skupiny 3 soudržných</t>
  </si>
  <si>
    <t>https://podminky.urs.cz/item/CS_URS_2024_01/132212331</t>
  </si>
  <si>
    <t>(32+1,5+3,5+26+42+40)*0,8*1</t>
  </si>
  <si>
    <t>1432909055</t>
  </si>
  <si>
    <t>116*0,5</t>
  </si>
  <si>
    <t>162301501</t>
  </si>
  <si>
    <t>Vodorovné přemístění křovin do 5 km D kmene do 100 mm</t>
  </si>
  <si>
    <t>1782263700</t>
  </si>
  <si>
    <t>Vodorovné přemístění smýcených křovin do průměru kmene 100 mm na vzdálenost do 5 000 m</t>
  </si>
  <si>
    <t>https://podminky.urs.cz/item/CS_URS_2024_01/162301501</t>
  </si>
  <si>
    <t>162301981</t>
  </si>
  <si>
    <t>Příplatek k vodorovnému přemístění křovin D kmene do 100 mm ZKD 1 km</t>
  </si>
  <si>
    <t>1747821922</t>
  </si>
  <si>
    <t>Vodorovné přemístění smýcených křovin Příplatek k ceně za každých dalších i započatých 1 000 m</t>
  </si>
  <si>
    <t>https://podminky.urs.cz/item/CS_URS_2024_01/162301981</t>
  </si>
  <si>
    <t>300*5 'Přepočtené koeficientem množství</t>
  </si>
  <si>
    <t>749815676</t>
  </si>
  <si>
    <t>8,7+43,5*2</t>
  </si>
  <si>
    <t>1401397622</t>
  </si>
  <si>
    <t>95,7</t>
  </si>
  <si>
    <t>95,7*2 'Přepočtené koeficientem množství</t>
  </si>
  <si>
    <t>174111101</t>
  </si>
  <si>
    <t>Zásyp jam, šachet rýh nebo kolem objektů sypaninou se zhutněním ručně</t>
  </si>
  <si>
    <t>-556596742</t>
  </si>
  <si>
    <t>Zásyp sypaninou z jakékoliv horniny ručně s uložením výkopku ve vrstvách se zhutněním jam, šachet, rýh nebo kolem objektů v těchto vykopávkách</t>
  </si>
  <si>
    <t>https://podminky.urs.cz/item/CS_URS_2024_01/174111101</t>
  </si>
  <si>
    <t>116-95,7</t>
  </si>
  <si>
    <t>211531111</t>
  </si>
  <si>
    <t>Výplň odvodňovacích žeber nebo trativodů kamenivem hrubým drceným frakce 16 až 63 mm</t>
  </si>
  <si>
    <t>-192762954</t>
  </si>
  <si>
    <t>Výplň kamenivem do rýh odvodňovacích žeber nebo trativodů bez zhutnění, s úpravou povrchu výplně kamenivem hrubým drceným frakce 16 až 63 mm</t>
  </si>
  <si>
    <t>https://podminky.urs.cz/item/CS_URS_2024_01/211531111</t>
  </si>
  <si>
    <t>145,000*0,6*0,5</t>
  </si>
  <si>
    <t>211971121</t>
  </si>
  <si>
    <t>Zřízení opláštění žeber nebo trativodů geotextilií v rýze nebo zářezu sklonu přes 1:2 š do 2,5 m</t>
  </si>
  <si>
    <t>151039398</t>
  </si>
  <si>
    <t>Zřízení opláštění výplně z geotextilie odvodňovacích žeber nebo trativodů v rýze nebo zářezu se stěnami svislými nebo šikmými o sklonu přes 1:2 při rozvinuté šířce opláštění do 2,5 m</t>
  </si>
  <si>
    <t>https://podminky.urs.cz/item/CS_URS_2024_01/211971121</t>
  </si>
  <si>
    <t>145,000*1,8</t>
  </si>
  <si>
    <t>69311088</t>
  </si>
  <si>
    <t>geotextilie netkaná separační, ochranná, filtrační, drenážní PES 500g/m2</t>
  </si>
  <si>
    <t>-1305187139</t>
  </si>
  <si>
    <t>261*1,1845 'Přepočtené koeficientem množství</t>
  </si>
  <si>
    <t>212312111</t>
  </si>
  <si>
    <t>Lože pro trativody z betonu prostého</t>
  </si>
  <si>
    <t>959046226</t>
  </si>
  <si>
    <t>https://podminky.urs.cz/item/CS_URS_2024_01/212312111</t>
  </si>
  <si>
    <t>145,000*0,6*0,1</t>
  </si>
  <si>
    <t>212752411</t>
  </si>
  <si>
    <t>Trativod z drenážních trubek korugovaných PE-HD SN 8 perforace 220° včetně lože otevřený výkop DN 100 pro liniové stavby</t>
  </si>
  <si>
    <t>-773711337</t>
  </si>
  <si>
    <t>Trativody z drenážních trubek pro liniové stavby a komunikace se zřízením štěrkového lože pod trubky a s jejich obsypem v otevřeném výkopu trubka korugovaná sendvičová PE-HD SN 8 perforace 220° DN 100</t>
  </si>
  <si>
    <t>https://podminky.urs.cz/item/CS_URS_2024_01/212752411</t>
  </si>
  <si>
    <t>311272031</t>
  </si>
  <si>
    <t>Zdivo z pórobetonových tvárnic hladkých přes P2 do P4 přes 450 do 600 kg/m3 na tenkovrstvou maltu tl 200 mm</t>
  </si>
  <si>
    <t>-544863467</t>
  </si>
  <si>
    <t>Zdivo z pórobetonových tvárnic na tenké maltové lože, tl. zdiva 200 mm pevnost tvárnic přes P2 do P4, objemová hmotnost přes 450 do 600 kg/m3 hladkých</t>
  </si>
  <si>
    <t>https://podminky.urs.cz/item/CS_URS_2024_01/311272031</t>
  </si>
  <si>
    <t>Poznámka k položce:
včetně vyřezání v místě napojení stávajících příček</t>
  </si>
  <si>
    <t>(0,6+0,3*2)*2,1</t>
  </si>
  <si>
    <t>(0,3*12+0,6*42+0,8+1+0,9)*2,1</t>
  </si>
  <si>
    <t>311272211</t>
  </si>
  <si>
    <t>Zdivo z pórobetonových tvárnic hladkých do P2 do 450 kg/m3 na tenkovrstvou maltu tl 300 mm</t>
  </si>
  <si>
    <t>-1821761086</t>
  </si>
  <si>
    <t>Zdivo z pórobetonových tvárnic na tenké maltové lože, tl. zdiva 300 mm pevnost tvárnic do P2, objemová hmotnost do 450 kg/m3 hladkých</t>
  </si>
  <si>
    <t>https://podminky.urs.cz/item/CS_URS_2024_01/311272211</t>
  </si>
  <si>
    <t>0,4*2,1</t>
  </si>
  <si>
    <t>311272311</t>
  </si>
  <si>
    <t>Zdivo z pórobetonových tvárnic hladkých do P2 do 450 kg/m3 na tenkovrstvou maltu tl 375 mm</t>
  </si>
  <si>
    <t>-1545220599</t>
  </si>
  <si>
    <t>Zdivo z pórobetonových tvárnic na tenké maltové lože, tl. zdiva 375 mm pevnost tvárnic do P2, objemová hmotnost do 450 kg/m3 hladkých</t>
  </si>
  <si>
    <t>https://podminky.urs.cz/item/CS_URS_2024_01/311272311</t>
  </si>
  <si>
    <t>130,5*0,4"atika</t>
  </si>
  <si>
    <t>339921132</t>
  </si>
  <si>
    <t>Osazování betonových palisád do betonového základu v řadě výšky prvku přes 0,5 do 1 m</t>
  </si>
  <si>
    <t>-2129461735</t>
  </si>
  <si>
    <t>Osazování palisád betonových v řadě se zabetonováním výšky palisády přes 500 do 1000 mm</t>
  </si>
  <si>
    <t>https://podminky.urs.cz/item/CS_URS_2024_01/339921132</t>
  </si>
  <si>
    <t>59228413</t>
  </si>
  <si>
    <t>palisáda betonová tyčová půlkulatá přírodní 175x200x800mm</t>
  </si>
  <si>
    <t>-1969830732</t>
  </si>
  <si>
    <t>3,5*5,715 'Přepočtené koeficientem množství</t>
  </si>
  <si>
    <t>411171133</t>
  </si>
  <si>
    <t>Montáž ocelových kcí podlah a plošin hmotnosti přes 50 do 70 kg/m2 pokrytých rošty</t>
  </si>
  <si>
    <t>-748375139</t>
  </si>
  <si>
    <t>Montáž ocelové konstrukce podlah a plošin pokrytou rošty hmotnosti konstrukce podlahy přes 50 do 70 kg/m2</t>
  </si>
  <si>
    <t>https://podminky.urs.cz/item/CS_URS_2024_01/411171133</t>
  </si>
  <si>
    <t>231566R</t>
  </si>
  <si>
    <t>konstrukce bezbariérové rampy</t>
  </si>
  <si>
    <t>-626765461</t>
  </si>
  <si>
    <t>Poznámka k položce:
specifikace dle č.v. D.1.2.11</t>
  </si>
  <si>
    <t>417321515</t>
  </si>
  <si>
    <t>Ztužující pásy a věnce ze ŽB tř. C 25/30</t>
  </si>
  <si>
    <t>-1452426991</t>
  </si>
  <si>
    <t>Ztužující pásy a věnce z betonu železového (bez výztuže) tř. C 25/30</t>
  </si>
  <si>
    <t>https://podminky.urs.cz/item/CS_URS_2024_01/417321515</t>
  </si>
  <si>
    <t>0,35*0,1*130,5"atika</t>
  </si>
  <si>
    <t>-1626538472</t>
  </si>
  <si>
    <t>42,83</t>
  </si>
  <si>
    <t>1931615491</t>
  </si>
  <si>
    <t>577165111</t>
  </si>
  <si>
    <t>Asfaltový beton vrstva obrusná ACO 16 (ABH) tl 70 mm š do 3 m z nemodifikovaného asfaltu</t>
  </si>
  <si>
    <t>1547231163</t>
  </si>
  <si>
    <t>Asfaltový beton vrstva obrusná ACO 16 (ABH) s rozprostřením a zhutněním z nemodifikovaného asfaltu v pruhu šířky do 3 m, po zhutnění tl. 70 mm</t>
  </si>
  <si>
    <t>https://podminky.urs.cz/item/CS_URS_2024_01/577165111</t>
  </si>
  <si>
    <t>612142001</t>
  </si>
  <si>
    <t>Potažení vnitřních stěn sklovláknitým pletivem vtlačeným do tenkovrstvé hmoty</t>
  </si>
  <si>
    <t>-1012451601</t>
  </si>
  <si>
    <t>Potažení vnitřních ploch pletivem v ploše nebo pruzích, na plném podkladu sklovláknitým vtlačením do tmelu stěn</t>
  </si>
  <si>
    <t>https://podminky.urs.cz/item/CS_URS_2024_01/612142001</t>
  </si>
  <si>
    <t>68,67</t>
  </si>
  <si>
    <t>0,84</t>
  </si>
  <si>
    <t>612321131</t>
  </si>
  <si>
    <t>Potažení vnitřních stěn vápenocementovým štukem tloušťky do 3 mm</t>
  </si>
  <si>
    <t>709496341</t>
  </si>
  <si>
    <t>Potažení vnitřních ploch vápenocementovým štukem tloušťky do 3 mm svislých konstrukcí stěn</t>
  </si>
  <si>
    <t>https://podminky.urs.cz/item/CS_URS_2024_01/612321131</t>
  </si>
  <si>
    <t>69,51</t>
  </si>
  <si>
    <t>0,2*6*2,1</t>
  </si>
  <si>
    <t>0,2*57*2,1</t>
  </si>
  <si>
    <t>619991021</t>
  </si>
  <si>
    <t>Oblepení rámů a keramických soklů lepící páskou</t>
  </si>
  <si>
    <t>-903983880</t>
  </si>
  <si>
    <t>Zakrytí vnitřních ploch před znečištěním včetně pozdějšího odkrytí rámů oken a dveří, keramických soklů oblepením malířskou páskou</t>
  </si>
  <si>
    <t>https://podminky.urs.cz/item/CS_URS_2024_01/619991021</t>
  </si>
  <si>
    <t>(0,9+1,2*2)*9</t>
  </si>
  <si>
    <t>(1,2+0,6*2)*2</t>
  </si>
  <si>
    <t>(0,8+0,6*2)</t>
  </si>
  <si>
    <t>(2,4+2,1*2)*23</t>
  </si>
  <si>
    <t>(2,4+0,6*2)*6</t>
  </si>
  <si>
    <t>(0,9+2,12*2)*28</t>
  </si>
  <si>
    <t>(2+2,1*2)</t>
  </si>
  <si>
    <t>(1,8+2,1*2)</t>
  </si>
  <si>
    <t>621151011</t>
  </si>
  <si>
    <t>Penetrační silikátový nátěr vnějších pastovitých tenkovrstvých omítek podhledů</t>
  </si>
  <si>
    <t>-1517819945</t>
  </si>
  <si>
    <t>Penetrační nátěr vnějších pastovitých tenkovrstvých omítek silikátový paropropustný podhledů</t>
  </si>
  <si>
    <t>https://podminky.urs.cz/item/CS_URS_2024_01/621151011</t>
  </si>
  <si>
    <t>19+24,738</t>
  </si>
  <si>
    <t>621221021</t>
  </si>
  <si>
    <t>Montáž kontaktního zateplení vnějších podhledů lepením a mechanickým kotvením desek z minerální vlny s podélnou orientací do betonu a zdiva tl přes 80 do 120 mm</t>
  </si>
  <si>
    <t>-1317492823</t>
  </si>
  <si>
    <t>Montáž kontaktního zateplení lepením a mechanickým kotvením z desek z minerální vlny s podélnou orientací vláken nebo kombinovaných na vnější podhledy, na podklad betonový nebo z lehčeného betonu, z tvárnic keramických nebo vápenopískových, tloušťky desek přes 80 do 120 mm</t>
  </si>
  <si>
    <t>https://podminky.urs.cz/item/CS_URS_2024_01/621221021</t>
  </si>
  <si>
    <t>19"SN3</t>
  </si>
  <si>
    <t>-1784735346</t>
  </si>
  <si>
    <t>19*1,05 'Přepočtené koeficientem množství</t>
  </si>
  <si>
    <t>621221151</t>
  </si>
  <si>
    <t>Montáž kontaktního zateplení vnějších podhledů lepením a mechanickým kotvením desek z minerální vlny s kolmou orientací do zdiva a betonu tl přes 200 do 240 mm</t>
  </si>
  <si>
    <t>-1076811050</t>
  </si>
  <si>
    <t>Montáž kontaktního zateplení lepením a mechanickým kotvením z desek z minerální vlny s kolmou orientací vláken na vnější podhledy, na podklad betonový nebo z lehčeného betonu, z tvárnic keramických nebo vápenopískových, tloušťky desek přes 200 do 240 mm</t>
  </si>
  <si>
    <t>https://podminky.urs.cz/item/CS_URS_2024_01/621221151</t>
  </si>
  <si>
    <t>2*(0,258*0,502)+7*0,545*0,502</t>
  </si>
  <si>
    <t>0,029*0,502+31*0,546*0,502+0,502*0,011</t>
  </si>
  <si>
    <t>0,666*0,021+38*0,541*0,666+0,512*0,666</t>
  </si>
  <si>
    <t>63151536</t>
  </si>
  <si>
    <t>deska tepelně izolační minerální kontaktních fasád kolmé vlákno λ=0,040-0,041 tl 220mm</t>
  </si>
  <si>
    <t>-1187694208</t>
  </si>
  <si>
    <t>24,738*1,05 'Přepočtené koeficientem množství</t>
  </si>
  <si>
    <t>621541012</t>
  </si>
  <si>
    <t>Tenkovrstvá silikonsilikátová zatíraná omítka zrnitost 1,5 mm vnějších podhledů</t>
  </si>
  <si>
    <t>-1780933796</t>
  </si>
  <si>
    <t>Omítka tenkovrstvá silikonsilikátová vnějších ploch probarvená bez penetrace, zatíraná (škrábaná), tloušťky 1,5 mm podhledů</t>
  </si>
  <si>
    <t>https://podminky.urs.cz/item/CS_URS_2024_01/621541012</t>
  </si>
  <si>
    <t>Poznámka k položce:
příplatek za probarvenost viz. v.č. D.1.1.20</t>
  </si>
  <si>
    <t>622151011</t>
  </si>
  <si>
    <t>Penetrační silikátový nátěr vnějších pastovitých tenkovrstvých omítek stěn</t>
  </si>
  <si>
    <t>-1487519219</t>
  </si>
  <si>
    <t>Penetrační nátěr vnějších pastovitých tenkovrstvých omítek silikátový paropropustný stěn</t>
  </si>
  <si>
    <t>https://podminky.urs.cz/item/CS_URS_2024_01/622151011</t>
  </si>
  <si>
    <t>31,205+752,562+69,5+50,7+459,695-23,9-18,2</t>
  </si>
  <si>
    <t>0,14*(0,9+1,2*2)*9</t>
  </si>
  <si>
    <t>0,14*(1,2+0,6*2)*2</t>
  </si>
  <si>
    <t>0,14*(0,8+0,6*2)</t>
  </si>
  <si>
    <t>0,14*(2,4+2,1*2)*23</t>
  </si>
  <si>
    <t>0,14*(2,4+0,6*2)*6</t>
  </si>
  <si>
    <t>0,14*(0,9+2,12*2)*28</t>
  </si>
  <si>
    <t>0,14*(2+2,1*2)</t>
  </si>
  <si>
    <t>0,14*(1,8+2,1*2)</t>
  </si>
  <si>
    <t>622151021</t>
  </si>
  <si>
    <t>Penetrační akrylátový nátěr vnějších mozaikových tenkovrstvých omítek stěn</t>
  </si>
  <si>
    <t>1135565675</t>
  </si>
  <si>
    <t>Penetrační nátěr vnějších pastovitých tenkovrstvých omítek mozaikových akrylátový stěn</t>
  </si>
  <si>
    <t>https://podminky.urs.cz/item/CS_URS_2024_01/622151021</t>
  </si>
  <si>
    <t>18,2</t>
  </si>
  <si>
    <t>622211011</t>
  </si>
  <si>
    <t>Montáž kontaktního zateplení vnějších stěn lepením a mechanickým kotvením polystyrénových desek do betonu a zdiva tl přes 40 do 80 mm</t>
  </si>
  <si>
    <t>643811732</t>
  </si>
  <si>
    <t>Montáž kontaktního zateplení lepením a mechanickým kotvením z polystyrenových desek na vnější stěny, na podklad betonový nebo z lehčeného betonu, z tvárnic keramických nebo vápenopískových, tloušťky desek přes 40 do 80 mm</t>
  </si>
  <si>
    <t>https://podminky.urs.cz/item/CS_URS_2024_01/622211011</t>
  </si>
  <si>
    <t>0,744+0,829</t>
  </si>
  <si>
    <t>10,922+11,322+3,763+3,625</t>
  </si>
  <si>
    <t>28375933</t>
  </si>
  <si>
    <t>deska EPS 70 fasádní λ=0,039 tl 50mm</t>
  </si>
  <si>
    <t>468439680</t>
  </si>
  <si>
    <t>1,573*1,05 'Přepočtené koeficientem množství</t>
  </si>
  <si>
    <t>-444473347</t>
  </si>
  <si>
    <t>29,63*1,02 'Přepočtené koeficientem množství</t>
  </si>
  <si>
    <t>622211031</t>
  </si>
  <si>
    <t>Montáž kontaktního zateplení vnějších stěn lepením a mechanickým kotvením polystyrénových desek do betonu a zdiva tl přes 120 do 160 mm</t>
  </si>
  <si>
    <t>1841880655</t>
  </si>
  <si>
    <t>Montáž kontaktního zateplení lepením a mechanickým kotvením z polystyrenových desek na vnější stěny, na podklad betonový nebo z lehčeného betonu, z tvárnic keramických nebo vápenopískových, tloušťky desek přes 120 do 160 mm</t>
  </si>
  <si>
    <t>https://podminky.urs.cz/item/CS_URS_2024_01/622211031</t>
  </si>
  <si>
    <t>215,8+116,8+37,6+174,6</t>
  </si>
  <si>
    <t>-45,3-88,2-3,8-3,43-69,5</t>
  </si>
  <si>
    <t>Mezisoučet 3</t>
  </si>
  <si>
    <t>23,5+1,7+39,9+18,4+18,55+44,5+26,2+7,2</t>
  </si>
  <si>
    <t>-7,9-4-11-9,1</t>
  </si>
  <si>
    <t xml:space="preserve">Mezisoučet 5 </t>
  </si>
  <si>
    <t>4,39+4,232</t>
  </si>
  <si>
    <t>Mezisoučet šatna</t>
  </si>
  <si>
    <t>Mezisoučet 4</t>
  </si>
  <si>
    <t>(44,3+42,5+25,5)*1,4</t>
  </si>
  <si>
    <t>Mezisoučet 6</t>
  </si>
  <si>
    <t>Mezisoučet 10</t>
  </si>
  <si>
    <t>Mezisoučet 11</t>
  </si>
  <si>
    <t>28376041</t>
  </si>
  <si>
    <t>deska EPS grafitová fasádní λ=0,032 tl 130mm</t>
  </si>
  <si>
    <t>729887562</t>
  </si>
  <si>
    <t>147,95</t>
  </si>
  <si>
    <t>196,95*1,02 'Přepočtené koeficientem množství</t>
  </si>
  <si>
    <t>28375935</t>
  </si>
  <si>
    <t>deska EPS 70 fasádní λ=0,039 tl 150mm</t>
  </si>
  <si>
    <t>1749075350</t>
  </si>
  <si>
    <t>404,07</t>
  </si>
  <si>
    <t>8,622</t>
  </si>
  <si>
    <t>-69,5</t>
  </si>
  <si>
    <t>380,192*1,05 'Přepočtené koeficientem množství</t>
  </si>
  <si>
    <t>28376424</t>
  </si>
  <si>
    <t>deska XPS hrana polodrážková a hladký povrch 300kPA tl 140mm</t>
  </si>
  <si>
    <t>764913826</t>
  </si>
  <si>
    <t>157,22"6</t>
  </si>
  <si>
    <t>18,2"11</t>
  </si>
  <si>
    <t>175,42*1,02 'Přepočtené koeficientem množství</t>
  </si>
  <si>
    <t>622211041</t>
  </si>
  <si>
    <t>Montáž kontaktního zateplení vnějších stěn lepením a mechanickým kotvením polystyrénových desek do betonu a zdiva tl přes 160 do 200 mm</t>
  </si>
  <si>
    <t>1362827554</t>
  </si>
  <si>
    <t>Montáž kontaktního zateplení lepením a mechanickým kotvením z polystyrenových desek na vnější stěny, na podklad betonový nebo z lehčeného betonu, z tvárnic keramických nebo vápenopískových, tloušťky desek přes 160 do 200 mm</t>
  </si>
  <si>
    <t>https://podminky.urs.cz/item/CS_URS_2024_01/622211041</t>
  </si>
  <si>
    <t>69,5</t>
  </si>
  <si>
    <t>28375954</t>
  </si>
  <si>
    <t>deska EPS 70 fasádní λ=0,039 tl 200mm</t>
  </si>
  <si>
    <t>1548858152</t>
  </si>
  <si>
    <t>69,5*1,05 'Přepočtené koeficientem množství</t>
  </si>
  <si>
    <t>622221131</t>
  </si>
  <si>
    <t>Montáž kontaktního zateplení vnějších stěn lepením a mechanickým kotvením desek z minerální vlny s kolmou orientací do zdiva a betonu tl přes 120 do 160 mm</t>
  </si>
  <si>
    <t>-772595413</t>
  </si>
  <si>
    <t>Montáž kontaktního zateplení lepením a mechanickým kotvením z desek z minerální vlny s kolmou orientací vláken na vnější stěny, na podklad betonový nebo z lehčeného betonu, z tvárnic keramických nebo vápenopískových, tloušťky desek přes 120 do 160 mm</t>
  </si>
  <si>
    <t>https://podminky.urs.cz/item/CS_URS_2024_01/622221131</t>
  </si>
  <si>
    <t>26,8</t>
  </si>
  <si>
    <t>23,9</t>
  </si>
  <si>
    <t>63151532</t>
  </si>
  <si>
    <t>deska tepelně izolační minerální kontaktních fasád kolmé vlákno λ=0,040-0,041 tl 140mm</t>
  </si>
  <si>
    <t>1283003248</t>
  </si>
  <si>
    <t>50,7*1,05 'Přepočtené koeficientem množství</t>
  </si>
  <si>
    <t>622221151</t>
  </si>
  <si>
    <t>Montáž kontaktního zateplení vnějších stěn lepením a mechanickým kotvením desek z minerální vlny s kolmou orientací do zdiva a betonu tl přes 200 do 240 mm</t>
  </si>
  <si>
    <t>548110429</t>
  </si>
  <si>
    <t>Montáž kontaktního zateplení lepením a mechanickým kotvením z desek z minerální vlny s kolmou orientací vláken na vnější stěny, na podklad betonový nebo z lehčeného betonu, z tvárnic keramických nebo vápenopískových, tloušťky desek přes 200 do 240 mm</t>
  </si>
  <si>
    <t>https://podminky.urs.cz/item/CS_URS_2024_01/622221151</t>
  </si>
  <si>
    <t>2,861+25,149+266,508+67,216+87,781+10,18</t>
  </si>
  <si>
    <t>1056795608</t>
  </si>
  <si>
    <t>459,695*1,05 'Přepočtené koeficientem množství</t>
  </si>
  <si>
    <t>622252002</t>
  </si>
  <si>
    <t>Montáž profilů kontaktního zateplení lepených</t>
  </si>
  <si>
    <t>-1702294109</t>
  </si>
  <si>
    <t>Montáž profilů kontaktního zateplení ostatních stěnových, dilatačních apod. lepených do tmelu</t>
  </si>
  <si>
    <t>https://podminky.urs.cz/item/CS_URS_2024_01/622252002</t>
  </si>
  <si>
    <t>366,02*2+18+50</t>
  </si>
  <si>
    <t>0,9*9</t>
  </si>
  <si>
    <t>1,2*2</t>
  </si>
  <si>
    <t>0,8</t>
  </si>
  <si>
    <t>2,4*23</t>
  </si>
  <si>
    <t>2,4*6</t>
  </si>
  <si>
    <t>0,9*28</t>
  </si>
  <si>
    <t>1,8</t>
  </si>
  <si>
    <t>63127464</t>
  </si>
  <si>
    <t>profil rohový Al 15x15mm s výztužnou tkaninou š 100mm pro ETICS</t>
  </si>
  <si>
    <t>-699208208</t>
  </si>
  <si>
    <t>366+90+18+50</t>
  </si>
  <si>
    <t>524*1,05 'Přepočtené koeficientem množství</t>
  </si>
  <si>
    <t>59051476</t>
  </si>
  <si>
    <t>profil začišťovací PVC 9mm s výztužnou tkaninou pro ostění ETICS</t>
  </si>
  <si>
    <t>972854269</t>
  </si>
  <si>
    <t>259,047619047619*1,05 'Přepočtené koeficientem množství</t>
  </si>
  <si>
    <t>59051510</t>
  </si>
  <si>
    <t>profil začišťovací s okapnicí PVC s výztužnou tkaninou pro nadpraží ETICS</t>
  </si>
  <si>
    <t>777986933</t>
  </si>
  <si>
    <t>85,7142857142857*1,05 'Přepočtené koeficientem množství</t>
  </si>
  <si>
    <t>59051512</t>
  </si>
  <si>
    <t>profil začišťovací s okapnicí PVC s výztužnou tkaninou pro parapet ETICS</t>
  </si>
  <si>
    <t>-573849909</t>
  </si>
  <si>
    <t>622511112</t>
  </si>
  <si>
    <t>Tenkovrstvá akrylátová mozaiková střednězrnná omítka vnějších stěn</t>
  </si>
  <si>
    <t>270513028</t>
  </si>
  <si>
    <t>Omítka tenkovrstvá akrylátová vnějších ploch probarvená bez penetrace mozaiková střednězrnná stěn</t>
  </si>
  <si>
    <t>https://podminky.urs.cz/item/CS_URS_2024_01/622511112</t>
  </si>
  <si>
    <t>622541012</t>
  </si>
  <si>
    <t>Tenkovrstvá silikonsilikátová zatíraná omítka zrnitost 1,5 mm vnějších stěn</t>
  </si>
  <si>
    <t>-411910841</t>
  </si>
  <si>
    <t>Omítka tenkovrstvá silikonsilikátová vnějších ploch probarvená bez penetrace, zatíraná (škrábaná), tloušťky 1,5 mm stěn</t>
  </si>
  <si>
    <t>https://podminky.urs.cz/item/CS_URS_2024_01/622541012</t>
  </si>
  <si>
    <t>Poznámka k položce:
silikonsilikátová tenkovrstvá probarvená omítka s progresivním samočisticím efektem, s fotokatalytickým efektem zajišťující dlouhodobou čistotu povrchu omítky a vysoký stupeň ochrany omítky proti růstu mikroorganismů, vč. modifikovaného silikátového pojiva
příplatek za probarvenost viz. v.č. D.1.1.20</t>
  </si>
  <si>
    <t>629991012</t>
  </si>
  <si>
    <t>Zakrytí výplní otvorů fólií přilepenou na začišťovací lišty</t>
  </si>
  <si>
    <t>1250968574</t>
  </si>
  <si>
    <t>Zakrytí vnějších ploch před znečištěním včetně pozdějšího odkrytí výplní otvorů a svislých ploch fólií přilepenou na začišťovací lištu</t>
  </si>
  <si>
    <t>https://podminky.urs.cz/item/CS_URS_2024_01/629991012</t>
  </si>
  <si>
    <t>32,327+171,876</t>
  </si>
  <si>
    <t>2,5+4,5+3+5+2,7+4,6</t>
  </si>
  <si>
    <t>4+4+5,6+5,6+14+3+3,6+3,9+2,1</t>
  </si>
  <si>
    <t>631311116</t>
  </si>
  <si>
    <t>Mazanina tl přes 50 do 80 mm z betonu prostého bez zvýšených nároků na prostředí tř. C 25/30</t>
  </si>
  <si>
    <t>225146442</t>
  </si>
  <si>
    <t>Mazanina z betonu prostého bez zvýšených nároků na prostředí tl. přes 50 do 80 mm tř. C 25/30</t>
  </si>
  <si>
    <t>https://podminky.urs.cz/item/CS_URS_2024_01/631311116</t>
  </si>
  <si>
    <t>61*0,06</t>
  </si>
  <si>
    <t>631362021</t>
  </si>
  <si>
    <t>Výztuž mazanin svařovanými sítěmi Kari</t>
  </si>
  <si>
    <t>1172460634</t>
  </si>
  <si>
    <t>Výztuž mazanin ze svařovaných sítí z drátů typu KARI</t>
  </si>
  <si>
    <t>https://podminky.urs.cz/item/CS_URS_2024_01/631362021</t>
  </si>
  <si>
    <t>61*0,0035</t>
  </si>
  <si>
    <t>637211122</t>
  </si>
  <si>
    <t>Okapový chodník z betonových dlaždic tl 60 mm kladených do písku se zalitím spár MC</t>
  </si>
  <si>
    <t>-2074568607</t>
  </si>
  <si>
    <t>Okapový chodník z dlaždic betonových se zalitím spár cementovou maltou do písku, tl. dlaždic 60 mm</t>
  </si>
  <si>
    <t>https://podminky.urs.cz/item/CS_URS_2024_01/637211122</t>
  </si>
  <si>
    <t>637311131</t>
  </si>
  <si>
    <t>Okapový chodník z betonových záhonových obrubníků lože beton</t>
  </si>
  <si>
    <t>-1903299242</t>
  </si>
  <si>
    <t>Okapový chodník z obrubníků betonových zahradních, se zalitím spár cementovou maltou do lože z betonu prostého</t>
  </si>
  <si>
    <t>https://podminky.urs.cz/item/CS_URS_2024_01/637311131</t>
  </si>
  <si>
    <t>8,6+25,4+40,8+21</t>
  </si>
  <si>
    <t>644941111</t>
  </si>
  <si>
    <t>Osazování ventilačních mřížek velikosti do 150 x 200 mm</t>
  </si>
  <si>
    <t>27962859</t>
  </si>
  <si>
    <t>Montáž průvětrníků nebo mřížek odvětrávacích velikosti do 150 x 200 mm</t>
  </si>
  <si>
    <t>https://podminky.urs.cz/item/CS_URS_2024_01/644941111</t>
  </si>
  <si>
    <t>55341432</t>
  </si>
  <si>
    <t>mřížka větrací nerezová kruhová se síťovinou 75mm</t>
  </si>
  <si>
    <t>483103809</t>
  </si>
  <si>
    <t>Poznámka k položce:
K</t>
  </si>
  <si>
    <t>644941112</t>
  </si>
  <si>
    <t>Osazování ventilačních mřížek velikosti přes 150 x 200 do 300 x 300 mm</t>
  </si>
  <si>
    <t>609256815</t>
  </si>
  <si>
    <t>Montáž průvětrníků nebo mřížek odvětrávacích velikosti přes 150 x 200 do 300 x 300 mm</t>
  </si>
  <si>
    <t>https://podminky.urs.cz/item/CS_URS_2024_01/644941112</t>
  </si>
  <si>
    <t>711R1</t>
  </si>
  <si>
    <t>VZT2</t>
  </si>
  <si>
    <t>1720209124</t>
  </si>
  <si>
    <t>711R2</t>
  </si>
  <si>
    <t>VZT3</t>
  </si>
  <si>
    <t>-2051316412</t>
  </si>
  <si>
    <t>711R3</t>
  </si>
  <si>
    <t>VZT4</t>
  </si>
  <si>
    <t>66094224</t>
  </si>
  <si>
    <t>711R4</t>
  </si>
  <si>
    <t>VZT5</t>
  </si>
  <si>
    <t>801241964</t>
  </si>
  <si>
    <t>711R5</t>
  </si>
  <si>
    <t>VZT7</t>
  </si>
  <si>
    <t>-801003356</t>
  </si>
  <si>
    <t>Trubní vedení</t>
  </si>
  <si>
    <t>895270012</t>
  </si>
  <si>
    <t>Proplachovací a kontrolní šachta z PVC-U vnější průměr 315 mm pro drenáže budov bez lapače písku užitné výšky 650 mm</t>
  </si>
  <si>
    <t>-1729962621</t>
  </si>
  <si>
    <t>Proplachovací a kontrolní šachta z PVC-U pro drenáže budov vnějšího průměru 315 mm pro napojení potrubí DN 200 bez lapače písku užitné výšky 650 mm</t>
  </si>
  <si>
    <t>https://podminky.urs.cz/item/CS_URS_2024_01/895270012</t>
  </si>
  <si>
    <t>895270021</t>
  </si>
  <si>
    <t>Proplachovací a kontrolní šachta z PVC-U vnější průměr 315 mm pro drenáže budov šachtové prodloužení světlé hloubky 800 mm</t>
  </si>
  <si>
    <t>1766240499</t>
  </si>
  <si>
    <t>Proplachovací a kontrolní šachta z PVC-U pro drenáže budov vnějšího průměru 315 mm šachtové prodloužení světlé hloubky 800 mm</t>
  </si>
  <si>
    <t>https://podminky.urs.cz/item/CS_URS_2024_01/895270021</t>
  </si>
  <si>
    <t>895270031</t>
  </si>
  <si>
    <t>Proplachovací a kontrolní šachta z PVC-U vnější průměr 315 mm pro drenáže budov redukce DN 200/100-150</t>
  </si>
  <si>
    <t>-596785241</t>
  </si>
  <si>
    <t>Proplachovací a kontrolní šachta z PVC-U pro drenáže budov vnějšího průměru 315 mm redukce DN 200/100-150</t>
  </si>
  <si>
    <t>https://podminky.urs.cz/item/CS_URS_2024_01/895270031</t>
  </si>
  <si>
    <t>895270062</t>
  </si>
  <si>
    <t>Proplachovací a kontrolní šachta z PVC-U vnější průměr 315 mm pro drenáže budov poklop betonový pro třídu zatížení D 400</t>
  </si>
  <si>
    <t>477641485</t>
  </si>
  <si>
    <t>Proplachovací a kontrolní šachta z PVC-U pro drenáže budov vnějšího průměru 315 mm poklop betonový pro třídu zatížení D 400</t>
  </si>
  <si>
    <t>https://podminky.urs.cz/item/CS_URS_2024_01/895270062</t>
  </si>
  <si>
    <t>895270067</t>
  </si>
  <si>
    <t>Příplatek k rourám proplachovací a kontrolní šachty z PVC-U vnější průměr 315 mm pro drenáže budov za uříznutí šachtové roury</t>
  </si>
  <si>
    <t>470980843</t>
  </si>
  <si>
    <t>Proplachovací a kontrolní šachta z PVC-U pro drenáže budov vnějšího průměru 315 mm Příplatek k ceně -0021 za uříznutí šachtového prodloužení</t>
  </si>
  <si>
    <t>https://podminky.urs.cz/item/CS_URS_2024_01/895270067</t>
  </si>
  <si>
    <t>1537762080</t>
  </si>
  <si>
    <t>25,5</t>
  </si>
  <si>
    <t>1533336359</t>
  </si>
  <si>
    <t>-516856598</t>
  </si>
  <si>
    <t>919735122</t>
  </si>
  <si>
    <t>Řezání stávajícího betonového krytu hl přes 50 do 100 mm</t>
  </si>
  <si>
    <t>124916551</t>
  </si>
  <si>
    <t>Řezání stávajícího betonového krytu nebo podkladu hloubky přes 50 do 100 mm</t>
  </si>
  <si>
    <t>https://podminky.urs.cz/item/CS_URS_2024_01/919735122</t>
  </si>
  <si>
    <t>953961214</t>
  </si>
  <si>
    <t>Kotvy chemickou patronou M 16 hl 125 mm do betonu, ŽB nebo kamene s vyvrtáním otvoru</t>
  </si>
  <si>
    <t>246725753</t>
  </si>
  <si>
    <t>Kotvy chemické s vyvrtáním otvoru do betonu, železobetonu nebo tvrdého kamene chemická patrona, velikost M 16, hloubka 125 mm</t>
  </si>
  <si>
    <t>https://podminky.urs.cz/item/CS_URS_2024_01/953961214</t>
  </si>
  <si>
    <t>953965131</t>
  </si>
  <si>
    <t>Kotevní šroub pro chemické kotvy M 16 dl 190 mm</t>
  </si>
  <si>
    <t>-1349918543</t>
  </si>
  <si>
    <t>Kotvy chemické s vyvrtáním otvoru kotevní šrouby pro chemické kotvy, velikost M 16, délka 190 mm</t>
  </si>
  <si>
    <t>https://podminky.urs.cz/item/CS_URS_2024_01/953965131</t>
  </si>
  <si>
    <t>962042320</t>
  </si>
  <si>
    <t>Bourání zdiva nadzákladového z betonu prostého do 1 m3</t>
  </si>
  <si>
    <t>-883691555</t>
  </si>
  <si>
    <t>Bourání zdiva z betonu prostého nadzákladového objemu do 1 m3</t>
  </si>
  <si>
    <t>https://podminky.urs.cz/item/CS_URS_2024_01/962042320</t>
  </si>
  <si>
    <t>3,5*0,15*1,5</t>
  </si>
  <si>
    <t>966080103</t>
  </si>
  <si>
    <t>Bourání kontaktního zateplení z polystyrenových desek tl přes 60 do 120 mm</t>
  </si>
  <si>
    <t>758503974</t>
  </si>
  <si>
    <t>Bourání kontaktního zateplení včetně povrchové úpravy omítkou nebo nátěrem z polystyrénových desek, tloušťky přes 60 do 120 mm</t>
  </si>
  <si>
    <t>https://podminky.urs.cz/item/CS_URS_2024_01/966080103</t>
  </si>
  <si>
    <t>52,9+3+51,2</t>
  </si>
  <si>
    <t>967456R</t>
  </si>
  <si>
    <t>vložka meziokenní komplet vč. oplechování</t>
  </si>
  <si>
    <t>-1128601828</t>
  </si>
  <si>
    <t>Poznámka k položce:
D.1.1.15</t>
  </si>
  <si>
    <t>968062375</t>
  </si>
  <si>
    <t>Vybourání dřevěných rámů oken zdvojených včetně křídel pl do 2 m2</t>
  </si>
  <si>
    <t>-1347264815</t>
  </si>
  <si>
    <t>Vybourání dřevěných rámů oken s křídly, dveřních zárubní, vrat, stěn, ostění nebo obkladů rámů oken s křídly zdvojených, plochy do 2 m2</t>
  </si>
  <si>
    <t>https://podminky.urs.cz/item/CS_URS_2024_01/968062375</t>
  </si>
  <si>
    <t>171,876+32,327</t>
  </si>
  <si>
    <t>969789R</t>
  </si>
  <si>
    <t>vybourání meziokenních vložek</t>
  </si>
  <si>
    <t>1358167292</t>
  </si>
  <si>
    <t>971042361</t>
  </si>
  <si>
    <t>Vybourání otvorů v betonových příčkách a zdech pl do 0,09 m2 tl do 600 mm</t>
  </si>
  <si>
    <t>325650967</t>
  </si>
  <si>
    <t>Vybourání otvorů v betonových příčkách a zdech základových nebo nadzákladových plochy do 0,09 m2, tl. do 600 mm</t>
  </si>
  <si>
    <t>https://podminky.urs.cz/item/CS_URS_2024_01/971042361</t>
  </si>
  <si>
    <t>Poznámka k položce:
drenáž zídkou</t>
  </si>
  <si>
    <t>971888R1</t>
  </si>
  <si>
    <t>úpravy oplocení dle specifikace B</t>
  </si>
  <si>
    <t>1674673520</t>
  </si>
  <si>
    <t>Poznámka k položce:
D.1.1.12</t>
  </si>
  <si>
    <t>972054341</t>
  </si>
  <si>
    <t>Vybourání otvorů v ŽB stropech nebo klenbách pl do 0,25 m2 tl do 150 mm</t>
  </si>
  <si>
    <t>1325198535</t>
  </si>
  <si>
    <t>Vybourání otvorů ve stropech nebo klenbách železobetonových bez odstranění podlahy a násypu, plochy do 0,25 m2, tl. do 150 mm</t>
  </si>
  <si>
    <t>https://podminky.urs.cz/item/CS_URS_2024_01/972054341</t>
  </si>
  <si>
    <t>1168152657</t>
  </si>
  <si>
    <t>985131111</t>
  </si>
  <si>
    <t>Očištění ploch stěn, rubu kleneb a podlah tlakovou vodou</t>
  </si>
  <si>
    <t>1279992337</t>
  </si>
  <si>
    <t>https://podminky.urs.cz/item/CS_URS_2024_01/985131111</t>
  </si>
  <si>
    <t>985131311</t>
  </si>
  <si>
    <t>Ruční dočištění ploch stěn, rubu kleneb a podlah ocelových kartáči</t>
  </si>
  <si>
    <t>-200137122</t>
  </si>
  <si>
    <t>Očištění ploch stěn, rubu kleneb a podlah ruční dočištění ocelovými kartáči</t>
  </si>
  <si>
    <t>https://podminky.urs.cz/item/CS_URS_2024_01/985131311</t>
  </si>
  <si>
    <t>9857789R</t>
  </si>
  <si>
    <t>úprava klimatizace dle specifikace G</t>
  </si>
  <si>
    <t>1700871261</t>
  </si>
  <si>
    <t>99745612R</t>
  </si>
  <si>
    <t>úprava pilíře dle specifikace S</t>
  </si>
  <si>
    <t>-1399878037</t>
  </si>
  <si>
    <t>99746532R</t>
  </si>
  <si>
    <t>úprava pilíře dle specifikace H</t>
  </si>
  <si>
    <t>1365698571</t>
  </si>
  <si>
    <t>99755R</t>
  </si>
  <si>
    <t>úprava stěny C</t>
  </si>
  <si>
    <t>-1651548116</t>
  </si>
  <si>
    <t>99756R</t>
  </si>
  <si>
    <t>Stavební úprava otvoru dle specifikace O</t>
  </si>
  <si>
    <t>1253261439</t>
  </si>
  <si>
    <t>-2041606572</t>
  </si>
  <si>
    <t>-510000290</t>
  </si>
  <si>
    <t>217019880</t>
  </si>
  <si>
    <t>46*19 'Přepočtené koeficientem množství</t>
  </si>
  <si>
    <t>997013811</t>
  </si>
  <si>
    <t>Poplatek za uložení na skládce (skládkovné) stavebního odpadu dřevěného kód odpadu 17 02 01</t>
  </si>
  <si>
    <t>-2047976887</t>
  </si>
  <si>
    <t>Poplatek za uložení stavebního odpadu na skládce (skládkovné) dřevěného zatříděného do Katalogu odpadů pod kódem 17 02 01</t>
  </si>
  <si>
    <t>https://podminky.urs.cz/item/CS_URS_2024_01/997013811</t>
  </si>
  <si>
    <t>-2052787847</t>
  </si>
  <si>
    <t>-1639416621</t>
  </si>
  <si>
    <t>1463846420</t>
  </si>
  <si>
    <t>-577806954</t>
  </si>
  <si>
    <t>945616553</t>
  </si>
  <si>
    <t>998011002</t>
  </si>
  <si>
    <t>Přesun hmot pro budovy zděné v přes 6 do 12 m</t>
  </si>
  <si>
    <t>124132760</t>
  </si>
  <si>
    <t>Přesun hmot pro budovy občanské výstavby, bydlení, výrobu a služby s nosnou svislou konstrukcí zděnou z cihel, tvárnic nebo kamene vodorovná dopravní vzdálenost do 100 m pro budovy výšky přes 6 do 12 m</t>
  </si>
  <si>
    <t>https://podminky.urs.cz/item/CS_URS_2024_01/998011002</t>
  </si>
  <si>
    <t>712</t>
  </si>
  <si>
    <t>Povlakové krytiny</t>
  </si>
  <si>
    <t>712331111</t>
  </si>
  <si>
    <t>Provedení povlakové krytiny střech do 10° podkladní vrstvy pásy na sucho samolepící</t>
  </si>
  <si>
    <t>-1738555909</t>
  </si>
  <si>
    <t>Provedení povlakové krytiny střech plochých do 10° pásy na sucho podkladní samolepící asfaltový pás</t>
  </si>
  <si>
    <t>https://podminky.urs.cz/item/CS_URS_2024_01/712331111</t>
  </si>
  <si>
    <t>(PI*10,67*10,67)</t>
  </si>
  <si>
    <t>62856001</t>
  </si>
  <si>
    <t>pás asfaltový samolepicí modifikovaný SBS tl 2,2mm s vložkou z hliníkové fólie, hliníkové fólie s textilií se spalitelnou fólií nebo jemnozrnným minerálním posypem nebo textilií na horním povrchu</t>
  </si>
  <si>
    <t>-1913208395</t>
  </si>
  <si>
    <t>357,667*1,1655 'Přepočtené koeficientem množství</t>
  </si>
  <si>
    <t>712331801</t>
  </si>
  <si>
    <t>Odstranění povlakové krytiny střech do 10° z pásů uložených na sucho AIP nebo NAIP</t>
  </si>
  <si>
    <t>-197415937</t>
  </si>
  <si>
    <t>Odstranění povlakové krytiny střech plochých do 10° z pásů uložených na sucho AIP nebo NAIP</t>
  </si>
  <si>
    <t>https://podminky.urs.cz/item/CS_URS_2024_01/712331801</t>
  </si>
  <si>
    <t>712340832</t>
  </si>
  <si>
    <t>Odstranění povlakové krytiny střech do 10° z pásů NAIP přitavených v plné ploše dvouvrstvé</t>
  </si>
  <si>
    <t>1670722631</t>
  </si>
  <si>
    <t>Odstranění povlakové krytiny střech plochých do 10° z přitavených pásů NAIP v plné ploše dvouvrstvé</t>
  </si>
  <si>
    <t>https://podminky.urs.cz/item/CS_URS_2024_01/712340832</t>
  </si>
  <si>
    <t>968</t>
  </si>
  <si>
    <t>712340834</t>
  </si>
  <si>
    <t>Příplatek k odstranění povlakové krytiny střech do 10° z pásů NAIP přitavených v plné ploše ZKD vrstvu</t>
  </si>
  <si>
    <t>882500104</t>
  </si>
  <si>
    <t>Odstranění povlakové krytiny střech plochých do 10° z přitavených pásů NAIP v plné ploše Příplatek k ceně - 0833 za každou další vrstvu</t>
  </si>
  <si>
    <t>https://podminky.urs.cz/item/CS_URS_2024_01/712340834</t>
  </si>
  <si>
    <t>61*6</t>
  </si>
  <si>
    <t>712340911R</t>
  </si>
  <si>
    <t>Provedení rekonstrukce střech přitavením asfaltového pásu s vyrovnánním podkladu</t>
  </si>
  <si>
    <t>-603789113</t>
  </si>
  <si>
    <t>Provedení rekonstrukce střech plochých do 10° s ponecháním stávajících vrstev přitavením asfaltového pásu</t>
  </si>
  <si>
    <t>4,05*6,58</t>
  </si>
  <si>
    <t>62853004</t>
  </si>
  <si>
    <t>pás asfaltový natavitelný modifikovaný SBS tl 4,0mm s vložkou ze skleněné tkaniny a spalitelnou PE fólií nebo jemnozrnným minerálním posypem na horním povrchu</t>
  </si>
  <si>
    <t>-419522225</t>
  </si>
  <si>
    <t>994,649*1,54 'Přepočtené koeficientem množství</t>
  </si>
  <si>
    <t>712361802</t>
  </si>
  <si>
    <t>Odstranění povlakové krytiny střech do 10° z fólií přilepených bodově</t>
  </si>
  <si>
    <t>713927444</t>
  </si>
  <si>
    <t>Odstranění povlakové krytiny střech plochých do 10° z fólií přilepenou bodově</t>
  </si>
  <si>
    <t>https://podminky.urs.cz/item/CS_URS_2024_01/712361802</t>
  </si>
  <si>
    <t>712363545</t>
  </si>
  <si>
    <t>Provedení povlak krytiny mechanicky kotvenou do betonu TI tl přes 200 do 240 mm krajní pole, budova v do 18 m</t>
  </si>
  <si>
    <t>1456979462</t>
  </si>
  <si>
    <t>Provedení povlakové krytiny střech plochých do 10° s mechanicky kotvenou izolací včetně položení fólie a horkovzdušného svaření tl. tepelné izolace přes 200 do 240 mm budovy výšky do 18 m, kotvené do betonu krajní pole</t>
  </si>
  <si>
    <t>https://podminky.urs.cz/item/CS_URS_2024_01/712363545</t>
  </si>
  <si>
    <t>28329022</t>
  </si>
  <si>
    <t>fólie hydroizolační střešní TPO (FPO), mechanicky kotvená tl 1,8mm</t>
  </si>
  <si>
    <t>347035664</t>
  </si>
  <si>
    <t>204,2</t>
  </si>
  <si>
    <t>357,667*1,1"kopule</t>
  </si>
  <si>
    <t>3,92</t>
  </si>
  <si>
    <t>1615,554*1,1655 'Přepočtené koeficientem množství</t>
  </si>
  <si>
    <t>712363612</t>
  </si>
  <si>
    <t>Provedení povlak krytiny mechanicky kotvenou do trapézu TI tl přes 240 mm krajní pole, budova v do 18 m</t>
  </si>
  <si>
    <t>-2012139462</t>
  </si>
  <si>
    <t>Provedení povlakové krytiny střech plochých do 10° s mechanicky kotvenou izolací včetně položení fólie a horkovzdušného svaření tl. tepelné izolace přes 240 mm budovy výšky do 18 m, kotvené do trapézového plechu nebo do dřeva krajní pole</t>
  </si>
  <si>
    <t>https://podminky.urs.cz/item/CS_URS_2024_01/712363612</t>
  </si>
  <si>
    <t>712841559</t>
  </si>
  <si>
    <t>Provedení povlakové krytiny vytažením na konstrukce pásy přitavením NAIP</t>
  </si>
  <si>
    <t>-1859684688</t>
  </si>
  <si>
    <t>Provedení povlakové krytiny střech samostatným vytažením izolačního povlaku pásy přitavením na konstrukce převyšující úroveň střechy, NAIP</t>
  </si>
  <si>
    <t>https://podminky.urs.cz/item/CS_URS_2024_01/712841559</t>
  </si>
  <si>
    <t>(130,5+43)*0,6</t>
  </si>
  <si>
    <t>62855001</t>
  </si>
  <si>
    <t>pás asfaltový natavitelný modifikovaný SBS tl 4,0mm s vložkou z polyesterové rohože a spalitelnou PE fólií nebo jemnozrnným minerálním posypem na horním povrchu</t>
  </si>
  <si>
    <t>-635647824</t>
  </si>
  <si>
    <t>104,1*1,2 'Přepočtené koeficientem množství</t>
  </si>
  <si>
    <t>712861702</t>
  </si>
  <si>
    <t>Provedení povlakové krytiny vytažením na konstrukce fólií přilepenou bodově</t>
  </si>
  <si>
    <t>-1005693606</t>
  </si>
  <si>
    <t>Provedení povlakové krytiny střech samostatným vytažením izolačního povlaku fólií na konstrukce převyšující úroveň střechy, přilepenou bodově</t>
  </si>
  <si>
    <t>https://podminky.urs.cz/item/CS_URS_2024_01/712861702</t>
  </si>
  <si>
    <t>130,5*1,4</t>
  </si>
  <si>
    <t>43*0,5</t>
  </si>
  <si>
    <t>(2+0,8)*2*0,7</t>
  </si>
  <si>
    <t>712961901</t>
  </si>
  <si>
    <t>Provedení údržby průniků povlakové krytiny vpustí, ventilací nebo komínů fólií přilepenou zplna</t>
  </si>
  <si>
    <t>1657696698</t>
  </si>
  <si>
    <t>Provedení údržby průniků povlakové krytiny střech fólií vpustí, ventilací nebo komínů přilepenou plnoplošně se zalitím okrajů</t>
  </si>
  <si>
    <t>https://podminky.urs.cz/item/CS_URS_2024_01/712961901</t>
  </si>
  <si>
    <t>712998201</t>
  </si>
  <si>
    <t>Montáž bezpečnostního přepadu z PVC do DN 70</t>
  </si>
  <si>
    <t>1754088319</t>
  </si>
  <si>
    <t>Provedení povlakové krytiny střech - ostatní práce montáž odvodňovacího prvku nouzového atikového přepadu z PVC na dešťovou vodu do DN 70</t>
  </si>
  <si>
    <t>https://podminky.urs.cz/item/CS_URS_2024_01/712998201</t>
  </si>
  <si>
    <t>28342475</t>
  </si>
  <si>
    <t>přepad bezpečnostní atikový DN 75 s manžetou pro hydroizolaci z PVC-P</t>
  </si>
  <si>
    <t>-366114056</t>
  </si>
  <si>
    <t>998712102</t>
  </si>
  <si>
    <t>Přesun hmot tonážní tonážní pro krytiny povlakové v objektech v přes 6 do 12 m</t>
  </si>
  <si>
    <t>507895116</t>
  </si>
  <si>
    <t>Přesun hmot pro povlakové krytiny stanovený z hmotnosti přesunovaného materiálu vodorovná dopravní vzdálenost do 50 m v objektech výšky přes 6 do 12 m</t>
  </si>
  <si>
    <t>https://podminky.urs.cz/item/CS_URS_2024_01/998712102</t>
  </si>
  <si>
    <t>713111121</t>
  </si>
  <si>
    <t>Montáž izolace tepelné spodem stropů s uchycením drátem rohoží, pásů, dílců, desek</t>
  </si>
  <si>
    <t>982391318</t>
  </si>
  <si>
    <t>Montáž tepelné izolace stropů rohožemi, pásy, dílci, deskami, bloky (izolační materiál ve specifikaci) rovných spodem s uchycením (drátem, páskou apod.)</t>
  </si>
  <si>
    <t>https://podminky.urs.cz/item/CS_URS_2024_01/713111121</t>
  </si>
  <si>
    <t>63152102</t>
  </si>
  <si>
    <t>pás tepelně izolační univerzální λ=0,032-0,033 tl 140mm</t>
  </si>
  <si>
    <t>300675321</t>
  </si>
  <si>
    <t>105*1,05 'Přepočtené koeficientem množství</t>
  </si>
  <si>
    <t>713140821</t>
  </si>
  <si>
    <t>Odstranění tepelné izolace střech nadstřešní volně kladené z polystyrenu suchého tl do 100 mm</t>
  </si>
  <si>
    <t>1095727083</t>
  </si>
  <si>
    <t>Odstranění tepelné izolace střech plochých z rohoží, pásů, dílců, desek, bloků nadstřešních izolací volně položených z polystyrenu suchého, tloušťka izolace do 100 mm</t>
  </si>
  <si>
    <t>https://podminky.urs.cz/item/CS_URS_2024_01/713140821</t>
  </si>
  <si>
    <t>713140823</t>
  </si>
  <si>
    <t>Odstranění tepelné izolace střech nadstřešní volně kladené z polystyrenu suchého tl přes 100 mm</t>
  </si>
  <si>
    <t>-628032736</t>
  </si>
  <si>
    <t>Odstranění tepelné izolace střech plochých z rohoží, pásů, dílců, desek, bloků nadstřešních izolací volně položených z polystyrenu suchého, tloušťka izolace přes 100 mm</t>
  </si>
  <si>
    <t>https://podminky.urs.cz/item/CS_URS_2024_01/713140823</t>
  </si>
  <si>
    <t>713141121</t>
  </si>
  <si>
    <t>Montáž izolace tepelné střech plochých lepené asfaltem bodově 1 vrstva rohoží, pásů, dílců, desek</t>
  </si>
  <si>
    <t>-555546673</t>
  </si>
  <si>
    <t>Montáž tepelné izolace střech plochých rohožemi, pásy, deskami, dílci, bloky (izolační materiál ve specifikaci) přilepenými asfaltem za horka bodově, jednovrstvá</t>
  </si>
  <si>
    <t>https://podminky.urs.cz/item/CS_URS_2024_01/713141121</t>
  </si>
  <si>
    <t>968*3</t>
  </si>
  <si>
    <t>19*2</t>
  </si>
  <si>
    <t>27*2</t>
  </si>
  <si>
    <t>28372303</t>
  </si>
  <si>
    <t>deska EPS 100 pro konstrukce s běžným zatížením λ=0,037 tl 40mm</t>
  </si>
  <si>
    <t>-207766208</t>
  </si>
  <si>
    <t>968*1,05 'Přepočtené koeficientem množství</t>
  </si>
  <si>
    <t>28372305</t>
  </si>
  <si>
    <t>deska EPS 100 pro konstrukce s běžným zatížením λ=0,037 tl 50mm</t>
  </si>
  <si>
    <t>532910014</t>
  </si>
  <si>
    <t>19,95</t>
  </si>
  <si>
    <t>46,95*1,05 'Přepočtené koeficientem množství</t>
  </si>
  <si>
    <t>63140400</t>
  </si>
  <si>
    <t>deska tepelně izolační minerální plochých střech dvouvrstvá λ=0,038-0,039 tl 60mm</t>
  </si>
  <si>
    <t>1956977704</t>
  </si>
  <si>
    <t>968*1,02 'Přepočtené koeficientem množství</t>
  </si>
  <si>
    <t>28376141</t>
  </si>
  <si>
    <t>klín izolační EPS 100 spád do 5%</t>
  </si>
  <si>
    <t>-1038658475</t>
  </si>
  <si>
    <t>968*0,12</t>
  </si>
  <si>
    <t>19*0,08</t>
  </si>
  <si>
    <t>27*0,08</t>
  </si>
  <si>
    <t>713141135</t>
  </si>
  <si>
    <t>Montáž izolace tepelné střech plochých lepené za studena bodově 1 vrstva rohoží, pásů, dílců, desek</t>
  </si>
  <si>
    <t>1255878676</t>
  </si>
  <si>
    <t>Montáž tepelné izolace střech plochých rohožemi, pásy, deskami, dílci, bloky (izolační materiál ve specifikaci) přilepenými za studena bodově, jednovrstvá</t>
  </si>
  <si>
    <t>https://podminky.urs.cz/item/CS_URS_2024_01/713141135</t>
  </si>
  <si>
    <t>Poznámka k položce:
s přebroušením spojů</t>
  </si>
  <si>
    <t>357,667*3</t>
  </si>
  <si>
    <t>28372313</t>
  </si>
  <si>
    <t>deska EPS 100 pro konstrukce s běžným zatížením λ=0,037 tl 130mm</t>
  </si>
  <si>
    <t>-1053026150</t>
  </si>
  <si>
    <t>357,667*2</t>
  </si>
  <si>
    <t>715,334*1,1 'Přepočtené koeficientem množství</t>
  </si>
  <si>
    <t>527392794</t>
  </si>
  <si>
    <t>357,667</t>
  </si>
  <si>
    <t>357,667*1,1 'Přepočtené koeficientem množství</t>
  </si>
  <si>
    <t>713141151</t>
  </si>
  <si>
    <t>Montáž izolace tepelné střech plochých kladené volně 1 vrstva rohoží, pásů, dílců, desek</t>
  </si>
  <si>
    <t>60975926</t>
  </si>
  <si>
    <t>Montáž tepelné izolace střech plochých rohožemi, pásy, deskami, dílci, bloky (izolační materiál ve specifikaci) kladenými volně jednovrstvá</t>
  </si>
  <si>
    <t>https://podminky.urs.cz/item/CS_URS_2024_01/713141151</t>
  </si>
  <si>
    <t>Poznámka k položce:
B</t>
  </si>
  <si>
    <t>63148104</t>
  </si>
  <si>
    <t>deska tepelně izolační minerální univerzální λ=0,038-0,039 tl 100mm</t>
  </si>
  <si>
    <t>139347355</t>
  </si>
  <si>
    <t>5*1,05 'Přepočtené koeficientem množství</t>
  </si>
  <si>
    <t>713141356</t>
  </si>
  <si>
    <t>Montáž spádové izolace na zhlaví atiky š do 500 mm lepené za studena nízkoexpanzní (PUR) pěnou</t>
  </si>
  <si>
    <t>-711219621</t>
  </si>
  <si>
    <t>Montáž tepelné izolace střech plochých spádovými klíny na zhlaví atiky šířky do 500 mm přilepenými za studena nízkoexpanzní (PUR) pěnou</t>
  </si>
  <si>
    <t>https://podminky.urs.cz/item/CS_URS_2024_01/713141356</t>
  </si>
  <si>
    <t>130,5</t>
  </si>
  <si>
    <t>28376142</t>
  </si>
  <si>
    <t>klín izolační EPS 150 spád do 5%</t>
  </si>
  <si>
    <t>-807699138</t>
  </si>
  <si>
    <t>130,5*0,2*0,04</t>
  </si>
  <si>
    <t>713141396</t>
  </si>
  <si>
    <t>Montáž izolace tepelné stěn v do 1000 mm na atiky a prostupy střechou lepené nízkoexpanzní (PUR) pěnou</t>
  </si>
  <si>
    <t>617121081</t>
  </si>
  <si>
    <t>Montáž tepelné izolace střech plochých na konstrukce stěn převyšující úroveň střechy např. atiky, prostupy střešní krytinou do výšky 1 000 mm přilepenými za studena nízkoexpanzní (PUR) pěnou</t>
  </si>
  <si>
    <t>https://podminky.urs.cz/item/CS_URS_2024_01/713141396</t>
  </si>
  <si>
    <t>(130,5+43)*0,25"atika</t>
  </si>
  <si>
    <t>28375914</t>
  </si>
  <si>
    <t>deska EPS 150 pro konstrukce s vysokým zatížením λ=0,035 tl 100mm</t>
  </si>
  <si>
    <t>664079138</t>
  </si>
  <si>
    <t>43,375*1,05 'Přepočtené koeficientem množství</t>
  </si>
  <si>
    <t>998713102</t>
  </si>
  <si>
    <t>Přesun hmot tonážní pro izolace tepelné v objektech v přes 6 do 12 m</t>
  </si>
  <si>
    <t>-1486210422</t>
  </si>
  <si>
    <t>Přesun hmot pro izolace tepelné stanovený z hmotnosti přesunovaného materiálu vodorovná dopravní vzdálenost do 50 m v objektech výšky přes 6 m do 12 m</t>
  </si>
  <si>
    <t>https://podminky.urs.cz/item/CS_URS_2024_01/998713102</t>
  </si>
  <si>
    <t>721174063</t>
  </si>
  <si>
    <t>Potrubí kanalizační z PP větrací DN 110</t>
  </si>
  <si>
    <t>924659987</t>
  </si>
  <si>
    <t>Potrubí z trub polypropylenových větrací DN 110</t>
  </si>
  <si>
    <t>https://podminky.urs.cz/item/CS_URS_2024_01/721174063</t>
  </si>
  <si>
    <t>721233113</t>
  </si>
  <si>
    <t>Střešní vtok polypropylen PP pro ploché střechy svislý odtok DN 125</t>
  </si>
  <si>
    <t>-740719787</t>
  </si>
  <si>
    <t>Střešní vtoky (vpusti) polypropylenové (PP) pro ploché střechy s odtokem svislým DN 125</t>
  </si>
  <si>
    <t>https://podminky.urs.cz/item/CS_URS_2024_01/721233113</t>
  </si>
  <si>
    <t>721273153</t>
  </si>
  <si>
    <t>Hlavice ventilační polypropylen PP DN 110</t>
  </si>
  <si>
    <t>-1951266986</t>
  </si>
  <si>
    <t>Ventilační hlavice z polypropylenu (PP) DN 110</t>
  </si>
  <si>
    <t>https://podminky.urs.cz/item/CS_URS_2024_01/721273153</t>
  </si>
  <si>
    <t>721910912</t>
  </si>
  <si>
    <t>Pročištění odpadů svislých v jednom podlaží DN do 200</t>
  </si>
  <si>
    <t>-1014308597</t>
  </si>
  <si>
    <t>Pročištění svislých odpadů v jednom podlaží do DN 200</t>
  </si>
  <si>
    <t>https://podminky.urs.cz/item/CS_URS_2024_01/721910912</t>
  </si>
  <si>
    <t>721910922</t>
  </si>
  <si>
    <t>Pročištění svodů ležatých DN do 300</t>
  </si>
  <si>
    <t>-1566100576</t>
  </si>
  <si>
    <t>Pročištění ležatých svodů do DN 300</t>
  </si>
  <si>
    <t>https://podminky.urs.cz/item/CS_URS_2024_01/721910922</t>
  </si>
  <si>
    <t>-673655529</t>
  </si>
  <si>
    <t>741110R1</t>
  </si>
  <si>
    <t>úprava zvonku dle specifikace E</t>
  </si>
  <si>
    <t>601348945</t>
  </si>
  <si>
    <t>741372013</t>
  </si>
  <si>
    <t>Montáž svítidlo LED interiérové přisazené nástěnné reflektorové se samostatným nebo integrovaným pohybovým čidlem se zapojením vodičů</t>
  </si>
  <si>
    <t>-165695988</t>
  </si>
  <si>
    <t>Montáž svítidel s integrovaným zdrojem LED se zapojením vodičů interiérových přisazených nástěnných reflektorových se samostatným nebo integrovaným pohybovým čidlem</t>
  </si>
  <si>
    <t>https://podminky.urs.cz/item/CS_URS_2024_01/741372013</t>
  </si>
  <si>
    <t>45678R2</t>
  </si>
  <si>
    <t>osvětlení dle specifikace N</t>
  </si>
  <si>
    <t>-257303136</t>
  </si>
  <si>
    <t>741372052</t>
  </si>
  <si>
    <t>Montáž svítidlo LED interiérové přisazené stropní reflektorové se samostatným nebo integrovaným pohybovým čidlem se zapojením vodičů</t>
  </si>
  <si>
    <t>1090731941</t>
  </si>
  <si>
    <t>Montáž svítidel s integrovaným zdrojem LED se zapojením vodičů interiérových přisazených stropních reflektorových se samostatným nebo integrovaným pohybovým čidlem</t>
  </si>
  <si>
    <t>https://podminky.urs.cz/item/CS_URS_2024_01/741372052</t>
  </si>
  <si>
    <t>456789R</t>
  </si>
  <si>
    <t>svitidla a kabeláž dle specifikace F</t>
  </si>
  <si>
    <t>-2129014443</t>
  </si>
  <si>
    <t>742</t>
  </si>
  <si>
    <t>Elektroinstalace - slaboproud</t>
  </si>
  <si>
    <t>74211000R</t>
  </si>
  <si>
    <t>úprava instalace dle specifikace I</t>
  </si>
  <si>
    <t>-2114981814</t>
  </si>
  <si>
    <t>7421234R</t>
  </si>
  <si>
    <t>Přemístění zvonků dle spec. O</t>
  </si>
  <si>
    <t>-746520571</t>
  </si>
  <si>
    <t>74212378R</t>
  </si>
  <si>
    <t>úprava instalace P</t>
  </si>
  <si>
    <t>-1512934631</t>
  </si>
  <si>
    <t>762361322R</t>
  </si>
  <si>
    <t>Konstrukční a vyrovnávací vrstva pod klempířské prvky (atiky) z desek překližkových 21 mm</t>
  </si>
  <si>
    <t>1643815602</t>
  </si>
  <si>
    <t>Poznámka k položce:
březová foliovaná překližka</t>
  </si>
  <si>
    <t>130,5*0,7</t>
  </si>
  <si>
    <t>762812961</t>
  </si>
  <si>
    <t>Montáž zabednění části záklopu stropu deskami tvrdými pl jednotlivě do 0,25 m2</t>
  </si>
  <si>
    <t>-4440862</t>
  </si>
  <si>
    <t>Zabednění záklopu stropu deskami - montáž (materiál ve specifikaci) tvrdými (cementotřískovými, cementovými, dřevoštěpkovými apod), plochy jednotlivě do 0,25 m2</t>
  </si>
  <si>
    <t>https://podminky.urs.cz/item/CS_URS_2024_01/762812961</t>
  </si>
  <si>
    <t>5"úprava B</t>
  </si>
  <si>
    <t>56498R</t>
  </si>
  <si>
    <t>ocelový rošt + cementotřísková deska</t>
  </si>
  <si>
    <t>-1176507424</t>
  </si>
  <si>
    <t>762812963</t>
  </si>
  <si>
    <t>Montáž zabednění části záklopu stropu deskami tvrdými pl jednotlivě přes 1 do 4 m2</t>
  </si>
  <si>
    <t>-530902147</t>
  </si>
  <si>
    <t>Zabednění záklopu stropu deskami - montáž (materiál ve specifikaci) tvrdými (cementotřískovými, cementovými, dřevoštěpkovými apod), plochy jednotlivě přes 1,00 do 4,00 m2</t>
  </si>
  <si>
    <t>https://podminky.urs.cz/item/CS_URS_2024_01/762812963</t>
  </si>
  <si>
    <t>Poznámka k položce:
úprava E</t>
  </si>
  <si>
    <t>5132564R</t>
  </si>
  <si>
    <t>doplkňující konstrukce dle bodu E</t>
  </si>
  <si>
    <t>-81627413</t>
  </si>
  <si>
    <t>-717345082</t>
  </si>
  <si>
    <t>763331206</t>
  </si>
  <si>
    <t>Cementovláknitý podhled desky 1xCV 12,5 a 1x SDV 12,5 dvouvrstvá spodní kce profil CD+UD bez izolace EI 30</t>
  </si>
  <si>
    <t>-128862301</t>
  </si>
  <si>
    <t>Podhled z cementovláknitých nebo cementových desek dvouvrstvá zavěšená spodní konstrukce z ocelových profilů CD, UD dvojitě opláštěná deskou cementovláknitou tl. 12,5 mm a sádrovláknitou tl. 12,5 mm bez izolace, EI 30</t>
  </si>
  <si>
    <t>https://podminky.urs.cz/item/CS_URS_2024_01/763331206</t>
  </si>
  <si>
    <t>Poznámka k položce:
SN6a</t>
  </si>
  <si>
    <t>998763101</t>
  </si>
  <si>
    <t>Přesun hmot tonážní pro dřevostavby v objektech v přes 6 do 12 m</t>
  </si>
  <si>
    <t>213722429</t>
  </si>
  <si>
    <t>Přesun hmot pro dřevostavby stanovený z hmotnosti přesunovaného materiálu vodorovná dopravní vzdálenost do 50 m v objektech výšky přes 6 do 12 m</t>
  </si>
  <si>
    <t>https://podminky.urs.cz/item/CS_URS_2024_01/998763101</t>
  </si>
  <si>
    <t>764</t>
  </si>
  <si>
    <t>Konstrukce klempířské</t>
  </si>
  <si>
    <t>764211R1</t>
  </si>
  <si>
    <t>Oplechování koutu 2A</t>
  </si>
  <si>
    <t>113021837</t>
  </si>
  <si>
    <t>764212634R</t>
  </si>
  <si>
    <t>Oplechování štítu závětrnou lištou z Pz s povrchovou úpravou 6A</t>
  </si>
  <si>
    <t>2116036427</t>
  </si>
  <si>
    <t>Oplechování střešních prvků z pozinkovaného plechu s povrchovou úpravou štítu závětrnou lištou 6A</t>
  </si>
  <si>
    <t>764212634R1</t>
  </si>
  <si>
    <t>Oplechování štítu závětrnou lištou z Pz s povrchovou úpravou 3A</t>
  </si>
  <si>
    <t>-1868693638</t>
  </si>
  <si>
    <t>764212663</t>
  </si>
  <si>
    <t>Oplechování rovné okapové hrany z Pz s povrchovou úpravou rš 250 mm 7A</t>
  </si>
  <si>
    <t>367656032</t>
  </si>
  <si>
    <t>Oplechování střešních prvků z pozinkovaného plechu s povrchovou úpravou okapu střechy rovné okapovým plechem rš 250 mm</t>
  </si>
  <si>
    <t>https://podminky.urs.cz/item/CS_URS_2024_01/764212663</t>
  </si>
  <si>
    <t>764212663R</t>
  </si>
  <si>
    <t>Oplechování rovné okapové hrany z Pz s povrchovou úpravou rš 250 mm 1A</t>
  </si>
  <si>
    <t>1983939336</t>
  </si>
  <si>
    <t>764214607R</t>
  </si>
  <si>
    <t>Oplechování horních ploch a atik bez rohů z Pz s povrch úpravou mechanicky kotvené 5A</t>
  </si>
  <si>
    <t>913833826</t>
  </si>
  <si>
    <t>Oplechování horních ploch zdí a nadezdívek (atik) z pozinkovaného plechu s povrchovou úpravou 5A</t>
  </si>
  <si>
    <t>Poznámka k položce:
všechny prvky atiky</t>
  </si>
  <si>
    <t>764242434</t>
  </si>
  <si>
    <t>Oplechování rovné okapové hrany z TiZn předzvětralého plechu rš 330 mm 8K</t>
  </si>
  <si>
    <t>333329115</t>
  </si>
  <si>
    <t>Oplechování střešních prvků z titanzinkového předzvětralého plechu okapu okapovým plechem střechy rovné rš 330 mm</t>
  </si>
  <si>
    <t>https://podminky.urs.cz/item/CS_URS_2024_01/764242434</t>
  </si>
  <si>
    <t>764242434R</t>
  </si>
  <si>
    <t>Oplechování rovné okapové hrany z TiZn předzvětralého plechu rš 330 mm 1K</t>
  </si>
  <si>
    <t>-873939190</t>
  </si>
  <si>
    <t>764311605R</t>
  </si>
  <si>
    <t>Lemování rovných zdí střech s krytinou prejzovou nebo vlnitou z Pz s povrchovou úpravou rš 400 mm 8A</t>
  </si>
  <si>
    <t>61024074</t>
  </si>
  <si>
    <t>Lemování zdí z pozinkovaného plechu s povrchovou úpravou boční nebo horní rovné, střech s krytinou prejzovou nebo vlnitou rš 400 mm</t>
  </si>
  <si>
    <t>764311605R1</t>
  </si>
  <si>
    <t>Lemování rovných zdí střech s krytinou prejzovou nebo vlnitou z Pz s povrchovou úpravou rš 400 mm 4A</t>
  </si>
  <si>
    <t>567115248</t>
  </si>
  <si>
    <t>764341417R</t>
  </si>
  <si>
    <t>Lemování rovných zdí střech s krytinou skládanou z TiZn předzvětralého plechu rš 650 mm 5K</t>
  </si>
  <si>
    <t>1343849526</t>
  </si>
  <si>
    <t>Lemování zdí z titanzinkového předzvětralého plechu boční nebo horní rovných, střech s krytinou skládanou mimo prejzovou rš 650 mm</t>
  </si>
  <si>
    <t>764341419R</t>
  </si>
  <si>
    <t>Lemování rovných zdí střech s krytinou skládanou z TiZn předzvětralého plechu rš 800 mm 3K</t>
  </si>
  <si>
    <t>1716970842</t>
  </si>
  <si>
    <t>Lemování zdí z titanzinkového předzvětralého plechu boční nebo horní rovných, střech s krytinou skládanou mimo prejzovou rš 900 mm</t>
  </si>
  <si>
    <t>764541415</t>
  </si>
  <si>
    <t>Žlab podokapní hranatý z TiZn předzvětralého plechu tl 0,8 mm rš 400 mm 9K</t>
  </si>
  <si>
    <t>-87588816</t>
  </si>
  <si>
    <t>Žlab podokapní z titanzinkového předzvětralého plechu včetně háků a čel hranatý rš 400 mm</t>
  </si>
  <si>
    <t>https://podminky.urs.cz/item/CS_URS_2024_01/764541415</t>
  </si>
  <si>
    <t>764541415R</t>
  </si>
  <si>
    <t>Žlab podokapní hranatý z TiZn předzvětralého plechu tl 0,8 mm rš 700 mm 2K</t>
  </si>
  <si>
    <t>-97059028</t>
  </si>
  <si>
    <t>Žlab podokapní z titanzinkového předzvětralého plechu včetně háků a čel hranatý rš 700 mm</t>
  </si>
  <si>
    <t>764541415R2</t>
  </si>
  <si>
    <t>Žlab podokapní hranatý z TiZn předzvětralého plechu tl 0,8 mm rš 400 mm 6K</t>
  </si>
  <si>
    <t>-2029600798</t>
  </si>
  <si>
    <t>764548403</t>
  </si>
  <si>
    <t>Hranatý svod včetně objímek, kolen, odskoků z TiZn předzvětralého plechu o straně 100 mm 10K</t>
  </si>
  <si>
    <t>-1697494341</t>
  </si>
  <si>
    <t>Svod z titanzinkového předzvětralého plechu včetně objímek, kolen a odskoků hranatý, o straně 100 mm</t>
  </si>
  <si>
    <t>https://podminky.urs.cz/item/CS_URS_2024_01/764548403</t>
  </si>
  <si>
    <t>764548403R</t>
  </si>
  <si>
    <t>Hranatý svod včetně objímek, kolen, odskoků z TiZn předzvětralého plechu o straně 100 mm 7K</t>
  </si>
  <si>
    <t>1801200700</t>
  </si>
  <si>
    <t>764548404R</t>
  </si>
  <si>
    <t>Hranatý svod včetně objímek, kolen, odskoků z TiZn předzvětralého plechu 4K</t>
  </si>
  <si>
    <t>-504815670</t>
  </si>
  <si>
    <t xml:space="preserve">Svod z titanzinkového předzvětralého plechu včetně objímek, kolen a odskoků hranatý, </t>
  </si>
  <si>
    <t>998764102</t>
  </si>
  <si>
    <t>Přesun hmot tonážní pro konstrukce klempířské v objektech v přes 6 do 12 m</t>
  </si>
  <si>
    <t>1529633631</t>
  </si>
  <si>
    <t>Přesun hmot pro konstrukce klempířské stanovený z hmotnosti přesunovaného materiálu vodorovná dopravní vzdálenost do 50 m v objektech výšky přes 6 do 12 m</t>
  </si>
  <si>
    <t>https://podminky.urs.cz/item/CS_URS_2024_01/998764102</t>
  </si>
  <si>
    <t>76611R1</t>
  </si>
  <si>
    <t>Dveře venkovní D1.01</t>
  </si>
  <si>
    <t>1573590818</t>
  </si>
  <si>
    <t>76611R10</t>
  </si>
  <si>
    <t>Dveře venkovní D2.07</t>
  </si>
  <si>
    <t>-789035464</t>
  </si>
  <si>
    <t>76611R11</t>
  </si>
  <si>
    <t>Dveře venkovní D2.10</t>
  </si>
  <si>
    <t>1829867522</t>
  </si>
  <si>
    <t>76611R2</t>
  </si>
  <si>
    <t>Dveře venkovní D1.02</t>
  </si>
  <si>
    <t>-1593048880</t>
  </si>
  <si>
    <t>76611R3</t>
  </si>
  <si>
    <t>Dveře venkovní D1.03</t>
  </si>
  <si>
    <t>-1141074067</t>
  </si>
  <si>
    <t>76611R4</t>
  </si>
  <si>
    <t>Dveře venkovní D1.06</t>
  </si>
  <si>
    <t>-786586182</t>
  </si>
  <si>
    <t>76611R5</t>
  </si>
  <si>
    <t>Dveře venkovní D1.07</t>
  </si>
  <si>
    <t>-1299221166</t>
  </si>
  <si>
    <t>76611R6</t>
  </si>
  <si>
    <t>Dveře venkovní D1.04</t>
  </si>
  <si>
    <t>-1085180454</t>
  </si>
  <si>
    <t>76611R7</t>
  </si>
  <si>
    <t>Dveře venkovní D1.05</t>
  </si>
  <si>
    <t>1113526510</t>
  </si>
  <si>
    <t>76611R8</t>
  </si>
  <si>
    <t>Dveře venkovní D2.02</t>
  </si>
  <si>
    <t>-214815822</t>
  </si>
  <si>
    <t>76611R9</t>
  </si>
  <si>
    <t>Dveře venkovní D2.01</t>
  </si>
  <si>
    <t>-471328917</t>
  </si>
  <si>
    <t>766622131</t>
  </si>
  <si>
    <t>Montáž plastových oken plochy přes 1 m2 otevíravých v do 1,5 m s rámem do zdiva</t>
  </si>
  <si>
    <t>-737729860</t>
  </si>
  <si>
    <t>Montáž oken plastových včetně montáže rámu plochy přes 1 m2 otevíravých do zdiva, výšky do 1,5 m</t>
  </si>
  <si>
    <t>https://podminky.urs.cz/item/CS_URS_2024_01/766622131</t>
  </si>
  <si>
    <t>0,9*1,2*9</t>
  </si>
  <si>
    <t>1,2*0,6*2</t>
  </si>
  <si>
    <t>0,8*0,6</t>
  </si>
  <si>
    <t>2,4*0,6*6</t>
  </si>
  <si>
    <t>1,373*0,8*7</t>
  </si>
  <si>
    <t>1,362*0,8*4</t>
  </si>
  <si>
    <t>61140052</t>
  </si>
  <si>
    <t>okno plastové otevíravé/sklopné trojsklo přes plochu 1m2 do v 1,5m</t>
  </si>
  <si>
    <t>535487883</t>
  </si>
  <si>
    <t>Poznámka k položce:
NO2,3,4,5,6</t>
  </si>
  <si>
    <t>611789R</t>
  </si>
  <si>
    <t>Motorické otvírání s dálkovým ovládáním</t>
  </si>
  <si>
    <t>1980259216</t>
  </si>
  <si>
    <t>61187R</t>
  </si>
  <si>
    <t>větrací přepínač</t>
  </si>
  <si>
    <t>1316667079</t>
  </si>
  <si>
    <t>766622132</t>
  </si>
  <si>
    <t>Montáž plastových oken plochy přes 1 m2 otevíravých v do 2,5 m s rámem do zdiva</t>
  </si>
  <si>
    <t>347878132</t>
  </si>
  <si>
    <t>Montáž oken plastových včetně montáže rámu plochy přes 1 m2 otevíravých do zdiva, výšky přes 1,5 do 2,5 m</t>
  </si>
  <si>
    <t>https://podminky.urs.cz/item/CS_URS_2024_01/766622132</t>
  </si>
  <si>
    <t>2,4*2,1</t>
  </si>
  <si>
    <t>0,9*2,1*28</t>
  </si>
  <si>
    <t>2,4*2,1*19</t>
  </si>
  <si>
    <t>2*2,1</t>
  </si>
  <si>
    <t>1,8*2,1</t>
  </si>
  <si>
    <t>2,4*2,12*2</t>
  </si>
  <si>
    <t>61140054</t>
  </si>
  <si>
    <t>okno plastové otevíravé/sklopné trojsklo přes plochu 1m2 v 1,5-2,5m</t>
  </si>
  <si>
    <t>-930056209</t>
  </si>
  <si>
    <t>Poznámka k položce:
NO1
NO1,2,3,4,5,6,7</t>
  </si>
  <si>
    <t>766694116</t>
  </si>
  <si>
    <t>Montáž parapetních desek dřevěných nebo plastových š do 30 cm</t>
  </si>
  <si>
    <t>-677667893</t>
  </si>
  <si>
    <t>Montáž ostatních truhlářských konstrukcí parapetních desek dřevěných nebo plastových šířky do 300 mm</t>
  </si>
  <si>
    <t>https://podminky.urs.cz/item/CS_URS_2024_01/766694116</t>
  </si>
  <si>
    <t>2,7+7,2</t>
  </si>
  <si>
    <t>61140079</t>
  </si>
  <si>
    <t>parapet plastový vnitřní – š 250mm, barva bílá</t>
  </si>
  <si>
    <t>-1359568748</t>
  </si>
  <si>
    <t>11*0,9 'Přepočtené koeficientem množství</t>
  </si>
  <si>
    <t>76699R1</t>
  </si>
  <si>
    <t>doplnění madla S</t>
  </si>
  <si>
    <t>-428613258</t>
  </si>
  <si>
    <t>998766101</t>
  </si>
  <si>
    <t>Přesun hmot tonážní pro kce truhlářské v objektech v do 6 m</t>
  </si>
  <si>
    <t>-1666677807</t>
  </si>
  <si>
    <t>Přesun hmot pro konstrukce truhlářské stanovený z hmotnosti přesunovaného materiálu vodorovná dopravní vzdálenost do 50 m v objektech výšky do 6 m</t>
  </si>
  <si>
    <t>https://podminky.urs.cz/item/CS_URS_2024_01/998766101</t>
  </si>
  <si>
    <t>767113110</t>
  </si>
  <si>
    <t>Montáž stěn pro zasklení z Al profilů pl do 6 m2</t>
  </si>
  <si>
    <t>-1602114049</t>
  </si>
  <si>
    <t>Montáž stěn a příček pro zasklení z hliníkových profilů, plochy jednotlivých stěn do 6 m2</t>
  </si>
  <si>
    <t>https://podminky.urs.cz/item/CS_URS_2024_01/767113110</t>
  </si>
  <si>
    <t>2,66*1,91</t>
  </si>
  <si>
    <t>2,32*1,91</t>
  </si>
  <si>
    <t>4,6*2,97</t>
  </si>
  <si>
    <t>61133R1</t>
  </si>
  <si>
    <t>Dveře venkovní D2.03</t>
  </si>
  <si>
    <t>2088731412</t>
  </si>
  <si>
    <t>61133R2</t>
  </si>
  <si>
    <t>Dveře venkovní D2.04</t>
  </si>
  <si>
    <t>631327405</t>
  </si>
  <si>
    <t>61133R3</t>
  </si>
  <si>
    <t>Dveře venkovní D2.05</t>
  </si>
  <si>
    <t>-767469346</t>
  </si>
  <si>
    <t>767113140</t>
  </si>
  <si>
    <t>Montáž stěn pro zasklení z Al profilů pl přes 12 do 16 m2</t>
  </si>
  <si>
    <t>318810317</t>
  </si>
  <si>
    <t>Montáž stěn a příček pro zasklení z hliníkových profilů, plochy jednotlivých stěn přes 12 do 16 m2</t>
  </si>
  <si>
    <t>https://podminky.urs.cz/item/CS_URS_2024_01/767113140</t>
  </si>
  <si>
    <t>98751R</t>
  </si>
  <si>
    <t>Prosklená stěna PS1</t>
  </si>
  <si>
    <t>1644078545</t>
  </si>
  <si>
    <t>69752030</t>
  </si>
  <si>
    <t>rohož vstupní provedení hliník nebo mosaz/gumové vlnovky/</t>
  </si>
  <si>
    <t>2039114430</t>
  </si>
  <si>
    <t>Poznámka k položce:
O - D.1.1.6</t>
  </si>
  <si>
    <t>4,8*1,1 'Přepočtené koeficientem množství</t>
  </si>
  <si>
    <t>214</t>
  </si>
  <si>
    <t>69752006</t>
  </si>
  <si>
    <t>rohož vstupní provedení hliník super 17 mm</t>
  </si>
  <si>
    <t>1679277747</t>
  </si>
  <si>
    <t>Poznámka k položce:
P - D.1.1.6</t>
  </si>
  <si>
    <t>215</t>
  </si>
  <si>
    <t>767531121</t>
  </si>
  <si>
    <t>Osazení zapuštěného rámu z L profilů k čistícím rohožím</t>
  </si>
  <si>
    <t>484403508</t>
  </si>
  <si>
    <t>Montáž vstupních čistících zón z rohoží osazení rámu mosazného nebo hliníkového zapuštěného z L profilů</t>
  </si>
  <si>
    <t>https://podminky.urs.cz/item/CS_URS_2024_01/767531121</t>
  </si>
  <si>
    <t>(2+1,2)*2*4</t>
  </si>
  <si>
    <t>216</t>
  </si>
  <si>
    <t>69752160</t>
  </si>
  <si>
    <t>rám pro zapuštění profil L-30/30 25/25 20/30 15/30-Al</t>
  </si>
  <si>
    <t>2116542528</t>
  </si>
  <si>
    <t>25,6*1,1 'Přepočtené koeficientem množství</t>
  </si>
  <si>
    <t>217</t>
  </si>
  <si>
    <t>767531215</t>
  </si>
  <si>
    <t>Montáž vstupních kovových nebo plastových rohoží čisticích zón plochy přes 2 m2</t>
  </si>
  <si>
    <t>933272840</t>
  </si>
  <si>
    <t>Montáž vstupních čisticích zón z rohoží kovových nebo plastových plochy přes 2 m2</t>
  </si>
  <si>
    <t>https://podminky.urs.cz/item/CS_URS_2024_01/767531215</t>
  </si>
  <si>
    <t>2*1,2*2</t>
  </si>
  <si>
    <t>218</t>
  </si>
  <si>
    <t>767590120</t>
  </si>
  <si>
    <t>Montáž podlahového roštu šroubovaného</t>
  </si>
  <si>
    <t>kg</t>
  </si>
  <si>
    <t>-597937789</t>
  </si>
  <si>
    <t>Montáž podlahových konstrukcí podlahových roštů, podlah připevněných šroubováním</t>
  </si>
  <si>
    <t>https://podminky.urs.cz/item/CS_URS_2024_01/767590120</t>
  </si>
  <si>
    <t>23*20</t>
  </si>
  <si>
    <t>219</t>
  </si>
  <si>
    <t>55347001</t>
  </si>
  <si>
    <t>rošt podlahový lisovaný žárově zinkovaný velikost 30/2mm 500x1000mm</t>
  </si>
  <si>
    <t>1392273372</t>
  </si>
  <si>
    <t>220</t>
  </si>
  <si>
    <t>767640221</t>
  </si>
  <si>
    <t>Montáž dveří ocelových nebo hliníkových vchodových dvoukřídlových bez nadsvětlíku</t>
  </si>
  <si>
    <t>-1883871729</t>
  </si>
  <si>
    <t>Montáž dveří ocelových nebo hliníkových vchodových dvoukřídlové bez nadsvětlíku</t>
  </si>
  <si>
    <t>https://podminky.urs.cz/item/CS_URS_2024_01/767640221</t>
  </si>
  <si>
    <t>221</t>
  </si>
  <si>
    <t>61122R3</t>
  </si>
  <si>
    <t>-1073356415</t>
  </si>
  <si>
    <t>222</t>
  </si>
  <si>
    <t>767640222</t>
  </si>
  <si>
    <t>Montáž dveří ocelových nebo hliníkových vchodových dvoukřídlových s nadsvětlíkem</t>
  </si>
  <si>
    <t>-429136436</t>
  </si>
  <si>
    <t>Montáž dveří ocelových nebo hliníkových vchodových dvoukřídlové s nadsvětlíkem</t>
  </si>
  <si>
    <t>https://podminky.urs.cz/item/CS_URS_2024_01/767640222</t>
  </si>
  <si>
    <t>223</t>
  </si>
  <si>
    <t>61122R1</t>
  </si>
  <si>
    <t>-1408219892</t>
  </si>
  <si>
    <t>224</t>
  </si>
  <si>
    <t>61122R2</t>
  </si>
  <si>
    <t>Dveře venkovní D2.08</t>
  </si>
  <si>
    <t>166071430</t>
  </si>
  <si>
    <t>225</t>
  </si>
  <si>
    <t>767641112</t>
  </si>
  <si>
    <t>Montáž automatických dveří linerálních v do 2,2 m š přes 1,0 do 1,8 m</t>
  </si>
  <si>
    <t>-514296547</t>
  </si>
  <si>
    <t>Montáž automatických dveří posuvných, výšky do 2200 mm lineárních, šířky přes 1000 do 1800 mm</t>
  </si>
  <si>
    <t>https://podminky.urs.cz/item/CS_URS_2024_01/767641112</t>
  </si>
  <si>
    <t>226</t>
  </si>
  <si>
    <t>61122R4</t>
  </si>
  <si>
    <t>Dveře venkovní D2.06</t>
  </si>
  <si>
    <t>-2144172485</t>
  </si>
  <si>
    <t>227</t>
  </si>
  <si>
    <t>767662110</t>
  </si>
  <si>
    <t>Montáž mříží pevných šroubovaných</t>
  </si>
  <si>
    <t>597627564</t>
  </si>
  <si>
    <t>Montáž mříží pevných, připevněných šroubováním</t>
  </si>
  <si>
    <t>https://podminky.urs.cz/item/CS_URS_2024_01/767662110</t>
  </si>
  <si>
    <t>0,9*1,2"M1</t>
  </si>
  <si>
    <t>2,4*0,6*6"M2</t>
  </si>
  <si>
    <t>1,2*0,6*2"M3</t>
  </si>
  <si>
    <t>228</t>
  </si>
  <si>
    <t>54912001</t>
  </si>
  <si>
    <t>mříž pro stavební otvory pevná</t>
  </si>
  <si>
    <t>-735311027</t>
  </si>
  <si>
    <t>229</t>
  </si>
  <si>
    <t>767788R</t>
  </si>
  <si>
    <t>Treláž dle specifikace M</t>
  </si>
  <si>
    <t>-1775203437</t>
  </si>
  <si>
    <t>230</t>
  </si>
  <si>
    <t>767821112</t>
  </si>
  <si>
    <t>Montáž poštovní schránky zavěšené</t>
  </si>
  <si>
    <t>462615362</t>
  </si>
  <si>
    <t>Montáž poštovních schránek samostatných zavěšených</t>
  </si>
  <si>
    <t>https://podminky.urs.cz/item/CS_URS_2024_01/767821112</t>
  </si>
  <si>
    <t>Poznámka k položce:
demontáž a montáž dle specifikace D D.1.1.12</t>
  </si>
  <si>
    <t>231</t>
  </si>
  <si>
    <t>767832101</t>
  </si>
  <si>
    <t>Montáž venkovních požárních žebříků do zdiva se suchovodem</t>
  </si>
  <si>
    <t>793938344</t>
  </si>
  <si>
    <t>https://podminky.urs.cz/item/CS_URS_2024_01/767832101</t>
  </si>
  <si>
    <t>Poznámka k položce:
Ž1</t>
  </si>
  <si>
    <t>232</t>
  </si>
  <si>
    <t>44983001</t>
  </si>
  <si>
    <t>žebřík venkovní se suchovodem v provedení žárový Zn</t>
  </si>
  <si>
    <t>1520871614</t>
  </si>
  <si>
    <t>Poznámka k položce:
včetně kotvení</t>
  </si>
  <si>
    <t>233</t>
  </si>
  <si>
    <t>767832102</t>
  </si>
  <si>
    <t>Montáž venkovních požárních žebříků do zdiva bez suchovodu</t>
  </si>
  <si>
    <t>-399586201</t>
  </si>
  <si>
    <t>https://podminky.urs.cz/item/CS_URS_2024_01/767832102</t>
  </si>
  <si>
    <t>Poznámka k položce:
Ž2, Ž3</t>
  </si>
  <si>
    <t>5,4</t>
  </si>
  <si>
    <t>6,86</t>
  </si>
  <si>
    <t>234</t>
  </si>
  <si>
    <t>44983000</t>
  </si>
  <si>
    <t>žebřík venkovní bez suchovodu v provedení žárový Zn</t>
  </si>
  <si>
    <t>1635522098</t>
  </si>
  <si>
    <t>767881152</t>
  </si>
  <si>
    <t>Montáž nástavců (středový-rohový-dělící) v záchytném systému poddajného kotvícího vedení přes 50 do 200 m</t>
  </si>
  <si>
    <t>-1736081917</t>
  </si>
  <si>
    <t>Montáž záchytného systému proti pádu nástavců určených k upevnění na sloupky nebo body v systému poddajného kotvícího vedení středových, rohových, dělících délky vedení přes 50 do 200 m</t>
  </si>
  <si>
    <t>https://podminky.urs.cz/item/CS_URS_2024_01/767881152</t>
  </si>
  <si>
    <t>Poznámka k položce:
TSL-500-K10 17ks
TSL -500-H1016 11ks
TSL-500-SR10 8ks</t>
  </si>
  <si>
    <t>236</t>
  </si>
  <si>
    <t>TWT.TSL500K10</t>
  </si>
  <si>
    <t>Kotvicí bod TSL-500-K10</t>
  </si>
  <si>
    <t>881748116</t>
  </si>
  <si>
    <t>237</t>
  </si>
  <si>
    <t>TWT.TSL500H1016</t>
  </si>
  <si>
    <t>Kotvicí bod TSL-500-H1016</t>
  </si>
  <si>
    <t>982863829</t>
  </si>
  <si>
    <t>238</t>
  </si>
  <si>
    <t>TWT.TSL500STSR10</t>
  </si>
  <si>
    <t>Kotvicí bod TSL-500-STSR10</t>
  </si>
  <si>
    <t>1853857829</t>
  </si>
  <si>
    <t>239</t>
  </si>
  <si>
    <t>767881161</t>
  </si>
  <si>
    <t>Montáž lana do nástavců v záchytném systému poddajného kotvícího vedení</t>
  </si>
  <si>
    <t>1479438928</t>
  </si>
  <si>
    <t>Montáž záchytného systému proti pádu nástavců určených k upevnění na sloupky nebo body v systému poddajného kotvícího vedení montáž lana uchycení lana k nástavcům</t>
  </si>
  <si>
    <t>https://podminky.urs.cz/item/CS_URS_2024_01/767881161</t>
  </si>
  <si>
    <t>240</t>
  </si>
  <si>
    <t>TWT.TSLL8</t>
  </si>
  <si>
    <t>Nerezové lano TSL-L8</t>
  </si>
  <si>
    <t>-799293694</t>
  </si>
  <si>
    <t>241</t>
  </si>
  <si>
    <t>TWT.TSLL6</t>
  </si>
  <si>
    <t>Nerezové lano TSL-ML23</t>
  </si>
  <si>
    <t>-26111930</t>
  </si>
  <si>
    <t>242</t>
  </si>
  <si>
    <t>TWT.TSLNAP8</t>
  </si>
  <si>
    <t>Napínací koncovka TSL-NAP8</t>
  </si>
  <si>
    <t>-1398581357</t>
  </si>
  <si>
    <t>243</t>
  </si>
  <si>
    <t>TWT.TSLKP8</t>
  </si>
  <si>
    <t>Pevná koncovka TSL-KP8</t>
  </si>
  <si>
    <t>34944420</t>
  </si>
  <si>
    <t>244</t>
  </si>
  <si>
    <t>TWT</t>
  </si>
  <si>
    <t>TSL-štítek</t>
  </si>
  <si>
    <t>-919719686</t>
  </si>
  <si>
    <t>245</t>
  </si>
  <si>
    <t>TWTR</t>
  </si>
  <si>
    <t>set pro údržbu TS-SET5</t>
  </si>
  <si>
    <t>756913101</t>
  </si>
  <si>
    <t>246</t>
  </si>
  <si>
    <t>TWTR1</t>
  </si>
  <si>
    <t>TS-SAFECARE</t>
  </si>
  <si>
    <t>-305175043</t>
  </si>
  <si>
    <t>247</t>
  </si>
  <si>
    <t>767888R1</t>
  </si>
  <si>
    <t>Oprava konstrukce přístřešku dle specifikace C</t>
  </si>
  <si>
    <t>816127534</t>
  </si>
  <si>
    <t>248</t>
  </si>
  <si>
    <t>767897R</t>
  </si>
  <si>
    <t>úprava zábradlí dle specifikace L</t>
  </si>
  <si>
    <t>1509540797</t>
  </si>
  <si>
    <t>249</t>
  </si>
  <si>
    <t>76789R1</t>
  </si>
  <si>
    <t>Rampa dle specifikace M</t>
  </si>
  <si>
    <t>1349747389</t>
  </si>
  <si>
    <t>Poznámka k položce:
D.1.2</t>
  </si>
  <si>
    <t>250</t>
  </si>
  <si>
    <t>998767101</t>
  </si>
  <si>
    <t>Přesun hmot tonážní pro zámečnické konstrukce v objektech v do 6 m</t>
  </si>
  <si>
    <t>-1702788726</t>
  </si>
  <si>
    <t>Přesun hmot pro zámečnické konstrukce stanovený z hmotnosti přesunovaného materiálu vodorovná dopravní vzdálenost do 50 m v objektech výšky do 6 m</t>
  </si>
  <si>
    <t>https://podminky.urs.cz/item/CS_URS_2024_01/998767101</t>
  </si>
  <si>
    <t>251</t>
  </si>
  <si>
    <t>-1053019916</t>
  </si>
  <si>
    <t>252</t>
  </si>
  <si>
    <t>-1822804461</t>
  </si>
  <si>
    <t>10,36*2 'Přepočtené koeficientem množství</t>
  </si>
  <si>
    <t>253</t>
  </si>
  <si>
    <t>771151026</t>
  </si>
  <si>
    <t>Samonivelační stěrka podlah pevnosti 30 MPa tl přes 12 do 15 mm</t>
  </si>
  <si>
    <t>-667966212</t>
  </si>
  <si>
    <t>Příprava podkladu před provedením dlažby samonivelační stěrka min.pevnosti 30 MPa, tloušťky přes 12 do 15 mm</t>
  </si>
  <si>
    <t>https://podminky.urs.cz/item/CS_URS_2024_01/771151026</t>
  </si>
  <si>
    <t>254</t>
  </si>
  <si>
    <t>771474112</t>
  </si>
  <si>
    <t>Montáž soklů z dlaždic keramických rovných flexibilní lepidlo v přes 65 do 90 mm</t>
  </si>
  <si>
    <t>754254234</t>
  </si>
  <si>
    <t>Montáž soklů z dlaždic keramických lepených flexibilním lepidlem rovných, výšky přes 65 do 90 mm</t>
  </si>
  <si>
    <t>https://podminky.urs.cz/item/CS_URS_2024_01/771474112</t>
  </si>
  <si>
    <t>2*2+0,6*2+0,65+0,6+1,25</t>
  </si>
  <si>
    <t>255</t>
  </si>
  <si>
    <t>59761187</t>
  </si>
  <si>
    <t>sokl keramický mrazuvzdorný povrch hladký/lapovaný tl do 10mm výšky přes 90 do 120mm</t>
  </si>
  <si>
    <t>-829601501</t>
  </si>
  <si>
    <t>7,7*1,1 'Přepočtené koeficientem množství</t>
  </si>
  <si>
    <t>256</t>
  </si>
  <si>
    <t>771571810</t>
  </si>
  <si>
    <t>Demontáž podlah z dlaždic keramických kladených do malty</t>
  </si>
  <si>
    <t>324534442</t>
  </si>
  <si>
    <t>https://podminky.urs.cz/item/CS_URS_2024_01/771571810</t>
  </si>
  <si>
    <t>257</t>
  </si>
  <si>
    <t>771574478</t>
  </si>
  <si>
    <t>Montáž podlah keramických pro mechanické zatížení lepených cementovým flexibilním lepidlem přes 19 do 22 ks/m2</t>
  </si>
  <si>
    <t>1773890310</t>
  </si>
  <si>
    <t>Montáž podlah z dlaždic keramických lepených cementovým flexibilním lepidlem pro vysoké mechanické zatížení, tloušťky přes 10 mm přes 19 do 22 ks/m2</t>
  </si>
  <si>
    <t>https://podminky.urs.cz/item/CS_URS_2024_01/771574478</t>
  </si>
  <si>
    <t>10,36</t>
  </si>
  <si>
    <t>258</t>
  </si>
  <si>
    <t>59761174</t>
  </si>
  <si>
    <t>dlažba keramická slinutá mrazuvzdorná R11/B povrch reliéfní/matný tl do 10mm přes 9 do 12ks/m2</t>
  </si>
  <si>
    <t>-447724678</t>
  </si>
  <si>
    <t>10,36*1,1 'Přepočtené koeficientem množství</t>
  </si>
  <si>
    <t>259</t>
  </si>
  <si>
    <t>-776549241</t>
  </si>
  <si>
    <t>260</t>
  </si>
  <si>
    <t>771888R</t>
  </si>
  <si>
    <t>oprava dlažeb a obkladů dle specifikace T</t>
  </si>
  <si>
    <t>-896853325</t>
  </si>
  <si>
    <t>261</t>
  </si>
  <si>
    <t>-631812040</t>
  </si>
  <si>
    <t>777</t>
  </si>
  <si>
    <t>Podlahy lité</t>
  </si>
  <si>
    <t>262</t>
  </si>
  <si>
    <t>777131111</t>
  </si>
  <si>
    <t>Penetrační epoxidový nátěr podlahy plněný pískem</t>
  </si>
  <si>
    <t>-759749632</t>
  </si>
  <si>
    <t>Penetrační nátěr podlahy epoxidový předem plněný pískem</t>
  </si>
  <si>
    <t>https://podminky.urs.cz/item/CS_URS_2024_01/777131111</t>
  </si>
  <si>
    <t>263</t>
  </si>
  <si>
    <t>777611121</t>
  </si>
  <si>
    <t>Krycí epoxidový průmyslový nátěr podlahy</t>
  </si>
  <si>
    <t>1564528114</t>
  </si>
  <si>
    <t>Krycí nátěr podlahy průmyslový epoxidový</t>
  </si>
  <si>
    <t>https://podminky.urs.cz/item/CS_URS_2024_01/777611121</t>
  </si>
  <si>
    <t>264</t>
  </si>
  <si>
    <t>777611161</t>
  </si>
  <si>
    <t>Protiskluzná úprava lité podlahy prosypem křemenným pískem</t>
  </si>
  <si>
    <t>1256675223</t>
  </si>
  <si>
    <t>Krycí nátěr podlahy protiskluzová úprava prosyp křemenným pískem</t>
  </si>
  <si>
    <t>https://podminky.urs.cz/item/CS_URS_2024_01/777611161</t>
  </si>
  <si>
    <t>265</t>
  </si>
  <si>
    <t>998777102</t>
  </si>
  <si>
    <t>Přesun hmot tonážní pro podlahy lité v objektech v přes 6 do 12 m</t>
  </si>
  <si>
    <t>1894929134</t>
  </si>
  <si>
    <t>Přesun hmot pro podlahy lité stanovený z hmotnosti přesunovaného materiálu vodorovná dopravní vzdálenost do 50 m v objektech výšky přes 6 do 12 m</t>
  </si>
  <si>
    <t>https://podminky.urs.cz/item/CS_URS_2024_01/998777102</t>
  </si>
  <si>
    <t>266</t>
  </si>
  <si>
    <t>781674113</t>
  </si>
  <si>
    <t>Montáž obkladů parapetů š přes 150 do 200 mm z dlaždic keramických lepených flexibilním lepidlem</t>
  </si>
  <si>
    <t>-962565614</t>
  </si>
  <si>
    <t>Montáž obkladů parapetů z dlaždic keramických lepených flexibilním lepidlem, šířky parapetu přes 150 do 200 mm</t>
  </si>
  <si>
    <t>https://podminky.urs.cz/item/CS_URS_2024_01/781674113</t>
  </si>
  <si>
    <t>Poznámka k položce:
D - D.1.1.6</t>
  </si>
  <si>
    <t>2+2,4*18+1,8+0,9*25</t>
  </si>
  <si>
    <t>267</t>
  </si>
  <si>
    <t>59761701</t>
  </si>
  <si>
    <t>obklad keramický nemrazuvzdorný povrch hladký/lesklý tl do 10mm přes 12 do 19ks/m2</t>
  </si>
  <si>
    <t>-1875338263</t>
  </si>
  <si>
    <t>22,935</t>
  </si>
  <si>
    <t>268</t>
  </si>
  <si>
    <t>-1556896996</t>
  </si>
  <si>
    <t>269</t>
  </si>
  <si>
    <t>783306811</t>
  </si>
  <si>
    <t>Odstranění nátěru ze zámečnických konstrukcí oškrábáním</t>
  </si>
  <si>
    <t>-837816902</t>
  </si>
  <si>
    <t>Odstranění nátěrů ze zámečnických konstrukcí oškrábáním</t>
  </si>
  <si>
    <t>https://podminky.urs.cz/item/CS_URS_2024_01/783306811</t>
  </si>
  <si>
    <t>0,45*3,2*14"sloupy R</t>
  </si>
  <si>
    <t>270</t>
  </si>
  <si>
    <t>783314101</t>
  </si>
  <si>
    <t>Základní jednonásobný syntetický nátěr zámečnických konstrukcí</t>
  </si>
  <si>
    <t>-197739296</t>
  </si>
  <si>
    <t>Základní nátěr zámečnických konstrukcí jednonásobný syntetický</t>
  </si>
  <si>
    <t>https://podminky.urs.cz/item/CS_URS_2024_01/783314101</t>
  </si>
  <si>
    <t>271</t>
  </si>
  <si>
    <t>783315101</t>
  </si>
  <si>
    <t>Mezinátěr jednonásobný syntetický standardní zámečnických konstrukcí</t>
  </si>
  <si>
    <t>892672507</t>
  </si>
  <si>
    <t>Mezinátěr zámečnických konstrukcí jednonásobný syntetický standardní</t>
  </si>
  <si>
    <t>https://podminky.urs.cz/item/CS_URS_2024_01/783315101</t>
  </si>
  <si>
    <t>272</t>
  </si>
  <si>
    <t>783317101</t>
  </si>
  <si>
    <t>Krycí jednonásobný syntetický standardní nátěr zámečnických konstrukcí</t>
  </si>
  <si>
    <t>-512778941</t>
  </si>
  <si>
    <t>Krycí nátěr (email) zámečnických konstrukcí jednonásobný syntetický standardní</t>
  </si>
  <si>
    <t>https://podminky.urs.cz/item/CS_URS_2024_01/783317101</t>
  </si>
  <si>
    <t>273</t>
  </si>
  <si>
    <t>1083866259</t>
  </si>
  <si>
    <t>(9,75+7,7)*2</t>
  </si>
  <si>
    <t>274</t>
  </si>
  <si>
    <t>783813131</t>
  </si>
  <si>
    <t>Penetrační syntetický nátěr hladkých, tenkovrstvých zrnitých a štukových omítek</t>
  </si>
  <si>
    <t>1016806351</t>
  </si>
  <si>
    <t>Penetrační nátěr omítek hladkých omítek hladkých, zrnitých tenkovrstvých nebo štukových stupně členitosti 1 a 2 syntetický</t>
  </si>
  <si>
    <t>https://podminky.urs.cz/item/CS_URS_2024_01/783813131</t>
  </si>
  <si>
    <t>275</t>
  </si>
  <si>
    <t>783817421</t>
  </si>
  <si>
    <t>Krycí dvojnásobný syntetický nátěr hladkých, zrnitých tenkovrstvých nebo štukových omítek</t>
  </si>
  <si>
    <t>-97225131</t>
  </si>
  <si>
    <t>Krycí (ochranný ) nátěr omítek dvojnásobný hladkých omítek hladkých, zrnitých tenkovrstvých nebo štukových stupně členitosti 1 a 2 syntetický</t>
  </si>
  <si>
    <t>https://podminky.urs.cz/item/CS_URS_2024_01/783817421</t>
  </si>
  <si>
    <t>276</t>
  </si>
  <si>
    <t>1975488098</t>
  </si>
  <si>
    <t>277</t>
  </si>
  <si>
    <t>78382710R</t>
  </si>
  <si>
    <t>pigmentový a lazurovací nátěr dle SN6a</t>
  </si>
  <si>
    <t>-733555845</t>
  </si>
  <si>
    <t>02a - elektroinstalace</t>
  </si>
  <si>
    <t>D1 - HROMOSVOD</t>
  </si>
  <si>
    <t>D1</t>
  </si>
  <si>
    <t>HROMOSVOD</t>
  </si>
  <si>
    <t>Pásek FeZn 30x4mm</t>
  </si>
  <si>
    <t>Drát FeZn D10</t>
  </si>
  <si>
    <t>Jímací vedení AlMgSi D8</t>
  </si>
  <si>
    <t>Spojka vedení AlMgSi</t>
  </si>
  <si>
    <t>Jímací tyč AlMgSi, 1,5m, betonový podstavec +  podložka</t>
  </si>
  <si>
    <t>Jímací tyč AlMgSi, 1,5m, betonový podstavec + podložka</t>
  </si>
  <si>
    <t>Jímací tyč AlMgSi, 2,0m, betonový podstavec +  podložka</t>
  </si>
  <si>
    <t>Jímací tyč AlMgSi, 2,0m, betonový podstavec + podložka</t>
  </si>
  <si>
    <t>Jímací tyč AlMgSi, 3,0m, betonový podstavec +  podložka</t>
  </si>
  <si>
    <t>Jímací tyč AlMgSi, 3,0m, betonový podstavec + podložka</t>
  </si>
  <si>
    <t>PV podpěry vedení s fólií (přivařit ke střeše), rozmístit po 1m</t>
  </si>
  <si>
    <t>PV na stěnu (do zdiva)</t>
  </si>
  <si>
    <t>Svorka universální SU (souběžné spojení, křížové, "T", ...)</t>
  </si>
  <si>
    <t>Falcová svorka SUF (pro připojení vodiče s plochým materiálem)</t>
  </si>
  <si>
    <t>Okapová svorka</t>
  </si>
  <si>
    <t>Podpěra vedení do zdiva (obvodová konstrukce)</t>
  </si>
  <si>
    <t>Zkušební svorka</t>
  </si>
  <si>
    <t>Zaváděcí tyč nerez 16/1500</t>
  </si>
  <si>
    <t>Podpěra zaváděcí tyče</t>
  </si>
  <si>
    <t>Svorka páska - drát (pro spojení zemnící pásky a kruhového vodiče)</t>
  </si>
  <si>
    <t>Označovací štítek</t>
  </si>
  <si>
    <t>Ostatní drobný montážní materiál hromosvodu</t>
  </si>
  <si>
    <t>Automatika otevírání oken a dálkové ovládání viz. stavební část</t>
  </si>
  <si>
    <t>Demontáž stávající elektroinstalace - demontáže komplet viz. stavební část</t>
  </si>
  <si>
    <t>D2</t>
  </si>
  <si>
    <t>MONTÁŽ HROMOSVODU vč. UZEMNĚNÍ</t>
  </si>
  <si>
    <t>03 - SO 03 Rekonstrukce VZT</t>
  </si>
  <si>
    <t xml:space="preserve">    751 - Vzduchotechnika</t>
  </si>
  <si>
    <t>310239211</t>
  </si>
  <si>
    <t>Zazdívka otvorů pl přes 1 do 4 m2 ve zdivu nadzákladovém cihlami pálenými na MVC</t>
  </si>
  <si>
    <t>-509102278</t>
  </si>
  <si>
    <t>Zazdívka otvorů ve zdivu nadzákladovém cihlami pálenými plochy přes 1 m2 do 4 m2 na maltu vápenocementovou</t>
  </si>
  <si>
    <t>https://podminky.urs.cz/item/CS_URS_2024_01/310239211</t>
  </si>
  <si>
    <t>1,2*0,6*0,3"G</t>
  </si>
  <si>
    <t>-773462936</t>
  </si>
  <si>
    <t>Zdivo z pórobetonových tvárnic na tenké maltové lože, tl. zdiva 200 mm pevnost tvárnic přes P2 do P4, objemová hmotnost přes 450 do 600 kg/m3 hladkých</t>
  </si>
  <si>
    <t>(2,05+0,85*2)*3,35"J</t>
  </si>
  <si>
    <t>-1005095118</t>
  </si>
  <si>
    <t>1,5*2*0,014"F</t>
  </si>
  <si>
    <t>-1312522472</t>
  </si>
  <si>
    <t>(0,5+0,8+1,9+1,7+0,85+0,72*2+0,46+2,1+1,02*2)*3,25</t>
  </si>
  <si>
    <t>-1364080074</t>
  </si>
  <si>
    <t>(7+0,98)*3,25</t>
  </si>
  <si>
    <t>34288R</t>
  </si>
  <si>
    <t>přemístění instalací dle specifikace B</t>
  </si>
  <si>
    <t>-1456044184</t>
  </si>
  <si>
    <t>978R1</t>
  </si>
  <si>
    <t>úpravy větrání E</t>
  </si>
  <si>
    <t>-99892596</t>
  </si>
  <si>
    <t>41132161R</t>
  </si>
  <si>
    <t>Stropy deskové ze ŽB tř. C 30/37</t>
  </si>
  <si>
    <t>170881460</t>
  </si>
  <si>
    <t>Stropy z betonu železového (bez výztuže) stropů deskových, plochých střech, desek balkonových, desek hřibových stropů včetně hlavic hřibových sloupů tř. C 30/37</t>
  </si>
  <si>
    <t>https://podminky.urs.cz/item/CS_URS_2024_01/41132161R</t>
  </si>
  <si>
    <t>6,6*2,4</t>
  </si>
  <si>
    <t>411888R</t>
  </si>
  <si>
    <t>OK podpěry prostupu P2</t>
  </si>
  <si>
    <t>-285453884</t>
  </si>
  <si>
    <t>Poznámka k položce:
D.1.2.13
včetně požárního obkladu</t>
  </si>
  <si>
    <t>411889R</t>
  </si>
  <si>
    <t>OK podpěry prostupu P1, P2, P5</t>
  </si>
  <si>
    <t>-1829682304</t>
  </si>
  <si>
    <t>Poznámka k položce:
D.1.2.12
včetně požárního obkladu</t>
  </si>
  <si>
    <t>611325417</t>
  </si>
  <si>
    <t>Oprava vnitřní vápenocementové hladké omítky stropů v rozsahu plochy přes 10 do 30 % s celoplošným přeštukováním</t>
  </si>
  <si>
    <t>1009711910</t>
  </si>
  <si>
    <t>Oprava vápenocementové omítky vnitřních ploch hladké, tloušťky do 20 mm, s celoplošným přeštukováním, tloušťky štuku 3 mm stropů, v rozsahu opravované plochy přes 10 do 30%</t>
  </si>
  <si>
    <t>https://podminky.urs.cz/item/CS_URS_2024_01/611325417</t>
  </si>
  <si>
    <t>Poznámka k položce:
H - D.1.1.6</t>
  </si>
  <si>
    <t>611325421</t>
  </si>
  <si>
    <t>Oprava vnitřní vápenocementové štukové omítky stropů v rozsahu plochy do 10 %</t>
  </si>
  <si>
    <t>243541432</t>
  </si>
  <si>
    <t>Oprava vápenocementové omítky vnitřních ploch štukové dvouvrstvé, tloušťky do 20 mm a tloušťky štuku do 3 mm stropů, v rozsahu opravované plochy do 10%</t>
  </si>
  <si>
    <t>https://podminky.urs.cz/item/CS_URS_2024_01/611325421</t>
  </si>
  <si>
    <t>612325417</t>
  </si>
  <si>
    <t>Oprava vnitřní vápenocementové hladké omítky stěn v rozsahu plochy přes 10 do 30 % s celoplošným přeštukováním</t>
  </si>
  <si>
    <t>698128753</t>
  </si>
  <si>
    <t>Oprava vápenocementové omítky vnitřních ploch hladké, tloušťky do 20 mm, s celoplošným přeštukováním, tloušťky štuku 3 mm stěn, v rozsahu opravované plochy přes 10 do 30%</t>
  </si>
  <si>
    <t>https://podminky.urs.cz/item/CS_URS_2024_01/612325417</t>
  </si>
  <si>
    <t>(8,85+6,85)*2*3,2-2,5"C - D.1.1.5</t>
  </si>
  <si>
    <t>612325421</t>
  </si>
  <si>
    <t>Oprava vnitřní vápenocementové štukové omítky stěn v rozsahu plochy do 10 %</t>
  </si>
  <si>
    <t>2131369970</t>
  </si>
  <si>
    <t>Oprava vápenocementové omítky vnitřních ploch štukové dvouvrstvé, tloušťky do 20 mm a tloušťky štuku do 3 mm stěn, v rozsahu opravované plochy do 10%</t>
  </si>
  <si>
    <t>https://podminky.urs.cz/item/CS_URS_2024_01/612325421</t>
  </si>
  <si>
    <t>632451101</t>
  </si>
  <si>
    <t>Cementový samonivelační potěr ze suchých směsí tl přes 2 do 5 mm</t>
  </si>
  <si>
    <t>1693752471</t>
  </si>
  <si>
    <t>Potěr cementový samonivelační ze suchých směsí tloušťky přes 2 do 5 mm</t>
  </si>
  <si>
    <t>https://podminky.urs.cz/item/CS_URS_2024_01/632451101</t>
  </si>
  <si>
    <t>60,200"C - D.1.1.5</t>
  </si>
  <si>
    <t>642943112</t>
  </si>
  <si>
    <t>Osazování úhelníkových rámů s dveřními křídly přes 2,5 do 4 m2</t>
  </si>
  <si>
    <t>-241525812</t>
  </si>
  <si>
    <t>Osazování ocelových úhelníkových rámů s dveřními křídly na cementovou maltu, o ploše otvoru přes 2,5 do 4 m2</t>
  </si>
  <si>
    <t>https://podminky.urs.cz/item/CS_URS_2024_01/642943112</t>
  </si>
  <si>
    <t>611R</t>
  </si>
  <si>
    <t>dveře vč. zárubní a úprav dle specifikace N</t>
  </si>
  <si>
    <t>-463479391</t>
  </si>
  <si>
    <t>949101111</t>
  </si>
  <si>
    <t>Lešení pomocné pro objekty pozemních staveb s lešeňovou podlahou v do 1,9 m zatížení do 150 kg/m2</t>
  </si>
  <si>
    <t>1401155178</t>
  </si>
  <si>
    <t>Lešení pomocné pracovní pro objekty pozemních staveb pro zatížení do 150 kg/m2, o výšce lešeňové podlahy do 1,9 m</t>
  </si>
  <si>
    <t>https://podminky.urs.cz/item/CS_URS_2024_01/949101111</t>
  </si>
  <si>
    <t>Bourání příček nebo přizdívek z cihel pálených tl do 100 mm</t>
  </si>
  <si>
    <t>-2038026907</t>
  </si>
  <si>
    <t>Bourání příček nebo přizdívek z cihel pálených plných nebo dutých, tl. do 100 mm</t>
  </si>
  <si>
    <t>(2,6+3,2)*3,0</t>
  </si>
  <si>
    <t>962032231</t>
  </si>
  <si>
    <t>Bourání zdiva z cihel pálených nebo vápenopískových na MV nebo MVC přes 1 m3</t>
  </si>
  <si>
    <t>-715690438</t>
  </si>
  <si>
    <t>Bourání zdiva nadzákladového z cihel pálených plných nebo lícových nebo vápenopískových, na maltu vápennou nebo vápenocementovou, objemu přes 1 m3</t>
  </si>
  <si>
    <t>https://podminky.urs.cz/item/CS_URS_2024_01/962032231</t>
  </si>
  <si>
    <t>(7+1)*0,18*3,25</t>
  </si>
  <si>
    <t>(5,5+2,6)*0,2*3,25</t>
  </si>
  <si>
    <t>963013530</t>
  </si>
  <si>
    <t>Bourání stropů s keramickou výplní</t>
  </si>
  <si>
    <t>90664851</t>
  </si>
  <si>
    <t>Bourání stropů s keramickou výplní včetně vybourání nosníků a jejich odklizení jakékoliv tloušťky</t>
  </si>
  <si>
    <t>https://podminky.urs.cz/item/CS_URS_2024_01/963013530</t>
  </si>
  <si>
    <t>6,6*2,4*0,15"střešní deska J</t>
  </si>
  <si>
    <t>963051113</t>
  </si>
  <si>
    <t>Bourání ŽB stropů deskových tl přes 80 mm</t>
  </si>
  <si>
    <t>356541185</t>
  </si>
  <si>
    <t>Bourání železobetonových stropů deskových, tl. přes 80 mm</t>
  </si>
  <si>
    <t>https://podminky.urs.cz/item/CS_URS_2024_01/963051113</t>
  </si>
  <si>
    <t>6,6*2,4*0,2"střešní deska J</t>
  </si>
  <si>
    <t>2,1*0,9*0,2"P2-1PP</t>
  </si>
  <si>
    <t>0,5*0,6*0,2"P1</t>
  </si>
  <si>
    <t>0,5*0,6*0,2"P5</t>
  </si>
  <si>
    <t>2,31*1,005*0,2"P2-1NP</t>
  </si>
  <si>
    <t>977151124</t>
  </si>
  <si>
    <t>Jádrové vrty diamantovými korunkami do stavebních materiálů D přes 150 do 180 mm</t>
  </si>
  <si>
    <t>1854093219</t>
  </si>
  <si>
    <t>Jádrové vrty diamantovými korunkami do stavebních materiálů (železobetonu, betonu, cihel, obkladů, dlažeb, kamene) průměru přes 150 do 180 mm</t>
  </si>
  <si>
    <t>https://podminky.urs.cz/item/CS_URS_2024_01/977151124</t>
  </si>
  <si>
    <t>Poznámka k položce:
A D.1.1.5</t>
  </si>
  <si>
    <t>61470163</t>
  </si>
  <si>
    <t>997013211</t>
  </si>
  <si>
    <t>Vnitrostaveništní doprava suti a vybouraných hmot pro budovy v do 6 m ručně</t>
  </si>
  <si>
    <t>905773669</t>
  </si>
  <si>
    <t>Vnitrostaveništní doprava suti a vybouraných hmot vodorovně do 50 m s naložením ručně pro budovy a haly výšky do 6 m</t>
  </si>
  <si>
    <t>https://podminky.urs.cz/item/CS_URS_2024_01/997013211</t>
  </si>
  <si>
    <t>-502396724</t>
  </si>
  <si>
    <t>-1755212272</t>
  </si>
  <si>
    <t>Odvoz suti a vybouraných hmot na skládku nebo meziskládku se složením, na vzdálenost Příplatek k ceně za každý další započatý 1 km přes 1 km</t>
  </si>
  <si>
    <t>40,053*9 'Přepočtené koeficientem množství</t>
  </si>
  <si>
    <t>213578452</t>
  </si>
  <si>
    <t>-1017239942</t>
  </si>
  <si>
    <t>751</t>
  </si>
  <si>
    <t>Vzduchotechnika</t>
  </si>
  <si>
    <t>751511833</t>
  </si>
  <si>
    <t>Demontáž potrubí plechového skupiny II čtyřhranného s přírubou nebo bez příruby tloušťky plechu 1,0 mm průřezu přes 0,13 m2</t>
  </si>
  <si>
    <t>-938048682</t>
  </si>
  <si>
    <t>Demontáž potrubí plechového skupiny II čtyřhranného s přírubou nebo bez příruby tloušťky plechu 1,0 mm, průřezu přes 0,13 m2</t>
  </si>
  <si>
    <t>https://podminky.urs.cz/item/CS_URS_2024_01/751511833</t>
  </si>
  <si>
    <t>(17,5+10,5+3+7+8,5+5+2+5+5+3,5+11+4,5+6+7+7,5+6,5+8+7,5+6+7+7+5+3+1)*1,2"1PP</t>
  </si>
  <si>
    <t>(10+8+11+11+18+17+6+1+24+11+19+8)*1,2"1NP</t>
  </si>
  <si>
    <t>777111141</t>
  </si>
  <si>
    <t>Otryskání podkladu před provedením lité podlahy</t>
  </si>
  <si>
    <t>-147780978</t>
  </si>
  <si>
    <t>Příprava podkladu před provedením litých podlah otryskání</t>
  </si>
  <si>
    <t>https://podminky.urs.cz/item/CS_URS_2024_01/777111141</t>
  </si>
  <si>
    <t>60,2"C</t>
  </si>
  <si>
    <t>66423742</t>
  </si>
  <si>
    <t>777511103</t>
  </si>
  <si>
    <t>Krycí epoxidová stěrka tloušťky přes 1 do 2 mm dekorativní lité podlahy</t>
  </si>
  <si>
    <t>-451354564</t>
  </si>
  <si>
    <t>Krycí stěrka dekorativní epoxidová, tloušťky přes 1 do 2 mm</t>
  </si>
  <si>
    <t>https://podminky.urs.cz/item/CS_URS_2024_01/777511103</t>
  </si>
  <si>
    <t>03a - elektroinstalace</t>
  </si>
  <si>
    <t>ROZVADĚČ R-VZT                                                                                                                                              ocelolechový rozvaděč na povrch 300 x 650 x 160 (110)                           In = 25A, IP44/30 (</t>
  </si>
  <si>
    <t>ROZVADĚČ R-VZT ocelolechový rozvaděč na povrch 300 x 650 x 160 (110) In = 25A, IP44/30 (48 modulů + svorkovnice) vnitřní náplň viz. výkresová část PD</t>
  </si>
  <si>
    <t>dozbrojení stávajícího ROZVADĚČE R3</t>
  </si>
  <si>
    <t>2.1</t>
  </si>
  <si>
    <t>jistič 25A/L3/B</t>
  </si>
  <si>
    <t>2.2</t>
  </si>
  <si>
    <t>jistič 10A/L1/C</t>
  </si>
  <si>
    <t>2.3</t>
  </si>
  <si>
    <t>jistič 10A/L1/B</t>
  </si>
  <si>
    <t>2.4</t>
  </si>
  <si>
    <t>práce spojené s úpravami R3                                                                  vnitřní náplň viz. výkresová část PD</t>
  </si>
  <si>
    <t>práce spojené s úpravami R3 vnitřní náplň viz. výkresová část PD</t>
  </si>
  <si>
    <t>Kabel CYKY 4x16</t>
  </si>
  <si>
    <t>Kabel CYKY 5x4</t>
  </si>
  <si>
    <t>Pevná PVC trubka ø 25 (vedlejší trasy)</t>
  </si>
  <si>
    <t>LED SVÍTIDLO "C" (přisazené, závěsné) s nanooptikou,                                              z ABS s vysokou chemickou odolností, 6800 lm, 47 W, IP66</t>
  </si>
  <si>
    <t>LED SVÍTIDLO "C" (přisazené, závěsné) s nanooptikou, z ABS s vysokou chemickou odolností, 6800 lm, 47 W, IP66</t>
  </si>
  <si>
    <t>LED SVÍTIDLO "Cn" - typ "C" s modulem nouzového osvětlení                                                                             - 1 hodina (SA) pro trvalé i nouzové osvětlení</t>
  </si>
  <si>
    <t>LED SVÍTIDLO "Cn" - typ "C" s modulem nouzového osvětlení - 1 hodina (SA) pro trvalé i nouzové osvětlení</t>
  </si>
  <si>
    <t>31.1</t>
  </si>
  <si>
    <t>32.1</t>
  </si>
  <si>
    <t>Sériový přepínač, řazení 5, IP44, na povrch</t>
  </si>
  <si>
    <t>33.1</t>
  </si>
  <si>
    <t>Pohybový detektor - ovládání ventilátorů s časovým doběhem,                                  nástěnná montáž, 230V/10A, IP44</t>
  </si>
  <si>
    <t>Pohybový detektor - ovládání ventilátorů s časovým doběhem, nástěnná montáž, 230V/10A, IP44</t>
  </si>
  <si>
    <t>34.1</t>
  </si>
  <si>
    <t>Prostorový termostat, 16A/230V, IP44, rozsah teplot 5°÷35°C</t>
  </si>
  <si>
    <t>03b - VZT</t>
  </si>
  <si>
    <t>ZAŘÍZENÍ Č.1 - přívo - ZAŘÍZENÍ Č.1 -kuchyně</t>
  </si>
  <si>
    <t>ZAŘÍZENÍ Č.2 - přívo - ZAŘÍZENÍ Č.2 - jídelna</t>
  </si>
  <si>
    <t>ZAŘÍZENÍ Č.3 - Větrá - ZAŘÍZENÍ Č.3 -Wc</t>
  </si>
  <si>
    <t>ZAŘÍZENÍ Č.4 - Větrá - ZAŘÍZENÍ Č.4 - WC</t>
  </si>
  <si>
    <t>ZAŘÍZENÍ Č.5 - Větrá - ZAŘÍZENÍ Č.5 -TM</t>
  </si>
  <si>
    <t>ZAŘÍZENÍ Č.6 - Větrá - ZAŘÍZENÍ Č.6 - WC</t>
  </si>
  <si>
    <t>ZAŘÍZENÍ Č.7 - Větrá - ZAŘÍZENÍ Č.7</t>
  </si>
  <si>
    <t>OSTATNÍ - OSTATNÍ</t>
  </si>
  <si>
    <t>ZAŘÍZENÍ Č.1 - přívo</t>
  </si>
  <si>
    <t>ZAŘÍZENÍ Č.1 -kuchyně</t>
  </si>
  <si>
    <t>1.01</t>
  </si>
  <si>
    <t>Vzt. jednotka s rekuperací vzduchu a s teplovodním ohřevem vzduchu a s přípravou pro chlazením vzduchu filtr vzduchu, včetně regulace, atdrozměry:2215x1790x3850mmhmotnost1366kgúčinnost rekuperace67%akustický tlak v 3m53dB(A)přívodjmen. výkon14500m3/hdisp.</t>
  </si>
  <si>
    <t>Vzt. jednotka s rekuperací vzduchu a s teplovodním ohřevem vzduchu a s přípravou pro chlazením vzduchu filtr vzduchu, včetně regulace, atdrozměry:2215x1790x3850mmhmotnost1366kgúčinnost rekuperace67%akustický tlak v 3m53dB(A)přívodjmen. výkon14500m3/hdisp. tlak300pamax. topný výkon26,5kWpříkon5,4kWnapětí400Vodvodjmen. výkon14500m3/hdisp. tlak400papříkon5,5kWnapětí400V</t>
  </si>
  <si>
    <t>1.02</t>
  </si>
  <si>
    <t>Kuchyňská digestoř s přívodem vzduchus osvětlením  a tukovým filtremrozměry:1800x2300-450mmhmotnost186kgpříkon110Wnapětí230Vodvoddimenze280jmen. výkon1400m3/hdisp. tlak22papřívoddimenze2x200jmen. výkon1400m3/hdisp. tlak48pa</t>
  </si>
  <si>
    <t>Kuchyňská digestoř s přívodem vzduchus osvětlením a tukovým filtremrozměry:1800x2300-450mmhmotnost186kgpříkon110Wnapětí230Vodvoddimenze280jmen. výkon1400m3/hdisp. tlak22papřívoddimenze2x200jmen. výkon1400m3/hdisp. tlak48pa</t>
  </si>
  <si>
    <t>1.03</t>
  </si>
  <si>
    <t>Kuchyňská digestoř s přívodem vzduchus osvětlením  a tukovým filtremrozměry:2200x2100-450mmhmotnost248kgpříkon110Wnapětí230Vodvoddimenze500jmen. výkon3500m3/hdisp. tlak135papřívoddimenze2x400jmen. výkon3500m3/hdisp. tlak146pa</t>
  </si>
  <si>
    <t>Kuchyňská digestoř s přívodem vzduchus osvětlením a tukovým filtremrozměry:2200x2100-450mmhmotnost248kgpříkon110Wnapětí230Vodvoddimenze500jmen. výkon3500m3/hdisp. tlak135papřívoddimenze2x400jmen. výkon3500m3/hdisp. tlak146pa</t>
  </si>
  <si>
    <t>1.04</t>
  </si>
  <si>
    <t>Kuchyňská digestoř s přívodem vzduchus osvětlením  a tukovým filtremrozměry:2850x2350-450mmhmotnost248kgpříkon110Wnapětí230Vodvoddimenze500jmen. výkon4000m3/hdisp. tlak135papřívoddimenze2x400jmen. výkon4000m3/hdisp. tlak146pa</t>
  </si>
  <si>
    <t>Kuchyňská digestoř s přívodem vzduchus osvětlením a tukovým filtremrozměry:2850x2350-450mmhmotnost248kgpříkon110Wnapětí230Vodvoddimenze500jmen. výkon4000m3/hdisp. tlak135papřívoddimenze2x400jmen. výkon4000m3/hdisp. tlak146pa</t>
  </si>
  <si>
    <t>1.05</t>
  </si>
  <si>
    <t>Kuchyňská digestoř s přívodem vzduchus osvětlením  a tukovým filtremrozměry:4050x2350-450mmhmotnost458kgpříkon440Wnapětí230Vodvoddimenze2x400jmen. výkon4500m3/hdisp. tlak136papřívoddimenze4x315jmen. výkon4500m3/hdisp. tlak123pa</t>
  </si>
  <si>
    <t>Kuchyňská digestoř s přívodem vzduchus osvětlením a tukovým filtremrozměry:4050x2350-450mmhmotnost458kgpříkon440Wnapětí230Vodvoddimenze2x400jmen. výkon4500m3/hdisp. tlak136papřívoddimenze4x315jmen. výkon4500m3/hdisp. tlak123pa</t>
  </si>
  <si>
    <t>1.06</t>
  </si>
  <si>
    <t>Kuchyňská digestoř s přívodem vzduchus osvětlením  a tukovým filtremrozměry:4440x1800-450mmhmotnost356kgpříkon440Wnapětí230Vodvoddimenze2x400jmen. výkon2000m3/hdisp. tlak111papřívoddimenze4x180jmen. výkon2000m3/hdisp. tlak128pa</t>
  </si>
  <si>
    <t>Kuchyňská digestoř s přívodem vzduchus osvětlením a tukovým filtremrozměry:4440x1800-450mmhmotnost356kgpříkon440Wnapětí230Vodvoddimenze2x400jmen. výkon2000m3/hdisp. tlak111papřívoddimenze4x180jmen. výkon2000m3/hdisp. tlak128pa</t>
  </si>
  <si>
    <t>1.07</t>
  </si>
  <si>
    <t>Kuchyňská digestoř s přívodem vzduchubez osvětlením  a bez tukového filtrurozměry:1200x1100-435mmmmhmotnost40kgodvoddimenze250jmen. výkon1000m3/hdisp. tlak25pa</t>
  </si>
  <si>
    <t>Kuchyňská digestoř s přívodem vzduchubez osvětlením a bez tukového filtrurozměry:1200x1100-435mmmmhmotnost40kgodvoddimenze250jmen. výkon1000m3/hdisp. tlak25pa</t>
  </si>
  <si>
    <t>1.08</t>
  </si>
  <si>
    <t>Kuchyňská digestoř s přívodem vzduchubez osvětlením  a bez tukového filtrurozměry:2400x1600-435mmhmotnost80kgodvoddimenze500jmen. výkon2000m3/hdisp. tlak50pa</t>
  </si>
  <si>
    <t>Kuchyňská digestoř s přívodem vzduchubez osvětlením a bez tukového filtrurozměry:2400x1600-435mmhmotnost80kgodvoddimenze500jmen. výkon2000m3/hdisp. tlak50pa</t>
  </si>
  <si>
    <t>1.09a</t>
  </si>
  <si>
    <t>tlumič hluku 800x500-2000</t>
  </si>
  <si>
    <t>1.09b</t>
  </si>
  <si>
    <t>tlumič hluku 900x500-2000</t>
  </si>
  <si>
    <t>1.09c</t>
  </si>
  <si>
    <t>tlumič hluku 800x2000 -2000</t>
  </si>
  <si>
    <t>1.09d</t>
  </si>
  <si>
    <t>tlumič hluku 630x2000 -2000</t>
  </si>
  <si>
    <t>1.10b</t>
  </si>
  <si>
    <t>Požární klapka ruční a teplotní  PKTM III 800.500.01</t>
  </si>
  <si>
    <t>Požární klapka ruční a teplotní PKTM III 800.500.01</t>
  </si>
  <si>
    <t>1.10c</t>
  </si>
  <si>
    <t>Požární klapka ruční a teplotní PKTM III 2000X800</t>
  </si>
  <si>
    <t>1.11a</t>
  </si>
  <si>
    <t>Ruční regulační klapka d200</t>
  </si>
  <si>
    <t>1.11b</t>
  </si>
  <si>
    <t>Ruční regulační klapka d250</t>
  </si>
  <si>
    <t>1.11c</t>
  </si>
  <si>
    <t>Ruční regulační klapka d500</t>
  </si>
  <si>
    <t>1.11d</t>
  </si>
  <si>
    <t>Ruční regulační klapka 500x400</t>
  </si>
  <si>
    <t>1.12a</t>
  </si>
  <si>
    <t>Uzavírací klapka s el. Pohonem pohon 230V- dvoupolohový d200</t>
  </si>
  <si>
    <t>1.12b</t>
  </si>
  <si>
    <t>Uzavírací klapka s el. Pohonem pohon 230V- dvoupolohový d250</t>
  </si>
  <si>
    <t>1.12c</t>
  </si>
  <si>
    <t>Uzavírací klapka s el. Pohonem pohon 230V- dvoupolohový d500</t>
  </si>
  <si>
    <t>1.12d</t>
  </si>
  <si>
    <t>Uzavírací klapka s el. Pohonem pohon 230V- dvoupolohový 500x400</t>
  </si>
  <si>
    <t>1.13a</t>
  </si>
  <si>
    <t>Čtyřhranné potrubí zhotovené z pozinkovaného ocelového plechu vybavené   lištovými spoji jednotlivých montážních dílů s běžným stupněm těsnosti (spoje budou těsněny pryžovým profilem). Nástavce, pokud není uvedeno jinak, jsou v podélné ose trubního dílu.D</t>
  </si>
  <si>
    <t>Čtyřhranné potrubí zhotovené z pozinkovaného ocelového plechu vybavené lištovými spoji jednotlivých montážních dílů s běžným stupněm těsnosti (spoje budou těsněny pryžovým profilem). Nástavce, pokud není uvedeno jinak, jsou v podélné ose trubního dílu.Díly označené + – volný spoj - obsahují délkovou montážní rezervu naprovedení doměru délky na stavbě (min. 300 mm).250x250</t>
  </si>
  <si>
    <t>1.13b</t>
  </si>
  <si>
    <t>Čtyřhranné potrubí zhotovené z pozinkovaného ocelového plechu vybavené lištovými spoji jednotlivých montážních dílů s běžným stupněm těsnosti (spoje budou těsněny pryžovým profilem). Nástavce, pokud není uvedeno jinak, jsou v podélné ose trubního dílu.Díly označené + – volný spoj - obsahují délkovou montážní rezervu naprovedení doměru délky na stavbě (min. 300 mm). 400x250</t>
  </si>
  <si>
    <t>1.13c</t>
  </si>
  <si>
    <t>Čtyřhranné potrubí zhotovené z pozinkovaného ocelového plechu vybavené lištovými spoji jednotlivých montážních dílů s běžným stupněm těsnosti (spoje budou těsněny pryžovým profilem). Nástavce, pokud není uvedeno jinak, jsou v podélné ose trubního dílu.Díly označené + – volný spoj - obsahují délkovou montážní rezervu naprovedení doměru délky na stavbě (min. 300 mm). 500x100</t>
  </si>
  <si>
    <t>1.13d</t>
  </si>
  <si>
    <t>Čtyřhranné potrubí zhotovené z pozinkovaného ocelového plechu vybavené lištovými spoji jednotlivých montážních dílů s běžným stupněm těsnosti (spoje budou těsněny pryžovým profilem). Nástavce, pokud není uvedeno jinak, jsou v podélné ose trubního dílu.Díly označené + – volný spoj - obsahují délkovou montážní rezervu naprovedení doměru délky na stavbě (min. 300 mm). 500x250</t>
  </si>
  <si>
    <t>1.13e</t>
  </si>
  <si>
    <t>Čtyřhranné potrubí zhotovené z pozinkovaného ocelového plechu vybavené lištovými spoji jednotlivých montážních dílů s běžným stupněm těsnosti (spoje budou těsněny pryžovým profilem). Nástavce, pokud není uvedeno jinak, jsou v podélné ose trubního dílu.Díly označené + – volný spoj - obsahují délkovou montážní rezervu naprovedení doměru délky na stavbě (min. 300 mm). 500x400</t>
  </si>
  <si>
    <t>1.13f</t>
  </si>
  <si>
    <t>Čtyřhranné potrubí zhotovené z pozinkovaného ocelového plechu vybavené lištovými spoji jednotlivých montážních dílů s běžným stupněm těsnosti (spoje budou těsněny pryžovým profilem). Nástavce, pokud není uvedeno jinak, jsou v podélné ose trubního dílu.Díly označené + – volný spoj - obsahují délkovou montážní rezervu naprovedení doměru délky na stavbě (min. 300 mm). 800x400</t>
  </si>
  <si>
    <t>1.13g</t>
  </si>
  <si>
    <t>Čtyřhranné potrubí zhotovené z pozinkovaného ocelového plechu vybavené lištovými spoji jednotlivých montážních dílů s běžným stupněm těsnosti (spoje budou těsněny pryžovým profilem). Nástavce, pokud není uvedeno jinak, jsou v podélné ose trubního dílu.Díly označené + – volný spoj - obsahují délkovou montážní rezervu naprovedení doměru délky na stavbě (min. 300 mm). 900x500</t>
  </si>
  <si>
    <t>1.13h</t>
  </si>
  <si>
    <t>Čtyřhranné potrubí zhotovené z pozinkovaného ocelového plechu vybavené lištovými spoji jednotlivých montážních dílů s běžným stupněm těsnosti (spoje budou těsněny pryžovým profilem). Nástavce, pokud není uvedeno jinak, jsou v podélné ose trubního dílu.Díly označené + – volný spoj - obsahují délkovou montážní rezervu naprovedení doměru délky na stavbě (min. 300 mm). 900x710</t>
  </si>
  <si>
    <t>1.13ch</t>
  </si>
  <si>
    <t>Čtyřhranné potrubí zhotovené z pozinkovaného ocelového plechu vybavené lištovými spoji jednotlivých montážních dílů s běžným stupněm těsnosti (spoje budou těsněny pryžovým profilem). Nástavce, pokud není uvedeno jinak, jsou v podélné ose trubního dílu.Díly označené + – volný spoj - obsahují délkovou montážní rezervu naprovedení doměru délky na stavbě (min. 300 mm). 630x2000</t>
  </si>
  <si>
    <t>1.13i</t>
  </si>
  <si>
    <t>Čtyřhranné potrubí zhotovené z pozinkovaného ocelového plechu vybavené lištovými spoji jednotlivých montážních dílů s běžným stupněm těsnosti (spoje budou těsněny pryžovým profilem). Nástavce, pokud není uvedeno jinak, jsou v podélné ose trubního dílu.Díly označené + – volný spoj - obsahují délkovou montážní rezervu naprovedení doměru délky na stavbě (min. 300 mm). 800x2000</t>
  </si>
  <si>
    <t>1.14a</t>
  </si>
  <si>
    <t>Tvarovky čtyřhranné potrubí zhotovené z pozinkovaného ocelového plechu do obvodu 2500mm</t>
  </si>
  <si>
    <t>1.14b</t>
  </si>
  <si>
    <t>Tvarovky čtyřhranné potrubí zhotovené z pozinkovaného ocelového plechu do obvodu 3500mm</t>
  </si>
  <si>
    <t>1.14c</t>
  </si>
  <si>
    <t>Tvarovky čtyřhranné potrubí zhotovené z pozinkovaného ocelového plechu do obvodu 4500mm</t>
  </si>
  <si>
    <t>1.14d</t>
  </si>
  <si>
    <t>Tvarovky čtyřhranné potrubí zhotovené z pozinkovaného ocelového plechu do obvodu 5500mm</t>
  </si>
  <si>
    <t>1.15a</t>
  </si>
  <si>
    <t>Kruhové potubí včetbě tvarovek do 45% SPIRO 180</t>
  </si>
  <si>
    <t>1.15b</t>
  </si>
  <si>
    <t>Kruhové potubí včetbě tvarovek do 45% SPIRO 200</t>
  </si>
  <si>
    <t>1.15c</t>
  </si>
  <si>
    <t>Kruhové potubí včetbě tvarovek do 45%SPIRO 250</t>
  </si>
  <si>
    <t>1.15d</t>
  </si>
  <si>
    <t>Kruhové potubí včetbě tvarovek do 45% SPIRO 315</t>
  </si>
  <si>
    <t>1.15e</t>
  </si>
  <si>
    <t>Kruhové potubí včetbě tvarovek do 45%SPIRO 400</t>
  </si>
  <si>
    <t>1.15f</t>
  </si>
  <si>
    <t>Kruhové potubí včetbě tvarovek do 45% SPIRO 500</t>
  </si>
  <si>
    <t>1.16a</t>
  </si>
  <si>
    <t>Stěnová odvodní výustka do hranatého potrubí 525x275 R1</t>
  </si>
  <si>
    <t>1.16b</t>
  </si>
  <si>
    <t>Stěnová odvodní výustka do hranatého potrubí 725x125 R1</t>
  </si>
  <si>
    <t>1.17</t>
  </si>
  <si>
    <t>Odvodní výustka do kruhového potrubí1025X75 R1</t>
  </si>
  <si>
    <t>1.18</t>
  </si>
  <si>
    <t>Tepelná izolace na přívodním potrubítl.40mm</t>
  </si>
  <si>
    <t>1.19</t>
  </si>
  <si>
    <t>Požární izolacetl.40mm  EI 60</t>
  </si>
  <si>
    <t>Požární izolacetl.40mm EI 60</t>
  </si>
  <si>
    <t>1.20</t>
  </si>
  <si>
    <t>Napojení na stávající rozvody ÚTúprava stávajících rozvodů</t>
  </si>
  <si>
    <t>1.21</t>
  </si>
  <si>
    <t>Ostatníobjímkyspojovací materiálzávěsy</t>
  </si>
  <si>
    <t>ZAŘÍZENÍ Č.2 - přívo</t>
  </si>
  <si>
    <t>ZAŘÍZENÍ Č.2 - jídelna</t>
  </si>
  <si>
    <t>2.01</t>
  </si>
  <si>
    <t xml:space="preserve">Vzt. jednotka s rekuperací vzduchu a s teplovodním ohřevem vzduchu a s přípravou pro chlazením vzduchu filtr vzduchu, včetně regulace, atdrozměry:2012x2100-3370mmhmotnost1318kgúčinnost rekuperace67%akustický tlak v 3m53dB(A)přívodjmen. výkon8000m3/hdisp. </t>
  </si>
  <si>
    <t>Vzt. jednotka s rekuperací vzduchu a s teplovodním ohřevem vzduchu a s přípravou pro chlazením vzduchu filtr vzduchu, včetně regulace, atdrozměry:2012x2100-3370mmhmotnost1318kgúčinnost rekuperace67%akustický tlak v 3m53dB(A)přívodjmen. výkon8000m3/hdisp. tlak400pamax. topný výkon5kWpříkon5,2kWnapětí400Vodvodjmen. výkon8000m3/hdisp. tlak400papříkon5,2kWnapětí400V</t>
  </si>
  <si>
    <t>2.02a</t>
  </si>
  <si>
    <t>Tlumič hluku 400x500-2000</t>
  </si>
  <si>
    <t>2.02b</t>
  </si>
  <si>
    <t>Tlumič hluku 500x400-2000</t>
  </si>
  <si>
    <t>2.02c</t>
  </si>
  <si>
    <t>Tlumič hluku 710x5000 -200</t>
  </si>
  <si>
    <t>2.03a</t>
  </si>
  <si>
    <t>Požární klapka ruční a teplotní PKTM III 400x500.01</t>
  </si>
  <si>
    <t>2.03b</t>
  </si>
  <si>
    <t>Požární klapka ruční a teplotní PKTM III 500x400.01</t>
  </si>
  <si>
    <t>2.03c</t>
  </si>
  <si>
    <t>Požární klapka ruční a teplotní PKTM III 710.400.01</t>
  </si>
  <si>
    <t>2.03d</t>
  </si>
  <si>
    <t>Požární klapka ruční a teplotní PKTM III 710.500.01</t>
  </si>
  <si>
    <t>2.04a</t>
  </si>
  <si>
    <t>Ruční regulační klapka 400x500</t>
  </si>
  <si>
    <t>2.04b</t>
  </si>
  <si>
    <t>2.05a</t>
  </si>
  <si>
    <t>Čtyřhranné potrubí zhotovené z pozinkovaného ocelového plechu vybavené lištovými spoji jednotlivých montážních dílů s běžným stupněm těsnosti  (spoje budou těsněny pryžovým profilem).  Nástavce, pokud není uvedeno jinak, jsou v podélné ose trubního dílu.D</t>
  </si>
  <si>
    <t>Čtyřhranné potrubí zhotovené z pozinkovaného ocelového plechu vybavené lištovými spoji jednotlivých montážních dílů s běžným stupněm těsnosti (spoje budou těsněny pryžovým profilem). Nástavce, pokud není uvedeno jinak, jsou v podélné ose trubního dílu.Díly označené + – volný spoj - obsahují délkovou montážní rezervu naprovedení doměru délky na stavbě (min. 300 mm). 400x500</t>
  </si>
  <si>
    <t>2.05b</t>
  </si>
  <si>
    <t>2.05c</t>
  </si>
  <si>
    <t>2.06a</t>
  </si>
  <si>
    <t>Tvarovky čtyřhranné potrubí zhotovené z pozinkovaného ocelového plechu  do obvodu 2500mm</t>
  </si>
  <si>
    <t>2.06b</t>
  </si>
  <si>
    <t>Tvarovky čtyřhranné potrubí zhotovené z pozinkovaného ocelového plechu  do obvodu 3500mm</t>
  </si>
  <si>
    <t>2.07</t>
  </si>
  <si>
    <t>2.08</t>
  </si>
  <si>
    <t>Stěnová přívodní výustka do hranatého potrubí 525x275 R1</t>
  </si>
  <si>
    <t>2.09</t>
  </si>
  <si>
    <t>Tepelná izolace na přívodním potrubí tl.40mm</t>
  </si>
  <si>
    <t>2.10</t>
  </si>
  <si>
    <t>Požární izolace tl.40mm  EI 60</t>
  </si>
  <si>
    <t>Požární izolace tl.40mm EI 60</t>
  </si>
  <si>
    <t>2.11</t>
  </si>
  <si>
    <t>Napojení na stávající rozvody ÚT úprava stávajících rozvodů</t>
  </si>
  <si>
    <t>2.12</t>
  </si>
  <si>
    <t>2.13</t>
  </si>
  <si>
    <t>Společné pro zař. 1 a zař. 2D+M kouřového čidla  do přívodu potrubí(propojení je součastí systémové MaR)</t>
  </si>
  <si>
    <t>Společné pro zař. 1 a zař. 2D+M kouřového čidla do přívodu potrubí(propojení je součastí systémové MaR)</t>
  </si>
  <si>
    <t>ZAŘÍZENÍ Č.3 - Větrá</t>
  </si>
  <si>
    <t>ZAŘÍZENÍ Č.3 -Wc</t>
  </si>
  <si>
    <t>3.01</t>
  </si>
  <si>
    <t>Diagonální ventilátornapř. MIXVENT TD  800/200jmen. výkon635m3/hdisp. tlak200papříkon134Wnapětí230Vakust .tlak v 3m58dB(A)</t>
  </si>
  <si>
    <t>Diagonální ventilátornapř. MIXVENT TD 800/200jmen. výkon635m3/hdisp. tlak200papříkon134Wnapětí230Vakust .tlak v 3m58dB(A)</t>
  </si>
  <si>
    <t>3.02</t>
  </si>
  <si>
    <t>Zpětná klapka RSK 200</t>
  </si>
  <si>
    <t>3.03</t>
  </si>
  <si>
    <t>Pružná manžeta KAA 200</t>
  </si>
  <si>
    <t>3.04</t>
  </si>
  <si>
    <t>Protideštová žaluzie PER 200</t>
  </si>
  <si>
    <t>3.05a</t>
  </si>
  <si>
    <t>Pevné potrubí včetně tvarovek do 30% SPIRO 100</t>
  </si>
  <si>
    <t>3.05b</t>
  </si>
  <si>
    <t>Pevné potrubí včetně tvarovek do 30% SPIRO 160</t>
  </si>
  <si>
    <t>3.05c</t>
  </si>
  <si>
    <t>Pevné potrubí včetně tvarovek do 30% SPIRO 200</t>
  </si>
  <si>
    <t>3.06</t>
  </si>
  <si>
    <t>Tálířový ventil KK 100</t>
  </si>
  <si>
    <t>3.07</t>
  </si>
  <si>
    <t>Rámečk pro talířový ventil KKT 100</t>
  </si>
  <si>
    <t>3.06.1</t>
  </si>
  <si>
    <t>Dveřní mřížka 445x82</t>
  </si>
  <si>
    <t>3.07.1</t>
  </si>
  <si>
    <t>ZAŘÍZENÍ Č.4 - Větrá</t>
  </si>
  <si>
    <t>ZAŘÍZENÍ Č.4 - WC</t>
  </si>
  <si>
    <t>4.01</t>
  </si>
  <si>
    <t>Diagonální ventilátornapř. MIXVENT TD  500/160jmen. výkon240m3/hdisp. tlak200papříkon54Wnapětí230Vakust .tlak v 3m53dB(A)</t>
  </si>
  <si>
    <t>Diagonální ventilátornapř. MIXVENT TD 500/160jmen. výkon240m3/hdisp. tlak200papříkon54Wnapětí230Vakust .tlak v 3m53dB(A)</t>
  </si>
  <si>
    <t>4.02</t>
  </si>
  <si>
    <t>Zpětná klapka RSK 160</t>
  </si>
  <si>
    <t>4.03</t>
  </si>
  <si>
    <t>Pružná manžeta KAA 160</t>
  </si>
  <si>
    <t>4.04</t>
  </si>
  <si>
    <t>Protideštová žaluzie PER 160</t>
  </si>
  <si>
    <t>4.05a</t>
  </si>
  <si>
    <t>Pevné potrubívčetně tvarovek do 30% SPIRO 100</t>
  </si>
  <si>
    <t>4.05b</t>
  </si>
  <si>
    <t>Pevné potrubívčetně tvarovek do 30% SPIRO 160</t>
  </si>
  <si>
    <t>4.06</t>
  </si>
  <si>
    <t>4.07</t>
  </si>
  <si>
    <t>4.08</t>
  </si>
  <si>
    <t>4.09</t>
  </si>
  <si>
    <t>Ostatní objímky spojovací materiál závěsy</t>
  </si>
  <si>
    <t>ZAŘÍZENÍ Č.5 - Větrá</t>
  </si>
  <si>
    <t>ZAŘÍZENÍ Č.5 -TM</t>
  </si>
  <si>
    <t>5.01</t>
  </si>
  <si>
    <t>Diagonální ventilátornapř. MIXVENT TD  800/200jmen. výkon625m3/hdisp. tlak200papříkon134Wnapětí230Vakust .tlak v 3m58dB(A)</t>
  </si>
  <si>
    <t>Diagonální ventilátornapř. MIXVENT TD 800/200jmen. výkon625m3/hdisp. tlak200papříkon134Wnapětí230Vakust .tlak v 3m58dB(A)</t>
  </si>
  <si>
    <t>5.02</t>
  </si>
  <si>
    <t>5.03</t>
  </si>
  <si>
    <t>5.04</t>
  </si>
  <si>
    <t>5.05a</t>
  </si>
  <si>
    <t>5.05b</t>
  </si>
  <si>
    <t>5.06</t>
  </si>
  <si>
    <t>Odvodní výustka do kruhového potrubí 325x75 R1</t>
  </si>
  <si>
    <t>5.07</t>
  </si>
  <si>
    <t>5.08</t>
  </si>
  <si>
    <t>Požární mřížka 500x125</t>
  </si>
  <si>
    <t>5.07.1</t>
  </si>
  <si>
    <t>ZAŘÍZENÍ Č.6 - Větrá</t>
  </si>
  <si>
    <t>ZAŘÍZENÍ Č.6 - WC</t>
  </si>
  <si>
    <t>6.01</t>
  </si>
  <si>
    <t>Diagonální ventilátornapř. MIXVENT TD  500/160jmen. výkon300m3/hdisp. tlak200papříkon54Wnapětí230Vakust .tlak v 3m53dB(A)</t>
  </si>
  <si>
    <t>Diagonální ventilátornapř. MIXVENT TD 500/160jmen. výkon300m3/hdisp. tlak200papříkon54Wnapětí230Vakust .tlak v 3m53dB(A)</t>
  </si>
  <si>
    <t>6.02</t>
  </si>
  <si>
    <t>6.03</t>
  </si>
  <si>
    <t>6.04</t>
  </si>
  <si>
    <t>6.05a</t>
  </si>
  <si>
    <t>6.05b</t>
  </si>
  <si>
    <t>6.06</t>
  </si>
  <si>
    <t>6.07</t>
  </si>
  <si>
    <t>6.08</t>
  </si>
  <si>
    <t>Odvodní výustka do kruhového potrubí 1025X75 R1</t>
  </si>
  <si>
    <t>6.09</t>
  </si>
  <si>
    <t>6.10</t>
  </si>
  <si>
    <t>ZAŘÍZENÍ Č.7 - Větrá</t>
  </si>
  <si>
    <t>ZAŘÍZENÍ Č.7</t>
  </si>
  <si>
    <t>7.01</t>
  </si>
  <si>
    <t>Diagonální ventilátornapř. MIXVENT TD  800/200jmen. výkon660m3/hdisp. tlak200papříkon134Wnapětí230Vakust .tlak v 3m58dB(A)</t>
  </si>
  <si>
    <t>Diagonální ventilátornapř. MIXVENT TD 800/200jmen. výkon660m3/hdisp. tlak200papříkon134Wnapětí230Vakust .tlak v 3m58dB(A)</t>
  </si>
  <si>
    <t>7.02</t>
  </si>
  <si>
    <t>7.03</t>
  </si>
  <si>
    <t>7.04</t>
  </si>
  <si>
    <t>7.05a</t>
  </si>
  <si>
    <t>7.05b</t>
  </si>
  <si>
    <t>7.06</t>
  </si>
  <si>
    <t>7.07</t>
  </si>
  <si>
    <t>7.08</t>
  </si>
  <si>
    <t>8.01</t>
  </si>
  <si>
    <t>Axiáln íventilátornapř. d 450jmen. výkon6000m3/hdisp. tlak80papříkon450Wnapětí400Vakust .tlak v 3m64dB(A)</t>
  </si>
  <si>
    <t>8.02</t>
  </si>
  <si>
    <t>Protideštová žaluzie PER450</t>
  </si>
  <si>
    <t>8.03</t>
  </si>
  <si>
    <t>1.</t>
  </si>
  <si>
    <t>Zprovoznění a zkoušky zařízení</t>
  </si>
  <si>
    <t>2.</t>
  </si>
  <si>
    <t>Vnitrostaveništní přemístění</t>
  </si>
  <si>
    <t>3.</t>
  </si>
  <si>
    <t>Drobné stavební úpravy</t>
  </si>
  <si>
    <t>04 - SO 04 Optimalizace otopné soustavy</t>
  </si>
  <si>
    <t>04a - vytápění</t>
  </si>
  <si>
    <t xml:space="preserve">D1 - Potrubí Pex-AL-PEX včetně tvarovek , fitinek, objímek </t>
  </si>
  <si>
    <t>D2 - Tlakové zkoušky potrubí</t>
  </si>
  <si>
    <t>D3 - Sestava termostatického ventilua radiátorového šroubení pro VK</t>
  </si>
  <si>
    <t>D4 - Termostatické hlavice s odděleným čidlem</t>
  </si>
  <si>
    <t>D5 - Uzaviratelné a regulační radiátorového šroubení pro VK</t>
  </si>
  <si>
    <t>D6 - Desková otopná tělesa VENTIL KOMPAKT</t>
  </si>
  <si>
    <t>D7 - Sestava termostatické hlavice a radiátorového šroubení</t>
  </si>
  <si>
    <t>D8 - Uzaviratelné a regulační radiátorového šroubení</t>
  </si>
  <si>
    <t>D9 - Demontáž rad. ventilu a rad. šroubení</t>
  </si>
  <si>
    <t>D10 - Návleková izolace z Pe</t>
  </si>
  <si>
    <t xml:space="preserve">Potrubí Pex-AL-PEX včetně tvarovek , fitinek, objímek </t>
  </si>
  <si>
    <t>Pol2</t>
  </si>
  <si>
    <t>16x2</t>
  </si>
  <si>
    <t>Pol3</t>
  </si>
  <si>
    <t>20x2</t>
  </si>
  <si>
    <t>Pol4</t>
  </si>
  <si>
    <t>26x3</t>
  </si>
  <si>
    <t>Pol5</t>
  </si>
  <si>
    <t>32x3</t>
  </si>
  <si>
    <t>Pol6</t>
  </si>
  <si>
    <t>40x3</t>
  </si>
  <si>
    <t>Tlakové zkoušky potrubí</t>
  </si>
  <si>
    <t>Pol7</t>
  </si>
  <si>
    <t>do DN 50</t>
  </si>
  <si>
    <t>D3</t>
  </si>
  <si>
    <t>Sestava termostatického ventilua radiátorového šroubení pro VK</t>
  </si>
  <si>
    <t>Pol8</t>
  </si>
  <si>
    <t>RAE -K 5034 a  RLV - KBDN 15</t>
  </si>
  <si>
    <t>RAE -K 5034 a RLV - KBDN 15</t>
  </si>
  <si>
    <t>D4</t>
  </si>
  <si>
    <t>Termostatické hlavice s odděleným čidlem</t>
  </si>
  <si>
    <t>Pol9</t>
  </si>
  <si>
    <t>RAE 5056 - kapilára 2m</t>
  </si>
  <si>
    <t>D5</t>
  </si>
  <si>
    <t>Uzaviratelné a regulační radiátorového šroubení pro VK</t>
  </si>
  <si>
    <t>Pol10</t>
  </si>
  <si>
    <t>RLV 15 - rohové</t>
  </si>
  <si>
    <t>D6</t>
  </si>
  <si>
    <t>Desková otopná tělesa VENTIL KOMPAKT</t>
  </si>
  <si>
    <t>Pol11</t>
  </si>
  <si>
    <t>11VK-900/400</t>
  </si>
  <si>
    <t>Pol12</t>
  </si>
  <si>
    <t>33VK-900/1200</t>
  </si>
  <si>
    <t>Pol13</t>
  </si>
  <si>
    <t>20S HYGIENE VK 600/800</t>
  </si>
  <si>
    <t>D7</t>
  </si>
  <si>
    <t>Sestava termostatické hlavice a radiátorového šroubení</t>
  </si>
  <si>
    <t>Pol14</t>
  </si>
  <si>
    <t>RAE 5034 A RA-N DN 15</t>
  </si>
  <si>
    <t>D8</t>
  </si>
  <si>
    <t>Uzaviratelné a regulační radiátorového šroubení</t>
  </si>
  <si>
    <t>Pol15</t>
  </si>
  <si>
    <t>RLV 15</t>
  </si>
  <si>
    <t>D9</t>
  </si>
  <si>
    <t>Demontáž rad. ventilu a rad. šroubení</t>
  </si>
  <si>
    <t>Pol16</t>
  </si>
  <si>
    <t>do DN 15</t>
  </si>
  <si>
    <t>D10</t>
  </si>
  <si>
    <t>Návleková izolace z Pe</t>
  </si>
  <si>
    <t>Pol17</t>
  </si>
  <si>
    <t>16/13</t>
  </si>
  <si>
    <t>Pol18</t>
  </si>
  <si>
    <t>20/13</t>
  </si>
  <si>
    <t>Pol19</t>
  </si>
  <si>
    <t>26/13</t>
  </si>
  <si>
    <t>Pol20</t>
  </si>
  <si>
    <t>32/13</t>
  </si>
  <si>
    <t>Pol21</t>
  </si>
  <si>
    <t>40/20</t>
  </si>
  <si>
    <t>Pol22</t>
  </si>
  <si>
    <t>Prostupy a drážky pro potrubí</t>
  </si>
  <si>
    <t>soub</t>
  </si>
  <si>
    <t>Pol23</t>
  </si>
  <si>
    <t>Topná zkouška</t>
  </si>
  <si>
    <t>Pol24</t>
  </si>
  <si>
    <t>Zaregulování systému</t>
  </si>
  <si>
    <t>pol26</t>
  </si>
  <si>
    <t>pásky, spojky, lepidlo</t>
  </si>
  <si>
    <t>-269338881</t>
  </si>
  <si>
    <t>pol27</t>
  </si>
  <si>
    <t>přesun hmot</t>
  </si>
  <si>
    <t>346245159</t>
  </si>
  <si>
    <t>-1585820943</t>
  </si>
  <si>
    <t>04b - stavební část</t>
  </si>
  <si>
    <t>766699611</t>
  </si>
  <si>
    <t>Montáž krytů topného tělesa dřevěných povrchově upravených</t>
  </si>
  <si>
    <t>924653197</t>
  </si>
  <si>
    <t>Montáž ostatních truhlářských konstrukcí krytů topného tělesa dřevěných povrchově upravených</t>
  </si>
  <si>
    <t>https://podminky.urs.cz/item/CS_URS_2024_01/766699611</t>
  </si>
  <si>
    <t>1,53*1,22*13</t>
  </si>
  <si>
    <t>7853213R</t>
  </si>
  <si>
    <t>Kryt tělesa TR1</t>
  </si>
  <si>
    <t>1264713671</t>
  </si>
  <si>
    <t>05 -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</si>
  <si>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</si>
  <si>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</si>
  <si>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</si>
  <si>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</si>
  <si>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</si>
  <si>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</si>
  <si>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 xml:space="preserve">    VRN7 - Provozní vlivy</t>
  </si>
  <si>
    <t xml:space="preserve">    VRN9 - Ostatní náklady</t>
  </si>
  <si>
    <t>Vedlejší rozpočtové náklady</t>
  </si>
  <si>
    <t>VRN1</t>
  </si>
  <si>
    <t>Průzkumné, geodetické a projektové práce</t>
  </si>
  <si>
    <t>011114000</t>
  </si>
  <si>
    <t>Inženýrsko-geologický průzkum</t>
  </si>
  <si>
    <t>1024</t>
  </si>
  <si>
    <t>-646082667</t>
  </si>
  <si>
    <t>https://podminky.urs.cz/item/CS_URS_2024_01/011114000</t>
  </si>
  <si>
    <t>Poznámka k položce:
Dle SoD čl. 2 odst. 2.5.2.</t>
  </si>
  <si>
    <t>011503000</t>
  </si>
  <si>
    <t>Stavební průzkum bez rozlišení</t>
  </si>
  <si>
    <t>1757700307</t>
  </si>
  <si>
    <t>https://podminky.urs.cz/item/CS_URS_2024_01/011503000</t>
  </si>
  <si>
    <t>Poznámka k položce:
Dle SoD čl. 2 odst. 2.5.3</t>
  </si>
  <si>
    <t>012103000</t>
  </si>
  <si>
    <t>Geodetické práce před výstavbou</t>
  </si>
  <si>
    <t>-1729061404</t>
  </si>
  <si>
    <t>https://podminky.urs.cz/item/CS_URS_2024_01/012103000</t>
  </si>
  <si>
    <t>Poznámka k položce:
Dle SoD čl. 2 odst. 2.5.15</t>
  </si>
  <si>
    <t>012303000</t>
  </si>
  <si>
    <t>Geodetické práce po výstavbě</t>
  </si>
  <si>
    <t>276440271</t>
  </si>
  <si>
    <t>https://podminky.urs.cz/item/CS_URS_2024_01/012303000</t>
  </si>
  <si>
    <t>Poznámka k položce:
Dle SoD čl. 2 odst. 2.5.16</t>
  </si>
  <si>
    <t>013254000</t>
  </si>
  <si>
    <t>Dokumentace skutečného provedení stavby</t>
  </si>
  <si>
    <t>456351147</t>
  </si>
  <si>
    <t>https://podminky.urs.cz/item/CS_URS_2024_01/013254000</t>
  </si>
  <si>
    <t>Poznámka k položce:
Dle SoD čl. 2 odst. 2.5.4</t>
  </si>
  <si>
    <t>013294000</t>
  </si>
  <si>
    <t>Ostatní dokumentace - výrobní</t>
  </si>
  <si>
    <t>-1368690573</t>
  </si>
  <si>
    <t>Ostatní dokumentace</t>
  </si>
  <si>
    <t>https://podminky.urs.cz/item/CS_URS_2024_01/013294000</t>
  </si>
  <si>
    <t xml:space="preserve">Poznámka k položce:
Dle SoD čl. 2 odst. 2.5.1 </t>
  </si>
  <si>
    <t>013294000R</t>
  </si>
  <si>
    <t>-539915301</t>
  </si>
  <si>
    <t>fotodokumentace</t>
  </si>
  <si>
    <t>Poznámka k položce:
dle SoD čl. 2 odst. 2.5.14</t>
  </si>
  <si>
    <t>013294000R1</t>
  </si>
  <si>
    <t>-1861647769</t>
  </si>
  <si>
    <t>Provozní dokumentace</t>
  </si>
  <si>
    <t>Poznámka k položce:
dle SoD čl. 2 odst. 2.5.20</t>
  </si>
  <si>
    <t>VRN3</t>
  </si>
  <si>
    <t>Zařízení staveniště</t>
  </si>
  <si>
    <t>032903000</t>
  </si>
  <si>
    <t>Náklady na provoz a údržbu vybavení staveniště</t>
  </si>
  <si>
    <t>-893680201</t>
  </si>
  <si>
    <t>https://podminky.urs.cz/item/CS_URS_2024_01/032903000</t>
  </si>
  <si>
    <t>Poznámka k položce:
Dle SoD čl. 2 odst. 2.5.5</t>
  </si>
  <si>
    <t>034103000</t>
  </si>
  <si>
    <t>Oplocení staveniště</t>
  </si>
  <si>
    <t>-1961513353</t>
  </si>
  <si>
    <t>https://podminky.urs.cz/item/CS_URS_2024_01/034103000</t>
  </si>
  <si>
    <t>039203000</t>
  </si>
  <si>
    <t>Úprava terénu po zrušení zařízení staveniště</t>
  </si>
  <si>
    <t>2044639497</t>
  </si>
  <si>
    <t>https://podminky.urs.cz/item/CS_URS_2024_01/039203000</t>
  </si>
  <si>
    <t xml:space="preserve">Poznámka k položce:
Dle SoD čl. 2 odst. 2.5..11
</t>
  </si>
  <si>
    <t>VRN4</t>
  </si>
  <si>
    <t>Inženýrská činnost</t>
  </si>
  <si>
    <t>041903000</t>
  </si>
  <si>
    <t>Dozor jiné osoby</t>
  </si>
  <si>
    <t>1224666148</t>
  </si>
  <si>
    <t>https://podminky.urs.cz/item/CS_URS_2024_01/041903000</t>
  </si>
  <si>
    <t>Poznámka k položce:
Dle SoD čl. 2 odst. 2.5.2.5.17</t>
  </si>
  <si>
    <t>043203000</t>
  </si>
  <si>
    <t>Měření,revize a zkopušky, monitoring, rozbory bez rozlišení</t>
  </si>
  <si>
    <t>1617594964</t>
  </si>
  <si>
    <t>https://podminky.urs.cz/item/CS_URS_2024_01/043203000</t>
  </si>
  <si>
    <t xml:space="preserve">Poznámka k položce:
Dle SoD čl. 2 odst. 2.5.6
</t>
  </si>
  <si>
    <t>045203000</t>
  </si>
  <si>
    <t>Kompletační činnost</t>
  </si>
  <si>
    <t>541529275</t>
  </si>
  <si>
    <t>https://podminky.urs.cz/item/CS_URS_2024_01/045203000</t>
  </si>
  <si>
    <t xml:space="preserve">Poznámka k položce:
Dle SoD čl. 2 odst. 2.5.8
</t>
  </si>
  <si>
    <t>045303000</t>
  </si>
  <si>
    <t>Koordinační činnost</t>
  </si>
  <si>
    <t>286777995</t>
  </si>
  <si>
    <t>https://podminky.urs.cz/item/CS_URS_2024_01/045303000</t>
  </si>
  <si>
    <t>Poznámka k položce:
Dle SoD čl. 2 odst. 2.5.9</t>
  </si>
  <si>
    <t>049303000</t>
  </si>
  <si>
    <t>Náklady vzniklé v souvislosti s předáním stavby</t>
  </si>
  <si>
    <t>-130438898</t>
  </si>
  <si>
    <t>Náklady vzniklé v souvislosti s předáním stavby - Zajištění kolaudačního souhlasu</t>
  </si>
  <si>
    <t>https://podminky.urs.cz/item/CS_URS_2024_01/049303000</t>
  </si>
  <si>
    <t>Poznámka k položce:
Dle SoD čl. 2 odst. 2.5.19</t>
  </si>
  <si>
    <t>VRN5</t>
  </si>
  <si>
    <t>Finanční náklady</t>
  </si>
  <si>
    <t>051303000R</t>
  </si>
  <si>
    <t>Pojištění proti zpoždění</t>
  </si>
  <si>
    <t>-1056068265</t>
  </si>
  <si>
    <t>Pojištění stavby a finanční záruky</t>
  </si>
  <si>
    <t>https://podminky.urs.cz/item/CS_URS_2024_01/051303000R</t>
  </si>
  <si>
    <t>Poznámka k položce:
dle SoD čl. 2 odst. 2.5.10</t>
  </si>
  <si>
    <t>VRN6</t>
  </si>
  <si>
    <t>Územní vlivy</t>
  </si>
  <si>
    <t>064203000</t>
  </si>
  <si>
    <t>Práce se škodlivými materiály</t>
  </si>
  <si>
    <t>-48719717</t>
  </si>
  <si>
    <t>Práce se škodlivými materiály- manipulace s nebezpečným odpadem</t>
  </si>
  <si>
    <t>https://podminky.urs.cz/item/CS_URS_2024_01/064203000</t>
  </si>
  <si>
    <t>Poznámka k položce:
dle SoD čl. 2 odst. 2.5.7</t>
  </si>
  <si>
    <t>VRN7</t>
  </si>
  <si>
    <t>Provozní vlivy</t>
  </si>
  <si>
    <t>071103000</t>
  </si>
  <si>
    <t>Provoz investora</t>
  </si>
  <si>
    <t>163926546</t>
  </si>
  <si>
    <t>https://podminky.urs.cz/item/CS_URS_2024_01/071103000</t>
  </si>
  <si>
    <t>Poznámka k položce:
dle SoD čl. 2 odst. 2.5.12</t>
  </si>
  <si>
    <t>071203000</t>
  </si>
  <si>
    <t>Provoz dalšího subjektu</t>
  </si>
  <si>
    <t>-732933434</t>
  </si>
  <si>
    <t>https://podminky.urs.cz/item/CS_URS_2024_01/071203000</t>
  </si>
  <si>
    <t>Poznámka k položce:
dle SoD čl. 2 odst. 2.5.13</t>
  </si>
  <si>
    <t>VRN9</t>
  </si>
  <si>
    <t>Ostatní náklady</t>
  </si>
  <si>
    <t>092103001R</t>
  </si>
  <si>
    <t>Náklady na zkušební provoz</t>
  </si>
  <si>
    <t>-217378283</t>
  </si>
  <si>
    <t>Uvedení stavby do provozu</t>
  </si>
  <si>
    <t>Poznámka k položce:
dle SoD čl. 2 odst. 2.5.18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</si>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</sst>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7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 vertical="center" wrapText="1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4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6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4" fillId="0" borderId="28" xfId="0" applyFont="1" applyBorder="1" applyAlignment="1">
      <alignment horizontal="center" vertical="center"/>
    </xf>
    <xf numFmtId="0" fontId="47" fillId="0" borderId="28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9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5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5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4" fillId="0" borderId="28" xfId="0" applyFont="1" applyBorder="1" applyAlignment="1">
      <alignment horizontal="left"/>
    </xf>
    <xf numFmtId="0" fontId="47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766699611" TargetMode="External" /><Relationship Id="rId2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011114000" TargetMode="External" /><Relationship Id="rId2" Type="http://schemas.openxmlformats.org/officeDocument/2006/relationships/hyperlink" Target="https://podminky.urs.cz/item/CS_URS_2024_01/011503000" TargetMode="External" /><Relationship Id="rId3" Type="http://schemas.openxmlformats.org/officeDocument/2006/relationships/hyperlink" Target="https://podminky.urs.cz/item/CS_URS_2024_01/012103000" TargetMode="External" /><Relationship Id="rId4" Type="http://schemas.openxmlformats.org/officeDocument/2006/relationships/hyperlink" Target="https://podminky.urs.cz/item/CS_URS_2024_01/012303000" TargetMode="External" /><Relationship Id="rId5" Type="http://schemas.openxmlformats.org/officeDocument/2006/relationships/hyperlink" Target="https://podminky.urs.cz/item/CS_URS_2024_01/013254000" TargetMode="External" /><Relationship Id="rId6" Type="http://schemas.openxmlformats.org/officeDocument/2006/relationships/hyperlink" Target="https://podminky.urs.cz/item/CS_URS_2024_01/013294000" TargetMode="External" /><Relationship Id="rId7" Type="http://schemas.openxmlformats.org/officeDocument/2006/relationships/hyperlink" Target="https://podminky.urs.cz/item/CS_URS_2024_01/032903000" TargetMode="External" /><Relationship Id="rId8" Type="http://schemas.openxmlformats.org/officeDocument/2006/relationships/hyperlink" Target="https://podminky.urs.cz/item/CS_URS_2024_01/034103000" TargetMode="External" /><Relationship Id="rId9" Type="http://schemas.openxmlformats.org/officeDocument/2006/relationships/hyperlink" Target="https://podminky.urs.cz/item/CS_URS_2024_01/039203000" TargetMode="External" /><Relationship Id="rId10" Type="http://schemas.openxmlformats.org/officeDocument/2006/relationships/hyperlink" Target="https://podminky.urs.cz/item/CS_URS_2024_01/041903000" TargetMode="External" /><Relationship Id="rId11" Type="http://schemas.openxmlformats.org/officeDocument/2006/relationships/hyperlink" Target="https://podminky.urs.cz/item/CS_URS_2024_01/043203000" TargetMode="External" /><Relationship Id="rId12" Type="http://schemas.openxmlformats.org/officeDocument/2006/relationships/hyperlink" Target="https://podminky.urs.cz/item/CS_URS_2024_01/045203000" TargetMode="External" /><Relationship Id="rId13" Type="http://schemas.openxmlformats.org/officeDocument/2006/relationships/hyperlink" Target="https://podminky.urs.cz/item/CS_URS_2024_01/045303000" TargetMode="External" /><Relationship Id="rId14" Type="http://schemas.openxmlformats.org/officeDocument/2006/relationships/hyperlink" Target="https://podminky.urs.cz/item/CS_URS_2024_01/049303000" TargetMode="External" /><Relationship Id="rId15" Type="http://schemas.openxmlformats.org/officeDocument/2006/relationships/hyperlink" Target="https://podminky.urs.cz/item/CS_URS_2024_01/051303000R" TargetMode="External" /><Relationship Id="rId16" Type="http://schemas.openxmlformats.org/officeDocument/2006/relationships/hyperlink" Target="https://podminky.urs.cz/item/CS_URS_2024_01/064203000" TargetMode="External" /><Relationship Id="rId17" Type="http://schemas.openxmlformats.org/officeDocument/2006/relationships/hyperlink" Target="https://podminky.urs.cz/item/CS_URS_2024_01/071103000" TargetMode="External" /><Relationship Id="rId18" Type="http://schemas.openxmlformats.org/officeDocument/2006/relationships/hyperlink" Target="https://podminky.urs.cz/item/CS_URS_2024_01/071203000" TargetMode="External" /><Relationship Id="rId19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3106071" TargetMode="External" /><Relationship Id="rId2" Type="http://schemas.openxmlformats.org/officeDocument/2006/relationships/hyperlink" Target="https://podminky.urs.cz/item/CS_URS_2024_01/113107322" TargetMode="External" /><Relationship Id="rId3" Type="http://schemas.openxmlformats.org/officeDocument/2006/relationships/hyperlink" Target="https://podminky.urs.cz/item/CS_URS_2024_01/113107342" TargetMode="External" /><Relationship Id="rId4" Type="http://schemas.openxmlformats.org/officeDocument/2006/relationships/hyperlink" Target="https://podminky.urs.cz/item/CS_URS_2024_01/122211101" TargetMode="External" /><Relationship Id="rId5" Type="http://schemas.openxmlformats.org/officeDocument/2006/relationships/hyperlink" Target="https://podminky.urs.cz/item/CS_URS_2024_01/132212131" TargetMode="External" /><Relationship Id="rId6" Type="http://schemas.openxmlformats.org/officeDocument/2006/relationships/hyperlink" Target="https://podminky.urs.cz/item/CS_URS_2024_01/162211311" TargetMode="External" /><Relationship Id="rId7" Type="http://schemas.openxmlformats.org/officeDocument/2006/relationships/hyperlink" Target="https://podminky.urs.cz/item/CS_URS_2024_01/162751117" TargetMode="External" /><Relationship Id="rId8" Type="http://schemas.openxmlformats.org/officeDocument/2006/relationships/hyperlink" Target="https://podminky.urs.cz/item/CS_URS_2024_01/171201231" TargetMode="External" /><Relationship Id="rId9" Type="http://schemas.openxmlformats.org/officeDocument/2006/relationships/hyperlink" Target="https://podminky.urs.cz/item/CS_URS_2024_01/224511114" TargetMode="External" /><Relationship Id="rId10" Type="http://schemas.openxmlformats.org/officeDocument/2006/relationships/hyperlink" Target="https://podminky.urs.cz/item/CS_URS_2024_01/274313811" TargetMode="External" /><Relationship Id="rId11" Type="http://schemas.openxmlformats.org/officeDocument/2006/relationships/hyperlink" Target="https://podminky.urs.cz/item/CS_URS_2024_01/274351121" TargetMode="External" /><Relationship Id="rId12" Type="http://schemas.openxmlformats.org/officeDocument/2006/relationships/hyperlink" Target="https://podminky.urs.cz/item/CS_URS_2024_01/274351122" TargetMode="External" /><Relationship Id="rId13" Type="http://schemas.openxmlformats.org/officeDocument/2006/relationships/hyperlink" Target="https://podminky.urs.cz/item/CS_URS_2024_01/274361821" TargetMode="External" /><Relationship Id="rId14" Type="http://schemas.openxmlformats.org/officeDocument/2006/relationships/hyperlink" Target="https://podminky.urs.cz/item/CS_URS_2024_01/274362021" TargetMode="External" /><Relationship Id="rId15" Type="http://schemas.openxmlformats.org/officeDocument/2006/relationships/hyperlink" Target="https://podminky.urs.cz/item/CS_URS_2024_01/282602112" TargetMode="External" /><Relationship Id="rId16" Type="http://schemas.openxmlformats.org/officeDocument/2006/relationships/hyperlink" Target="https://podminky.urs.cz/item/CS_URS_2024_01/283111113" TargetMode="External" /><Relationship Id="rId17" Type="http://schemas.openxmlformats.org/officeDocument/2006/relationships/hyperlink" Target="https://podminky.urs.cz/item/CS_URS_2024_01/283131113" TargetMode="External" /><Relationship Id="rId18" Type="http://schemas.openxmlformats.org/officeDocument/2006/relationships/hyperlink" Target="https://podminky.urs.cz/item/CS_URS_2024_01/310237241" TargetMode="External" /><Relationship Id="rId19" Type="http://schemas.openxmlformats.org/officeDocument/2006/relationships/hyperlink" Target="https://podminky.urs.cz/item/CS_URS_2024_01/310238211" TargetMode="External" /><Relationship Id="rId20" Type="http://schemas.openxmlformats.org/officeDocument/2006/relationships/hyperlink" Target="https://podminky.urs.cz/item/CS_URS_2024_01/311237141" TargetMode="External" /><Relationship Id="rId21" Type="http://schemas.openxmlformats.org/officeDocument/2006/relationships/hyperlink" Target="https://podminky.urs.cz/item/CS_URS_2024_01/311321815" TargetMode="External" /><Relationship Id="rId22" Type="http://schemas.openxmlformats.org/officeDocument/2006/relationships/hyperlink" Target="https://podminky.urs.cz/item/CS_URS_2024_01/311351121" TargetMode="External" /><Relationship Id="rId23" Type="http://schemas.openxmlformats.org/officeDocument/2006/relationships/hyperlink" Target="https://podminky.urs.cz/item/CS_URS_2024_01/311351122" TargetMode="External" /><Relationship Id="rId24" Type="http://schemas.openxmlformats.org/officeDocument/2006/relationships/hyperlink" Target="https://podminky.urs.cz/item/CS_URS_2024_01/311351611" TargetMode="External" /><Relationship Id="rId25" Type="http://schemas.openxmlformats.org/officeDocument/2006/relationships/hyperlink" Target="https://podminky.urs.cz/item/CS_URS_2024_01/311351612" TargetMode="External" /><Relationship Id="rId26" Type="http://schemas.openxmlformats.org/officeDocument/2006/relationships/hyperlink" Target="https://podminky.urs.cz/item/CS_URS_2024_01/311351911" TargetMode="External" /><Relationship Id="rId27" Type="http://schemas.openxmlformats.org/officeDocument/2006/relationships/hyperlink" Target="https://podminky.urs.cz/item/CS_URS_2024_01/311361821" TargetMode="External" /><Relationship Id="rId28" Type="http://schemas.openxmlformats.org/officeDocument/2006/relationships/hyperlink" Target="https://podminky.urs.cz/item/CS_URS_2024_01/317944321" TargetMode="External" /><Relationship Id="rId29" Type="http://schemas.openxmlformats.org/officeDocument/2006/relationships/hyperlink" Target="https://podminky.urs.cz/item/CS_URS_2024_01/337173110" TargetMode="External" /><Relationship Id="rId30" Type="http://schemas.openxmlformats.org/officeDocument/2006/relationships/hyperlink" Target="https://podminky.urs.cz/item/CS_URS_2024_01/342244111" TargetMode="External" /><Relationship Id="rId31" Type="http://schemas.openxmlformats.org/officeDocument/2006/relationships/hyperlink" Target="https://podminky.urs.cz/item/CS_URS_2024_01/342244121" TargetMode="External" /><Relationship Id="rId32" Type="http://schemas.openxmlformats.org/officeDocument/2006/relationships/hyperlink" Target="https://podminky.urs.cz/item/CS_URS_2024_01/389381001" TargetMode="External" /><Relationship Id="rId33" Type="http://schemas.openxmlformats.org/officeDocument/2006/relationships/hyperlink" Target="https://podminky.urs.cz/item/CS_URS_2024_01/411171135" TargetMode="External" /><Relationship Id="rId34" Type="http://schemas.openxmlformats.org/officeDocument/2006/relationships/hyperlink" Target="https://podminky.urs.cz/item/CS_URS_2024_01/411321414" TargetMode="External" /><Relationship Id="rId35" Type="http://schemas.openxmlformats.org/officeDocument/2006/relationships/hyperlink" Target="https://podminky.urs.cz/item/CS_URS_2024_01/411351011" TargetMode="External" /><Relationship Id="rId36" Type="http://schemas.openxmlformats.org/officeDocument/2006/relationships/hyperlink" Target="https://podminky.urs.cz/item/CS_URS_2024_01/411351012" TargetMode="External" /><Relationship Id="rId37" Type="http://schemas.openxmlformats.org/officeDocument/2006/relationships/hyperlink" Target="https://podminky.urs.cz/item/CS_URS_2024_01/411354247" TargetMode="External" /><Relationship Id="rId38" Type="http://schemas.openxmlformats.org/officeDocument/2006/relationships/hyperlink" Target="https://podminky.urs.cz/item/CS_URS_2024_01/411354311" TargetMode="External" /><Relationship Id="rId39" Type="http://schemas.openxmlformats.org/officeDocument/2006/relationships/hyperlink" Target="https://podminky.urs.cz/item/CS_URS_2024_01/411354312" TargetMode="External" /><Relationship Id="rId40" Type="http://schemas.openxmlformats.org/officeDocument/2006/relationships/hyperlink" Target="https://podminky.urs.cz/item/CS_URS_2024_01/411361821" TargetMode="External" /><Relationship Id="rId41" Type="http://schemas.openxmlformats.org/officeDocument/2006/relationships/hyperlink" Target="https://podminky.urs.cz/item/CS_URS_2024_01/434121416" TargetMode="External" /><Relationship Id="rId42" Type="http://schemas.openxmlformats.org/officeDocument/2006/relationships/hyperlink" Target="https://podminky.urs.cz/item/CS_URS_2024_01/441171153" TargetMode="External" /><Relationship Id="rId43" Type="http://schemas.openxmlformats.org/officeDocument/2006/relationships/hyperlink" Target="https://podminky.urs.cz/item/CS_URS_2024_01/564761101" TargetMode="External" /><Relationship Id="rId44" Type="http://schemas.openxmlformats.org/officeDocument/2006/relationships/hyperlink" Target="https://podminky.urs.cz/item/CS_URS_2024_01/564831011" TargetMode="External" /><Relationship Id="rId45" Type="http://schemas.openxmlformats.org/officeDocument/2006/relationships/hyperlink" Target="https://podminky.urs.cz/item/CS_URS_2024_01/577175032" TargetMode="External" /><Relationship Id="rId46" Type="http://schemas.openxmlformats.org/officeDocument/2006/relationships/hyperlink" Target="https://podminky.urs.cz/item/CS_URS_2024_01/596211110" TargetMode="External" /><Relationship Id="rId47" Type="http://schemas.openxmlformats.org/officeDocument/2006/relationships/hyperlink" Target="https://podminky.urs.cz/item/CS_URS_2024_01/612315223" TargetMode="External" /><Relationship Id="rId48" Type="http://schemas.openxmlformats.org/officeDocument/2006/relationships/hyperlink" Target="https://podminky.urs.cz/item/CS_URS_2024_01/612321121" TargetMode="External" /><Relationship Id="rId49" Type="http://schemas.openxmlformats.org/officeDocument/2006/relationships/hyperlink" Target="https://podminky.urs.cz/item/CS_URS_2024_01/612321141" TargetMode="External" /><Relationship Id="rId50" Type="http://schemas.openxmlformats.org/officeDocument/2006/relationships/hyperlink" Target="https://podminky.urs.cz/item/CS_URS_2024_01/622142001" TargetMode="External" /><Relationship Id="rId51" Type="http://schemas.openxmlformats.org/officeDocument/2006/relationships/hyperlink" Target="https://podminky.urs.cz/item/CS_URS_2024_01/622221021" TargetMode="External" /><Relationship Id="rId52" Type="http://schemas.openxmlformats.org/officeDocument/2006/relationships/hyperlink" Target="https://podminky.urs.cz/item/CS_URS_2024_01/622321131" TargetMode="External" /><Relationship Id="rId53" Type="http://schemas.openxmlformats.org/officeDocument/2006/relationships/hyperlink" Target="https://podminky.urs.cz/item/CS_URS_2024_01/631311125" TargetMode="External" /><Relationship Id="rId54" Type="http://schemas.openxmlformats.org/officeDocument/2006/relationships/hyperlink" Target="https://podminky.urs.cz/item/CS_URS_2024_01/632451441" TargetMode="External" /><Relationship Id="rId55" Type="http://schemas.openxmlformats.org/officeDocument/2006/relationships/hyperlink" Target="https://podminky.urs.cz/item/CS_URS_2024_01/632452411" TargetMode="External" /><Relationship Id="rId56" Type="http://schemas.openxmlformats.org/officeDocument/2006/relationships/hyperlink" Target="https://podminky.urs.cz/item/CS_URS_2024_01/633811111" TargetMode="External" /><Relationship Id="rId57" Type="http://schemas.openxmlformats.org/officeDocument/2006/relationships/hyperlink" Target="https://podminky.urs.cz/item/CS_URS_2024_01/633811119" TargetMode="External" /><Relationship Id="rId58" Type="http://schemas.openxmlformats.org/officeDocument/2006/relationships/hyperlink" Target="https://podminky.urs.cz/item/CS_URS_2024_01/642942111" TargetMode="External" /><Relationship Id="rId59" Type="http://schemas.openxmlformats.org/officeDocument/2006/relationships/hyperlink" Target="https://podminky.urs.cz/item/CS_URS_2024_01/642942221" TargetMode="External" /><Relationship Id="rId60" Type="http://schemas.openxmlformats.org/officeDocument/2006/relationships/hyperlink" Target="https://podminky.urs.cz/item/CS_URS_2024_01/916331112" TargetMode="External" /><Relationship Id="rId61" Type="http://schemas.openxmlformats.org/officeDocument/2006/relationships/hyperlink" Target="https://podminky.urs.cz/item/CS_URS_2024_01/919735112" TargetMode="External" /><Relationship Id="rId62" Type="http://schemas.openxmlformats.org/officeDocument/2006/relationships/hyperlink" Target="https://podminky.urs.cz/item/CS_URS_2024_01/941111111" TargetMode="External" /><Relationship Id="rId63" Type="http://schemas.openxmlformats.org/officeDocument/2006/relationships/hyperlink" Target="https://podminky.urs.cz/item/CS_URS_2024_01/941111211" TargetMode="External" /><Relationship Id="rId64" Type="http://schemas.openxmlformats.org/officeDocument/2006/relationships/hyperlink" Target="https://podminky.urs.cz/item/CS_URS_2024_01/941111811" TargetMode="External" /><Relationship Id="rId65" Type="http://schemas.openxmlformats.org/officeDocument/2006/relationships/hyperlink" Target="https://podminky.urs.cz/item/CS_URS_2024_01/943111111" TargetMode="External" /><Relationship Id="rId66" Type="http://schemas.openxmlformats.org/officeDocument/2006/relationships/hyperlink" Target="https://podminky.urs.cz/item/CS_URS_2024_01/943111211" TargetMode="External" /><Relationship Id="rId67" Type="http://schemas.openxmlformats.org/officeDocument/2006/relationships/hyperlink" Target="https://podminky.urs.cz/item/CS_URS_2024_01/943111811" TargetMode="External" /><Relationship Id="rId68" Type="http://schemas.openxmlformats.org/officeDocument/2006/relationships/hyperlink" Target="https://podminky.urs.cz/item/CS_URS_2024_01/952901111" TargetMode="External" /><Relationship Id="rId69" Type="http://schemas.openxmlformats.org/officeDocument/2006/relationships/hyperlink" Target="https://podminky.urs.cz/item/CS_URS_2024_01/953312122" TargetMode="External" /><Relationship Id="rId70" Type="http://schemas.openxmlformats.org/officeDocument/2006/relationships/hyperlink" Target="https://podminky.urs.cz/item/CS_URS_2024_01/953943211" TargetMode="External" /><Relationship Id="rId71" Type="http://schemas.openxmlformats.org/officeDocument/2006/relationships/hyperlink" Target="https://podminky.urs.cz/item/CS_URS_2024_01/953961114" TargetMode="External" /><Relationship Id="rId72" Type="http://schemas.openxmlformats.org/officeDocument/2006/relationships/hyperlink" Target="https://podminky.urs.cz/item/CS_URS_2024_01/953961115" TargetMode="External" /><Relationship Id="rId73" Type="http://schemas.openxmlformats.org/officeDocument/2006/relationships/hyperlink" Target="https://podminky.urs.cz/item/CS_URS_2024_01/953961116" TargetMode="External" /><Relationship Id="rId74" Type="http://schemas.openxmlformats.org/officeDocument/2006/relationships/hyperlink" Target="https://podminky.urs.cz/item/CS_URS_2024_01/953965132" TargetMode="External" /><Relationship Id="rId75" Type="http://schemas.openxmlformats.org/officeDocument/2006/relationships/hyperlink" Target="https://podminky.urs.cz/item/CS_URS_2024_01/953965141" TargetMode="External" /><Relationship Id="rId76" Type="http://schemas.openxmlformats.org/officeDocument/2006/relationships/hyperlink" Target="https://podminky.urs.cz/item/CS_URS_2024_01/953965151" TargetMode="External" /><Relationship Id="rId77" Type="http://schemas.openxmlformats.org/officeDocument/2006/relationships/hyperlink" Target="https://podminky.urs.cz/item/CS_URS_2024_01/953993311" TargetMode="External" /><Relationship Id="rId78" Type="http://schemas.openxmlformats.org/officeDocument/2006/relationships/hyperlink" Target="https://podminky.urs.cz/item/CS_URS_2024_01/961044111" TargetMode="External" /><Relationship Id="rId79" Type="http://schemas.openxmlformats.org/officeDocument/2006/relationships/hyperlink" Target="https://podminky.urs.cz/item/CS_URS_2024_01/962031132" TargetMode="External" /><Relationship Id="rId80" Type="http://schemas.openxmlformats.org/officeDocument/2006/relationships/hyperlink" Target="https://podminky.urs.cz/item/CS_URS_2024_01/962052210" TargetMode="External" /><Relationship Id="rId81" Type="http://schemas.openxmlformats.org/officeDocument/2006/relationships/hyperlink" Target="https://podminky.urs.cz/item/CS_URS_2024_01/962081131" TargetMode="External" /><Relationship Id="rId82" Type="http://schemas.openxmlformats.org/officeDocument/2006/relationships/hyperlink" Target="https://podminky.urs.cz/item/CS_URS_2024_01/963042819" TargetMode="External" /><Relationship Id="rId83" Type="http://schemas.openxmlformats.org/officeDocument/2006/relationships/hyperlink" Target="https://podminky.urs.cz/item/CS_URS_2024_01/963054949" TargetMode="External" /><Relationship Id="rId84" Type="http://schemas.openxmlformats.org/officeDocument/2006/relationships/hyperlink" Target="https://podminky.urs.cz/item/CS_URS_2024_01/965043341" TargetMode="External" /><Relationship Id="rId85" Type="http://schemas.openxmlformats.org/officeDocument/2006/relationships/hyperlink" Target="https://podminky.urs.cz/item/CS_URS_2024_01/965043441" TargetMode="External" /><Relationship Id="rId86" Type="http://schemas.openxmlformats.org/officeDocument/2006/relationships/hyperlink" Target="https://podminky.urs.cz/item/CS_URS_2024_01/966071111" TargetMode="External" /><Relationship Id="rId87" Type="http://schemas.openxmlformats.org/officeDocument/2006/relationships/hyperlink" Target="https://podminky.urs.cz/item/CS_URS_2024_01/966071131" TargetMode="External" /><Relationship Id="rId88" Type="http://schemas.openxmlformats.org/officeDocument/2006/relationships/hyperlink" Target="https://podminky.urs.cz/item/CS_URS_2024_01/966072132" TargetMode="External" /><Relationship Id="rId89" Type="http://schemas.openxmlformats.org/officeDocument/2006/relationships/hyperlink" Target="https://podminky.urs.cz/item/CS_URS_2024_01/966073122" TargetMode="External" /><Relationship Id="rId90" Type="http://schemas.openxmlformats.org/officeDocument/2006/relationships/hyperlink" Target="https://podminky.urs.cz/item/CS_URS_2024_01/966073132" TargetMode="External" /><Relationship Id="rId91" Type="http://schemas.openxmlformats.org/officeDocument/2006/relationships/hyperlink" Target="https://podminky.urs.cz/item/CS_URS_2024_01/968072455" TargetMode="External" /><Relationship Id="rId92" Type="http://schemas.openxmlformats.org/officeDocument/2006/relationships/hyperlink" Target="https://podminky.urs.cz/item/CS_URS_2024_01/971033631" TargetMode="External" /><Relationship Id="rId93" Type="http://schemas.openxmlformats.org/officeDocument/2006/relationships/hyperlink" Target="https://podminky.urs.cz/item/CS_URS_2024_01/978013191" TargetMode="External" /><Relationship Id="rId94" Type="http://schemas.openxmlformats.org/officeDocument/2006/relationships/hyperlink" Target="https://podminky.urs.cz/item/CS_URS_2024_01/978059541" TargetMode="External" /><Relationship Id="rId95" Type="http://schemas.openxmlformats.org/officeDocument/2006/relationships/hyperlink" Target="https://podminky.urs.cz/item/CS_URS_2024_01/997013212" TargetMode="External" /><Relationship Id="rId96" Type="http://schemas.openxmlformats.org/officeDocument/2006/relationships/hyperlink" Target="https://podminky.urs.cz/item/CS_URS_2024_01/997013501" TargetMode="External" /><Relationship Id="rId97" Type="http://schemas.openxmlformats.org/officeDocument/2006/relationships/hyperlink" Target="https://podminky.urs.cz/item/CS_URS_2024_01/997013509" TargetMode="External" /><Relationship Id="rId98" Type="http://schemas.openxmlformats.org/officeDocument/2006/relationships/hyperlink" Target="https://podminky.urs.cz/item/CS_URS_2024_01/997013813" TargetMode="External" /><Relationship Id="rId99" Type="http://schemas.openxmlformats.org/officeDocument/2006/relationships/hyperlink" Target="https://podminky.urs.cz/item/CS_URS_2024_01/997013814" TargetMode="External" /><Relationship Id="rId100" Type="http://schemas.openxmlformats.org/officeDocument/2006/relationships/hyperlink" Target="https://podminky.urs.cz/item/CS_URS_2024_01/997013821" TargetMode="External" /><Relationship Id="rId101" Type="http://schemas.openxmlformats.org/officeDocument/2006/relationships/hyperlink" Target="https://podminky.urs.cz/item/CS_URS_2024_01/997013861" TargetMode="External" /><Relationship Id="rId102" Type="http://schemas.openxmlformats.org/officeDocument/2006/relationships/hyperlink" Target="https://podminky.urs.cz/item/CS_URS_2024_01/997013862" TargetMode="External" /><Relationship Id="rId103" Type="http://schemas.openxmlformats.org/officeDocument/2006/relationships/hyperlink" Target="https://podminky.urs.cz/item/CS_URS_2024_01/997013863" TargetMode="External" /><Relationship Id="rId104" Type="http://schemas.openxmlformats.org/officeDocument/2006/relationships/hyperlink" Target="https://podminky.urs.cz/item/CS_URS_2024_01/997013871" TargetMode="External" /><Relationship Id="rId105" Type="http://schemas.openxmlformats.org/officeDocument/2006/relationships/hyperlink" Target="https://podminky.urs.cz/item/CS_URS_2024_01/997013873" TargetMode="External" /><Relationship Id="rId106" Type="http://schemas.openxmlformats.org/officeDocument/2006/relationships/hyperlink" Target="https://podminky.urs.cz/item/CS_URS_2024_01/997013875" TargetMode="External" /><Relationship Id="rId107" Type="http://schemas.openxmlformats.org/officeDocument/2006/relationships/hyperlink" Target="https://podminky.urs.cz/item/CS_URS_2024_01/998018002" TargetMode="External" /><Relationship Id="rId108" Type="http://schemas.openxmlformats.org/officeDocument/2006/relationships/hyperlink" Target="https://podminky.urs.cz/item/CS_URS_2024_01/713120811" TargetMode="External" /><Relationship Id="rId109" Type="http://schemas.openxmlformats.org/officeDocument/2006/relationships/hyperlink" Target="https://podminky.urs.cz/item/CS_URS_2024_01/713131141" TargetMode="External" /><Relationship Id="rId110" Type="http://schemas.openxmlformats.org/officeDocument/2006/relationships/hyperlink" Target="https://podminky.urs.cz/item/CS_URS_2024_01/998713101" TargetMode="External" /><Relationship Id="rId111" Type="http://schemas.openxmlformats.org/officeDocument/2006/relationships/hyperlink" Target="https://podminky.urs.cz/item/CS_URS_2024_01/721174044" TargetMode="External" /><Relationship Id="rId112" Type="http://schemas.openxmlformats.org/officeDocument/2006/relationships/hyperlink" Target="https://podminky.urs.cz/item/CS_URS_2024_01/998721101" TargetMode="External" /><Relationship Id="rId113" Type="http://schemas.openxmlformats.org/officeDocument/2006/relationships/hyperlink" Target="https://podminky.urs.cz/item/CS_URS_2024_01/722173114" TargetMode="External" /><Relationship Id="rId114" Type="http://schemas.openxmlformats.org/officeDocument/2006/relationships/hyperlink" Target="https://podminky.urs.cz/item/CS_URS_2024_01/722250133" TargetMode="External" /><Relationship Id="rId115" Type="http://schemas.openxmlformats.org/officeDocument/2006/relationships/hyperlink" Target="https://podminky.urs.cz/item/CS_URS_2024_01/998722101" TargetMode="External" /><Relationship Id="rId116" Type="http://schemas.openxmlformats.org/officeDocument/2006/relationships/hyperlink" Target="https://podminky.urs.cz/item/CS_URS_2024_01/725291650" TargetMode="External" /><Relationship Id="rId117" Type="http://schemas.openxmlformats.org/officeDocument/2006/relationships/hyperlink" Target="https://podminky.urs.cz/item/CS_URS_2024_01/725291652" TargetMode="External" /><Relationship Id="rId118" Type="http://schemas.openxmlformats.org/officeDocument/2006/relationships/hyperlink" Target="https://podminky.urs.cz/item/CS_URS_2024_01/725291653" TargetMode="External" /><Relationship Id="rId119" Type="http://schemas.openxmlformats.org/officeDocument/2006/relationships/hyperlink" Target="https://podminky.urs.cz/item/CS_URS_2024_01/725291654" TargetMode="External" /><Relationship Id="rId120" Type="http://schemas.openxmlformats.org/officeDocument/2006/relationships/hyperlink" Target="https://podminky.urs.cz/item/CS_URS_2024_01/725291664" TargetMode="External" /><Relationship Id="rId121" Type="http://schemas.openxmlformats.org/officeDocument/2006/relationships/hyperlink" Target="https://podminky.urs.cz/item/CS_URS_2024_01/725291666" TargetMode="External" /><Relationship Id="rId122" Type="http://schemas.openxmlformats.org/officeDocument/2006/relationships/hyperlink" Target="https://podminky.urs.cz/item/CS_URS_2024_01/998725101" TargetMode="External" /><Relationship Id="rId123" Type="http://schemas.openxmlformats.org/officeDocument/2006/relationships/hyperlink" Target="https://podminky.urs.cz/item/CS_URS_2024_01/741375801" TargetMode="External" /><Relationship Id="rId124" Type="http://schemas.openxmlformats.org/officeDocument/2006/relationships/hyperlink" Target="https://podminky.urs.cz/item/CS_URS_2024_01/762083111" TargetMode="External" /><Relationship Id="rId125" Type="http://schemas.openxmlformats.org/officeDocument/2006/relationships/hyperlink" Target="https://podminky.urs.cz/item/CS_URS_2024_01/762332145" TargetMode="External" /><Relationship Id="rId126" Type="http://schemas.openxmlformats.org/officeDocument/2006/relationships/hyperlink" Target="https://podminky.urs.cz/item/CS_URS_2024_01/762341036" TargetMode="External" /><Relationship Id="rId127" Type="http://schemas.openxmlformats.org/officeDocument/2006/relationships/hyperlink" Target="https://podminky.urs.cz/item/CS_URS_2024_01/762342316" TargetMode="External" /><Relationship Id="rId128" Type="http://schemas.openxmlformats.org/officeDocument/2006/relationships/hyperlink" Target="https://podminky.urs.cz/item/CS_URS_2024_01/762395000" TargetMode="External" /><Relationship Id="rId129" Type="http://schemas.openxmlformats.org/officeDocument/2006/relationships/hyperlink" Target="https://podminky.urs.cz/item/CS_URS_2024_01/998762102" TargetMode="External" /><Relationship Id="rId130" Type="http://schemas.openxmlformats.org/officeDocument/2006/relationships/hyperlink" Target="https://podminky.urs.cz/item/CS_URS_2024_01/763131411" TargetMode="External" /><Relationship Id="rId131" Type="http://schemas.openxmlformats.org/officeDocument/2006/relationships/hyperlink" Target="https://podminky.urs.cz/item/CS_URS_2024_01/763131431" TargetMode="External" /><Relationship Id="rId132" Type="http://schemas.openxmlformats.org/officeDocument/2006/relationships/hyperlink" Target="https://podminky.urs.cz/item/CS_URS_2024_01/763131751" TargetMode="External" /><Relationship Id="rId133" Type="http://schemas.openxmlformats.org/officeDocument/2006/relationships/hyperlink" Target="https://podminky.urs.cz/item/CS_URS_2024_01/763131752" TargetMode="External" /><Relationship Id="rId134" Type="http://schemas.openxmlformats.org/officeDocument/2006/relationships/hyperlink" Target="https://podminky.urs.cz/item/CS_URS_2024_01/763131821" TargetMode="External" /><Relationship Id="rId135" Type="http://schemas.openxmlformats.org/officeDocument/2006/relationships/hyperlink" Target="https://podminky.urs.cz/item/CS_URS_2024_01/998763100" TargetMode="External" /><Relationship Id="rId136" Type="http://schemas.openxmlformats.org/officeDocument/2006/relationships/hyperlink" Target="https://podminky.urs.cz/item/CS_URS_2024_01/766660002" TargetMode="External" /><Relationship Id="rId137" Type="http://schemas.openxmlformats.org/officeDocument/2006/relationships/hyperlink" Target="https://podminky.urs.cz/item/CS_URS_2024_01/766660012" TargetMode="External" /><Relationship Id="rId138" Type="http://schemas.openxmlformats.org/officeDocument/2006/relationships/hyperlink" Target="https://podminky.urs.cz/item/CS_URS_2024_01/767581802" TargetMode="External" /><Relationship Id="rId139" Type="http://schemas.openxmlformats.org/officeDocument/2006/relationships/hyperlink" Target="https://podminky.urs.cz/item/CS_URS_2024_01/771111011" TargetMode="External" /><Relationship Id="rId140" Type="http://schemas.openxmlformats.org/officeDocument/2006/relationships/hyperlink" Target="https://podminky.urs.cz/item/CS_URS_2024_01/771121011" TargetMode="External" /><Relationship Id="rId141" Type="http://schemas.openxmlformats.org/officeDocument/2006/relationships/hyperlink" Target="https://podminky.urs.cz/item/CS_URS_2024_01/771151016" TargetMode="External" /><Relationship Id="rId142" Type="http://schemas.openxmlformats.org/officeDocument/2006/relationships/hyperlink" Target="https://podminky.urs.cz/item/CS_URS_2024_01/771274123" TargetMode="External" /><Relationship Id="rId143" Type="http://schemas.openxmlformats.org/officeDocument/2006/relationships/hyperlink" Target="https://podminky.urs.cz/item/CS_URS_2024_01/771274242" TargetMode="External" /><Relationship Id="rId144" Type="http://schemas.openxmlformats.org/officeDocument/2006/relationships/hyperlink" Target="https://podminky.urs.cz/item/CS_URS_2024_01/771573810" TargetMode="External" /><Relationship Id="rId145" Type="http://schemas.openxmlformats.org/officeDocument/2006/relationships/hyperlink" Target="https://podminky.urs.cz/item/CS_URS_2024_01/771574476" TargetMode="External" /><Relationship Id="rId146" Type="http://schemas.openxmlformats.org/officeDocument/2006/relationships/hyperlink" Target="https://podminky.urs.cz/item/CS_URS_2024_01/771591112" TargetMode="External" /><Relationship Id="rId147" Type="http://schemas.openxmlformats.org/officeDocument/2006/relationships/hyperlink" Target="https://podminky.urs.cz/item/CS_URS_2024_01/771591186" TargetMode="External" /><Relationship Id="rId148" Type="http://schemas.openxmlformats.org/officeDocument/2006/relationships/hyperlink" Target="https://podminky.urs.cz/item/CS_URS_2024_01/998771101" TargetMode="External" /><Relationship Id="rId149" Type="http://schemas.openxmlformats.org/officeDocument/2006/relationships/hyperlink" Target="https://podminky.urs.cz/item/CS_URS_2024_01/781111011" TargetMode="External" /><Relationship Id="rId150" Type="http://schemas.openxmlformats.org/officeDocument/2006/relationships/hyperlink" Target="https://podminky.urs.cz/item/CS_URS_2024_01/781121011" TargetMode="External" /><Relationship Id="rId151" Type="http://schemas.openxmlformats.org/officeDocument/2006/relationships/hyperlink" Target="https://podminky.urs.cz/item/CS_URS_2024_01/781474112" TargetMode="External" /><Relationship Id="rId152" Type="http://schemas.openxmlformats.org/officeDocument/2006/relationships/hyperlink" Target="https://podminky.urs.cz/item/CS_URS_2024_01/998781101" TargetMode="External" /><Relationship Id="rId153" Type="http://schemas.openxmlformats.org/officeDocument/2006/relationships/hyperlink" Target="https://podminky.urs.cz/item/CS_URS_2024_01/783801201" TargetMode="External" /><Relationship Id="rId154" Type="http://schemas.openxmlformats.org/officeDocument/2006/relationships/hyperlink" Target="https://podminky.urs.cz/item/CS_URS_2024_01/783817401" TargetMode="External" /><Relationship Id="rId155" Type="http://schemas.openxmlformats.org/officeDocument/2006/relationships/hyperlink" Target="https://podminky.urs.cz/item/CS_URS_2024_01/783822213" TargetMode="External" /><Relationship Id="rId156" Type="http://schemas.openxmlformats.org/officeDocument/2006/relationships/hyperlink" Target="https://podminky.urs.cz/item/CS_URS_2024_01/784111001" TargetMode="External" /><Relationship Id="rId157" Type="http://schemas.openxmlformats.org/officeDocument/2006/relationships/hyperlink" Target="https://podminky.urs.cz/item/CS_URS_2024_01/784181101" TargetMode="External" /><Relationship Id="rId158" Type="http://schemas.openxmlformats.org/officeDocument/2006/relationships/hyperlink" Target="https://podminky.urs.cz/item/CS_URS_2024_01/784221101" TargetMode="External" /><Relationship Id="rId159" Type="http://schemas.openxmlformats.org/officeDocument/2006/relationships/hyperlink" Target="https://podminky.urs.cz/item/CS_URS_2024_01/789121151" TargetMode="External" /><Relationship Id="rId160" Type="http://schemas.openxmlformats.org/officeDocument/2006/relationships/hyperlink" Target="https://podminky.urs.cz/item/CS_URS_2024_01/789325110" TargetMode="External" /><Relationship Id="rId161" Type="http://schemas.openxmlformats.org/officeDocument/2006/relationships/hyperlink" Target="https://podminky.urs.cz/item/CS_URS_2024_01/789325115" TargetMode="External" /><Relationship Id="rId162" Type="http://schemas.openxmlformats.org/officeDocument/2006/relationships/hyperlink" Target="https://podminky.urs.cz/item/CS_URS_2024_01/789325120" TargetMode="External" /><Relationship Id="rId163" Type="http://schemas.openxmlformats.org/officeDocument/2006/relationships/hyperlink" Target="https://podminky.urs.cz/item/CS_URS_2024_01/789327137" TargetMode="External" /><Relationship Id="rId16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721171903" TargetMode="External" /><Relationship Id="rId2" Type="http://schemas.openxmlformats.org/officeDocument/2006/relationships/hyperlink" Target="https://podminky.urs.cz/item/CS_URS_2024_01/721171905" TargetMode="External" /><Relationship Id="rId3" Type="http://schemas.openxmlformats.org/officeDocument/2006/relationships/hyperlink" Target="https://podminky.urs.cz/item/CS_URS_2024_01/721174042" TargetMode="External" /><Relationship Id="rId4" Type="http://schemas.openxmlformats.org/officeDocument/2006/relationships/hyperlink" Target="https://podminky.urs.cz/item/CS_URS_2024_01/721174045" TargetMode="External" /><Relationship Id="rId5" Type="http://schemas.openxmlformats.org/officeDocument/2006/relationships/hyperlink" Target="https://podminky.urs.cz/item/CS_URS_2024_01/721194104" TargetMode="External" /><Relationship Id="rId6" Type="http://schemas.openxmlformats.org/officeDocument/2006/relationships/hyperlink" Target="https://podminky.urs.cz/item/CS_URS_2024_01/721194105" TargetMode="External" /><Relationship Id="rId7" Type="http://schemas.openxmlformats.org/officeDocument/2006/relationships/hyperlink" Target="https://podminky.urs.cz/item/CS_URS_2024_01/721194109" TargetMode="External" /><Relationship Id="rId8" Type="http://schemas.openxmlformats.org/officeDocument/2006/relationships/hyperlink" Target="https://podminky.urs.cz/item/CS_URS_2024_01/721211401" TargetMode="External" /><Relationship Id="rId9" Type="http://schemas.openxmlformats.org/officeDocument/2006/relationships/hyperlink" Target="https://podminky.urs.cz/item/CS_URS_2024_01/721226511" TargetMode="External" /><Relationship Id="rId10" Type="http://schemas.openxmlformats.org/officeDocument/2006/relationships/hyperlink" Target="https://podminky.urs.cz/item/CS_URS_2024_01/721290111" TargetMode="External" /><Relationship Id="rId11" Type="http://schemas.openxmlformats.org/officeDocument/2006/relationships/hyperlink" Target="https://podminky.urs.cz/item/CS_URS_2024_01/998721101" TargetMode="External" /><Relationship Id="rId12" Type="http://schemas.openxmlformats.org/officeDocument/2006/relationships/hyperlink" Target="https://podminky.urs.cz/item/CS_URS_2024_01/722130105" TargetMode="External" /><Relationship Id="rId13" Type="http://schemas.openxmlformats.org/officeDocument/2006/relationships/hyperlink" Target="https://podminky.urs.cz/item/CS_URS_2024_01/722130991" TargetMode="External" /><Relationship Id="rId14" Type="http://schemas.openxmlformats.org/officeDocument/2006/relationships/hyperlink" Target="https://podminky.urs.cz/item/CS_URS_2024_01/722130993" TargetMode="External" /><Relationship Id="rId15" Type="http://schemas.openxmlformats.org/officeDocument/2006/relationships/hyperlink" Target="https://podminky.urs.cz/item/CS_URS_2024_01/722174002" TargetMode="External" /><Relationship Id="rId16" Type="http://schemas.openxmlformats.org/officeDocument/2006/relationships/hyperlink" Target="https://podminky.urs.cz/item/CS_URS_2024_01/722181221" TargetMode="External" /><Relationship Id="rId17" Type="http://schemas.openxmlformats.org/officeDocument/2006/relationships/hyperlink" Target="https://podminky.urs.cz/item/CS_URS_2024_01/722181222" TargetMode="External" /><Relationship Id="rId18" Type="http://schemas.openxmlformats.org/officeDocument/2006/relationships/hyperlink" Target="https://podminky.urs.cz/item/CS_URS_2024_01/722190401" TargetMode="External" /><Relationship Id="rId19" Type="http://schemas.openxmlformats.org/officeDocument/2006/relationships/hyperlink" Target="https://podminky.urs.cz/item/CS_URS_2024_01/722220151" TargetMode="External" /><Relationship Id="rId20" Type="http://schemas.openxmlformats.org/officeDocument/2006/relationships/hyperlink" Target="https://podminky.urs.cz/item/CS_URS_2024_01/722240101" TargetMode="External" /><Relationship Id="rId21" Type="http://schemas.openxmlformats.org/officeDocument/2006/relationships/hyperlink" Target="https://podminky.urs.cz/item/CS_URS_2024_01/722250133" TargetMode="External" /><Relationship Id="rId22" Type="http://schemas.openxmlformats.org/officeDocument/2006/relationships/hyperlink" Target="https://podminky.urs.cz/item/CS_URS_2024_01/722290226" TargetMode="External" /><Relationship Id="rId23" Type="http://schemas.openxmlformats.org/officeDocument/2006/relationships/hyperlink" Target="https://podminky.urs.cz/item/CS_URS_2024_01/722290234" TargetMode="External" /><Relationship Id="rId24" Type="http://schemas.openxmlformats.org/officeDocument/2006/relationships/hyperlink" Target="https://podminky.urs.cz/item/CS_URS_2024_01/998722101" TargetMode="External" /><Relationship Id="rId25" Type="http://schemas.openxmlformats.org/officeDocument/2006/relationships/hyperlink" Target="https://podminky.urs.cz/item/CS_URS_2024_01/725112022" TargetMode="External" /><Relationship Id="rId26" Type="http://schemas.openxmlformats.org/officeDocument/2006/relationships/hyperlink" Target="https://podminky.urs.cz/item/CS_URS_2024_01/725211681" TargetMode="External" /><Relationship Id="rId27" Type="http://schemas.openxmlformats.org/officeDocument/2006/relationships/hyperlink" Target="https://podminky.urs.cz/item/CS_URS_2024_01/725291668" TargetMode="External" /><Relationship Id="rId28" Type="http://schemas.openxmlformats.org/officeDocument/2006/relationships/hyperlink" Target="https://podminky.urs.cz/item/CS_URS_2024_01/725291669" TargetMode="External" /><Relationship Id="rId29" Type="http://schemas.openxmlformats.org/officeDocument/2006/relationships/hyperlink" Target="https://podminky.urs.cz/item/CS_URS_2024_01/725331111" TargetMode="External" /><Relationship Id="rId30" Type="http://schemas.openxmlformats.org/officeDocument/2006/relationships/hyperlink" Target="https://podminky.urs.cz/item/CS_URS_2024_01/725821312" TargetMode="External" /><Relationship Id="rId31" Type="http://schemas.openxmlformats.org/officeDocument/2006/relationships/hyperlink" Target="https://podminky.urs.cz/item/CS_URS_2024_01/725822613" TargetMode="External" /><Relationship Id="rId32" Type="http://schemas.openxmlformats.org/officeDocument/2006/relationships/hyperlink" Target="https://podminky.urs.cz/item/CS_URS_2024_01/998725101" TargetMode="External" /><Relationship Id="rId33" Type="http://schemas.openxmlformats.org/officeDocument/2006/relationships/hyperlink" Target="https://podminky.urs.cz/item/CS_URS_2024_01/726111041" TargetMode="External" /><Relationship Id="rId34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211101" TargetMode="External" /><Relationship Id="rId2" Type="http://schemas.openxmlformats.org/officeDocument/2006/relationships/hyperlink" Target="https://podminky.urs.cz/item/CS_URS_2024_01/113107036" TargetMode="External" /><Relationship Id="rId3" Type="http://schemas.openxmlformats.org/officeDocument/2006/relationships/hyperlink" Target="https://podminky.urs.cz/item/CS_URS_2024_01/113107042" TargetMode="External" /><Relationship Id="rId4" Type="http://schemas.openxmlformats.org/officeDocument/2006/relationships/hyperlink" Target="https://podminky.urs.cz/item/CS_URS_2024_01/132212331" TargetMode="External" /><Relationship Id="rId5" Type="http://schemas.openxmlformats.org/officeDocument/2006/relationships/hyperlink" Target="https://podminky.urs.cz/item/CS_URS_2024_01/162211311" TargetMode="External" /><Relationship Id="rId6" Type="http://schemas.openxmlformats.org/officeDocument/2006/relationships/hyperlink" Target="https://podminky.urs.cz/item/CS_URS_2024_01/162301501" TargetMode="External" /><Relationship Id="rId7" Type="http://schemas.openxmlformats.org/officeDocument/2006/relationships/hyperlink" Target="https://podminky.urs.cz/item/CS_URS_2024_01/162301981" TargetMode="External" /><Relationship Id="rId8" Type="http://schemas.openxmlformats.org/officeDocument/2006/relationships/hyperlink" Target="https://podminky.urs.cz/item/CS_URS_2024_01/162751117" TargetMode="External" /><Relationship Id="rId9" Type="http://schemas.openxmlformats.org/officeDocument/2006/relationships/hyperlink" Target="https://podminky.urs.cz/item/CS_URS_2024_01/171201231" TargetMode="External" /><Relationship Id="rId10" Type="http://schemas.openxmlformats.org/officeDocument/2006/relationships/hyperlink" Target="https://podminky.urs.cz/item/CS_URS_2024_01/174111101" TargetMode="External" /><Relationship Id="rId11" Type="http://schemas.openxmlformats.org/officeDocument/2006/relationships/hyperlink" Target="https://podminky.urs.cz/item/CS_URS_2024_01/211531111" TargetMode="External" /><Relationship Id="rId12" Type="http://schemas.openxmlformats.org/officeDocument/2006/relationships/hyperlink" Target="https://podminky.urs.cz/item/CS_URS_2024_01/211971121" TargetMode="External" /><Relationship Id="rId13" Type="http://schemas.openxmlformats.org/officeDocument/2006/relationships/hyperlink" Target="https://podminky.urs.cz/item/CS_URS_2024_01/212312111" TargetMode="External" /><Relationship Id="rId14" Type="http://schemas.openxmlformats.org/officeDocument/2006/relationships/hyperlink" Target="https://podminky.urs.cz/item/CS_URS_2024_01/212752411" TargetMode="External" /><Relationship Id="rId15" Type="http://schemas.openxmlformats.org/officeDocument/2006/relationships/hyperlink" Target="https://podminky.urs.cz/item/CS_URS_2024_01/311272031" TargetMode="External" /><Relationship Id="rId16" Type="http://schemas.openxmlformats.org/officeDocument/2006/relationships/hyperlink" Target="https://podminky.urs.cz/item/CS_URS_2024_01/311272211" TargetMode="External" /><Relationship Id="rId17" Type="http://schemas.openxmlformats.org/officeDocument/2006/relationships/hyperlink" Target="https://podminky.urs.cz/item/CS_URS_2024_01/311272311" TargetMode="External" /><Relationship Id="rId18" Type="http://schemas.openxmlformats.org/officeDocument/2006/relationships/hyperlink" Target="https://podminky.urs.cz/item/CS_URS_2024_01/339921132" TargetMode="External" /><Relationship Id="rId19" Type="http://schemas.openxmlformats.org/officeDocument/2006/relationships/hyperlink" Target="https://podminky.urs.cz/item/CS_URS_2024_01/411171133" TargetMode="External" /><Relationship Id="rId20" Type="http://schemas.openxmlformats.org/officeDocument/2006/relationships/hyperlink" Target="https://podminky.urs.cz/item/CS_URS_2024_01/417321515" TargetMode="External" /><Relationship Id="rId21" Type="http://schemas.openxmlformats.org/officeDocument/2006/relationships/hyperlink" Target="https://podminky.urs.cz/item/CS_URS_2024_01/564761101" TargetMode="External" /><Relationship Id="rId22" Type="http://schemas.openxmlformats.org/officeDocument/2006/relationships/hyperlink" Target="https://podminky.urs.cz/item/CS_URS_2024_01/564831011" TargetMode="External" /><Relationship Id="rId23" Type="http://schemas.openxmlformats.org/officeDocument/2006/relationships/hyperlink" Target="https://podminky.urs.cz/item/CS_URS_2024_01/577165111" TargetMode="External" /><Relationship Id="rId24" Type="http://schemas.openxmlformats.org/officeDocument/2006/relationships/hyperlink" Target="https://podminky.urs.cz/item/CS_URS_2024_01/612142001" TargetMode="External" /><Relationship Id="rId25" Type="http://schemas.openxmlformats.org/officeDocument/2006/relationships/hyperlink" Target="https://podminky.urs.cz/item/CS_URS_2024_01/612321131" TargetMode="External" /><Relationship Id="rId26" Type="http://schemas.openxmlformats.org/officeDocument/2006/relationships/hyperlink" Target="https://podminky.urs.cz/item/CS_URS_2024_01/619991021" TargetMode="External" /><Relationship Id="rId27" Type="http://schemas.openxmlformats.org/officeDocument/2006/relationships/hyperlink" Target="https://podminky.urs.cz/item/CS_URS_2024_01/621151011" TargetMode="External" /><Relationship Id="rId28" Type="http://schemas.openxmlformats.org/officeDocument/2006/relationships/hyperlink" Target="https://podminky.urs.cz/item/CS_URS_2024_01/621221021" TargetMode="External" /><Relationship Id="rId29" Type="http://schemas.openxmlformats.org/officeDocument/2006/relationships/hyperlink" Target="https://podminky.urs.cz/item/CS_URS_2024_01/621221151" TargetMode="External" /><Relationship Id="rId30" Type="http://schemas.openxmlformats.org/officeDocument/2006/relationships/hyperlink" Target="https://podminky.urs.cz/item/CS_URS_2024_01/621541012" TargetMode="External" /><Relationship Id="rId31" Type="http://schemas.openxmlformats.org/officeDocument/2006/relationships/hyperlink" Target="https://podminky.urs.cz/item/CS_URS_2024_01/622151011" TargetMode="External" /><Relationship Id="rId32" Type="http://schemas.openxmlformats.org/officeDocument/2006/relationships/hyperlink" Target="https://podminky.urs.cz/item/CS_URS_2024_01/622151021" TargetMode="External" /><Relationship Id="rId33" Type="http://schemas.openxmlformats.org/officeDocument/2006/relationships/hyperlink" Target="https://podminky.urs.cz/item/CS_URS_2024_01/622211011" TargetMode="External" /><Relationship Id="rId34" Type="http://schemas.openxmlformats.org/officeDocument/2006/relationships/hyperlink" Target="https://podminky.urs.cz/item/CS_URS_2024_01/622211031" TargetMode="External" /><Relationship Id="rId35" Type="http://schemas.openxmlformats.org/officeDocument/2006/relationships/hyperlink" Target="https://podminky.urs.cz/item/CS_URS_2024_01/622211041" TargetMode="External" /><Relationship Id="rId36" Type="http://schemas.openxmlformats.org/officeDocument/2006/relationships/hyperlink" Target="https://podminky.urs.cz/item/CS_URS_2024_01/622221131" TargetMode="External" /><Relationship Id="rId37" Type="http://schemas.openxmlformats.org/officeDocument/2006/relationships/hyperlink" Target="https://podminky.urs.cz/item/CS_URS_2024_01/622221151" TargetMode="External" /><Relationship Id="rId38" Type="http://schemas.openxmlformats.org/officeDocument/2006/relationships/hyperlink" Target="https://podminky.urs.cz/item/CS_URS_2024_01/622252002" TargetMode="External" /><Relationship Id="rId39" Type="http://schemas.openxmlformats.org/officeDocument/2006/relationships/hyperlink" Target="https://podminky.urs.cz/item/CS_URS_2024_01/622511112" TargetMode="External" /><Relationship Id="rId40" Type="http://schemas.openxmlformats.org/officeDocument/2006/relationships/hyperlink" Target="https://podminky.urs.cz/item/CS_URS_2024_01/622541012" TargetMode="External" /><Relationship Id="rId41" Type="http://schemas.openxmlformats.org/officeDocument/2006/relationships/hyperlink" Target="https://podminky.urs.cz/item/CS_URS_2024_01/629991012" TargetMode="External" /><Relationship Id="rId42" Type="http://schemas.openxmlformats.org/officeDocument/2006/relationships/hyperlink" Target="https://podminky.urs.cz/item/CS_URS_2024_01/631311116" TargetMode="External" /><Relationship Id="rId43" Type="http://schemas.openxmlformats.org/officeDocument/2006/relationships/hyperlink" Target="https://podminky.urs.cz/item/CS_URS_2024_01/631362021" TargetMode="External" /><Relationship Id="rId44" Type="http://schemas.openxmlformats.org/officeDocument/2006/relationships/hyperlink" Target="https://podminky.urs.cz/item/CS_URS_2024_01/637211122" TargetMode="External" /><Relationship Id="rId45" Type="http://schemas.openxmlformats.org/officeDocument/2006/relationships/hyperlink" Target="https://podminky.urs.cz/item/CS_URS_2024_01/637311131" TargetMode="External" /><Relationship Id="rId46" Type="http://schemas.openxmlformats.org/officeDocument/2006/relationships/hyperlink" Target="https://podminky.urs.cz/item/CS_URS_2024_01/644941111" TargetMode="External" /><Relationship Id="rId47" Type="http://schemas.openxmlformats.org/officeDocument/2006/relationships/hyperlink" Target="https://podminky.urs.cz/item/CS_URS_2024_01/644941112" TargetMode="External" /><Relationship Id="rId48" Type="http://schemas.openxmlformats.org/officeDocument/2006/relationships/hyperlink" Target="https://podminky.urs.cz/item/CS_URS_2024_01/895270012" TargetMode="External" /><Relationship Id="rId49" Type="http://schemas.openxmlformats.org/officeDocument/2006/relationships/hyperlink" Target="https://podminky.urs.cz/item/CS_URS_2024_01/895270021" TargetMode="External" /><Relationship Id="rId50" Type="http://schemas.openxmlformats.org/officeDocument/2006/relationships/hyperlink" Target="https://podminky.urs.cz/item/CS_URS_2024_01/895270031" TargetMode="External" /><Relationship Id="rId51" Type="http://schemas.openxmlformats.org/officeDocument/2006/relationships/hyperlink" Target="https://podminky.urs.cz/item/CS_URS_2024_01/895270062" TargetMode="External" /><Relationship Id="rId52" Type="http://schemas.openxmlformats.org/officeDocument/2006/relationships/hyperlink" Target="https://podminky.urs.cz/item/CS_URS_2024_01/895270067" TargetMode="External" /><Relationship Id="rId53" Type="http://schemas.openxmlformats.org/officeDocument/2006/relationships/hyperlink" Target="https://podminky.urs.cz/item/CS_URS_2024_01/916331112" TargetMode="External" /><Relationship Id="rId54" Type="http://schemas.openxmlformats.org/officeDocument/2006/relationships/hyperlink" Target="https://podminky.urs.cz/item/CS_URS_2024_01/919735112" TargetMode="External" /><Relationship Id="rId55" Type="http://schemas.openxmlformats.org/officeDocument/2006/relationships/hyperlink" Target="https://podminky.urs.cz/item/CS_URS_2024_01/919735122" TargetMode="External" /><Relationship Id="rId56" Type="http://schemas.openxmlformats.org/officeDocument/2006/relationships/hyperlink" Target="https://podminky.urs.cz/item/CS_URS_2024_01/953961214" TargetMode="External" /><Relationship Id="rId57" Type="http://schemas.openxmlformats.org/officeDocument/2006/relationships/hyperlink" Target="https://podminky.urs.cz/item/CS_URS_2024_01/953965131" TargetMode="External" /><Relationship Id="rId58" Type="http://schemas.openxmlformats.org/officeDocument/2006/relationships/hyperlink" Target="https://podminky.urs.cz/item/CS_URS_2024_01/962042320" TargetMode="External" /><Relationship Id="rId59" Type="http://schemas.openxmlformats.org/officeDocument/2006/relationships/hyperlink" Target="https://podminky.urs.cz/item/CS_URS_2024_01/966080103" TargetMode="External" /><Relationship Id="rId60" Type="http://schemas.openxmlformats.org/officeDocument/2006/relationships/hyperlink" Target="https://podminky.urs.cz/item/CS_URS_2024_01/968062375" TargetMode="External" /><Relationship Id="rId61" Type="http://schemas.openxmlformats.org/officeDocument/2006/relationships/hyperlink" Target="https://podminky.urs.cz/item/CS_URS_2024_01/971042361" TargetMode="External" /><Relationship Id="rId62" Type="http://schemas.openxmlformats.org/officeDocument/2006/relationships/hyperlink" Target="https://podminky.urs.cz/item/CS_URS_2024_01/972054341" TargetMode="External" /><Relationship Id="rId63" Type="http://schemas.openxmlformats.org/officeDocument/2006/relationships/hyperlink" Target="https://podminky.urs.cz/item/CS_URS_2024_01/985131111" TargetMode="External" /><Relationship Id="rId64" Type="http://schemas.openxmlformats.org/officeDocument/2006/relationships/hyperlink" Target="https://podminky.urs.cz/item/CS_URS_2024_01/985131311" TargetMode="External" /><Relationship Id="rId65" Type="http://schemas.openxmlformats.org/officeDocument/2006/relationships/hyperlink" Target="https://podminky.urs.cz/item/CS_URS_2024_01/997013212" TargetMode="External" /><Relationship Id="rId66" Type="http://schemas.openxmlformats.org/officeDocument/2006/relationships/hyperlink" Target="https://podminky.urs.cz/item/CS_URS_2024_01/997013501" TargetMode="External" /><Relationship Id="rId67" Type="http://schemas.openxmlformats.org/officeDocument/2006/relationships/hyperlink" Target="https://podminky.urs.cz/item/CS_URS_2024_01/997013509" TargetMode="External" /><Relationship Id="rId68" Type="http://schemas.openxmlformats.org/officeDocument/2006/relationships/hyperlink" Target="https://podminky.urs.cz/item/CS_URS_2024_01/997013811" TargetMode="External" /><Relationship Id="rId69" Type="http://schemas.openxmlformats.org/officeDocument/2006/relationships/hyperlink" Target="https://podminky.urs.cz/item/CS_URS_2024_01/997013814" TargetMode="External" /><Relationship Id="rId70" Type="http://schemas.openxmlformats.org/officeDocument/2006/relationships/hyperlink" Target="https://podminky.urs.cz/item/CS_URS_2024_01/997013861" TargetMode="External" /><Relationship Id="rId71" Type="http://schemas.openxmlformats.org/officeDocument/2006/relationships/hyperlink" Target="https://podminky.urs.cz/item/CS_URS_2024_01/997013862" TargetMode="External" /><Relationship Id="rId72" Type="http://schemas.openxmlformats.org/officeDocument/2006/relationships/hyperlink" Target="https://podminky.urs.cz/item/CS_URS_2024_01/997013871" TargetMode="External" /><Relationship Id="rId73" Type="http://schemas.openxmlformats.org/officeDocument/2006/relationships/hyperlink" Target="https://podminky.urs.cz/item/CS_URS_2024_01/997013875" TargetMode="External" /><Relationship Id="rId74" Type="http://schemas.openxmlformats.org/officeDocument/2006/relationships/hyperlink" Target="https://podminky.urs.cz/item/CS_URS_2024_01/998011002" TargetMode="External" /><Relationship Id="rId75" Type="http://schemas.openxmlformats.org/officeDocument/2006/relationships/hyperlink" Target="https://podminky.urs.cz/item/CS_URS_2024_01/712331111" TargetMode="External" /><Relationship Id="rId76" Type="http://schemas.openxmlformats.org/officeDocument/2006/relationships/hyperlink" Target="https://podminky.urs.cz/item/CS_URS_2024_01/712331801" TargetMode="External" /><Relationship Id="rId77" Type="http://schemas.openxmlformats.org/officeDocument/2006/relationships/hyperlink" Target="https://podminky.urs.cz/item/CS_URS_2024_01/712340832" TargetMode="External" /><Relationship Id="rId78" Type="http://schemas.openxmlformats.org/officeDocument/2006/relationships/hyperlink" Target="https://podminky.urs.cz/item/CS_URS_2024_01/712340834" TargetMode="External" /><Relationship Id="rId79" Type="http://schemas.openxmlformats.org/officeDocument/2006/relationships/hyperlink" Target="https://podminky.urs.cz/item/CS_URS_2024_01/712361802" TargetMode="External" /><Relationship Id="rId80" Type="http://schemas.openxmlformats.org/officeDocument/2006/relationships/hyperlink" Target="https://podminky.urs.cz/item/CS_URS_2024_01/712363545" TargetMode="External" /><Relationship Id="rId81" Type="http://schemas.openxmlformats.org/officeDocument/2006/relationships/hyperlink" Target="https://podminky.urs.cz/item/CS_URS_2024_01/712363612" TargetMode="External" /><Relationship Id="rId82" Type="http://schemas.openxmlformats.org/officeDocument/2006/relationships/hyperlink" Target="https://podminky.urs.cz/item/CS_URS_2024_01/712841559" TargetMode="External" /><Relationship Id="rId83" Type="http://schemas.openxmlformats.org/officeDocument/2006/relationships/hyperlink" Target="https://podminky.urs.cz/item/CS_URS_2024_01/712861702" TargetMode="External" /><Relationship Id="rId84" Type="http://schemas.openxmlformats.org/officeDocument/2006/relationships/hyperlink" Target="https://podminky.urs.cz/item/CS_URS_2024_01/712961901" TargetMode="External" /><Relationship Id="rId85" Type="http://schemas.openxmlformats.org/officeDocument/2006/relationships/hyperlink" Target="https://podminky.urs.cz/item/CS_URS_2024_01/712998201" TargetMode="External" /><Relationship Id="rId86" Type="http://schemas.openxmlformats.org/officeDocument/2006/relationships/hyperlink" Target="https://podminky.urs.cz/item/CS_URS_2024_01/998712102" TargetMode="External" /><Relationship Id="rId87" Type="http://schemas.openxmlformats.org/officeDocument/2006/relationships/hyperlink" Target="https://podminky.urs.cz/item/CS_URS_2024_01/713111121" TargetMode="External" /><Relationship Id="rId88" Type="http://schemas.openxmlformats.org/officeDocument/2006/relationships/hyperlink" Target="https://podminky.urs.cz/item/CS_URS_2024_01/713140821" TargetMode="External" /><Relationship Id="rId89" Type="http://schemas.openxmlformats.org/officeDocument/2006/relationships/hyperlink" Target="https://podminky.urs.cz/item/CS_URS_2024_01/713140823" TargetMode="External" /><Relationship Id="rId90" Type="http://schemas.openxmlformats.org/officeDocument/2006/relationships/hyperlink" Target="https://podminky.urs.cz/item/CS_URS_2024_01/713141121" TargetMode="External" /><Relationship Id="rId91" Type="http://schemas.openxmlformats.org/officeDocument/2006/relationships/hyperlink" Target="https://podminky.urs.cz/item/CS_URS_2024_01/713141135" TargetMode="External" /><Relationship Id="rId92" Type="http://schemas.openxmlformats.org/officeDocument/2006/relationships/hyperlink" Target="https://podminky.urs.cz/item/CS_URS_2024_01/713141151" TargetMode="External" /><Relationship Id="rId93" Type="http://schemas.openxmlformats.org/officeDocument/2006/relationships/hyperlink" Target="https://podminky.urs.cz/item/CS_URS_2024_01/713141356" TargetMode="External" /><Relationship Id="rId94" Type="http://schemas.openxmlformats.org/officeDocument/2006/relationships/hyperlink" Target="https://podminky.urs.cz/item/CS_URS_2024_01/713141396" TargetMode="External" /><Relationship Id="rId95" Type="http://schemas.openxmlformats.org/officeDocument/2006/relationships/hyperlink" Target="https://podminky.urs.cz/item/CS_URS_2024_01/998713102" TargetMode="External" /><Relationship Id="rId96" Type="http://schemas.openxmlformats.org/officeDocument/2006/relationships/hyperlink" Target="https://podminky.urs.cz/item/CS_URS_2024_01/721174063" TargetMode="External" /><Relationship Id="rId97" Type="http://schemas.openxmlformats.org/officeDocument/2006/relationships/hyperlink" Target="https://podminky.urs.cz/item/CS_URS_2024_01/721233113" TargetMode="External" /><Relationship Id="rId98" Type="http://schemas.openxmlformats.org/officeDocument/2006/relationships/hyperlink" Target="https://podminky.urs.cz/item/CS_URS_2024_01/721273153" TargetMode="External" /><Relationship Id="rId99" Type="http://schemas.openxmlformats.org/officeDocument/2006/relationships/hyperlink" Target="https://podminky.urs.cz/item/CS_URS_2024_01/721910912" TargetMode="External" /><Relationship Id="rId100" Type="http://schemas.openxmlformats.org/officeDocument/2006/relationships/hyperlink" Target="https://podminky.urs.cz/item/CS_URS_2024_01/721910922" TargetMode="External" /><Relationship Id="rId101" Type="http://schemas.openxmlformats.org/officeDocument/2006/relationships/hyperlink" Target="https://podminky.urs.cz/item/CS_URS_2024_01/998721101" TargetMode="External" /><Relationship Id="rId102" Type="http://schemas.openxmlformats.org/officeDocument/2006/relationships/hyperlink" Target="https://podminky.urs.cz/item/CS_URS_2024_01/741372013" TargetMode="External" /><Relationship Id="rId103" Type="http://schemas.openxmlformats.org/officeDocument/2006/relationships/hyperlink" Target="https://podminky.urs.cz/item/CS_URS_2024_01/741372052" TargetMode="External" /><Relationship Id="rId104" Type="http://schemas.openxmlformats.org/officeDocument/2006/relationships/hyperlink" Target="https://podminky.urs.cz/item/CS_URS_2024_01/762812961" TargetMode="External" /><Relationship Id="rId105" Type="http://schemas.openxmlformats.org/officeDocument/2006/relationships/hyperlink" Target="https://podminky.urs.cz/item/CS_URS_2024_01/762812963" TargetMode="External" /><Relationship Id="rId106" Type="http://schemas.openxmlformats.org/officeDocument/2006/relationships/hyperlink" Target="https://podminky.urs.cz/item/CS_URS_2024_01/998762102" TargetMode="External" /><Relationship Id="rId107" Type="http://schemas.openxmlformats.org/officeDocument/2006/relationships/hyperlink" Target="https://podminky.urs.cz/item/CS_URS_2024_01/763331206" TargetMode="External" /><Relationship Id="rId108" Type="http://schemas.openxmlformats.org/officeDocument/2006/relationships/hyperlink" Target="https://podminky.urs.cz/item/CS_URS_2024_01/998763101" TargetMode="External" /><Relationship Id="rId109" Type="http://schemas.openxmlformats.org/officeDocument/2006/relationships/hyperlink" Target="https://podminky.urs.cz/item/CS_URS_2024_01/764212663" TargetMode="External" /><Relationship Id="rId110" Type="http://schemas.openxmlformats.org/officeDocument/2006/relationships/hyperlink" Target="https://podminky.urs.cz/item/CS_URS_2024_01/764242434" TargetMode="External" /><Relationship Id="rId111" Type="http://schemas.openxmlformats.org/officeDocument/2006/relationships/hyperlink" Target="https://podminky.urs.cz/item/CS_URS_2024_01/764541415" TargetMode="External" /><Relationship Id="rId112" Type="http://schemas.openxmlformats.org/officeDocument/2006/relationships/hyperlink" Target="https://podminky.urs.cz/item/CS_URS_2024_01/764548403" TargetMode="External" /><Relationship Id="rId113" Type="http://schemas.openxmlformats.org/officeDocument/2006/relationships/hyperlink" Target="https://podminky.urs.cz/item/CS_URS_2024_01/998764102" TargetMode="External" /><Relationship Id="rId114" Type="http://schemas.openxmlformats.org/officeDocument/2006/relationships/hyperlink" Target="https://podminky.urs.cz/item/CS_URS_2024_01/766622131" TargetMode="External" /><Relationship Id="rId115" Type="http://schemas.openxmlformats.org/officeDocument/2006/relationships/hyperlink" Target="https://podminky.urs.cz/item/CS_URS_2024_01/766622132" TargetMode="External" /><Relationship Id="rId116" Type="http://schemas.openxmlformats.org/officeDocument/2006/relationships/hyperlink" Target="https://podminky.urs.cz/item/CS_URS_2024_01/766694116" TargetMode="External" /><Relationship Id="rId117" Type="http://schemas.openxmlformats.org/officeDocument/2006/relationships/hyperlink" Target="https://podminky.urs.cz/item/CS_URS_2024_01/998766101" TargetMode="External" /><Relationship Id="rId118" Type="http://schemas.openxmlformats.org/officeDocument/2006/relationships/hyperlink" Target="https://podminky.urs.cz/item/CS_URS_2024_01/767113110" TargetMode="External" /><Relationship Id="rId119" Type="http://schemas.openxmlformats.org/officeDocument/2006/relationships/hyperlink" Target="https://podminky.urs.cz/item/CS_URS_2024_01/767113140" TargetMode="External" /><Relationship Id="rId120" Type="http://schemas.openxmlformats.org/officeDocument/2006/relationships/hyperlink" Target="https://podminky.urs.cz/item/CS_URS_2024_01/767531121" TargetMode="External" /><Relationship Id="rId121" Type="http://schemas.openxmlformats.org/officeDocument/2006/relationships/hyperlink" Target="https://podminky.urs.cz/item/CS_URS_2024_01/767531215" TargetMode="External" /><Relationship Id="rId122" Type="http://schemas.openxmlformats.org/officeDocument/2006/relationships/hyperlink" Target="https://podminky.urs.cz/item/CS_URS_2024_01/767590120" TargetMode="External" /><Relationship Id="rId123" Type="http://schemas.openxmlformats.org/officeDocument/2006/relationships/hyperlink" Target="https://podminky.urs.cz/item/CS_URS_2024_01/767640221" TargetMode="External" /><Relationship Id="rId124" Type="http://schemas.openxmlformats.org/officeDocument/2006/relationships/hyperlink" Target="https://podminky.urs.cz/item/CS_URS_2024_01/767640222" TargetMode="External" /><Relationship Id="rId125" Type="http://schemas.openxmlformats.org/officeDocument/2006/relationships/hyperlink" Target="https://podminky.urs.cz/item/CS_URS_2024_01/767641112" TargetMode="External" /><Relationship Id="rId126" Type="http://schemas.openxmlformats.org/officeDocument/2006/relationships/hyperlink" Target="https://podminky.urs.cz/item/CS_URS_2024_01/767662110" TargetMode="External" /><Relationship Id="rId127" Type="http://schemas.openxmlformats.org/officeDocument/2006/relationships/hyperlink" Target="https://podminky.urs.cz/item/CS_URS_2024_01/767821112" TargetMode="External" /><Relationship Id="rId128" Type="http://schemas.openxmlformats.org/officeDocument/2006/relationships/hyperlink" Target="https://podminky.urs.cz/item/CS_URS_2024_01/767832101" TargetMode="External" /><Relationship Id="rId129" Type="http://schemas.openxmlformats.org/officeDocument/2006/relationships/hyperlink" Target="https://podminky.urs.cz/item/CS_URS_2024_01/767832102" TargetMode="External" /><Relationship Id="rId130" Type="http://schemas.openxmlformats.org/officeDocument/2006/relationships/hyperlink" Target="https://podminky.urs.cz/item/CS_URS_2024_01/767881152" TargetMode="External" /><Relationship Id="rId131" Type="http://schemas.openxmlformats.org/officeDocument/2006/relationships/hyperlink" Target="https://podminky.urs.cz/item/CS_URS_2024_01/767881161" TargetMode="External" /><Relationship Id="rId132" Type="http://schemas.openxmlformats.org/officeDocument/2006/relationships/hyperlink" Target="https://podminky.urs.cz/item/CS_URS_2024_01/998767101" TargetMode="External" /><Relationship Id="rId133" Type="http://schemas.openxmlformats.org/officeDocument/2006/relationships/hyperlink" Target="https://podminky.urs.cz/item/CS_URS_2024_01/771111011" TargetMode="External" /><Relationship Id="rId134" Type="http://schemas.openxmlformats.org/officeDocument/2006/relationships/hyperlink" Target="https://podminky.urs.cz/item/CS_URS_2024_01/771121011" TargetMode="External" /><Relationship Id="rId135" Type="http://schemas.openxmlformats.org/officeDocument/2006/relationships/hyperlink" Target="https://podminky.urs.cz/item/CS_URS_2024_01/771151026" TargetMode="External" /><Relationship Id="rId136" Type="http://schemas.openxmlformats.org/officeDocument/2006/relationships/hyperlink" Target="https://podminky.urs.cz/item/CS_URS_2024_01/771474112" TargetMode="External" /><Relationship Id="rId137" Type="http://schemas.openxmlformats.org/officeDocument/2006/relationships/hyperlink" Target="https://podminky.urs.cz/item/CS_URS_2024_01/771571810" TargetMode="External" /><Relationship Id="rId138" Type="http://schemas.openxmlformats.org/officeDocument/2006/relationships/hyperlink" Target="https://podminky.urs.cz/item/CS_URS_2024_01/771574478" TargetMode="External" /><Relationship Id="rId139" Type="http://schemas.openxmlformats.org/officeDocument/2006/relationships/hyperlink" Target="https://podminky.urs.cz/item/CS_URS_2024_01/771591112" TargetMode="External" /><Relationship Id="rId140" Type="http://schemas.openxmlformats.org/officeDocument/2006/relationships/hyperlink" Target="https://podminky.urs.cz/item/CS_URS_2024_01/998771101" TargetMode="External" /><Relationship Id="rId141" Type="http://schemas.openxmlformats.org/officeDocument/2006/relationships/hyperlink" Target="https://podminky.urs.cz/item/CS_URS_2024_01/777131111" TargetMode="External" /><Relationship Id="rId142" Type="http://schemas.openxmlformats.org/officeDocument/2006/relationships/hyperlink" Target="https://podminky.urs.cz/item/CS_URS_2024_01/777611121" TargetMode="External" /><Relationship Id="rId143" Type="http://schemas.openxmlformats.org/officeDocument/2006/relationships/hyperlink" Target="https://podminky.urs.cz/item/CS_URS_2024_01/777611161" TargetMode="External" /><Relationship Id="rId144" Type="http://schemas.openxmlformats.org/officeDocument/2006/relationships/hyperlink" Target="https://podminky.urs.cz/item/CS_URS_2024_01/998777102" TargetMode="External" /><Relationship Id="rId145" Type="http://schemas.openxmlformats.org/officeDocument/2006/relationships/hyperlink" Target="https://podminky.urs.cz/item/CS_URS_2024_01/781674113" TargetMode="External" /><Relationship Id="rId146" Type="http://schemas.openxmlformats.org/officeDocument/2006/relationships/hyperlink" Target="https://podminky.urs.cz/item/CS_URS_2024_01/998781101" TargetMode="External" /><Relationship Id="rId147" Type="http://schemas.openxmlformats.org/officeDocument/2006/relationships/hyperlink" Target="https://podminky.urs.cz/item/CS_URS_2024_01/783306811" TargetMode="External" /><Relationship Id="rId148" Type="http://schemas.openxmlformats.org/officeDocument/2006/relationships/hyperlink" Target="https://podminky.urs.cz/item/CS_URS_2024_01/783314101" TargetMode="External" /><Relationship Id="rId149" Type="http://schemas.openxmlformats.org/officeDocument/2006/relationships/hyperlink" Target="https://podminky.urs.cz/item/CS_URS_2024_01/783315101" TargetMode="External" /><Relationship Id="rId150" Type="http://schemas.openxmlformats.org/officeDocument/2006/relationships/hyperlink" Target="https://podminky.urs.cz/item/CS_URS_2024_01/783317101" TargetMode="External" /><Relationship Id="rId151" Type="http://schemas.openxmlformats.org/officeDocument/2006/relationships/hyperlink" Target="https://podminky.urs.cz/item/CS_URS_2024_01/783801201" TargetMode="External" /><Relationship Id="rId152" Type="http://schemas.openxmlformats.org/officeDocument/2006/relationships/hyperlink" Target="https://podminky.urs.cz/item/CS_URS_2024_01/783813131" TargetMode="External" /><Relationship Id="rId153" Type="http://schemas.openxmlformats.org/officeDocument/2006/relationships/hyperlink" Target="https://podminky.urs.cz/item/CS_URS_2024_01/783817421" TargetMode="External" /><Relationship Id="rId154" Type="http://schemas.openxmlformats.org/officeDocument/2006/relationships/hyperlink" Target="https://podminky.urs.cz/item/CS_URS_2024_01/783822213" TargetMode="External" /><Relationship Id="rId155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310239211" TargetMode="External" /><Relationship Id="rId2" Type="http://schemas.openxmlformats.org/officeDocument/2006/relationships/hyperlink" Target="https://podminky.urs.cz/item/CS_URS_2024_01/311272031" TargetMode="External" /><Relationship Id="rId3" Type="http://schemas.openxmlformats.org/officeDocument/2006/relationships/hyperlink" Target="https://podminky.urs.cz/item/CS_URS_2024_01/317944321" TargetMode="External" /><Relationship Id="rId4" Type="http://schemas.openxmlformats.org/officeDocument/2006/relationships/hyperlink" Target="https://podminky.urs.cz/item/CS_URS_2024_01/342244111" TargetMode="External" /><Relationship Id="rId5" Type="http://schemas.openxmlformats.org/officeDocument/2006/relationships/hyperlink" Target="https://podminky.urs.cz/item/CS_URS_2024_01/342244121" TargetMode="External" /><Relationship Id="rId6" Type="http://schemas.openxmlformats.org/officeDocument/2006/relationships/hyperlink" Target="https://podminky.urs.cz/item/CS_URS_2024_01/41132161R" TargetMode="External" /><Relationship Id="rId7" Type="http://schemas.openxmlformats.org/officeDocument/2006/relationships/hyperlink" Target="https://podminky.urs.cz/item/CS_URS_2024_01/611325417" TargetMode="External" /><Relationship Id="rId8" Type="http://schemas.openxmlformats.org/officeDocument/2006/relationships/hyperlink" Target="https://podminky.urs.cz/item/CS_URS_2024_01/611325421" TargetMode="External" /><Relationship Id="rId9" Type="http://schemas.openxmlformats.org/officeDocument/2006/relationships/hyperlink" Target="https://podminky.urs.cz/item/CS_URS_2024_01/612325417" TargetMode="External" /><Relationship Id="rId10" Type="http://schemas.openxmlformats.org/officeDocument/2006/relationships/hyperlink" Target="https://podminky.urs.cz/item/CS_URS_2024_01/612325421" TargetMode="External" /><Relationship Id="rId11" Type="http://schemas.openxmlformats.org/officeDocument/2006/relationships/hyperlink" Target="https://podminky.urs.cz/item/CS_URS_2024_01/632451101" TargetMode="External" /><Relationship Id="rId12" Type="http://schemas.openxmlformats.org/officeDocument/2006/relationships/hyperlink" Target="https://podminky.urs.cz/item/CS_URS_2024_01/642943112" TargetMode="External" /><Relationship Id="rId13" Type="http://schemas.openxmlformats.org/officeDocument/2006/relationships/hyperlink" Target="https://podminky.urs.cz/item/CS_URS_2024_01/949101111" TargetMode="External" /><Relationship Id="rId14" Type="http://schemas.openxmlformats.org/officeDocument/2006/relationships/hyperlink" Target="https://podminky.urs.cz/item/CS_URS_2024_01/962031132" TargetMode="External" /><Relationship Id="rId15" Type="http://schemas.openxmlformats.org/officeDocument/2006/relationships/hyperlink" Target="https://podminky.urs.cz/item/CS_URS_2024_01/962032231" TargetMode="External" /><Relationship Id="rId16" Type="http://schemas.openxmlformats.org/officeDocument/2006/relationships/hyperlink" Target="https://podminky.urs.cz/item/CS_URS_2024_01/963013530" TargetMode="External" /><Relationship Id="rId17" Type="http://schemas.openxmlformats.org/officeDocument/2006/relationships/hyperlink" Target="https://podminky.urs.cz/item/CS_URS_2024_01/963051113" TargetMode="External" /><Relationship Id="rId18" Type="http://schemas.openxmlformats.org/officeDocument/2006/relationships/hyperlink" Target="https://podminky.urs.cz/item/CS_URS_2024_01/977151124" TargetMode="External" /><Relationship Id="rId19" Type="http://schemas.openxmlformats.org/officeDocument/2006/relationships/hyperlink" Target="https://podminky.urs.cz/item/CS_URS_2024_01/997013211" TargetMode="External" /><Relationship Id="rId20" Type="http://schemas.openxmlformats.org/officeDocument/2006/relationships/hyperlink" Target="https://podminky.urs.cz/item/CS_URS_2024_01/997013501" TargetMode="External" /><Relationship Id="rId21" Type="http://schemas.openxmlformats.org/officeDocument/2006/relationships/hyperlink" Target="https://podminky.urs.cz/item/CS_URS_2024_01/997013509" TargetMode="External" /><Relationship Id="rId22" Type="http://schemas.openxmlformats.org/officeDocument/2006/relationships/hyperlink" Target="https://podminky.urs.cz/item/CS_URS_2024_01/997013862" TargetMode="External" /><Relationship Id="rId23" Type="http://schemas.openxmlformats.org/officeDocument/2006/relationships/hyperlink" Target="https://podminky.urs.cz/item/CS_URS_2024_01/997013863" TargetMode="External" /><Relationship Id="rId24" Type="http://schemas.openxmlformats.org/officeDocument/2006/relationships/hyperlink" Target="https://podminky.urs.cz/item/CS_URS_2024_01/751511833" TargetMode="External" /><Relationship Id="rId25" Type="http://schemas.openxmlformats.org/officeDocument/2006/relationships/hyperlink" Target="https://podminky.urs.cz/item/CS_URS_2024_01/777111141" TargetMode="External" /><Relationship Id="rId26" Type="http://schemas.openxmlformats.org/officeDocument/2006/relationships/hyperlink" Target="https://podminky.urs.cz/item/CS_URS_2024_01/777131111" TargetMode="External" /><Relationship Id="rId27" Type="http://schemas.openxmlformats.org/officeDocument/2006/relationships/hyperlink" Target="https://podminky.urs.cz/item/CS_URS_2024_01/777511103" TargetMode="External" /><Relationship Id="rId28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33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20221021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Rekonstrukce školní jídelny ZŠ Špičák R2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Česká Lípa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5. 3. 2024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Město Č. Lípa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 xml:space="preserve"> 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>J. Nešněra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ROUND(AG55+AG59+AG62+AG66+AG69,2)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ROUND(AS55+AS59+AS62+AS66+AS69,2)</f>
        <v>0</v>
      </c>
      <c r="AT54" s="108">
        <f>ROUND(SUM(AV54:AW54),2)</f>
        <v>0</v>
      </c>
      <c r="AU54" s="109">
        <f>ROUND(AU55+AU59+AU62+AU66+AU69,5)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ROUND(AZ55+AZ59+AZ62+AZ66+AZ69,2)</f>
        <v>0</v>
      </c>
      <c r="BA54" s="108">
        <f>ROUND(BA55+BA59+BA62+BA66+BA69,2)</f>
        <v>0</v>
      </c>
      <c r="BB54" s="108">
        <f>ROUND(BB55+BB59+BB62+BB66+BB69,2)</f>
        <v>0</v>
      </c>
      <c r="BC54" s="108">
        <f>ROUND(BC55+BC59+BC62+BC66+BC69,2)</f>
        <v>0</v>
      </c>
      <c r="BD54" s="110">
        <f>ROUND(BD55+BD59+BD62+BD66+BD69,2)</f>
        <v>0</v>
      </c>
      <c r="BE54" s="6"/>
      <c r="BS54" s="111" t="s">
        <v>71</v>
      </c>
      <c r="BT54" s="111" t="s">
        <v>72</v>
      </c>
      <c r="BU54" s="112" t="s">
        <v>73</v>
      </c>
      <c r="BV54" s="111" t="s">
        <v>74</v>
      </c>
      <c r="BW54" s="111" t="s">
        <v>5</v>
      </c>
      <c r="BX54" s="111" t="s">
        <v>75</v>
      </c>
      <c r="CL54" s="111" t="s">
        <v>19</v>
      </c>
    </row>
    <row r="55" spans="1:91" s="7" customFormat="1" ht="16.5" customHeight="1">
      <c r="A55" s="7"/>
      <c r="B55" s="113"/>
      <c r="C55" s="114"/>
      <c r="D55" s="115" t="s">
        <v>76</v>
      </c>
      <c r="E55" s="115"/>
      <c r="F55" s="115"/>
      <c r="G55" s="115"/>
      <c r="H55" s="115"/>
      <c r="I55" s="116"/>
      <c r="J55" s="115" t="s">
        <v>77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ROUND(SUM(AG56:AG58),2)</f>
        <v>0</v>
      </c>
      <c r="AH55" s="116"/>
      <c r="AI55" s="116"/>
      <c r="AJ55" s="116"/>
      <c r="AK55" s="116"/>
      <c r="AL55" s="116"/>
      <c r="AM55" s="116"/>
      <c r="AN55" s="118">
        <f>SUM(AG55,AT55)</f>
        <v>0</v>
      </c>
      <c r="AO55" s="116"/>
      <c r="AP55" s="116"/>
      <c r="AQ55" s="119" t="s">
        <v>78</v>
      </c>
      <c r="AR55" s="120"/>
      <c r="AS55" s="121">
        <f>ROUND(SUM(AS56:AS58),2)</f>
        <v>0</v>
      </c>
      <c r="AT55" s="122">
        <f>ROUND(SUM(AV55:AW55),2)</f>
        <v>0</v>
      </c>
      <c r="AU55" s="123">
        <f>ROUND(SUM(AU56:AU58),5)</f>
        <v>0</v>
      </c>
      <c r="AV55" s="122">
        <f>ROUND(AZ55*L29,2)</f>
        <v>0</v>
      </c>
      <c r="AW55" s="122">
        <f>ROUND(BA55*L30,2)</f>
        <v>0</v>
      </c>
      <c r="AX55" s="122">
        <f>ROUND(BB55*L29,2)</f>
        <v>0</v>
      </c>
      <c r="AY55" s="122">
        <f>ROUND(BC55*L30,2)</f>
        <v>0</v>
      </c>
      <c r="AZ55" s="122">
        <f>ROUND(SUM(AZ56:AZ58),2)</f>
        <v>0</v>
      </c>
      <c r="BA55" s="122">
        <f>ROUND(SUM(BA56:BA58),2)</f>
        <v>0</v>
      </c>
      <c r="BB55" s="122">
        <f>ROUND(SUM(BB56:BB58),2)</f>
        <v>0</v>
      </c>
      <c r="BC55" s="122">
        <f>ROUND(SUM(BC56:BC58),2)</f>
        <v>0</v>
      </c>
      <c r="BD55" s="124">
        <f>ROUND(SUM(BD56:BD58),2)</f>
        <v>0</v>
      </c>
      <c r="BE55" s="7"/>
      <c r="BS55" s="125" t="s">
        <v>71</v>
      </c>
      <c r="BT55" s="125" t="s">
        <v>79</v>
      </c>
      <c r="BV55" s="125" t="s">
        <v>74</v>
      </c>
      <c r="BW55" s="125" t="s">
        <v>80</v>
      </c>
      <c r="BX55" s="125" t="s">
        <v>5</v>
      </c>
      <c r="CL55" s="125" t="s">
        <v>19</v>
      </c>
      <c r="CM55" s="125" t="s">
        <v>81</v>
      </c>
    </row>
    <row r="56" spans="1:91" s="4" customFormat="1" ht="16.5" customHeight="1">
      <c r="A56" s="126" t="s">
        <v>82</v>
      </c>
      <c r="B56" s="65"/>
      <c r="C56" s="127"/>
      <c r="D56" s="127"/>
      <c r="E56" s="128" t="s">
        <v>76</v>
      </c>
      <c r="F56" s="128"/>
      <c r="G56" s="128"/>
      <c r="H56" s="128"/>
      <c r="I56" s="128"/>
      <c r="J56" s="127"/>
      <c r="K56" s="128" t="s">
        <v>77</v>
      </c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9">
        <f>'01 - SO 01 Rekonstrukce p...'!J30</f>
        <v>0</v>
      </c>
      <c r="AH56" s="127"/>
      <c r="AI56" s="127"/>
      <c r="AJ56" s="127"/>
      <c r="AK56" s="127"/>
      <c r="AL56" s="127"/>
      <c r="AM56" s="127"/>
      <c r="AN56" s="129">
        <f>SUM(AG56,AT56)</f>
        <v>0</v>
      </c>
      <c r="AO56" s="127"/>
      <c r="AP56" s="127"/>
      <c r="AQ56" s="130" t="s">
        <v>83</v>
      </c>
      <c r="AR56" s="67"/>
      <c r="AS56" s="131">
        <v>0</v>
      </c>
      <c r="AT56" s="132">
        <f>ROUND(SUM(AV56:AW56),2)</f>
        <v>0</v>
      </c>
      <c r="AU56" s="133">
        <f>'01 - SO 01 Rekonstrukce p...'!P104</f>
        <v>0</v>
      </c>
      <c r="AV56" s="132">
        <f>'01 - SO 01 Rekonstrukce p...'!J33</f>
        <v>0</v>
      </c>
      <c r="AW56" s="132">
        <f>'01 - SO 01 Rekonstrukce p...'!J34</f>
        <v>0</v>
      </c>
      <c r="AX56" s="132">
        <f>'01 - SO 01 Rekonstrukce p...'!J35</f>
        <v>0</v>
      </c>
      <c r="AY56" s="132">
        <f>'01 - SO 01 Rekonstrukce p...'!J36</f>
        <v>0</v>
      </c>
      <c r="AZ56" s="132">
        <f>'01 - SO 01 Rekonstrukce p...'!F33</f>
        <v>0</v>
      </c>
      <c r="BA56" s="132">
        <f>'01 - SO 01 Rekonstrukce p...'!F34</f>
        <v>0</v>
      </c>
      <c r="BB56" s="132">
        <f>'01 - SO 01 Rekonstrukce p...'!F35</f>
        <v>0</v>
      </c>
      <c r="BC56" s="132">
        <f>'01 - SO 01 Rekonstrukce p...'!F36</f>
        <v>0</v>
      </c>
      <c r="BD56" s="134">
        <f>'01 - SO 01 Rekonstrukce p...'!F37</f>
        <v>0</v>
      </c>
      <c r="BE56" s="4"/>
      <c r="BT56" s="135" t="s">
        <v>81</v>
      </c>
      <c r="BU56" s="135" t="s">
        <v>84</v>
      </c>
      <c r="BV56" s="135" t="s">
        <v>74</v>
      </c>
      <c r="BW56" s="135" t="s">
        <v>80</v>
      </c>
      <c r="BX56" s="135" t="s">
        <v>5</v>
      </c>
      <c r="CL56" s="135" t="s">
        <v>19</v>
      </c>
      <c r="CM56" s="135" t="s">
        <v>81</v>
      </c>
    </row>
    <row r="57" spans="1:90" s="4" customFormat="1" ht="16.5" customHeight="1">
      <c r="A57" s="126" t="s">
        <v>82</v>
      </c>
      <c r="B57" s="65"/>
      <c r="C57" s="127"/>
      <c r="D57" s="127"/>
      <c r="E57" s="128" t="s">
        <v>85</v>
      </c>
      <c r="F57" s="128"/>
      <c r="G57" s="128"/>
      <c r="H57" s="128"/>
      <c r="I57" s="128"/>
      <c r="J57" s="127"/>
      <c r="K57" s="128" t="s">
        <v>86</v>
      </c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9">
        <f>'01a - elektroinstalace'!J32</f>
        <v>0</v>
      </c>
      <c r="AH57" s="127"/>
      <c r="AI57" s="127"/>
      <c r="AJ57" s="127"/>
      <c r="AK57" s="127"/>
      <c r="AL57" s="127"/>
      <c r="AM57" s="127"/>
      <c r="AN57" s="129">
        <f>SUM(AG57,AT57)</f>
        <v>0</v>
      </c>
      <c r="AO57" s="127"/>
      <c r="AP57" s="127"/>
      <c r="AQ57" s="130" t="s">
        <v>83</v>
      </c>
      <c r="AR57" s="67"/>
      <c r="AS57" s="131">
        <v>0</v>
      </c>
      <c r="AT57" s="132">
        <f>ROUND(SUM(AV57:AW57),2)</f>
        <v>0</v>
      </c>
      <c r="AU57" s="133">
        <f>'01a - elektroinstalace'!P90</f>
        <v>0</v>
      </c>
      <c r="AV57" s="132">
        <f>'01a - elektroinstalace'!J35</f>
        <v>0</v>
      </c>
      <c r="AW57" s="132">
        <f>'01a - elektroinstalace'!J36</f>
        <v>0</v>
      </c>
      <c r="AX57" s="132">
        <f>'01a - elektroinstalace'!J37</f>
        <v>0</v>
      </c>
      <c r="AY57" s="132">
        <f>'01a - elektroinstalace'!J38</f>
        <v>0</v>
      </c>
      <c r="AZ57" s="132">
        <f>'01a - elektroinstalace'!F35</f>
        <v>0</v>
      </c>
      <c r="BA57" s="132">
        <f>'01a - elektroinstalace'!F36</f>
        <v>0</v>
      </c>
      <c r="BB57" s="132">
        <f>'01a - elektroinstalace'!F37</f>
        <v>0</v>
      </c>
      <c r="BC57" s="132">
        <f>'01a - elektroinstalace'!F38</f>
        <v>0</v>
      </c>
      <c r="BD57" s="134">
        <f>'01a - elektroinstalace'!F39</f>
        <v>0</v>
      </c>
      <c r="BE57" s="4"/>
      <c r="BT57" s="135" t="s">
        <v>81</v>
      </c>
      <c r="BV57" s="135" t="s">
        <v>74</v>
      </c>
      <c r="BW57" s="135" t="s">
        <v>87</v>
      </c>
      <c r="BX57" s="135" t="s">
        <v>80</v>
      </c>
      <c r="CL57" s="135" t="s">
        <v>19</v>
      </c>
    </row>
    <row r="58" spans="1:90" s="4" customFormat="1" ht="16.5" customHeight="1">
      <c r="A58" s="126" t="s">
        <v>82</v>
      </c>
      <c r="B58" s="65"/>
      <c r="C58" s="127"/>
      <c r="D58" s="127"/>
      <c r="E58" s="128" t="s">
        <v>88</v>
      </c>
      <c r="F58" s="128"/>
      <c r="G58" s="128"/>
      <c r="H58" s="128"/>
      <c r="I58" s="128"/>
      <c r="J58" s="127"/>
      <c r="K58" s="128" t="s">
        <v>89</v>
      </c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9">
        <f>'01b - ZTI'!J32</f>
        <v>0</v>
      </c>
      <c r="AH58" s="127"/>
      <c r="AI58" s="127"/>
      <c r="AJ58" s="127"/>
      <c r="AK58" s="127"/>
      <c r="AL58" s="127"/>
      <c r="AM58" s="127"/>
      <c r="AN58" s="129">
        <f>SUM(AG58,AT58)</f>
        <v>0</v>
      </c>
      <c r="AO58" s="127"/>
      <c r="AP58" s="127"/>
      <c r="AQ58" s="130" t="s">
        <v>83</v>
      </c>
      <c r="AR58" s="67"/>
      <c r="AS58" s="131">
        <v>0</v>
      </c>
      <c r="AT58" s="132">
        <f>ROUND(SUM(AV58:AW58),2)</f>
        <v>0</v>
      </c>
      <c r="AU58" s="133">
        <f>'01b - ZTI'!P92</f>
        <v>0</v>
      </c>
      <c r="AV58" s="132">
        <f>'01b - ZTI'!J35</f>
        <v>0</v>
      </c>
      <c r="AW58" s="132">
        <f>'01b - ZTI'!J36</f>
        <v>0</v>
      </c>
      <c r="AX58" s="132">
        <f>'01b - ZTI'!J37</f>
        <v>0</v>
      </c>
      <c r="AY58" s="132">
        <f>'01b - ZTI'!J38</f>
        <v>0</v>
      </c>
      <c r="AZ58" s="132">
        <f>'01b - ZTI'!F35</f>
        <v>0</v>
      </c>
      <c r="BA58" s="132">
        <f>'01b - ZTI'!F36</f>
        <v>0</v>
      </c>
      <c r="BB58" s="132">
        <f>'01b - ZTI'!F37</f>
        <v>0</v>
      </c>
      <c r="BC58" s="132">
        <f>'01b - ZTI'!F38</f>
        <v>0</v>
      </c>
      <c r="BD58" s="134">
        <f>'01b - ZTI'!F39</f>
        <v>0</v>
      </c>
      <c r="BE58" s="4"/>
      <c r="BT58" s="135" t="s">
        <v>81</v>
      </c>
      <c r="BV58" s="135" t="s">
        <v>74</v>
      </c>
      <c r="BW58" s="135" t="s">
        <v>90</v>
      </c>
      <c r="BX58" s="135" t="s">
        <v>80</v>
      </c>
      <c r="CL58" s="135" t="s">
        <v>19</v>
      </c>
    </row>
    <row r="59" spans="1:91" s="7" customFormat="1" ht="16.5" customHeight="1">
      <c r="A59" s="7"/>
      <c r="B59" s="113"/>
      <c r="C59" s="114"/>
      <c r="D59" s="115" t="s">
        <v>91</v>
      </c>
      <c r="E59" s="115"/>
      <c r="F59" s="115"/>
      <c r="G59" s="115"/>
      <c r="H59" s="115"/>
      <c r="I59" s="116"/>
      <c r="J59" s="115" t="s">
        <v>92</v>
      </c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7">
        <f>ROUND(SUM(AG60:AG61),2)</f>
        <v>0</v>
      </c>
      <c r="AH59" s="116"/>
      <c r="AI59" s="116"/>
      <c r="AJ59" s="116"/>
      <c r="AK59" s="116"/>
      <c r="AL59" s="116"/>
      <c r="AM59" s="116"/>
      <c r="AN59" s="118">
        <f>SUM(AG59,AT59)</f>
        <v>0</v>
      </c>
      <c r="AO59" s="116"/>
      <c r="AP59" s="116"/>
      <c r="AQ59" s="119" t="s">
        <v>78</v>
      </c>
      <c r="AR59" s="120"/>
      <c r="AS59" s="121">
        <f>ROUND(SUM(AS60:AS61),2)</f>
        <v>0</v>
      </c>
      <c r="AT59" s="122">
        <f>ROUND(SUM(AV59:AW59),2)</f>
        <v>0</v>
      </c>
      <c r="AU59" s="123">
        <f>ROUND(SUM(AU60:AU61),5)</f>
        <v>0</v>
      </c>
      <c r="AV59" s="122">
        <f>ROUND(AZ59*L29,2)</f>
        <v>0</v>
      </c>
      <c r="AW59" s="122">
        <f>ROUND(BA59*L30,2)</f>
        <v>0</v>
      </c>
      <c r="AX59" s="122">
        <f>ROUND(BB59*L29,2)</f>
        <v>0</v>
      </c>
      <c r="AY59" s="122">
        <f>ROUND(BC59*L30,2)</f>
        <v>0</v>
      </c>
      <c r="AZ59" s="122">
        <f>ROUND(SUM(AZ60:AZ61),2)</f>
        <v>0</v>
      </c>
      <c r="BA59" s="122">
        <f>ROUND(SUM(BA60:BA61),2)</f>
        <v>0</v>
      </c>
      <c r="BB59" s="122">
        <f>ROUND(SUM(BB60:BB61),2)</f>
        <v>0</v>
      </c>
      <c r="BC59" s="122">
        <f>ROUND(SUM(BC60:BC61),2)</f>
        <v>0</v>
      </c>
      <c r="BD59" s="124">
        <f>ROUND(SUM(BD60:BD61),2)</f>
        <v>0</v>
      </c>
      <c r="BE59" s="7"/>
      <c r="BS59" s="125" t="s">
        <v>71</v>
      </c>
      <c r="BT59" s="125" t="s">
        <v>79</v>
      </c>
      <c r="BV59" s="125" t="s">
        <v>74</v>
      </c>
      <c r="BW59" s="125" t="s">
        <v>93</v>
      </c>
      <c r="BX59" s="125" t="s">
        <v>5</v>
      </c>
      <c r="CL59" s="125" t="s">
        <v>19</v>
      </c>
      <c r="CM59" s="125" t="s">
        <v>81</v>
      </c>
    </row>
    <row r="60" spans="1:91" s="4" customFormat="1" ht="16.5" customHeight="1">
      <c r="A60" s="126" t="s">
        <v>82</v>
      </c>
      <c r="B60" s="65"/>
      <c r="C60" s="127"/>
      <c r="D60" s="127"/>
      <c r="E60" s="128" t="s">
        <v>91</v>
      </c>
      <c r="F60" s="128"/>
      <c r="G60" s="128"/>
      <c r="H60" s="128"/>
      <c r="I60" s="128"/>
      <c r="J60" s="127"/>
      <c r="K60" s="128" t="s">
        <v>92</v>
      </c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9">
        <f>'02 - SO 02 Zateplení obál...'!J30</f>
        <v>0</v>
      </c>
      <c r="AH60" s="127"/>
      <c r="AI60" s="127"/>
      <c r="AJ60" s="127"/>
      <c r="AK60" s="127"/>
      <c r="AL60" s="127"/>
      <c r="AM60" s="127"/>
      <c r="AN60" s="129">
        <f>SUM(AG60,AT60)</f>
        <v>0</v>
      </c>
      <c r="AO60" s="127"/>
      <c r="AP60" s="127"/>
      <c r="AQ60" s="130" t="s">
        <v>83</v>
      </c>
      <c r="AR60" s="67"/>
      <c r="AS60" s="131">
        <v>0</v>
      </c>
      <c r="AT60" s="132">
        <f>ROUND(SUM(AV60:AW60),2)</f>
        <v>0</v>
      </c>
      <c r="AU60" s="133">
        <f>'02 - SO 02 Zateplení obál...'!P105</f>
        <v>0</v>
      </c>
      <c r="AV60" s="132">
        <f>'02 - SO 02 Zateplení obál...'!J33</f>
        <v>0</v>
      </c>
      <c r="AW60" s="132">
        <f>'02 - SO 02 Zateplení obál...'!J34</f>
        <v>0</v>
      </c>
      <c r="AX60" s="132">
        <f>'02 - SO 02 Zateplení obál...'!J35</f>
        <v>0</v>
      </c>
      <c r="AY60" s="132">
        <f>'02 - SO 02 Zateplení obál...'!J36</f>
        <v>0</v>
      </c>
      <c r="AZ60" s="132">
        <f>'02 - SO 02 Zateplení obál...'!F33</f>
        <v>0</v>
      </c>
      <c r="BA60" s="132">
        <f>'02 - SO 02 Zateplení obál...'!F34</f>
        <v>0</v>
      </c>
      <c r="BB60" s="132">
        <f>'02 - SO 02 Zateplení obál...'!F35</f>
        <v>0</v>
      </c>
      <c r="BC60" s="132">
        <f>'02 - SO 02 Zateplení obál...'!F36</f>
        <v>0</v>
      </c>
      <c r="BD60" s="134">
        <f>'02 - SO 02 Zateplení obál...'!F37</f>
        <v>0</v>
      </c>
      <c r="BE60" s="4"/>
      <c r="BT60" s="135" t="s">
        <v>81</v>
      </c>
      <c r="BU60" s="135" t="s">
        <v>84</v>
      </c>
      <c r="BV60" s="135" t="s">
        <v>74</v>
      </c>
      <c r="BW60" s="135" t="s">
        <v>93</v>
      </c>
      <c r="BX60" s="135" t="s">
        <v>5</v>
      </c>
      <c r="CL60" s="135" t="s">
        <v>19</v>
      </c>
      <c r="CM60" s="135" t="s">
        <v>81</v>
      </c>
    </row>
    <row r="61" spans="1:90" s="4" customFormat="1" ht="16.5" customHeight="1">
      <c r="A61" s="126" t="s">
        <v>82</v>
      </c>
      <c r="B61" s="65"/>
      <c r="C61" s="127"/>
      <c r="D61" s="127"/>
      <c r="E61" s="128" t="s">
        <v>94</v>
      </c>
      <c r="F61" s="128"/>
      <c r="G61" s="128"/>
      <c r="H61" s="128"/>
      <c r="I61" s="128"/>
      <c r="J61" s="127"/>
      <c r="K61" s="128" t="s">
        <v>86</v>
      </c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9">
        <f>'02a - elektroinstalace'!J32</f>
        <v>0</v>
      </c>
      <c r="AH61" s="127"/>
      <c r="AI61" s="127"/>
      <c r="AJ61" s="127"/>
      <c r="AK61" s="127"/>
      <c r="AL61" s="127"/>
      <c r="AM61" s="127"/>
      <c r="AN61" s="129">
        <f>SUM(AG61,AT61)</f>
        <v>0</v>
      </c>
      <c r="AO61" s="127"/>
      <c r="AP61" s="127"/>
      <c r="AQ61" s="130" t="s">
        <v>83</v>
      </c>
      <c r="AR61" s="67"/>
      <c r="AS61" s="131">
        <v>0</v>
      </c>
      <c r="AT61" s="132">
        <f>ROUND(SUM(AV61:AW61),2)</f>
        <v>0</v>
      </c>
      <c r="AU61" s="133">
        <f>'02a - elektroinstalace'!P87</f>
        <v>0</v>
      </c>
      <c r="AV61" s="132">
        <f>'02a - elektroinstalace'!J35</f>
        <v>0</v>
      </c>
      <c r="AW61" s="132">
        <f>'02a - elektroinstalace'!J36</f>
        <v>0</v>
      </c>
      <c r="AX61" s="132">
        <f>'02a - elektroinstalace'!J37</f>
        <v>0</v>
      </c>
      <c r="AY61" s="132">
        <f>'02a - elektroinstalace'!J38</f>
        <v>0</v>
      </c>
      <c r="AZ61" s="132">
        <f>'02a - elektroinstalace'!F35</f>
        <v>0</v>
      </c>
      <c r="BA61" s="132">
        <f>'02a - elektroinstalace'!F36</f>
        <v>0</v>
      </c>
      <c r="BB61" s="132">
        <f>'02a - elektroinstalace'!F37</f>
        <v>0</v>
      </c>
      <c r="BC61" s="132">
        <f>'02a - elektroinstalace'!F38</f>
        <v>0</v>
      </c>
      <c r="BD61" s="134">
        <f>'02a - elektroinstalace'!F39</f>
        <v>0</v>
      </c>
      <c r="BE61" s="4"/>
      <c r="BT61" s="135" t="s">
        <v>81</v>
      </c>
      <c r="BV61" s="135" t="s">
        <v>74</v>
      </c>
      <c r="BW61" s="135" t="s">
        <v>95</v>
      </c>
      <c r="BX61" s="135" t="s">
        <v>93</v>
      </c>
      <c r="CL61" s="135" t="s">
        <v>19</v>
      </c>
    </row>
    <row r="62" spans="1:91" s="7" customFormat="1" ht="16.5" customHeight="1">
      <c r="A62" s="7"/>
      <c r="B62" s="113"/>
      <c r="C62" s="114"/>
      <c r="D62" s="115" t="s">
        <v>96</v>
      </c>
      <c r="E62" s="115"/>
      <c r="F62" s="115"/>
      <c r="G62" s="115"/>
      <c r="H62" s="115"/>
      <c r="I62" s="116"/>
      <c r="J62" s="115" t="s">
        <v>97</v>
      </c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7">
        <f>ROUND(SUM(AG63:AG65),2)</f>
        <v>0</v>
      </c>
      <c r="AH62" s="116"/>
      <c r="AI62" s="116"/>
      <c r="AJ62" s="116"/>
      <c r="AK62" s="116"/>
      <c r="AL62" s="116"/>
      <c r="AM62" s="116"/>
      <c r="AN62" s="118">
        <f>SUM(AG62,AT62)</f>
        <v>0</v>
      </c>
      <c r="AO62" s="116"/>
      <c r="AP62" s="116"/>
      <c r="AQ62" s="119" t="s">
        <v>78</v>
      </c>
      <c r="AR62" s="120"/>
      <c r="AS62" s="121">
        <f>ROUND(SUM(AS63:AS65),2)</f>
        <v>0</v>
      </c>
      <c r="AT62" s="122">
        <f>ROUND(SUM(AV62:AW62),2)</f>
        <v>0</v>
      </c>
      <c r="AU62" s="123">
        <f>ROUND(SUM(AU63:AU65),5)</f>
        <v>0</v>
      </c>
      <c r="AV62" s="122">
        <f>ROUND(AZ62*L29,2)</f>
        <v>0</v>
      </c>
      <c r="AW62" s="122">
        <f>ROUND(BA62*L30,2)</f>
        <v>0</v>
      </c>
      <c r="AX62" s="122">
        <f>ROUND(BB62*L29,2)</f>
        <v>0</v>
      </c>
      <c r="AY62" s="122">
        <f>ROUND(BC62*L30,2)</f>
        <v>0</v>
      </c>
      <c r="AZ62" s="122">
        <f>ROUND(SUM(AZ63:AZ65),2)</f>
        <v>0</v>
      </c>
      <c r="BA62" s="122">
        <f>ROUND(SUM(BA63:BA65),2)</f>
        <v>0</v>
      </c>
      <c r="BB62" s="122">
        <f>ROUND(SUM(BB63:BB65),2)</f>
        <v>0</v>
      </c>
      <c r="BC62" s="122">
        <f>ROUND(SUM(BC63:BC65),2)</f>
        <v>0</v>
      </c>
      <c r="BD62" s="124">
        <f>ROUND(SUM(BD63:BD65),2)</f>
        <v>0</v>
      </c>
      <c r="BE62" s="7"/>
      <c r="BS62" s="125" t="s">
        <v>71</v>
      </c>
      <c r="BT62" s="125" t="s">
        <v>79</v>
      </c>
      <c r="BV62" s="125" t="s">
        <v>74</v>
      </c>
      <c r="BW62" s="125" t="s">
        <v>98</v>
      </c>
      <c r="BX62" s="125" t="s">
        <v>5</v>
      </c>
      <c r="CL62" s="125" t="s">
        <v>19</v>
      </c>
      <c r="CM62" s="125" t="s">
        <v>81</v>
      </c>
    </row>
    <row r="63" spans="1:91" s="4" customFormat="1" ht="16.5" customHeight="1">
      <c r="A63" s="126" t="s">
        <v>82</v>
      </c>
      <c r="B63" s="65"/>
      <c r="C63" s="127"/>
      <c r="D63" s="127"/>
      <c r="E63" s="128" t="s">
        <v>96</v>
      </c>
      <c r="F63" s="128"/>
      <c r="G63" s="128"/>
      <c r="H63" s="128"/>
      <c r="I63" s="128"/>
      <c r="J63" s="127"/>
      <c r="K63" s="128" t="s">
        <v>97</v>
      </c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9">
        <f>'03 - SO 03 Rekonstrukce VZT'!J30</f>
        <v>0</v>
      </c>
      <c r="AH63" s="127"/>
      <c r="AI63" s="127"/>
      <c r="AJ63" s="127"/>
      <c r="AK63" s="127"/>
      <c r="AL63" s="127"/>
      <c r="AM63" s="127"/>
      <c r="AN63" s="129">
        <f>SUM(AG63,AT63)</f>
        <v>0</v>
      </c>
      <c r="AO63" s="127"/>
      <c r="AP63" s="127"/>
      <c r="AQ63" s="130" t="s">
        <v>83</v>
      </c>
      <c r="AR63" s="67"/>
      <c r="AS63" s="131">
        <v>0</v>
      </c>
      <c r="AT63" s="132">
        <f>ROUND(SUM(AV63:AW63),2)</f>
        <v>0</v>
      </c>
      <c r="AU63" s="133">
        <f>'03 - SO 03 Rekonstrukce VZT'!P88</f>
        <v>0</v>
      </c>
      <c r="AV63" s="132">
        <f>'03 - SO 03 Rekonstrukce VZT'!J33</f>
        <v>0</v>
      </c>
      <c r="AW63" s="132">
        <f>'03 - SO 03 Rekonstrukce VZT'!J34</f>
        <v>0</v>
      </c>
      <c r="AX63" s="132">
        <f>'03 - SO 03 Rekonstrukce VZT'!J35</f>
        <v>0</v>
      </c>
      <c r="AY63" s="132">
        <f>'03 - SO 03 Rekonstrukce VZT'!J36</f>
        <v>0</v>
      </c>
      <c r="AZ63" s="132">
        <f>'03 - SO 03 Rekonstrukce VZT'!F33</f>
        <v>0</v>
      </c>
      <c r="BA63" s="132">
        <f>'03 - SO 03 Rekonstrukce VZT'!F34</f>
        <v>0</v>
      </c>
      <c r="BB63" s="132">
        <f>'03 - SO 03 Rekonstrukce VZT'!F35</f>
        <v>0</v>
      </c>
      <c r="BC63" s="132">
        <f>'03 - SO 03 Rekonstrukce VZT'!F36</f>
        <v>0</v>
      </c>
      <c r="BD63" s="134">
        <f>'03 - SO 03 Rekonstrukce VZT'!F37</f>
        <v>0</v>
      </c>
      <c r="BE63" s="4"/>
      <c r="BT63" s="135" t="s">
        <v>81</v>
      </c>
      <c r="BU63" s="135" t="s">
        <v>84</v>
      </c>
      <c r="BV63" s="135" t="s">
        <v>74</v>
      </c>
      <c r="BW63" s="135" t="s">
        <v>98</v>
      </c>
      <c r="BX63" s="135" t="s">
        <v>5</v>
      </c>
      <c r="CL63" s="135" t="s">
        <v>19</v>
      </c>
      <c r="CM63" s="135" t="s">
        <v>81</v>
      </c>
    </row>
    <row r="64" spans="1:90" s="4" customFormat="1" ht="16.5" customHeight="1">
      <c r="A64" s="126" t="s">
        <v>82</v>
      </c>
      <c r="B64" s="65"/>
      <c r="C64" s="127"/>
      <c r="D64" s="127"/>
      <c r="E64" s="128" t="s">
        <v>99</v>
      </c>
      <c r="F64" s="128"/>
      <c r="G64" s="128"/>
      <c r="H64" s="128"/>
      <c r="I64" s="128"/>
      <c r="J64" s="127"/>
      <c r="K64" s="128" t="s">
        <v>86</v>
      </c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9">
        <f>'03a - elektroinstalace'!J32</f>
        <v>0</v>
      </c>
      <c r="AH64" s="127"/>
      <c r="AI64" s="127"/>
      <c r="AJ64" s="127"/>
      <c r="AK64" s="127"/>
      <c r="AL64" s="127"/>
      <c r="AM64" s="127"/>
      <c r="AN64" s="129">
        <f>SUM(AG64,AT64)</f>
        <v>0</v>
      </c>
      <c r="AO64" s="127"/>
      <c r="AP64" s="127"/>
      <c r="AQ64" s="130" t="s">
        <v>83</v>
      </c>
      <c r="AR64" s="67"/>
      <c r="AS64" s="131">
        <v>0</v>
      </c>
      <c r="AT64" s="132">
        <f>ROUND(SUM(AV64:AW64),2)</f>
        <v>0</v>
      </c>
      <c r="AU64" s="133">
        <f>'03a - elektroinstalace'!P90</f>
        <v>0</v>
      </c>
      <c r="AV64" s="132">
        <f>'03a - elektroinstalace'!J35</f>
        <v>0</v>
      </c>
      <c r="AW64" s="132">
        <f>'03a - elektroinstalace'!J36</f>
        <v>0</v>
      </c>
      <c r="AX64" s="132">
        <f>'03a - elektroinstalace'!J37</f>
        <v>0</v>
      </c>
      <c r="AY64" s="132">
        <f>'03a - elektroinstalace'!J38</f>
        <v>0</v>
      </c>
      <c r="AZ64" s="132">
        <f>'03a - elektroinstalace'!F35</f>
        <v>0</v>
      </c>
      <c r="BA64" s="132">
        <f>'03a - elektroinstalace'!F36</f>
        <v>0</v>
      </c>
      <c r="BB64" s="132">
        <f>'03a - elektroinstalace'!F37</f>
        <v>0</v>
      </c>
      <c r="BC64" s="132">
        <f>'03a - elektroinstalace'!F38</f>
        <v>0</v>
      </c>
      <c r="BD64" s="134">
        <f>'03a - elektroinstalace'!F39</f>
        <v>0</v>
      </c>
      <c r="BE64" s="4"/>
      <c r="BT64" s="135" t="s">
        <v>81</v>
      </c>
      <c r="BV64" s="135" t="s">
        <v>74</v>
      </c>
      <c r="BW64" s="135" t="s">
        <v>100</v>
      </c>
      <c r="BX64" s="135" t="s">
        <v>98</v>
      </c>
      <c r="CL64" s="135" t="s">
        <v>19</v>
      </c>
    </row>
    <row r="65" spans="1:90" s="4" customFormat="1" ht="16.5" customHeight="1">
      <c r="A65" s="126" t="s">
        <v>82</v>
      </c>
      <c r="B65" s="65"/>
      <c r="C65" s="127"/>
      <c r="D65" s="127"/>
      <c r="E65" s="128" t="s">
        <v>101</v>
      </c>
      <c r="F65" s="128"/>
      <c r="G65" s="128"/>
      <c r="H65" s="128"/>
      <c r="I65" s="128"/>
      <c r="J65" s="127"/>
      <c r="K65" s="128" t="s">
        <v>102</v>
      </c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9">
        <f>'03b - VZT'!J32</f>
        <v>0</v>
      </c>
      <c r="AH65" s="127"/>
      <c r="AI65" s="127"/>
      <c r="AJ65" s="127"/>
      <c r="AK65" s="127"/>
      <c r="AL65" s="127"/>
      <c r="AM65" s="127"/>
      <c r="AN65" s="129">
        <f>SUM(AG65,AT65)</f>
        <v>0</v>
      </c>
      <c r="AO65" s="127"/>
      <c r="AP65" s="127"/>
      <c r="AQ65" s="130" t="s">
        <v>83</v>
      </c>
      <c r="AR65" s="67"/>
      <c r="AS65" s="131">
        <v>0</v>
      </c>
      <c r="AT65" s="132">
        <f>ROUND(SUM(AV65:AW65),2)</f>
        <v>0</v>
      </c>
      <c r="AU65" s="133">
        <f>'03b - VZT'!P94</f>
        <v>0</v>
      </c>
      <c r="AV65" s="132">
        <f>'03b - VZT'!J35</f>
        <v>0</v>
      </c>
      <c r="AW65" s="132">
        <f>'03b - VZT'!J36</f>
        <v>0</v>
      </c>
      <c r="AX65" s="132">
        <f>'03b - VZT'!J37</f>
        <v>0</v>
      </c>
      <c r="AY65" s="132">
        <f>'03b - VZT'!J38</f>
        <v>0</v>
      </c>
      <c r="AZ65" s="132">
        <f>'03b - VZT'!F35</f>
        <v>0</v>
      </c>
      <c r="BA65" s="132">
        <f>'03b - VZT'!F36</f>
        <v>0</v>
      </c>
      <c r="BB65" s="132">
        <f>'03b - VZT'!F37</f>
        <v>0</v>
      </c>
      <c r="BC65" s="132">
        <f>'03b - VZT'!F38</f>
        <v>0</v>
      </c>
      <c r="BD65" s="134">
        <f>'03b - VZT'!F39</f>
        <v>0</v>
      </c>
      <c r="BE65" s="4"/>
      <c r="BT65" s="135" t="s">
        <v>81</v>
      </c>
      <c r="BV65" s="135" t="s">
        <v>74</v>
      </c>
      <c r="BW65" s="135" t="s">
        <v>103</v>
      </c>
      <c r="BX65" s="135" t="s">
        <v>98</v>
      </c>
      <c r="CL65" s="135" t="s">
        <v>19</v>
      </c>
    </row>
    <row r="66" spans="1:91" s="7" customFormat="1" ht="16.5" customHeight="1">
      <c r="A66" s="7"/>
      <c r="B66" s="113"/>
      <c r="C66" s="114"/>
      <c r="D66" s="115" t="s">
        <v>104</v>
      </c>
      <c r="E66" s="115"/>
      <c r="F66" s="115"/>
      <c r="G66" s="115"/>
      <c r="H66" s="115"/>
      <c r="I66" s="116"/>
      <c r="J66" s="115" t="s">
        <v>105</v>
      </c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7">
        <f>ROUND(SUM(AG67:AG68),2)</f>
        <v>0</v>
      </c>
      <c r="AH66" s="116"/>
      <c r="AI66" s="116"/>
      <c r="AJ66" s="116"/>
      <c r="AK66" s="116"/>
      <c r="AL66" s="116"/>
      <c r="AM66" s="116"/>
      <c r="AN66" s="118">
        <f>SUM(AG66,AT66)</f>
        <v>0</v>
      </c>
      <c r="AO66" s="116"/>
      <c r="AP66" s="116"/>
      <c r="AQ66" s="119" t="s">
        <v>78</v>
      </c>
      <c r="AR66" s="120"/>
      <c r="AS66" s="121">
        <f>ROUND(SUM(AS67:AS68),2)</f>
        <v>0</v>
      </c>
      <c r="AT66" s="122">
        <f>ROUND(SUM(AV66:AW66),2)</f>
        <v>0</v>
      </c>
      <c r="AU66" s="123">
        <f>ROUND(SUM(AU67:AU68),5)</f>
        <v>0</v>
      </c>
      <c r="AV66" s="122">
        <f>ROUND(AZ66*L29,2)</f>
        <v>0</v>
      </c>
      <c r="AW66" s="122">
        <f>ROUND(BA66*L30,2)</f>
        <v>0</v>
      </c>
      <c r="AX66" s="122">
        <f>ROUND(BB66*L29,2)</f>
        <v>0</v>
      </c>
      <c r="AY66" s="122">
        <f>ROUND(BC66*L30,2)</f>
        <v>0</v>
      </c>
      <c r="AZ66" s="122">
        <f>ROUND(SUM(AZ67:AZ68),2)</f>
        <v>0</v>
      </c>
      <c r="BA66" s="122">
        <f>ROUND(SUM(BA67:BA68),2)</f>
        <v>0</v>
      </c>
      <c r="BB66" s="122">
        <f>ROUND(SUM(BB67:BB68),2)</f>
        <v>0</v>
      </c>
      <c r="BC66" s="122">
        <f>ROUND(SUM(BC67:BC68),2)</f>
        <v>0</v>
      </c>
      <c r="BD66" s="124">
        <f>ROUND(SUM(BD67:BD68),2)</f>
        <v>0</v>
      </c>
      <c r="BE66" s="7"/>
      <c r="BS66" s="125" t="s">
        <v>71</v>
      </c>
      <c r="BT66" s="125" t="s">
        <v>79</v>
      </c>
      <c r="BU66" s="125" t="s">
        <v>73</v>
      </c>
      <c r="BV66" s="125" t="s">
        <v>74</v>
      </c>
      <c r="BW66" s="125" t="s">
        <v>106</v>
      </c>
      <c r="BX66" s="125" t="s">
        <v>5</v>
      </c>
      <c r="CL66" s="125" t="s">
        <v>19</v>
      </c>
      <c r="CM66" s="125" t="s">
        <v>81</v>
      </c>
    </row>
    <row r="67" spans="1:90" s="4" customFormat="1" ht="16.5" customHeight="1">
      <c r="A67" s="126" t="s">
        <v>82</v>
      </c>
      <c r="B67" s="65"/>
      <c r="C67" s="127"/>
      <c r="D67" s="127"/>
      <c r="E67" s="128" t="s">
        <v>107</v>
      </c>
      <c r="F67" s="128"/>
      <c r="G67" s="128"/>
      <c r="H67" s="128"/>
      <c r="I67" s="128"/>
      <c r="J67" s="127"/>
      <c r="K67" s="128" t="s">
        <v>108</v>
      </c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9">
        <f>'04a - vytápění'!J32</f>
        <v>0</v>
      </c>
      <c r="AH67" s="127"/>
      <c r="AI67" s="127"/>
      <c r="AJ67" s="127"/>
      <c r="AK67" s="127"/>
      <c r="AL67" s="127"/>
      <c r="AM67" s="127"/>
      <c r="AN67" s="129">
        <f>SUM(AG67,AT67)</f>
        <v>0</v>
      </c>
      <c r="AO67" s="127"/>
      <c r="AP67" s="127"/>
      <c r="AQ67" s="130" t="s">
        <v>83</v>
      </c>
      <c r="AR67" s="67"/>
      <c r="AS67" s="131">
        <v>0</v>
      </c>
      <c r="AT67" s="132">
        <f>ROUND(SUM(AV67:AW67),2)</f>
        <v>0</v>
      </c>
      <c r="AU67" s="133">
        <f>'04a - vytápění'!P97</f>
        <v>0</v>
      </c>
      <c r="AV67" s="132">
        <f>'04a - vytápění'!J35</f>
        <v>0</v>
      </c>
      <c r="AW67" s="132">
        <f>'04a - vytápění'!J36</f>
        <v>0</v>
      </c>
      <c r="AX67" s="132">
        <f>'04a - vytápění'!J37</f>
        <v>0</v>
      </c>
      <c r="AY67" s="132">
        <f>'04a - vytápění'!J38</f>
        <v>0</v>
      </c>
      <c r="AZ67" s="132">
        <f>'04a - vytápění'!F35</f>
        <v>0</v>
      </c>
      <c r="BA67" s="132">
        <f>'04a - vytápění'!F36</f>
        <v>0</v>
      </c>
      <c r="BB67" s="132">
        <f>'04a - vytápění'!F37</f>
        <v>0</v>
      </c>
      <c r="BC67" s="132">
        <f>'04a - vytápění'!F38</f>
        <v>0</v>
      </c>
      <c r="BD67" s="134">
        <f>'04a - vytápění'!F39</f>
        <v>0</v>
      </c>
      <c r="BE67" s="4"/>
      <c r="BT67" s="135" t="s">
        <v>81</v>
      </c>
      <c r="BV67" s="135" t="s">
        <v>74</v>
      </c>
      <c r="BW67" s="135" t="s">
        <v>109</v>
      </c>
      <c r="BX67" s="135" t="s">
        <v>106</v>
      </c>
      <c r="CL67" s="135" t="s">
        <v>19</v>
      </c>
    </row>
    <row r="68" spans="1:90" s="4" customFormat="1" ht="16.5" customHeight="1">
      <c r="A68" s="126" t="s">
        <v>82</v>
      </c>
      <c r="B68" s="65"/>
      <c r="C68" s="127"/>
      <c r="D68" s="127"/>
      <c r="E68" s="128" t="s">
        <v>110</v>
      </c>
      <c r="F68" s="128"/>
      <c r="G68" s="128"/>
      <c r="H68" s="128"/>
      <c r="I68" s="128"/>
      <c r="J68" s="127"/>
      <c r="K68" s="128" t="s">
        <v>111</v>
      </c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9">
        <f>'04b - stavební část'!J32</f>
        <v>0</v>
      </c>
      <c r="AH68" s="127"/>
      <c r="AI68" s="127"/>
      <c r="AJ68" s="127"/>
      <c r="AK68" s="127"/>
      <c r="AL68" s="127"/>
      <c r="AM68" s="127"/>
      <c r="AN68" s="129">
        <f>SUM(AG68,AT68)</f>
        <v>0</v>
      </c>
      <c r="AO68" s="127"/>
      <c r="AP68" s="127"/>
      <c r="AQ68" s="130" t="s">
        <v>83</v>
      </c>
      <c r="AR68" s="67"/>
      <c r="AS68" s="131">
        <v>0</v>
      </c>
      <c r="AT68" s="132">
        <f>ROUND(SUM(AV68:AW68),2)</f>
        <v>0</v>
      </c>
      <c r="AU68" s="133">
        <f>'04b - stavební část'!P87</f>
        <v>0</v>
      </c>
      <c r="AV68" s="132">
        <f>'04b - stavební část'!J35</f>
        <v>0</v>
      </c>
      <c r="AW68" s="132">
        <f>'04b - stavební část'!J36</f>
        <v>0</v>
      </c>
      <c r="AX68" s="132">
        <f>'04b - stavební část'!J37</f>
        <v>0</v>
      </c>
      <c r="AY68" s="132">
        <f>'04b - stavební část'!J38</f>
        <v>0</v>
      </c>
      <c r="AZ68" s="132">
        <f>'04b - stavební část'!F35</f>
        <v>0</v>
      </c>
      <c r="BA68" s="132">
        <f>'04b - stavební část'!F36</f>
        <v>0</v>
      </c>
      <c r="BB68" s="132">
        <f>'04b - stavební část'!F37</f>
        <v>0</v>
      </c>
      <c r="BC68" s="132">
        <f>'04b - stavební část'!F38</f>
        <v>0</v>
      </c>
      <c r="BD68" s="134">
        <f>'04b - stavební část'!F39</f>
        <v>0</v>
      </c>
      <c r="BE68" s="4"/>
      <c r="BT68" s="135" t="s">
        <v>81</v>
      </c>
      <c r="BV68" s="135" t="s">
        <v>74</v>
      </c>
      <c r="BW68" s="135" t="s">
        <v>112</v>
      </c>
      <c r="BX68" s="135" t="s">
        <v>106</v>
      </c>
      <c r="CL68" s="135" t="s">
        <v>19</v>
      </c>
    </row>
    <row r="69" spans="1:91" s="7" customFormat="1" ht="16.5" customHeight="1">
      <c r="A69" s="126" t="s">
        <v>82</v>
      </c>
      <c r="B69" s="113"/>
      <c r="C69" s="114"/>
      <c r="D69" s="115" t="s">
        <v>113</v>
      </c>
      <c r="E69" s="115"/>
      <c r="F69" s="115"/>
      <c r="G69" s="115"/>
      <c r="H69" s="115"/>
      <c r="I69" s="116"/>
      <c r="J69" s="115" t="s">
        <v>114</v>
      </c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8">
        <f>'05 - VRN'!J30</f>
        <v>0</v>
      </c>
      <c r="AH69" s="116"/>
      <c r="AI69" s="116"/>
      <c r="AJ69" s="116"/>
      <c r="AK69" s="116"/>
      <c r="AL69" s="116"/>
      <c r="AM69" s="116"/>
      <c r="AN69" s="118">
        <f>SUM(AG69,AT69)</f>
        <v>0</v>
      </c>
      <c r="AO69" s="116"/>
      <c r="AP69" s="116"/>
      <c r="AQ69" s="119" t="s">
        <v>78</v>
      </c>
      <c r="AR69" s="120"/>
      <c r="AS69" s="136">
        <v>0</v>
      </c>
      <c r="AT69" s="137">
        <f>ROUND(SUM(AV69:AW69),2)</f>
        <v>0</v>
      </c>
      <c r="AU69" s="138">
        <f>'05 - VRN'!P87</f>
        <v>0</v>
      </c>
      <c r="AV69" s="137">
        <f>'05 - VRN'!J33</f>
        <v>0</v>
      </c>
      <c r="AW69" s="137">
        <f>'05 - VRN'!J34</f>
        <v>0</v>
      </c>
      <c r="AX69" s="137">
        <f>'05 - VRN'!J35</f>
        <v>0</v>
      </c>
      <c r="AY69" s="137">
        <f>'05 - VRN'!J36</f>
        <v>0</v>
      </c>
      <c r="AZ69" s="137">
        <f>'05 - VRN'!F33</f>
        <v>0</v>
      </c>
      <c r="BA69" s="137">
        <f>'05 - VRN'!F34</f>
        <v>0</v>
      </c>
      <c r="BB69" s="137">
        <f>'05 - VRN'!F35</f>
        <v>0</v>
      </c>
      <c r="BC69" s="137">
        <f>'05 - VRN'!F36</f>
        <v>0</v>
      </c>
      <c r="BD69" s="139">
        <f>'05 - VRN'!F37</f>
        <v>0</v>
      </c>
      <c r="BE69" s="7"/>
      <c r="BT69" s="125" t="s">
        <v>79</v>
      </c>
      <c r="BV69" s="125" t="s">
        <v>74</v>
      </c>
      <c r="BW69" s="125" t="s">
        <v>115</v>
      </c>
      <c r="BX69" s="125" t="s">
        <v>5</v>
      </c>
      <c r="CL69" s="125" t="s">
        <v>19</v>
      </c>
      <c r="CM69" s="125" t="s">
        <v>81</v>
      </c>
    </row>
    <row r="70" spans="1:57" s="2" customFormat="1" ht="30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6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</row>
    <row r="71" spans="1:57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46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</row>
  </sheetData>
  <sheetProtection password="CC35" sheet="1" objects="1" scenarios="1" formatColumns="0" formatRows="0"/>
  <mergeCells count="98">
    <mergeCell ref="C52:G52"/>
    <mergeCell ref="D59:H59"/>
    <mergeCell ref="D62:H62"/>
    <mergeCell ref="D55:H55"/>
    <mergeCell ref="E61:I61"/>
    <mergeCell ref="E58:I58"/>
    <mergeCell ref="E63:I63"/>
    <mergeCell ref="E57:I57"/>
    <mergeCell ref="E60:I60"/>
    <mergeCell ref="E56:I56"/>
    <mergeCell ref="E64:I64"/>
    <mergeCell ref="I52:AF52"/>
    <mergeCell ref="J59:AF59"/>
    <mergeCell ref="J62:AF62"/>
    <mergeCell ref="J55:AF55"/>
    <mergeCell ref="K61:AF61"/>
    <mergeCell ref="K60:AF60"/>
    <mergeCell ref="K56:AF56"/>
    <mergeCell ref="K63:AF63"/>
    <mergeCell ref="K57:AF57"/>
    <mergeCell ref="K64:AF64"/>
    <mergeCell ref="K58:AF58"/>
    <mergeCell ref="L45:AO45"/>
    <mergeCell ref="E65:I65"/>
    <mergeCell ref="K65:AF65"/>
    <mergeCell ref="D66:H66"/>
    <mergeCell ref="J66:AF66"/>
    <mergeCell ref="E67:I67"/>
    <mergeCell ref="K67:AF67"/>
    <mergeCell ref="E68:I68"/>
    <mergeCell ref="K68:AF68"/>
    <mergeCell ref="D69:H69"/>
    <mergeCell ref="J69:AF69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61:AM61"/>
    <mergeCell ref="AG60:AM60"/>
    <mergeCell ref="AG62:AM62"/>
    <mergeCell ref="AG63:AM63"/>
    <mergeCell ref="AG64:AM64"/>
    <mergeCell ref="AG58:AM58"/>
    <mergeCell ref="AG57:AM57"/>
    <mergeCell ref="AG56:AM56"/>
    <mergeCell ref="AG55:AM55"/>
    <mergeCell ref="AG59:AM59"/>
    <mergeCell ref="AG52:AM52"/>
    <mergeCell ref="AM47:AN47"/>
    <mergeCell ref="AM49:AP49"/>
    <mergeCell ref="AM50:AP50"/>
    <mergeCell ref="AN59:AP59"/>
    <mergeCell ref="AN64:AP64"/>
    <mergeCell ref="AN63:AP63"/>
    <mergeCell ref="AN52:AP52"/>
    <mergeCell ref="AN55:AP55"/>
    <mergeCell ref="AN61:AP61"/>
    <mergeCell ref="AN56:AP56"/>
    <mergeCell ref="AN60:AP60"/>
    <mergeCell ref="AN57:AP57"/>
    <mergeCell ref="AN62:AP62"/>
    <mergeCell ref="AN58:AP58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AN69:AP69"/>
    <mergeCell ref="AG69:AM69"/>
    <mergeCell ref="AN54:AP54"/>
  </mergeCells>
  <hyperlinks>
    <hyperlink ref="A56" location="'01 - SO 01 Rekonstrukce p...'!C2" display="/"/>
    <hyperlink ref="A57" location="'01a - elektroinstalace'!C2" display="/"/>
    <hyperlink ref="A58" location="'01b - ZTI'!C2" display="/"/>
    <hyperlink ref="A60" location="'02 - SO 02 Zateplení obál...'!C2" display="/"/>
    <hyperlink ref="A61" location="'02a - elektroinstalace'!C2" display="/"/>
    <hyperlink ref="A63" location="'03 - SO 03 Rekonstrukce VZT'!C2" display="/"/>
    <hyperlink ref="A64" location="'03a - elektroinstalace'!C2" display="/"/>
    <hyperlink ref="A65" location="'03b - VZT'!C2" display="/"/>
    <hyperlink ref="A67" location="'04a - vytápění'!C2" display="/"/>
    <hyperlink ref="A68" location="'04b - stavební část'!C2" display="/"/>
    <hyperlink ref="A69" location="'05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109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81</v>
      </c>
    </row>
    <row r="4" spans="2:46" s="1" customFormat="1" ht="24.95" customHeight="1">
      <c r="B4" s="22"/>
      <c r="D4" s="142" t="s">
        <v>116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Rekonstrukce školní jídelny ZŠ Špičák R2</v>
      </c>
      <c r="F7" s="144"/>
      <c r="G7" s="144"/>
      <c r="H7" s="144"/>
      <c r="L7" s="22"/>
    </row>
    <row r="8" spans="2:12" s="1" customFormat="1" ht="12" customHeight="1">
      <c r="B8" s="22"/>
      <c r="D8" s="144" t="s">
        <v>117</v>
      </c>
      <c r="L8" s="22"/>
    </row>
    <row r="9" spans="1:31" s="2" customFormat="1" ht="16.5" customHeight="1">
      <c r="A9" s="40"/>
      <c r="B9" s="46"/>
      <c r="C9" s="40"/>
      <c r="D9" s="40"/>
      <c r="E9" s="145" t="s">
        <v>3539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1522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3540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32</v>
      </c>
      <c r="G14" s="40"/>
      <c r="H14" s="40"/>
      <c r="I14" s="144" t="s">
        <v>23</v>
      </c>
      <c r="J14" s="148" t="str">
        <f>'Rekapitulace stavby'!AN8</f>
        <v>5. 3. 2024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tr">
        <f>IF('Rekapitulace stavby'!AN10="","",'Rekapitulace stavby'!AN10)</f>
        <v/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>Město Č. Lípa</v>
      </c>
      <c r="F17" s="40"/>
      <c r="G17" s="40"/>
      <c r="H17" s="40"/>
      <c r="I17" s="144" t="s">
        <v>28</v>
      </c>
      <c r="J17" s="135" t="str">
        <f>IF('Rekapitulace stavby'!AN11="","",'Rekapitulace stavby'!AN11)</f>
        <v/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29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28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31</v>
      </c>
      <c r="E22" s="40"/>
      <c r="F22" s="40"/>
      <c r="G22" s="40"/>
      <c r="H22" s="40"/>
      <c r="I22" s="144" t="s">
        <v>26</v>
      </c>
      <c r="J22" s="135" t="str">
        <f>IF('Rekapitulace stavby'!AN16="","",'Rekapitulace stavby'!AN16)</f>
        <v/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 xml:space="preserve"> </v>
      </c>
      <c r="F23" s="40"/>
      <c r="G23" s="40"/>
      <c r="H23" s="40"/>
      <c r="I23" s="144" t="s">
        <v>28</v>
      </c>
      <c r="J23" s="135" t="str">
        <f>IF('Rekapitulace stavby'!AN17="","",'Rekapitulace stavby'!AN17)</f>
        <v/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34</v>
      </c>
      <c r="E25" s="40"/>
      <c r="F25" s="40"/>
      <c r="G25" s="40"/>
      <c r="H25" s="40"/>
      <c r="I25" s="144" t="s">
        <v>26</v>
      </c>
      <c r="J25" s="135" t="str">
        <f>IF('Rekapitulace stavby'!AN19="","",'Rekapitulace stavby'!AN19)</f>
        <v/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>J. Nešněra</v>
      </c>
      <c r="F26" s="40"/>
      <c r="G26" s="40"/>
      <c r="H26" s="40"/>
      <c r="I26" s="144" t="s">
        <v>28</v>
      </c>
      <c r="J26" s="135" t="str">
        <f>IF('Rekapitulace stavby'!AN20="","",'Rekapitulace stavby'!AN20)</f>
        <v/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36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38</v>
      </c>
      <c r="E32" s="40"/>
      <c r="F32" s="40"/>
      <c r="G32" s="40"/>
      <c r="H32" s="40"/>
      <c r="I32" s="40"/>
      <c r="J32" s="155">
        <f>ROUND(J97,2)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40</v>
      </c>
      <c r="G34" s="40"/>
      <c r="H34" s="40"/>
      <c r="I34" s="156" t="s">
        <v>39</v>
      </c>
      <c r="J34" s="156" t="s">
        <v>41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42</v>
      </c>
      <c r="E35" s="144" t="s">
        <v>43</v>
      </c>
      <c r="F35" s="158">
        <f>ROUND((SUM(BE97:BE162)),2)</f>
        <v>0</v>
      </c>
      <c r="G35" s="40"/>
      <c r="H35" s="40"/>
      <c r="I35" s="159">
        <v>0.21</v>
      </c>
      <c r="J35" s="158">
        <f>ROUND(((SUM(BE97:BE162))*I35),2)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44</v>
      </c>
      <c r="F36" s="158">
        <f>ROUND((SUM(BF97:BF162)),2)</f>
        <v>0</v>
      </c>
      <c r="G36" s="40"/>
      <c r="H36" s="40"/>
      <c r="I36" s="159">
        <v>0.15</v>
      </c>
      <c r="J36" s="158">
        <f>ROUND(((SUM(BF97:BF162))*I36),2)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45</v>
      </c>
      <c r="F37" s="158">
        <f>ROUND((SUM(BG97:BG162)),2)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46</v>
      </c>
      <c r="F38" s="158">
        <f>ROUND((SUM(BH97:BH162)),2)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47</v>
      </c>
      <c r="F39" s="158">
        <f>ROUND((SUM(BI97:BI162)),2)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48</v>
      </c>
      <c r="E41" s="162"/>
      <c r="F41" s="162"/>
      <c r="G41" s="163" t="s">
        <v>49</v>
      </c>
      <c r="H41" s="164" t="s">
        <v>50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119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Rekonstrukce školní jídelny ZŠ Špičák R2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117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3539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1522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04a - vytápění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 </v>
      </c>
      <c r="G56" s="42"/>
      <c r="H56" s="42"/>
      <c r="I56" s="34" t="s">
        <v>23</v>
      </c>
      <c r="J56" s="74" t="str">
        <f>IF(J14="","",J14)</f>
        <v>5. 3. 2024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Město Č. Lípa</v>
      </c>
      <c r="G58" s="42"/>
      <c r="H58" s="42"/>
      <c r="I58" s="34" t="s">
        <v>31</v>
      </c>
      <c r="J58" s="38" t="str">
        <f>E23</f>
        <v xml:space="preserve"> 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34</v>
      </c>
      <c r="J59" s="38" t="str">
        <f>E26</f>
        <v>J. Nešněra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120</v>
      </c>
      <c r="D61" s="173"/>
      <c r="E61" s="173"/>
      <c r="F61" s="173"/>
      <c r="G61" s="173"/>
      <c r="H61" s="173"/>
      <c r="I61" s="173"/>
      <c r="J61" s="174" t="s">
        <v>121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70</v>
      </c>
      <c r="D63" s="42"/>
      <c r="E63" s="42"/>
      <c r="F63" s="42"/>
      <c r="G63" s="42"/>
      <c r="H63" s="42"/>
      <c r="I63" s="42"/>
      <c r="J63" s="104">
        <f>J97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122</v>
      </c>
    </row>
    <row r="64" spans="1:31" s="9" customFormat="1" ht="24.95" customHeight="1">
      <c r="A64" s="9"/>
      <c r="B64" s="176"/>
      <c r="C64" s="177"/>
      <c r="D64" s="178" t="s">
        <v>3541</v>
      </c>
      <c r="E64" s="179"/>
      <c r="F64" s="179"/>
      <c r="G64" s="179"/>
      <c r="H64" s="179"/>
      <c r="I64" s="179"/>
      <c r="J64" s="180">
        <f>J98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6"/>
      <c r="C65" s="177"/>
      <c r="D65" s="178" t="s">
        <v>3542</v>
      </c>
      <c r="E65" s="179"/>
      <c r="F65" s="179"/>
      <c r="G65" s="179"/>
      <c r="H65" s="179"/>
      <c r="I65" s="179"/>
      <c r="J65" s="180">
        <f>J109</f>
        <v>0</v>
      </c>
      <c r="K65" s="177"/>
      <c r="L65" s="18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6"/>
      <c r="C66" s="177"/>
      <c r="D66" s="178" t="s">
        <v>3543</v>
      </c>
      <c r="E66" s="179"/>
      <c r="F66" s="179"/>
      <c r="G66" s="179"/>
      <c r="H66" s="179"/>
      <c r="I66" s="179"/>
      <c r="J66" s="180">
        <f>J112</f>
        <v>0</v>
      </c>
      <c r="K66" s="177"/>
      <c r="L66" s="18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76"/>
      <c r="C67" s="177"/>
      <c r="D67" s="178" t="s">
        <v>3544</v>
      </c>
      <c r="E67" s="179"/>
      <c r="F67" s="179"/>
      <c r="G67" s="179"/>
      <c r="H67" s="179"/>
      <c r="I67" s="179"/>
      <c r="J67" s="180">
        <f>J115</f>
        <v>0</v>
      </c>
      <c r="K67" s="177"/>
      <c r="L67" s="18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76"/>
      <c r="C68" s="177"/>
      <c r="D68" s="178" t="s">
        <v>3545</v>
      </c>
      <c r="E68" s="179"/>
      <c r="F68" s="179"/>
      <c r="G68" s="179"/>
      <c r="H68" s="179"/>
      <c r="I68" s="179"/>
      <c r="J68" s="180">
        <f>J118</f>
        <v>0</v>
      </c>
      <c r="K68" s="177"/>
      <c r="L68" s="181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6"/>
      <c r="C69" s="177"/>
      <c r="D69" s="178" t="s">
        <v>3546</v>
      </c>
      <c r="E69" s="179"/>
      <c r="F69" s="179"/>
      <c r="G69" s="179"/>
      <c r="H69" s="179"/>
      <c r="I69" s="179"/>
      <c r="J69" s="180">
        <f>J121</f>
        <v>0</v>
      </c>
      <c r="K69" s="177"/>
      <c r="L69" s="181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6"/>
      <c r="C70" s="177"/>
      <c r="D70" s="178" t="s">
        <v>3547</v>
      </c>
      <c r="E70" s="179"/>
      <c r="F70" s="179"/>
      <c r="G70" s="179"/>
      <c r="H70" s="179"/>
      <c r="I70" s="179"/>
      <c r="J70" s="180">
        <f>J128</f>
        <v>0</v>
      </c>
      <c r="K70" s="177"/>
      <c r="L70" s="181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76"/>
      <c r="C71" s="177"/>
      <c r="D71" s="178" t="s">
        <v>3548</v>
      </c>
      <c r="E71" s="179"/>
      <c r="F71" s="179"/>
      <c r="G71" s="179"/>
      <c r="H71" s="179"/>
      <c r="I71" s="179"/>
      <c r="J71" s="180">
        <f>J131</f>
        <v>0</v>
      </c>
      <c r="K71" s="177"/>
      <c r="L71" s="181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9" customFormat="1" ht="24.95" customHeight="1">
      <c r="A72" s="9"/>
      <c r="B72" s="176"/>
      <c r="C72" s="177"/>
      <c r="D72" s="178" t="s">
        <v>3549</v>
      </c>
      <c r="E72" s="179"/>
      <c r="F72" s="179"/>
      <c r="G72" s="179"/>
      <c r="H72" s="179"/>
      <c r="I72" s="179"/>
      <c r="J72" s="180">
        <f>J134</f>
        <v>0</v>
      </c>
      <c r="K72" s="177"/>
      <c r="L72" s="181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9" customFormat="1" ht="24.95" customHeight="1">
      <c r="A73" s="9"/>
      <c r="B73" s="176"/>
      <c r="C73" s="177"/>
      <c r="D73" s="178" t="s">
        <v>3550</v>
      </c>
      <c r="E73" s="179"/>
      <c r="F73" s="179"/>
      <c r="G73" s="179"/>
      <c r="H73" s="179"/>
      <c r="I73" s="179"/>
      <c r="J73" s="180">
        <f>J137</f>
        <v>0</v>
      </c>
      <c r="K73" s="177"/>
      <c r="L73" s="181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9" customFormat="1" ht="24.95" customHeight="1">
      <c r="A74" s="9"/>
      <c r="B74" s="176"/>
      <c r="C74" s="177"/>
      <c r="D74" s="178" t="s">
        <v>123</v>
      </c>
      <c r="E74" s="179"/>
      <c r="F74" s="179"/>
      <c r="G74" s="179"/>
      <c r="H74" s="179"/>
      <c r="I74" s="179"/>
      <c r="J74" s="180">
        <f>J158</f>
        <v>0</v>
      </c>
      <c r="K74" s="177"/>
      <c r="L74" s="181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10" customFormat="1" ht="19.9" customHeight="1">
      <c r="A75" s="10"/>
      <c r="B75" s="182"/>
      <c r="C75" s="127"/>
      <c r="D75" s="183" t="s">
        <v>130</v>
      </c>
      <c r="E75" s="184"/>
      <c r="F75" s="184"/>
      <c r="G75" s="184"/>
      <c r="H75" s="184"/>
      <c r="I75" s="184"/>
      <c r="J75" s="185">
        <f>J159</f>
        <v>0</v>
      </c>
      <c r="K75" s="127"/>
      <c r="L75" s="186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5" t="s">
        <v>148</v>
      </c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16</v>
      </c>
      <c r="D84" s="42"/>
      <c r="E84" s="42"/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171" t="str">
        <f>E7</f>
        <v>Rekonstrukce školní jídelny ZŠ Špičák R2</v>
      </c>
      <c r="F85" s="34"/>
      <c r="G85" s="34"/>
      <c r="H85" s="34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2:12" s="1" customFormat="1" ht="12" customHeight="1">
      <c r="B86" s="23"/>
      <c r="C86" s="34" t="s">
        <v>117</v>
      </c>
      <c r="D86" s="24"/>
      <c r="E86" s="24"/>
      <c r="F86" s="24"/>
      <c r="G86" s="24"/>
      <c r="H86" s="24"/>
      <c r="I86" s="24"/>
      <c r="J86" s="24"/>
      <c r="K86" s="24"/>
      <c r="L86" s="22"/>
    </row>
    <row r="87" spans="1:31" s="2" customFormat="1" ht="16.5" customHeight="1">
      <c r="A87" s="40"/>
      <c r="B87" s="41"/>
      <c r="C87" s="42"/>
      <c r="D87" s="42"/>
      <c r="E87" s="171" t="s">
        <v>3539</v>
      </c>
      <c r="F87" s="42"/>
      <c r="G87" s="42"/>
      <c r="H87" s="42"/>
      <c r="I87" s="42"/>
      <c r="J87" s="42"/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1522</v>
      </c>
      <c r="D88" s="42"/>
      <c r="E88" s="42"/>
      <c r="F88" s="42"/>
      <c r="G88" s="42"/>
      <c r="H88" s="42"/>
      <c r="I88" s="42"/>
      <c r="J88" s="42"/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6.5" customHeight="1">
      <c r="A89" s="40"/>
      <c r="B89" s="41"/>
      <c r="C89" s="42"/>
      <c r="D89" s="42"/>
      <c r="E89" s="71" t="str">
        <f>E11</f>
        <v>04a - vytápění</v>
      </c>
      <c r="F89" s="42"/>
      <c r="G89" s="42"/>
      <c r="H89" s="42"/>
      <c r="I89" s="42"/>
      <c r="J89" s="42"/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4" t="s">
        <v>21</v>
      </c>
      <c r="D91" s="42"/>
      <c r="E91" s="42"/>
      <c r="F91" s="29" t="str">
        <f>F14</f>
        <v xml:space="preserve"> </v>
      </c>
      <c r="G91" s="42"/>
      <c r="H91" s="42"/>
      <c r="I91" s="34" t="s">
        <v>23</v>
      </c>
      <c r="J91" s="74" t="str">
        <f>IF(J14="","",J14)</f>
        <v>5. 3. 2024</v>
      </c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5.15" customHeight="1">
      <c r="A93" s="40"/>
      <c r="B93" s="41"/>
      <c r="C93" s="34" t="s">
        <v>25</v>
      </c>
      <c r="D93" s="42"/>
      <c r="E93" s="42"/>
      <c r="F93" s="29" t="str">
        <f>E17</f>
        <v>Město Č. Lípa</v>
      </c>
      <c r="G93" s="42"/>
      <c r="H93" s="42"/>
      <c r="I93" s="34" t="s">
        <v>31</v>
      </c>
      <c r="J93" s="38" t="str">
        <f>E23</f>
        <v xml:space="preserve"> </v>
      </c>
      <c r="K93" s="42"/>
      <c r="L93" s="14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5.15" customHeight="1">
      <c r="A94" s="40"/>
      <c r="B94" s="41"/>
      <c r="C94" s="34" t="s">
        <v>29</v>
      </c>
      <c r="D94" s="42"/>
      <c r="E94" s="42"/>
      <c r="F94" s="29" t="str">
        <f>IF(E20="","",E20)</f>
        <v>Vyplň údaj</v>
      </c>
      <c r="G94" s="42"/>
      <c r="H94" s="42"/>
      <c r="I94" s="34" t="s">
        <v>34</v>
      </c>
      <c r="J94" s="38" t="str">
        <f>E26</f>
        <v>J. Nešněra</v>
      </c>
      <c r="K94" s="42"/>
      <c r="L94" s="146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46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11" customFormat="1" ht="29.25" customHeight="1">
      <c r="A96" s="187"/>
      <c r="B96" s="188"/>
      <c r="C96" s="189" t="s">
        <v>149</v>
      </c>
      <c r="D96" s="190" t="s">
        <v>57</v>
      </c>
      <c r="E96" s="190" t="s">
        <v>53</v>
      </c>
      <c r="F96" s="190" t="s">
        <v>54</v>
      </c>
      <c r="G96" s="190" t="s">
        <v>150</v>
      </c>
      <c r="H96" s="190" t="s">
        <v>151</v>
      </c>
      <c r="I96" s="190" t="s">
        <v>152</v>
      </c>
      <c r="J96" s="190" t="s">
        <v>121</v>
      </c>
      <c r="K96" s="191" t="s">
        <v>153</v>
      </c>
      <c r="L96" s="192"/>
      <c r="M96" s="94" t="s">
        <v>19</v>
      </c>
      <c r="N96" s="95" t="s">
        <v>42</v>
      </c>
      <c r="O96" s="95" t="s">
        <v>154</v>
      </c>
      <c r="P96" s="95" t="s">
        <v>155</v>
      </c>
      <c r="Q96" s="95" t="s">
        <v>156</v>
      </c>
      <c r="R96" s="95" t="s">
        <v>157</v>
      </c>
      <c r="S96" s="95" t="s">
        <v>158</v>
      </c>
      <c r="T96" s="96" t="s">
        <v>159</v>
      </c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</row>
    <row r="97" spans="1:63" s="2" customFormat="1" ht="22.8" customHeight="1">
      <c r="A97" s="40"/>
      <c r="B97" s="41"/>
      <c r="C97" s="101" t="s">
        <v>160</v>
      </c>
      <c r="D97" s="42"/>
      <c r="E97" s="42"/>
      <c r="F97" s="42"/>
      <c r="G97" s="42"/>
      <c r="H97" s="42"/>
      <c r="I97" s="42"/>
      <c r="J97" s="193">
        <f>BK97</f>
        <v>0</v>
      </c>
      <c r="K97" s="42"/>
      <c r="L97" s="46"/>
      <c r="M97" s="97"/>
      <c r="N97" s="194"/>
      <c r="O97" s="98"/>
      <c r="P97" s="195">
        <f>P98+P109+P112+P115+P118+P121+P128+P131+P134+P137+P158</f>
        <v>0</v>
      </c>
      <c r="Q97" s="98"/>
      <c r="R97" s="195">
        <f>R98+R109+R112+R115+R118+R121+R128+R131+R134+R137+R158</f>
        <v>0</v>
      </c>
      <c r="S97" s="98"/>
      <c r="T97" s="196">
        <f>T98+T109+T112+T115+T118+T121+T128+T131+T134+T137+T158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71</v>
      </c>
      <c r="AU97" s="19" t="s">
        <v>122</v>
      </c>
      <c r="BK97" s="197">
        <f>BK98+BK109+BK112+BK115+BK118+BK121+BK128+BK131+BK134+BK137+BK158</f>
        <v>0</v>
      </c>
    </row>
    <row r="98" spans="1:63" s="12" customFormat="1" ht="25.9" customHeight="1">
      <c r="A98" s="12"/>
      <c r="B98" s="198"/>
      <c r="C98" s="199"/>
      <c r="D98" s="200" t="s">
        <v>71</v>
      </c>
      <c r="E98" s="201" t="s">
        <v>3074</v>
      </c>
      <c r="F98" s="201" t="s">
        <v>3551</v>
      </c>
      <c r="G98" s="199"/>
      <c r="H98" s="199"/>
      <c r="I98" s="202"/>
      <c r="J98" s="203">
        <f>BK98</f>
        <v>0</v>
      </c>
      <c r="K98" s="199"/>
      <c r="L98" s="204"/>
      <c r="M98" s="205"/>
      <c r="N98" s="206"/>
      <c r="O98" s="206"/>
      <c r="P98" s="207">
        <f>SUM(P99:P108)</f>
        <v>0</v>
      </c>
      <c r="Q98" s="206"/>
      <c r="R98" s="207">
        <f>SUM(R99:R108)</f>
        <v>0</v>
      </c>
      <c r="S98" s="206"/>
      <c r="T98" s="208">
        <f>SUM(T99:T108)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9" t="s">
        <v>79</v>
      </c>
      <c r="AT98" s="210" t="s">
        <v>71</v>
      </c>
      <c r="AU98" s="210" t="s">
        <v>72</v>
      </c>
      <c r="AY98" s="209" t="s">
        <v>163</v>
      </c>
      <c r="BK98" s="211">
        <f>SUM(BK99:BK108)</f>
        <v>0</v>
      </c>
    </row>
    <row r="99" spans="1:65" s="2" customFormat="1" ht="16.5" customHeight="1">
      <c r="A99" s="40"/>
      <c r="B99" s="41"/>
      <c r="C99" s="214" t="s">
        <v>79</v>
      </c>
      <c r="D99" s="214" t="s">
        <v>165</v>
      </c>
      <c r="E99" s="215" t="s">
        <v>3552</v>
      </c>
      <c r="F99" s="216" t="s">
        <v>3553</v>
      </c>
      <c r="G99" s="217" t="s">
        <v>232</v>
      </c>
      <c r="H99" s="218">
        <v>35</v>
      </c>
      <c r="I99" s="219"/>
      <c r="J99" s="220">
        <f>ROUND(I99*H99,2)</f>
        <v>0</v>
      </c>
      <c r="K99" s="216" t="s">
        <v>19</v>
      </c>
      <c r="L99" s="46"/>
      <c r="M99" s="221" t="s">
        <v>19</v>
      </c>
      <c r="N99" s="222" t="s">
        <v>43</v>
      </c>
      <c r="O99" s="86"/>
      <c r="P99" s="223">
        <f>O99*H99</f>
        <v>0</v>
      </c>
      <c r="Q99" s="223">
        <v>0</v>
      </c>
      <c r="R99" s="223">
        <f>Q99*H99</f>
        <v>0</v>
      </c>
      <c r="S99" s="223">
        <v>0</v>
      </c>
      <c r="T99" s="224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5" t="s">
        <v>170</v>
      </c>
      <c r="AT99" s="225" t="s">
        <v>165</v>
      </c>
      <c r="AU99" s="225" t="s">
        <v>79</v>
      </c>
      <c r="AY99" s="19" t="s">
        <v>163</v>
      </c>
      <c r="BE99" s="226">
        <f>IF(N99="základní",J99,0)</f>
        <v>0</v>
      </c>
      <c r="BF99" s="226">
        <f>IF(N99="snížená",J99,0)</f>
        <v>0</v>
      </c>
      <c r="BG99" s="226">
        <f>IF(N99="zákl. přenesená",J99,0)</f>
        <v>0</v>
      </c>
      <c r="BH99" s="226">
        <f>IF(N99="sníž. přenesená",J99,0)</f>
        <v>0</v>
      </c>
      <c r="BI99" s="226">
        <f>IF(N99="nulová",J99,0)</f>
        <v>0</v>
      </c>
      <c r="BJ99" s="19" t="s">
        <v>79</v>
      </c>
      <c r="BK99" s="226">
        <f>ROUND(I99*H99,2)</f>
        <v>0</v>
      </c>
      <c r="BL99" s="19" t="s">
        <v>170</v>
      </c>
      <c r="BM99" s="225" t="s">
        <v>81</v>
      </c>
    </row>
    <row r="100" spans="1:47" s="2" customFormat="1" ht="12">
      <c r="A100" s="40"/>
      <c r="B100" s="41"/>
      <c r="C100" s="42"/>
      <c r="D100" s="227" t="s">
        <v>172</v>
      </c>
      <c r="E100" s="42"/>
      <c r="F100" s="228" t="s">
        <v>3553</v>
      </c>
      <c r="G100" s="42"/>
      <c r="H100" s="42"/>
      <c r="I100" s="229"/>
      <c r="J100" s="42"/>
      <c r="K100" s="42"/>
      <c r="L100" s="46"/>
      <c r="M100" s="230"/>
      <c r="N100" s="231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172</v>
      </c>
      <c r="AU100" s="19" t="s">
        <v>79</v>
      </c>
    </row>
    <row r="101" spans="1:65" s="2" customFormat="1" ht="16.5" customHeight="1">
      <c r="A101" s="40"/>
      <c r="B101" s="41"/>
      <c r="C101" s="214" t="s">
        <v>81</v>
      </c>
      <c r="D101" s="214" t="s">
        <v>165</v>
      </c>
      <c r="E101" s="215" t="s">
        <v>3554</v>
      </c>
      <c r="F101" s="216" t="s">
        <v>3555</v>
      </c>
      <c r="G101" s="217" t="s">
        <v>232</v>
      </c>
      <c r="H101" s="218">
        <v>15</v>
      </c>
      <c r="I101" s="219"/>
      <c r="J101" s="220">
        <f>ROUND(I101*H101,2)</f>
        <v>0</v>
      </c>
      <c r="K101" s="216" t="s">
        <v>19</v>
      </c>
      <c r="L101" s="46"/>
      <c r="M101" s="221" t="s">
        <v>19</v>
      </c>
      <c r="N101" s="222" t="s">
        <v>43</v>
      </c>
      <c r="O101" s="86"/>
      <c r="P101" s="223">
        <f>O101*H101</f>
        <v>0</v>
      </c>
      <c r="Q101" s="223">
        <v>0</v>
      </c>
      <c r="R101" s="223">
        <f>Q101*H101</f>
        <v>0</v>
      </c>
      <c r="S101" s="223">
        <v>0</v>
      </c>
      <c r="T101" s="224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5" t="s">
        <v>170</v>
      </c>
      <c r="AT101" s="225" t="s">
        <v>165</v>
      </c>
      <c r="AU101" s="225" t="s">
        <v>79</v>
      </c>
      <c r="AY101" s="19" t="s">
        <v>163</v>
      </c>
      <c r="BE101" s="226">
        <f>IF(N101="základní",J101,0)</f>
        <v>0</v>
      </c>
      <c r="BF101" s="226">
        <f>IF(N101="snížená",J101,0)</f>
        <v>0</v>
      </c>
      <c r="BG101" s="226">
        <f>IF(N101="zákl. přenesená",J101,0)</f>
        <v>0</v>
      </c>
      <c r="BH101" s="226">
        <f>IF(N101="sníž. přenesená",J101,0)</f>
        <v>0</v>
      </c>
      <c r="BI101" s="226">
        <f>IF(N101="nulová",J101,0)</f>
        <v>0</v>
      </c>
      <c r="BJ101" s="19" t="s">
        <v>79</v>
      </c>
      <c r="BK101" s="226">
        <f>ROUND(I101*H101,2)</f>
        <v>0</v>
      </c>
      <c r="BL101" s="19" t="s">
        <v>170</v>
      </c>
      <c r="BM101" s="225" t="s">
        <v>170</v>
      </c>
    </row>
    <row r="102" spans="1:47" s="2" customFormat="1" ht="12">
      <c r="A102" s="40"/>
      <c r="B102" s="41"/>
      <c r="C102" s="42"/>
      <c r="D102" s="227" t="s">
        <v>172</v>
      </c>
      <c r="E102" s="42"/>
      <c r="F102" s="228" t="s">
        <v>3555</v>
      </c>
      <c r="G102" s="42"/>
      <c r="H102" s="42"/>
      <c r="I102" s="229"/>
      <c r="J102" s="42"/>
      <c r="K102" s="42"/>
      <c r="L102" s="46"/>
      <c r="M102" s="230"/>
      <c r="N102" s="231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172</v>
      </c>
      <c r="AU102" s="19" t="s">
        <v>79</v>
      </c>
    </row>
    <row r="103" spans="1:65" s="2" customFormat="1" ht="16.5" customHeight="1">
      <c r="A103" s="40"/>
      <c r="B103" s="41"/>
      <c r="C103" s="214" t="s">
        <v>181</v>
      </c>
      <c r="D103" s="214" t="s">
        <v>165</v>
      </c>
      <c r="E103" s="215" t="s">
        <v>3556</v>
      </c>
      <c r="F103" s="216" t="s">
        <v>3557</v>
      </c>
      <c r="G103" s="217" t="s">
        <v>232</v>
      </c>
      <c r="H103" s="218">
        <v>20</v>
      </c>
      <c r="I103" s="219"/>
      <c r="J103" s="220">
        <f>ROUND(I103*H103,2)</f>
        <v>0</v>
      </c>
      <c r="K103" s="216" t="s">
        <v>19</v>
      </c>
      <c r="L103" s="46"/>
      <c r="M103" s="221" t="s">
        <v>19</v>
      </c>
      <c r="N103" s="222" t="s">
        <v>43</v>
      </c>
      <c r="O103" s="86"/>
      <c r="P103" s="223">
        <f>O103*H103</f>
        <v>0</v>
      </c>
      <c r="Q103" s="223">
        <v>0</v>
      </c>
      <c r="R103" s="223">
        <f>Q103*H103</f>
        <v>0</v>
      </c>
      <c r="S103" s="223">
        <v>0</v>
      </c>
      <c r="T103" s="224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5" t="s">
        <v>170</v>
      </c>
      <c r="AT103" s="225" t="s">
        <v>165</v>
      </c>
      <c r="AU103" s="225" t="s">
        <v>79</v>
      </c>
      <c r="AY103" s="19" t="s">
        <v>163</v>
      </c>
      <c r="BE103" s="226">
        <f>IF(N103="základní",J103,0)</f>
        <v>0</v>
      </c>
      <c r="BF103" s="226">
        <f>IF(N103="snížená",J103,0)</f>
        <v>0</v>
      </c>
      <c r="BG103" s="226">
        <f>IF(N103="zákl. přenesená",J103,0)</f>
        <v>0</v>
      </c>
      <c r="BH103" s="226">
        <f>IF(N103="sníž. přenesená",J103,0)</f>
        <v>0</v>
      </c>
      <c r="BI103" s="226">
        <f>IF(N103="nulová",J103,0)</f>
        <v>0</v>
      </c>
      <c r="BJ103" s="19" t="s">
        <v>79</v>
      </c>
      <c r="BK103" s="226">
        <f>ROUND(I103*H103,2)</f>
        <v>0</v>
      </c>
      <c r="BL103" s="19" t="s">
        <v>170</v>
      </c>
      <c r="BM103" s="225" t="s">
        <v>208</v>
      </c>
    </row>
    <row r="104" spans="1:47" s="2" customFormat="1" ht="12">
      <c r="A104" s="40"/>
      <c r="B104" s="41"/>
      <c r="C104" s="42"/>
      <c r="D104" s="227" t="s">
        <v>172</v>
      </c>
      <c r="E104" s="42"/>
      <c r="F104" s="228" t="s">
        <v>3557</v>
      </c>
      <c r="G104" s="42"/>
      <c r="H104" s="42"/>
      <c r="I104" s="229"/>
      <c r="J104" s="42"/>
      <c r="K104" s="42"/>
      <c r="L104" s="46"/>
      <c r="M104" s="230"/>
      <c r="N104" s="231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172</v>
      </c>
      <c r="AU104" s="19" t="s">
        <v>79</v>
      </c>
    </row>
    <row r="105" spans="1:65" s="2" customFormat="1" ht="16.5" customHeight="1">
      <c r="A105" s="40"/>
      <c r="B105" s="41"/>
      <c r="C105" s="214" t="s">
        <v>170</v>
      </c>
      <c r="D105" s="214" t="s">
        <v>165</v>
      </c>
      <c r="E105" s="215" t="s">
        <v>3558</v>
      </c>
      <c r="F105" s="216" t="s">
        <v>3559</v>
      </c>
      <c r="G105" s="217" t="s">
        <v>232</v>
      </c>
      <c r="H105" s="218">
        <v>30</v>
      </c>
      <c r="I105" s="219"/>
      <c r="J105" s="220">
        <f>ROUND(I105*H105,2)</f>
        <v>0</v>
      </c>
      <c r="K105" s="216" t="s">
        <v>19</v>
      </c>
      <c r="L105" s="46"/>
      <c r="M105" s="221" t="s">
        <v>19</v>
      </c>
      <c r="N105" s="222" t="s">
        <v>43</v>
      </c>
      <c r="O105" s="86"/>
      <c r="P105" s="223">
        <f>O105*H105</f>
        <v>0</v>
      </c>
      <c r="Q105" s="223">
        <v>0</v>
      </c>
      <c r="R105" s="223">
        <f>Q105*H105</f>
        <v>0</v>
      </c>
      <c r="S105" s="223">
        <v>0</v>
      </c>
      <c r="T105" s="224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5" t="s">
        <v>170</v>
      </c>
      <c r="AT105" s="225" t="s">
        <v>165</v>
      </c>
      <c r="AU105" s="225" t="s">
        <v>79</v>
      </c>
      <c r="AY105" s="19" t="s">
        <v>163</v>
      </c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19" t="s">
        <v>79</v>
      </c>
      <c r="BK105" s="226">
        <f>ROUND(I105*H105,2)</f>
        <v>0</v>
      </c>
      <c r="BL105" s="19" t="s">
        <v>170</v>
      </c>
      <c r="BM105" s="225" t="s">
        <v>220</v>
      </c>
    </row>
    <row r="106" spans="1:47" s="2" customFormat="1" ht="12">
      <c r="A106" s="40"/>
      <c r="B106" s="41"/>
      <c r="C106" s="42"/>
      <c r="D106" s="227" t="s">
        <v>172</v>
      </c>
      <c r="E106" s="42"/>
      <c r="F106" s="228" t="s">
        <v>3559</v>
      </c>
      <c r="G106" s="42"/>
      <c r="H106" s="42"/>
      <c r="I106" s="229"/>
      <c r="J106" s="42"/>
      <c r="K106" s="42"/>
      <c r="L106" s="46"/>
      <c r="M106" s="230"/>
      <c r="N106" s="231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172</v>
      </c>
      <c r="AU106" s="19" t="s">
        <v>79</v>
      </c>
    </row>
    <row r="107" spans="1:65" s="2" customFormat="1" ht="16.5" customHeight="1">
      <c r="A107" s="40"/>
      <c r="B107" s="41"/>
      <c r="C107" s="214" t="s">
        <v>198</v>
      </c>
      <c r="D107" s="214" t="s">
        <v>165</v>
      </c>
      <c r="E107" s="215" t="s">
        <v>3560</v>
      </c>
      <c r="F107" s="216" t="s">
        <v>3561</v>
      </c>
      <c r="G107" s="217" t="s">
        <v>232</v>
      </c>
      <c r="H107" s="218">
        <v>30</v>
      </c>
      <c r="I107" s="219"/>
      <c r="J107" s="220">
        <f>ROUND(I107*H107,2)</f>
        <v>0</v>
      </c>
      <c r="K107" s="216" t="s">
        <v>19</v>
      </c>
      <c r="L107" s="46"/>
      <c r="M107" s="221" t="s">
        <v>19</v>
      </c>
      <c r="N107" s="222" t="s">
        <v>43</v>
      </c>
      <c r="O107" s="86"/>
      <c r="P107" s="223">
        <f>O107*H107</f>
        <v>0</v>
      </c>
      <c r="Q107" s="223">
        <v>0</v>
      </c>
      <c r="R107" s="223">
        <f>Q107*H107</f>
        <v>0</v>
      </c>
      <c r="S107" s="223">
        <v>0</v>
      </c>
      <c r="T107" s="224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5" t="s">
        <v>170</v>
      </c>
      <c r="AT107" s="225" t="s">
        <v>165</v>
      </c>
      <c r="AU107" s="225" t="s">
        <v>79</v>
      </c>
      <c r="AY107" s="19" t="s">
        <v>163</v>
      </c>
      <c r="BE107" s="226">
        <f>IF(N107="základní",J107,0)</f>
        <v>0</v>
      </c>
      <c r="BF107" s="226">
        <f>IF(N107="snížená",J107,0)</f>
        <v>0</v>
      </c>
      <c r="BG107" s="226">
        <f>IF(N107="zákl. přenesená",J107,0)</f>
        <v>0</v>
      </c>
      <c r="BH107" s="226">
        <f>IF(N107="sníž. přenesená",J107,0)</f>
        <v>0</v>
      </c>
      <c r="BI107" s="226">
        <f>IF(N107="nulová",J107,0)</f>
        <v>0</v>
      </c>
      <c r="BJ107" s="19" t="s">
        <v>79</v>
      </c>
      <c r="BK107" s="226">
        <f>ROUND(I107*H107,2)</f>
        <v>0</v>
      </c>
      <c r="BL107" s="19" t="s">
        <v>170</v>
      </c>
      <c r="BM107" s="225" t="s">
        <v>237</v>
      </c>
    </row>
    <row r="108" spans="1:47" s="2" customFormat="1" ht="12">
      <c r="A108" s="40"/>
      <c r="B108" s="41"/>
      <c r="C108" s="42"/>
      <c r="D108" s="227" t="s">
        <v>172</v>
      </c>
      <c r="E108" s="42"/>
      <c r="F108" s="228" t="s">
        <v>3561</v>
      </c>
      <c r="G108" s="42"/>
      <c r="H108" s="42"/>
      <c r="I108" s="229"/>
      <c r="J108" s="42"/>
      <c r="K108" s="42"/>
      <c r="L108" s="46"/>
      <c r="M108" s="230"/>
      <c r="N108" s="231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172</v>
      </c>
      <c r="AU108" s="19" t="s">
        <v>79</v>
      </c>
    </row>
    <row r="109" spans="1:63" s="12" customFormat="1" ht="25.9" customHeight="1">
      <c r="A109" s="12"/>
      <c r="B109" s="198"/>
      <c r="C109" s="199"/>
      <c r="D109" s="200" t="s">
        <v>71</v>
      </c>
      <c r="E109" s="201" t="s">
        <v>3100</v>
      </c>
      <c r="F109" s="201" t="s">
        <v>3562</v>
      </c>
      <c r="G109" s="199"/>
      <c r="H109" s="199"/>
      <c r="I109" s="202"/>
      <c r="J109" s="203">
        <f>BK109</f>
        <v>0</v>
      </c>
      <c r="K109" s="199"/>
      <c r="L109" s="204"/>
      <c r="M109" s="205"/>
      <c r="N109" s="206"/>
      <c r="O109" s="206"/>
      <c r="P109" s="207">
        <f>SUM(P110:P111)</f>
        <v>0</v>
      </c>
      <c r="Q109" s="206"/>
      <c r="R109" s="207">
        <f>SUM(R110:R111)</f>
        <v>0</v>
      </c>
      <c r="S109" s="206"/>
      <c r="T109" s="208">
        <f>SUM(T110:T111)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9" t="s">
        <v>79</v>
      </c>
      <c r="AT109" s="210" t="s">
        <v>71</v>
      </c>
      <c r="AU109" s="210" t="s">
        <v>72</v>
      </c>
      <c r="AY109" s="209" t="s">
        <v>163</v>
      </c>
      <c r="BK109" s="211">
        <f>SUM(BK110:BK111)</f>
        <v>0</v>
      </c>
    </row>
    <row r="110" spans="1:65" s="2" customFormat="1" ht="16.5" customHeight="1">
      <c r="A110" s="40"/>
      <c r="B110" s="41"/>
      <c r="C110" s="214" t="s">
        <v>208</v>
      </c>
      <c r="D110" s="214" t="s">
        <v>165</v>
      </c>
      <c r="E110" s="215" t="s">
        <v>3563</v>
      </c>
      <c r="F110" s="216" t="s">
        <v>3564</v>
      </c>
      <c r="G110" s="217" t="s">
        <v>232</v>
      </c>
      <c r="H110" s="218">
        <v>100</v>
      </c>
      <c r="I110" s="219"/>
      <c r="J110" s="220">
        <f>ROUND(I110*H110,2)</f>
        <v>0</v>
      </c>
      <c r="K110" s="216" t="s">
        <v>19</v>
      </c>
      <c r="L110" s="46"/>
      <c r="M110" s="221" t="s">
        <v>19</v>
      </c>
      <c r="N110" s="222" t="s">
        <v>43</v>
      </c>
      <c r="O110" s="86"/>
      <c r="P110" s="223">
        <f>O110*H110</f>
        <v>0</v>
      </c>
      <c r="Q110" s="223">
        <v>0</v>
      </c>
      <c r="R110" s="223">
        <f>Q110*H110</f>
        <v>0</v>
      </c>
      <c r="S110" s="223">
        <v>0</v>
      </c>
      <c r="T110" s="224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5" t="s">
        <v>170</v>
      </c>
      <c r="AT110" s="225" t="s">
        <v>165</v>
      </c>
      <c r="AU110" s="225" t="s">
        <v>79</v>
      </c>
      <c r="AY110" s="19" t="s">
        <v>163</v>
      </c>
      <c r="BE110" s="226">
        <f>IF(N110="základní",J110,0)</f>
        <v>0</v>
      </c>
      <c r="BF110" s="226">
        <f>IF(N110="snížená",J110,0)</f>
        <v>0</v>
      </c>
      <c r="BG110" s="226">
        <f>IF(N110="zákl. přenesená",J110,0)</f>
        <v>0</v>
      </c>
      <c r="BH110" s="226">
        <f>IF(N110="sníž. přenesená",J110,0)</f>
        <v>0</v>
      </c>
      <c r="BI110" s="226">
        <f>IF(N110="nulová",J110,0)</f>
        <v>0</v>
      </c>
      <c r="BJ110" s="19" t="s">
        <v>79</v>
      </c>
      <c r="BK110" s="226">
        <f>ROUND(I110*H110,2)</f>
        <v>0</v>
      </c>
      <c r="BL110" s="19" t="s">
        <v>170</v>
      </c>
      <c r="BM110" s="225" t="s">
        <v>252</v>
      </c>
    </row>
    <row r="111" spans="1:47" s="2" customFormat="1" ht="12">
      <c r="A111" s="40"/>
      <c r="B111" s="41"/>
      <c r="C111" s="42"/>
      <c r="D111" s="227" t="s">
        <v>172</v>
      </c>
      <c r="E111" s="42"/>
      <c r="F111" s="228" t="s">
        <v>3564</v>
      </c>
      <c r="G111" s="42"/>
      <c r="H111" s="42"/>
      <c r="I111" s="229"/>
      <c r="J111" s="42"/>
      <c r="K111" s="42"/>
      <c r="L111" s="46"/>
      <c r="M111" s="230"/>
      <c r="N111" s="231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172</v>
      </c>
      <c r="AU111" s="19" t="s">
        <v>79</v>
      </c>
    </row>
    <row r="112" spans="1:63" s="12" customFormat="1" ht="25.9" customHeight="1">
      <c r="A112" s="12"/>
      <c r="B112" s="198"/>
      <c r="C112" s="199"/>
      <c r="D112" s="200" t="s">
        <v>71</v>
      </c>
      <c r="E112" s="201" t="s">
        <v>3565</v>
      </c>
      <c r="F112" s="201" t="s">
        <v>3566</v>
      </c>
      <c r="G112" s="199"/>
      <c r="H112" s="199"/>
      <c r="I112" s="202"/>
      <c r="J112" s="203">
        <f>BK112</f>
        <v>0</v>
      </c>
      <c r="K112" s="199"/>
      <c r="L112" s="204"/>
      <c r="M112" s="205"/>
      <c r="N112" s="206"/>
      <c r="O112" s="206"/>
      <c r="P112" s="207">
        <f>SUM(P113:P114)</f>
        <v>0</v>
      </c>
      <c r="Q112" s="206"/>
      <c r="R112" s="207">
        <f>SUM(R113:R114)</f>
        <v>0</v>
      </c>
      <c r="S112" s="206"/>
      <c r="T112" s="208">
        <f>SUM(T113:T114)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09" t="s">
        <v>79</v>
      </c>
      <c r="AT112" s="210" t="s">
        <v>71</v>
      </c>
      <c r="AU112" s="210" t="s">
        <v>72</v>
      </c>
      <c r="AY112" s="209" t="s">
        <v>163</v>
      </c>
      <c r="BK112" s="211">
        <f>SUM(BK113:BK114)</f>
        <v>0</v>
      </c>
    </row>
    <row r="113" spans="1:65" s="2" customFormat="1" ht="16.5" customHeight="1">
      <c r="A113" s="40"/>
      <c r="B113" s="41"/>
      <c r="C113" s="214" t="s">
        <v>214</v>
      </c>
      <c r="D113" s="214" t="s">
        <v>165</v>
      </c>
      <c r="E113" s="215" t="s">
        <v>3567</v>
      </c>
      <c r="F113" s="216" t="s">
        <v>3568</v>
      </c>
      <c r="G113" s="217" t="s">
        <v>1532</v>
      </c>
      <c r="H113" s="218">
        <v>2</v>
      </c>
      <c r="I113" s="219"/>
      <c r="J113" s="220">
        <f>ROUND(I113*H113,2)</f>
        <v>0</v>
      </c>
      <c r="K113" s="216" t="s">
        <v>19</v>
      </c>
      <c r="L113" s="46"/>
      <c r="M113" s="221" t="s">
        <v>19</v>
      </c>
      <c r="N113" s="222" t="s">
        <v>43</v>
      </c>
      <c r="O113" s="86"/>
      <c r="P113" s="223">
        <f>O113*H113</f>
        <v>0</v>
      </c>
      <c r="Q113" s="223">
        <v>0</v>
      </c>
      <c r="R113" s="223">
        <f>Q113*H113</f>
        <v>0</v>
      </c>
      <c r="S113" s="223">
        <v>0</v>
      </c>
      <c r="T113" s="224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5" t="s">
        <v>170</v>
      </c>
      <c r="AT113" s="225" t="s">
        <v>165</v>
      </c>
      <c r="AU113" s="225" t="s">
        <v>79</v>
      </c>
      <c r="AY113" s="19" t="s">
        <v>163</v>
      </c>
      <c r="BE113" s="226">
        <f>IF(N113="základní",J113,0)</f>
        <v>0</v>
      </c>
      <c r="BF113" s="226">
        <f>IF(N113="snížená",J113,0)</f>
        <v>0</v>
      </c>
      <c r="BG113" s="226">
        <f>IF(N113="zákl. přenesená",J113,0)</f>
        <v>0</v>
      </c>
      <c r="BH113" s="226">
        <f>IF(N113="sníž. přenesená",J113,0)</f>
        <v>0</v>
      </c>
      <c r="BI113" s="226">
        <f>IF(N113="nulová",J113,0)</f>
        <v>0</v>
      </c>
      <c r="BJ113" s="19" t="s">
        <v>79</v>
      </c>
      <c r="BK113" s="226">
        <f>ROUND(I113*H113,2)</f>
        <v>0</v>
      </c>
      <c r="BL113" s="19" t="s">
        <v>170</v>
      </c>
      <c r="BM113" s="225" t="s">
        <v>265</v>
      </c>
    </row>
    <row r="114" spans="1:47" s="2" customFormat="1" ht="12">
      <c r="A114" s="40"/>
      <c r="B114" s="41"/>
      <c r="C114" s="42"/>
      <c r="D114" s="227" t="s">
        <v>172</v>
      </c>
      <c r="E114" s="42"/>
      <c r="F114" s="228" t="s">
        <v>3569</v>
      </c>
      <c r="G114" s="42"/>
      <c r="H114" s="42"/>
      <c r="I114" s="229"/>
      <c r="J114" s="42"/>
      <c r="K114" s="42"/>
      <c r="L114" s="46"/>
      <c r="M114" s="230"/>
      <c r="N114" s="231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172</v>
      </c>
      <c r="AU114" s="19" t="s">
        <v>79</v>
      </c>
    </row>
    <row r="115" spans="1:63" s="12" customFormat="1" ht="25.9" customHeight="1">
      <c r="A115" s="12"/>
      <c r="B115" s="198"/>
      <c r="C115" s="199"/>
      <c r="D115" s="200" t="s">
        <v>71</v>
      </c>
      <c r="E115" s="201" t="s">
        <v>3570</v>
      </c>
      <c r="F115" s="201" t="s">
        <v>3571</v>
      </c>
      <c r="G115" s="199"/>
      <c r="H115" s="199"/>
      <c r="I115" s="202"/>
      <c r="J115" s="203">
        <f>BK115</f>
        <v>0</v>
      </c>
      <c r="K115" s="199"/>
      <c r="L115" s="204"/>
      <c r="M115" s="205"/>
      <c r="N115" s="206"/>
      <c r="O115" s="206"/>
      <c r="P115" s="207">
        <f>SUM(P116:P117)</f>
        <v>0</v>
      </c>
      <c r="Q115" s="206"/>
      <c r="R115" s="207">
        <f>SUM(R116:R117)</f>
        <v>0</v>
      </c>
      <c r="S115" s="206"/>
      <c r="T115" s="208">
        <f>SUM(T116:T117)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9" t="s">
        <v>79</v>
      </c>
      <c r="AT115" s="210" t="s">
        <v>71</v>
      </c>
      <c r="AU115" s="210" t="s">
        <v>72</v>
      </c>
      <c r="AY115" s="209" t="s">
        <v>163</v>
      </c>
      <c r="BK115" s="211">
        <f>SUM(BK116:BK117)</f>
        <v>0</v>
      </c>
    </row>
    <row r="116" spans="1:65" s="2" customFormat="1" ht="16.5" customHeight="1">
      <c r="A116" s="40"/>
      <c r="B116" s="41"/>
      <c r="C116" s="214" t="s">
        <v>220</v>
      </c>
      <c r="D116" s="214" t="s">
        <v>165</v>
      </c>
      <c r="E116" s="215" t="s">
        <v>3572</v>
      </c>
      <c r="F116" s="216" t="s">
        <v>3573</v>
      </c>
      <c r="G116" s="217" t="s">
        <v>1532</v>
      </c>
      <c r="H116" s="218">
        <v>13</v>
      </c>
      <c r="I116" s="219"/>
      <c r="J116" s="220">
        <f>ROUND(I116*H116,2)</f>
        <v>0</v>
      </c>
      <c r="K116" s="216" t="s">
        <v>19</v>
      </c>
      <c r="L116" s="46"/>
      <c r="M116" s="221" t="s">
        <v>19</v>
      </c>
      <c r="N116" s="222" t="s">
        <v>43</v>
      </c>
      <c r="O116" s="86"/>
      <c r="P116" s="223">
        <f>O116*H116</f>
        <v>0</v>
      </c>
      <c r="Q116" s="223">
        <v>0</v>
      </c>
      <c r="R116" s="223">
        <f>Q116*H116</f>
        <v>0</v>
      </c>
      <c r="S116" s="223">
        <v>0</v>
      </c>
      <c r="T116" s="224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5" t="s">
        <v>170</v>
      </c>
      <c r="AT116" s="225" t="s">
        <v>165</v>
      </c>
      <c r="AU116" s="225" t="s">
        <v>79</v>
      </c>
      <c r="AY116" s="19" t="s">
        <v>163</v>
      </c>
      <c r="BE116" s="226">
        <f>IF(N116="základní",J116,0)</f>
        <v>0</v>
      </c>
      <c r="BF116" s="226">
        <f>IF(N116="snížená",J116,0)</f>
        <v>0</v>
      </c>
      <c r="BG116" s="226">
        <f>IF(N116="zákl. přenesená",J116,0)</f>
        <v>0</v>
      </c>
      <c r="BH116" s="226">
        <f>IF(N116="sníž. přenesená",J116,0)</f>
        <v>0</v>
      </c>
      <c r="BI116" s="226">
        <f>IF(N116="nulová",J116,0)</f>
        <v>0</v>
      </c>
      <c r="BJ116" s="19" t="s">
        <v>79</v>
      </c>
      <c r="BK116" s="226">
        <f>ROUND(I116*H116,2)</f>
        <v>0</v>
      </c>
      <c r="BL116" s="19" t="s">
        <v>170</v>
      </c>
      <c r="BM116" s="225" t="s">
        <v>278</v>
      </c>
    </row>
    <row r="117" spans="1:47" s="2" customFormat="1" ht="12">
      <c r="A117" s="40"/>
      <c r="B117" s="41"/>
      <c r="C117" s="42"/>
      <c r="D117" s="227" t="s">
        <v>172</v>
      </c>
      <c r="E117" s="42"/>
      <c r="F117" s="228" t="s">
        <v>3573</v>
      </c>
      <c r="G117" s="42"/>
      <c r="H117" s="42"/>
      <c r="I117" s="229"/>
      <c r="J117" s="42"/>
      <c r="K117" s="42"/>
      <c r="L117" s="46"/>
      <c r="M117" s="230"/>
      <c r="N117" s="231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172</v>
      </c>
      <c r="AU117" s="19" t="s">
        <v>79</v>
      </c>
    </row>
    <row r="118" spans="1:63" s="12" customFormat="1" ht="25.9" customHeight="1">
      <c r="A118" s="12"/>
      <c r="B118" s="198"/>
      <c r="C118" s="199"/>
      <c r="D118" s="200" t="s">
        <v>71</v>
      </c>
      <c r="E118" s="201" t="s">
        <v>3574</v>
      </c>
      <c r="F118" s="201" t="s">
        <v>3575</v>
      </c>
      <c r="G118" s="199"/>
      <c r="H118" s="199"/>
      <c r="I118" s="202"/>
      <c r="J118" s="203">
        <f>BK118</f>
        <v>0</v>
      </c>
      <c r="K118" s="199"/>
      <c r="L118" s="204"/>
      <c r="M118" s="205"/>
      <c r="N118" s="206"/>
      <c r="O118" s="206"/>
      <c r="P118" s="207">
        <f>SUM(P119:P120)</f>
        <v>0</v>
      </c>
      <c r="Q118" s="206"/>
      <c r="R118" s="207">
        <f>SUM(R119:R120)</f>
        <v>0</v>
      </c>
      <c r="S118" s="206"/>
      <c r="T118" s="208">
        <f>SUM(T119:T120)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9" t="s">
        <v>79</v>
      </c>
      <c r="AT118" s="210" t="s">
        <v>71</v>
      </c>
      <c r="AU118" s="210" t="s">
        <v>72</v>
      </c>
      <c r="AY118" s="209" t="s">
        <v>163</v>
      </c>
      <c r="BK118" s="211">
        <f>SUM(BK119:BK120)</f>
        <v>0</v>
      </c>
    </row>
    <row r="119" spans="1:65" s="2" customFormat="1" ht="16.5" customHeight="1">
      <c r="A119" s="40"/>
      <c r="B119" s="41"/>
      <c r="C119" s="214" t="s">
        <v>229</v>
      </c>
      <c r="D119" s="214" t="s">
        <v>165</v>
      </c>
      <c r="E119" s="215" t="s">
        <v>3576</v>
      </c>
      <c r="F119" s="216" t="s">
        <v>3577</v>
      </c>
      <c r="G119" s="217" t="s">
        <v>1532</v>
      </c>
      <c r="H119" s="218">
        <v>13</v>
      </c>
      <c r="I119" s="219"/>
      <c r="J119" s="220">
        <f>ROUND(I119*H119,2)</f>
        <v>0</v>
      </c>
      <c r="K119" s="216" t="s">
        <v>19</v>
      </c>
      <c r="L119" s="46"/>
      <c r="M119" s="221" t="s">
        <v>19</v>
      </c>
      <c r="N119" s="222" t="s">
        <v>43</v>
      </c>
      <c r="O119" s="86"/>
      <c r="P119" s="223">
        <f>O119*H119</f>
        <v>0</v>
      </c>
      <c r="Q119" s="223">
        <v>0</v>
      </c>
      <c r="R119" s="223">
        <f>Q119*H119</f>
        <v>0</v>
      </c>
      <c r="S119" s="223">
        <v>0</v>
      </c>
      <c r="T119" s="224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5" t="s">
        <v>170</v>
      </c>
      <c r="AT119" s="225" t="s">
        <v>165</v>
      </c>
      <c r="AU119" s="225" t="s">
        <v>79</v>
      </c>
      <c r="AY119" s="19" t="s">
        <v>163</v>
      </c>
      <c r="BE119" s="226">
        <f>IF(N119="základní",J119,0)</f>
        <v>0</v>
      </c>
      <c r="BF119" s="226">
        <f>IF(N119="snížená",J119,0)</f>
        <v>0</v>
      </c>
      <c r="BG119" s="226">
        <f>IF(N119="zákl. přenesená",J119,0)</f>
        <v>0</v>
      </c>
      <c r="BH119" s="226">
        <f>IF(N119="sníž. přenesená",J119,0)</f>
        <v>0</v>
      </c>
      <c r="BI119" s="226">
        <f>IF(N119="nulová",J119,0)</f>
        <v>0</v>
      </c>
      <c r="BJ119" s="19" t="s">
        <v>79</v>
      </c>
      <c r="BK119" s="226">
        <f>ROUND(I119*H119,2)</f>
        <v>0</v>
      </c>
      <c r="BL119" s="19" t="s">
        <v>170</v>
      </c>
      <c r="BM119" s="225" t="s">
        <v>289</v>
      </c>
    </row>
    <row r="120" spans="1:47" s="2" customFormat="1" ht="12">
      <c r="A120" s="40"/>
      <c r="B120" s="41"/>
      <c r="C120" s="42"/>
      <c r="D120" s="227" t="s">
        <v>172</v>
      </c>
      <c r="E120" s="42"/>
      <c r="F120" s="228" t="s">
        <v>3577</v>
      </c>
      <c r="G120" s="42"/>
      <c r="H120" s="42"/>
      <c r="I120" s="229"/>
      <c r="J120" s="42"/>
      <c r="K120" s="42"/>
      <c r="L120" s="46"/>
      <c r="M120" s="230"/>
      <c r="N120" s="231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172</v>
      </c>
      <c r="AU120" s="19" t="s">
        <v>79</v>
      </c>
    </row>
    <row r="121" spans="1:63" s="12" customFormat="1" ht="25.9" customHeight="1">
      <c r="A121" s="12"/>
      <c r="B121" s="198"/>
      <c r="C121" s="199"/>
      <c r="D121" s="200" t="s">
        <v>71</v>
      </c>
      <c r="E121" s="201" t="s">
        <v>3578</v>
      </c>
      <c r="F121" s="201" t="s">
        <v>3579</v>
      </c>
      <c r="G121" s="199"/>
      <c r="H121" s="199"/>
      <c r="I121" s="202"/>
      <c r="J121" s="203">
        <f>BK121</f>
        <v>0</v>
      </c>
      <c r="K121" s="199"/>
      <c r="L121" s="204"/>
      <c r="M121" s="205"/>
      <c r="N121" s="206"/>
      <c r="O121" s="206"/>
      <c r="P121" s="207">
        <f>SUM(P122:P127)</f>
        <v>0</v>
      </c>
      <c r="Q121" s="206"/>
      <c r="R121" s="207">
        <f>SUM(R122:R127)</f>
        <v>0</v>
      </c>
      <c r="S121" s="206"/>
      <c r="T121" s="208">
        <f>SUM(T122:T127)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09" t="s">
        <v>79</v>
      </c>
      <c r="AT121" s="210" t="s">
        <v>71</v>
      </c>
      <c r="AU121" s="210" t="s">
        <v>72</v>
      </c>
      <c r="AY121" s="209" t="s">
        <v>163</v>
      </c>
      <c r="BK121" s="211">
        <f>SUM(BK122:BK127)</f>
        <v>0</v>
      </c>
    </row>
    <row r="122" spans="1:65" s="2" customFormat="1" ht="16.5" customHeight="1">
      <c r="A122" s="40"/>
      <c r="B122" s="41"/>
      <c r="C122" s="214" t="s">
        <v>237</v>
      </c>
      <c r="D122" s="214" t="s">
        <v>165</v>
      </c>
      <c r="E122" s="215" t="s">
        <v>3580</v>
      </c>
      <c r="F122" s="216" t="s">
        <v>3581</v>
      </c>
      <c r="G122" s="217" t="s">
        <v>1532</v>
      </c>
      <c r="H122" s="218">
        <v>1</v>
      </c>
      <c r="I122" s="219"/>
      <c r="J122" s="220">
        <f>ROUND(I122*H122,2)</f>
        <v>0</v>
      </c>
      <c r="K122" s="216" t="s">
        <v>19</v>
      </c>
      <c r="L122" s="46"/>
      <c r="M122" s="221" t="s">
        <v>19</v>
      </c>
      <c r="N122" s="222" t="s">
        <v>43</v>
      </c>
      <c r="O122" s="86"/>
      <c r="P122" s="223">
        <f>O122*H122</f>
        <v>0</v>
      </c>
      <c r="Q122" s="223">
        <v>0</v>
      </c>
      <c r="R122" s="223">
        <f>Q122*H122</f>
        <v>0</v>
      </c>
      <c r="S122" s="223">
        <v>0</v>
      </c>
      <c r="T122" s="224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5" t="s">
        <v>170</v>
      </c>
      <c r="AT122" s="225" t="s">
        <v>165</v>
      </c>
      <c r="AU122" s="225" t="s">
        <v>79</v>
      </c>
      <c r="AY122" s="19" t="s">
        <v>163</v>
      </c>
      <c r="BE122" s="226">
        <f>IF(N122="základní",J122,0)</f>
        <v>0</v>
      </c>
      <c r="BF122" s="226">
        <f>IF(N122="snížená",J122,0)</f>
        <v>0</v>
      </c>
      <c r="BG122" s="226">
        <f>IF(N122="zákl. přenesená",J122,0)</f>
        <v>0</v>
      </c>
      <c r="BH122" s="226">
        <f>IF(N122="sníž. přenesená",J122,0)</f>
        <v>0</v>
      </c>
      <c r="BI122" s="226">
        <f>IF(N122="nulová",J122,0)</f>
        <v>0</v>
      </c>
      <c r="BJ122" s="19" t="s">
        <v>79</v>
      </c>
      <c r="BK122" s="226">
        <f>ROUND(I122*H122,2)</f>
        <v>0</v>
      </c>
      <c r="BL122" s="19" t="s">
        <v>170</v>
      </c>
      <c r="BM122" s="225" t="s">
        <v>303</v>
      </c>
    </row>
    <row r="123" spans="1:47" s="2" customFormat="1" ht="12">
      <c r="A123" s="40"/>
      <c r="B123" s="41"/>
      <c r="C123" s="42"/>
      <c r="D123" s="227" t="s">
        <v>172</v>
      </c>
      <c r="E123" s="42"/>
      <c r="F123" s="228" t="s">
        <v>3581</v>
      </c>
      <c r="G123" s="42"/>
      <c r="H123" s="42"/>
      <c r="I123" s="229"/>
      <c r="J123" s="42"/>
      <c r="K123" s="42"/>
      <c r="L123" s="46"/>
      <c r="M123" s="230"/>
      <c r="N123" s="231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172</v>
      </c>
      <c r="AU123" s="19" t="s">
        <v>79</v>
      </c>
    </row>
    <row r="124" spans="1:65" s="2" customFormat="1" ht="16.5" customHeight="1">
      <c r="A124" s="40"/>
      <c r="B124" s="41"/>
      <c r="C124" s="214" t="s">
        <v>245</v>
      </c>
      <c r="D124" s="214" t="s">
        <v>165</v>
      </c>
      <c r="E124" s="215" t="s">
        <v>3582</v>
      </c>
      <c r="F124" s="216" t="s">
        <v>3583</v>
      </c>
      <c r="G124" s="217" t="s">
        <v>1532</v>
      </c>
      <c r="H124" s="218">
        <v>13</v>
      </c>
      <c r="I124" s="219"/>
      <c r="J124" s="220">
        <f>ROUND(I124*H124,2)</f>
        <v>0</v>
      </c>
      <c r="K124" s="216" t="s">
        <v>19</v>
      </c>
      <c r="L124" s="46"/>
      <c r="M124" s="221" t="s">
        <v>19</v>
      </c>
      <c r="N124" s="222" t="s">
        <v>43</v>
      </c>
      <c r="O124" s="86"/>
      <c r="P124" s="223">
        <f>O124*H124</f>
        <v>0</v>
      </c>
      <c r="Q124" s="223">
        <v>0</v>
      </c>
      <c r="R124" s="223">
        <f>Q124*H124</f>
        <v>0</v>
      </c>
      <c r="S124" s="223">
        <v>0</v>
      </c>
      <c r="T124" s="224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5" t="s">
        <v>170</v>
      </c>
      <c r="AT124" s="225" t="s">
        <v>165</v>
      </c>
      <c r="AU124" s="225" t="s">
        <v>79</v>
      </c>
      <c r="AY124" s="19" t="s">
        <v>163</v>
      </c>
      <c r="BE124" s="226">
        <f>IF(N124="základní",J124,0)</f>
        <v>0</v>
      </c>
      <c r="BF124" s="226">
        <f>IF(N124="snížená",J124,0)</f>
        <v>0</v>
      </c>
      <c r="BG124" s="226">
        <f>IF(N124="zákl. přenesená",J124,0)</f>
        <v>0</v>
      </c>
      <c r="BH124" s="226">
        <f>IF(N124="sníž. přenesená",J124,0)</f>
        <v>0</v>
      </c>
      <c r="BI124" s="226">
        <f>IF(N124="nulová",J124,0)</f>
        <v>0</v>
      </c>
      <c r="BJ124" s="19" t="s">
        <v>79</v>
      </c>
      <c r="BK124" s="226">
        <f>ROUND(I124*H124,2)</f>
        <v>0</v>
      </c>
      <c r="BL124" s="19" t="s">
        <v>170</v>
      </c>
      <c r="BM124" s="225" t="s">
        <v>314</v>
      </c>
    </row>
    <row r="125" spans="1:47" s="2" customFormat="1" ht="12">
      <c r="A125" s="40"/>
      <c r="B125" s="41"/>
      <c r="C125" s="42"/>
      <c r="D125" s="227" t="s">
        <v>172</v>
      </c>
      <c r="E125" s="42"/>
      <c r="F125" s="228" t="s">
        <v>3583</v>
      </c>
      <c r="G125" s="42"/>
      <c r="H125" s="42"/>
      <c r="I125" s="229"/>
      <c r="J125" s="42"/>
      <c r="K125" s="42"/>
      <c r="L125" s="46"/>
      <c r="M125" s="230"/>
      <c r="N125" s="231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172</v>
      </c>
      <c r="AU125" s="19" t="s">
        <v>79</v>
      </c>
    </row>
    <row r="126" spans="1:65" s="2" customFormat="1" ht="16.5" customHeight="1">
      <c r="A126" s="40"/>
      <c r="B126" s="41"/>
      <c r="C126" s="214" t="s">
        <v>252</v>
      </c>
      <c r="D126" s="214" t="s">
        <v>165</v>
      </c>
      <c r="E126" s="215" t="s">
        <v>3584</v>
      </c>
      <c r="F126" s="216" t="s">
        <v>3585</v>
      </c>
      <c r="G126" s="217" t="s">
        <v>1532</v>
      </c>
      <c r="H126" s="218">
        <v>1</v>
      </c>
      <c r="I126" s="219"/>
      <c r="J126" s="220">
        <f>ROUND(I126*H126,2)</f>
        <v>0</v>
      </c>
      <c r="K126" s="216" t="s">
        <v>19</v>
      </c>
      <c r="L126" s="46"/>
      <c r="M126" s="221" t="s">
        <v>19</v>
      </c>
      <c r="N126" s="222" t="s">
        <v>43</v>
      </c>
      <c r="O126" s="86"/>
      <c r="P126" s="223">
        <f>O126*H126</f>
        <v>0</v>
      </c>
      <c r="Q126" s="223">
        <v>0</v>
      </c>
      <c r="R126" s="223">
        <f>Q126*H126</f>
        <v>0</v>
      </c>
      <c r="S126" s="223">
        <v>0</v>
      </c>
      <c r="T126" s="224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5" t="s">
        <v>170</v>
      </c>
      <c r="AT126" s="225" t="s">
        <v>165</v>
      </c>
      <c r="AU126" s="225" t="s">
        <v>79</v>
      </c>
      <c r="AY126" s="19" t="s">
        <v>163</v>
      </c>
      <c r="BE126" s="226">
        <f>IF(N126="základní",J126,0)</f>
        <v>0</v>
      </c>
      <c r="BF126" s="226">
        <f>IF(N126="snížená",J126,0)</f>
        <v>0</v>
      </c>
      <c r="BG126" s="226">
        <f>IF(N126="zákl. přenesená",J126,0)</f>
        <v>0</v>
      </c>
      <c r="BH126" s="226">
        <f>IF(N126="sníž. přenesená",J126,0)</f>
        <v>0</v>
      </c>
      <c r="BI126" s="226">
        <f>IF(N126="nulová",J126,0)</f>
        <v>0</v>
      </c>
      <c r="BJ126" s="19" t="s">
        <v>79</v>
      </c>
      <c r="BK126" s="226">
        <f>ROUND(I126*H126,2)</f>
        <v>0</v>
      </c>
      <c r="BL126" s="19" t="s">
        <v>170</v>
      </c>
      <c r="BM126" s="225" t="s">
        <v>326</v>
      </c>
    </row>
    <row r="127" spans="1:47" s="2" customFormat="1" ht="12">
      <c r="A127" s="40"/>
      <c r="B127" s="41"/>
      <c r="C127" s="42"/>
      <c r="D127" s="227" t="s">
        <v>172</v>
      </c>
      <c r="E127" s="42"/>
      <c r="F127" s="228" t="s">
        <v>3585</v>
      </c>
      <c r="G127" s="42"/>
      <c r="H127" s="42"/>
      <c r="I127" s="229"/>
      <c r="J127" s="42"/>
      <c r="K127" s="42"/>
      <c r="L127" s="46"/>
      <c r="M127" s="230"/>
      <c r="N127" s="231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172</v>
      </c>
      <c r="AU127" s="19" t="s">
        <v>79</v>
      </c>
    </row>
    <row r="128" spans="1:63" s="12" customFormat="1" ht="25.9" customHeight="1">
      <c r="A128" s="12"/>
      <c r="B128" s="198"/>
      <c r="C128" s="199"/>
      <c r="D128" s="200" t="s">
        <v>71</v>
      </c>
      <c r="E128" s="201" t="s">
        <v>3586</v>
      </c>
      <c r="F128" s="201" t="s">
        <v>3587</v>
      </c>
      <c r="G128" s="199"/>
      <c r="H128" s="199"/>
      <c r="I128" s="202"/>
      <c r="J128" s="203">
        <f>BK128</f>
        <v>0</v>
      </c>
      <c r="K128" s="199"/>
      <c r="L128" s="204"/>
      <c r="M128" s="205"/>
      <c r="N128" s="206"/>
      <c r="O128" s="206"/>
      <c r="P128" s="207">
        <f>SUM(P129:P130)</f>
        <v>0</v>
      </c>
      <c r="Q128" s="206"/>
      <c r="R128" s="207">
        <f>SUM(R129:R130)</f>
        <v>0</v>
      </c>
      <c r="S128" s="206"/>
      <c r="T128" s="208">
        <f>SUM(T129:T130)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9" t="s">
        <v>79</v>
      </c>
      <c r="AT128" s="210" t="s">
        <v>71</v>
      </c>
      <c r="AU128" s="210" t="s">
        <v>72</v>
      </c>
      <c r="AY128" s="209" t="s">
        <v>163</v>
      </c>
      <c r="BK128" s="211">
        <f>SUM(BK129:BK130)</f>
        <v>0</v>
      </c>
    </row>
    <row r="129" spans="1:65" s="2" customFormat="1" ht="16.5" customHeight="1">
      <c r="A129" s="40"/>
      <c r="B129" s="41"/>
      <c r="C129" s="214" t="s">
        <v>258</v>
      </c>
      <c r="D129" s="214" t="s">
        <v>165</v>
      </c>
      <c r="E129" s="215" t="s">
        <v>3588</v>
      </c>
      <c r="F129" s="216" t="s">
        <v>3589</v>
      </c>
      <c r="G129" s="217" t="s">
        <v>1532</v>
      </c>
      <c r="H129" s="218">
        <v>50</v>
      </c>
      <c r="I129" s="219"/>
      <c r="J129" s="220">
        <f>ROUND(I129*H129,2)</f>
        <v>0</v>
      </c>
      <c r="K129" s="216" t="s">
        <v>19</v>
      </c>
      <c r="L129" s="46"/>
      <c r="M129" s="221" t="s">
        <v>19</v>
      </c>
      <c r="N129" s="222" t="s">
        <v>43</v>
      </c>
      <c r="O129" s="86"/>
      <c r="P129" s="223">
        <f>O129*H129</f>
        <v>0</v>
      </c>
      <c r="Q129" s="223">
        <v>0</v>
      </c>
      <c r="R129" s="223">
        <f>Q129*H129</f>
        <v>0</v>
      </c>
      <c r="S129" s="223">
        <v>0</v>
      </c>
      <c r="T129" s="224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5" t="s">
        <v>170</v>
      </c>
      <c r="AT129" s="225" t="s">
        <v>165</v>
      </c>
      <c r="AU129" s="225" t="s">
        <v>79</v>
      </c>
      <c r="AY129" s="19" t="s">
        <v>163</v>
      </c>
      <c r="BE129" s="226">
        <f>IF(N129="základní",J129,0)</f>
        <v>0</v>
      </c>
      <c r="BF129" s="226">
        <f>IF(N129="snížená",J129,0)</f>
        <v>0</v>
      </c>
      <c r="BG129" s="226">
        <f>IF(N129="zákl. přenesená",J129,0)</f>
        <v>0</v>
      </c>
      <c r="BH129" s="226">
        <f>IF(N129="sníž. přenesená",J129,0)</f>
        <v>0</v>
      </c>
      <c r="BI129" s="226">
        <f>IF(N129="nulová",J129,0)</f>
        <v>0</v>
      </c>
      <c r="BJ129" s="19" t="s">
        <v>79</v>
      </c>
      <c r="BK129" s="226">
        <f>ROUND(I129*H129,2)</f>
        <v>0</v>
      </c>
      <c r="BL129" s="19" t="s">
        <v>170</v>
      </c>
      <c r="BM129" s="225" t="s">
        <v>342</v>
      </c>
    </row>
    <row r="130" spans="1:47" s="2" customFormat="1" ht="12">
      <c r="A130" s="40"/>
      <c r="B130" s="41"/>
      <c r="C130" s="42"/>
      <c r="D130" s="227" t="s">
        <v>172</v>
      </c>
      <c r="E130" s="42"/>
      <c r="F130" s="228" t="s">
        <v>3589</v>
      </c>
      <c r="G130" s="42"/>
      <c r="H130" s="42"/>
      <c r="I130" s="229"/>
      <c r="J130" s="42"/>
      <c r="K130" s="42"/>
      <c r="L130" s="46"/>
      <c r="M130" s="230"/>
      <c r="N130" s="231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172</v>
      </c>
      <c r="AU130" s="19" t="s">
        <v>79</v>
      </c>
    </row>
    <row r="131" spans="1:63" s="12" customFormat="1" ht="25.9" customHeight="1">
      <c r="A131" s="12"/>
      <c r="B131" s="198"/>
      <c r="C131" s="199"/>
      <c r="D131" s="200" t="s">
        <v>71</v>
      </c>
      <c r="E131" s="201" t="s">
        <v>3590</v>
      </c>
      <c r="F131" s="201" t="s">
        <v>3591</v>
      </c>
      <c r="G131" s="199"/>
      <c r="H131" s="199"/>
      <c r="I131" s="202"/>
      <c r="J131" s="203">
        <f>BK131</f>
        <v>0</v>
      </c>
      <c r="K131" s="199"/>
      <c r="L131" s="204"/>
      <c r="M131" s="205"/>
      <c r="N131" s="206"/>
      <c r="O131" s="206"/>
      <c r="P131" s="207">
        <f>SUM(P132:P133)</f>
        <v>0</v>
      </c>
      <c r="Q131" s="206"/>
      <c r="R131" s="207">
        <f>SUM(R132:R133)</f>
        <v>0</v>
      </c>
      <c r="S131" s="206"/>
      <c r="T131" s="208">
        <f>SUM(T132:T133)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09" t="s">
        <v>79</v>
      </c>
      <c r="AT131" s="210" t="s">
        <v>71</v>
      </c>
      <c r="AU131" s="210" t="s">
        <v>72</v>
      </c>
      <c r="AY131" s="209" t="s">
        <v>163</v>
      </c>
      <c r="BK131" s="211">
        <f>SUM(BK132:BK133)</f>
        <v>0</v>
      </c>
    </row>
    <row r="132" spans="1:65" s="2" customFormat="1" ht="16.5" customHeight="1">
      <c r="A132" s="40"/>
      <c r="B132" s="41"/>
      <c r="C132" s="214" t="s">
        <v>265</v>
      </c>
      <c r="D132" s="214" t="s">
        <v>165</v>
      </c>
      <c r="E132" s="215" t="s">
        <v>3592</v>
      </c>
      <c r="F132" s="216" t="s">
        <v>3593</v>
      </c>
      <c r="G132" s="217" t="s">
        <v>1532</v>
      </c>
      <c r="H132" s="218">
        <v>50</v>
      </c>
      <c r="I132" s="219"/>
      <c r="J132" s="220">
        <f>ROUND(I132*H132,2)</f>
        <v>0</v>
      </c>
      <c r="K132" s="216" t="s">
        <v>19</v>
      </c>
      <c r="L132" s="46"/>
      <c r="M132" s="221" t="s">
        <v>19</v>
      </c>
      <c r="N132" s="222" t="s">
        <v>43</v>
      </c>
      <c r="O132" s="86"/>
      <c r="P132" s="223">
        <f>O132*H132</f>
        <v>0</v>
      </c>
      <c r="Q132" s="223">
        <v>0</v>
      </c>
      <c r="R132" s="223">
        <f>Q132*H132</f>
        <v>0</v>
      </c>
      <c r="S132" s="223">
        <v>0</v>
      </c>
      <c r="T132" s="224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5" t="s">
        <v>170</v>
      </c>
      <c r="AT132" s="225" t="s">
        <v>165</v>
      </c>
      <c r="AU132" s="225" t="s">
        <v>79</v>
      </c>
      <c r="AY132" s="19" t="s">
        <v>163</v>
      </c>
      <c r="BE132" s="226">
        <f>IF(N132="základní",J132,0)</f>
        <v>0</v>
      </c>
      <c r="BF132" s="226">
        <f>IF(N132="snížená",J132,0)</f>
        <v>0</v>
      </c>
      <c r="BG132" s="226">
        <f>IF(N132="zákl. přenesená",J132,0)</f>
        <v>0</v>
      </c>
      <c r="BH132" s="226">
        <f>IF(N132="sníž. přenesená",J132,0)</f>
        <v>0</v>
      </c>
      <c r="BI132" s="226">
        <f>IF(N132="nulová",J132,0)</f>
        <v>0</v>
      </c>
      <c r="BJ132" s="19" t="s">
        <v>79</v>
      </c>
      <c r="BK132" s="226">
        <f>ROUND(I132*H132,2)</f>
        <v>0</v>
      </c>
      <c r="BL132" s="19" t="s">
        <v>170</v>
      </c>
      <c r="BM132" s="225" t="s">
        <v>355</v>
      </c>
    </row>
    <row r="133" spans="1:47" s="2" customFormat="1" ht="12">
      <c r="A133" s="40"/>
      <c r="B133" s="41"/>
      <c r="C133" s="42"/>
      <c r="D133" s="227" t="s">
        <v>172</v>
      </c>
      <c r="E133" s="42"/>
      <c r="F133" s="228" t="s">
        <v>3593</v>
      </c>
      <c r="G133" s="42"/>
      <c r="H133" s="42"/>
      <c r="I133" s="229"/>
      <c r="J133" s="42"/>
      <c r="K133" s="42"/>
      <c r="L133" s="46"/>
      <c r="M133" s="230"/>
      <c r="N133" s="231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172</v>
      </c>
      <c r="AU133" s="19" t="s">
        <v>79</v>
      </c>
    </row>
    <row r="134" spans="1:63" s="12" customFormat="1" ht="25.9" customHeight="1">
      <c r="A134" s="12"/>
      <c r="B134" s="198"/>
      <c r="C134" s="199"/>
      <c r="D134" s="200" t="s">
        <v>71</v>
      </c>
      <c r="E134" s="201" t="s">
        <v>3594</v>
      </c>
      <c r="F134" s="201" t="s">
        <v>3595</v>
      </c>
      <c r="G134" s="199"/>
      <c r="H134" s="199"/>
      <c r="I134" s="202"/>
      <c r="J134" s="203">
        <f>BK134</f>
        <v>0</v>
      </c>
      <c r="K134" s="199"/>
      <c r="L134" s="204"/>
      <c r="M134" s="205"/>
      <c r="N134" s="206"/>
      <c r="O134" s="206"/>
      <c r="P134" s="207">
        <f>SUM(P135:P136)</f>
        <v>0</v>
      </c>
      <c r="Q134" s="206"/>
      <c r="R134" s="207">
        <f>SUM(R135:R136)</f>
        <v>0</v>
      </c>
      <c r="S134" s="206"/>
      <c r="T134" s="208">
        <f>SUM(T135:T136)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9" t="s">
        <v>79</v>
      </c>
      <c r="AT134" s="210" t="s">
        <v>71</v>
      </c>
      <c r="AU134" s="210" t="s">
        <v>72</v>
      </c>
      <c r="AY134" s="209" t="s">
        <v>163</v>
      </c>
      <c r="BK134" s="211">
        <f>SUM(BK135:BK136)</f>
        <v>0</v>
      </c>
    </row>
    <row r="135" spans="1:65" s="2" customFormat="1" ht="16.5" customHeight="1">
      <c r="A135" s="40"/>
      <c r="B135" s="41"/>
      <c r="C135" s="214" t="s">
        <v>8</v>
      </c>
      <c r="D135" s="214" t="s">
        <v>165</v>
      </c>
      <c r="E135" s="215" t="s">
        <v>3596</v>
      </c>
      <c r="F135" s="216" t="s">
        <v>3597</v>
      </c>
      <c r="G135" s="217" t="s">
        <v>1532</v>
      </c>
      <c r="H135" s="218">
        <v>50</v>
      </c>
      <c r="I135" s="219"/>
      <c r="J135" s="220">
        <f>ROUND(I135*H135,2)</f>
        <v>0</v>
      </c>
      <c r="K135" s="216" t="s">
        <v>19</v>
      </c>
      <c r="L135" s="46"/>
      <c r="M135" s="221" t="s">
        <v>19</v>
      </c>
      <c r="N135" s="222" t="s">
        <v>43</v>
      </c>
      <c r="O135" s="86"/>
      <c r="P135" s="223">
        <f>O135*H135</f>
        <v>0</v>
      </c>
      <c r="Q135" s="223">
        <v>0</v>
      </c>
      <c r="R135" s="223">
        <f>Q135*H135</f>
        <v>0</v>
      </c>
      <c r="S135" s="223">
        <v>0</v>
      </c>
      <c r="T135" s="224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5" t="s">
        <v>170</v>
      </c>
      <c r="AT135" s="225" t="s">
        <v>165</v>
      </c>
      <c r="AU135" s="225" t="s">
        <v>79</v>
      </c>
      <c r="AY135" s="19" t="s">
        <v>163</v>
      </c>
      <c r="BE135" s="226">
        <f>IF(N135="základní",J135,0)</f>
        <v>0</v>
      </c>
      <c r="BF135" s="226">
        <f>IF(N135="snížená",J135,0)</f>
        <v>0</v>
      </c>
      <c r="BG135" s="226">
        <f>IF(N135="zákl. přenesená",J135,0)</f>
        <v>0</v>
      </c>
      <c r="BH135" s="226">
        <f>IF(N135="sníž. přenesená",J135,0)</f>
        <v>0</v>
      </c>
      <c r="BI135" s="226">
        <f>IF(N135="nulová",J135,0)</f>
        <v>0</v>
      </c>
      <c r="BJ135" s="19" t="s">
        <v>79</v>
      </c>
      <c r="BK135" s="226">
        <f>ROUND(I135*H135,2)</f>
        <v>0</v>
      </c>
      <c r="BL135" s="19" t="s">
        <v>170</v>
      </c>
      <c r="BM135" s="225" t="s">
        <v>368</v>
      </c>
    </row>
    <row r="136" spans="1:47" s="2" customFormat="1" ht="12">
      <c r="A136" s="40"/>
      <c r="B136" s="41"/>
      <c r="C136" s="42"/>
      <c r="D136" s="227" t="s">
        <v>172</v>
      </c>
      <c r="E136" s="42"/>
      <c r="F136" s="228" t="s">
        <v>3597</v>
      </c>
      <c r="G136" s="42"/>
      <c r="H136" s="42"/>
      <c r="I136" s="229"/>
      <c r="J136" s="42"/>
      <c r="K136" s="42"/>
      <c r="L136" s="46"/>
      <c r="M136" s="230"/>
      <c r="N136" s="231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172</v>
      </c>
      <c r="AU136" s="19" t="s">
        <v>79</v>
      </c>
    </row>
    <row r="137" spans="1:63" s="12" customFormat="1" ht="25.9" customHeight="1">
      <c r="A137" s="12"/>
      <c r="B137" s="198"/>
      <c r="C137" s="199"/>
      <c r="D137" s="200" t="s">
        <v>71</v>
      </c>
      <c r="E137" s="201" t="s">
        <v>3598</v>
      </c>
      <c r="F137" s="201" t="s">
        <v>3599</v>
      </c>
      <c r="G137" s="199"/>
      <c r="H137" s="199"/>
      <c r="I137" s="202"/>
      <c r="J137" s="203">
        <f>BK137</f>
        <v>0</v>
      </c>
      <c r="K137" s="199"/>
      <c r="L137" s="204"/>
      <c r="M137" s="205"/>
      <c r="N137" s="206"/>
      <c r="O137" s="206"/>
      <c r="P137" s="207">
        <f>SUM(P138:P157)</f>
        <v>0</v>
      </c>
      <c r="Q137" s="206"/>
      <c r="R137" s="207">
        <f>SUM(R138:R157)</f>
        <v>0</v>
      </c>
      <c r="S137" s="206"/>
      <c r="T137" s="208">
        <f>SUM(T138:T157)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9" t="s">
        <v>79</v>
      </c>
      <c r="AT137" s="210" t="s">
        <v>71</v>
      </c>
      <c r="AU137" s="210" t="s">
        <v>72</v>
      </c>
      <c r="AY137" s="209" t="s">
        <v>163</v>
      </c>
      <c r="BK137" s="211">
        <f>SUM(BK138:BK157)</f>
        <v>0</v>
      </c>
    </row>
    <row r="138" spans="1:65" s="2" customFormat="1" ht="16.5" customHeight="1">
      <c r="A138" s="40"/>
      <c r="B138" s="41"/>
      <c r="C138" s="214" t="s">
        <v>278</v>
      </c>
      <c r="D138" s="214" t="s">
        <v>165</v>
      </c>
      <c r="E138" s="215" t="s">
        <v>3600</v>
      </c>
      <c r="F138" s="216" t="s">
        <v>3601</v>
      </c>
      <c r="G138" s="217" t="s">
        <v>232</v>
      </c>
      <c r="H138" s="218">
        <v>35</v>
      </c>
      <c r="I138" s="219"/>
      <c r="J138" s="220">
        <f>ROUND(I138*H138,2)</f>
        <v>0</v>
      </c>
      <c r="K138" s="216" t="s">
        <v>19</v>
      </c>
      <c r="L138" s="46"/>
      <c r="M138" s="221" t="s">
        <v>19</v>
      </c>
      <c r="N138" s="222" t="s">
        <v>43</v>
      </c>
      <c r="O138" s="86"/>
      <c r="P138" s="223">
        <f>O138*H138</f>
        <v>0</v>
      </c>
      <c r="Q138" s="223">
        <v>0</v>
      </c>
      <c r="R138" s="223">
        <f>Q138*H138</f>
        <v>0</v>
      </c>
      <c r="S138" s="223">
        <v>0</v>
      </c>
      <c r="T138" s="224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5" t="s">
        <v>170</v>
      </c>
      <c r="AT138" s="225" t="s">
        <v>165</v>
      </c>
      <c r="AU138" s="225" t="s">
        <v>79</v>
      </c>
      <c r="AY138" s="19" t="s">
        <v>163</v>
      </c>
      <c r="BE138" s="226">
        <f>IF(N138="základní",J138,0)</f>
        <v>0</v>
      </c>
      <c r="BF138" s="226">
        <f>IF(N138="snížená",J138,0)</f>
        <v>0</v>
      </c>
      <c r="BG138" s="226">
        <f>IF(N138="zákl. přenesená",J138,0)</f>
        <v>0</v>
      </c>
      <c r="BH138" s="226">
        <f>IF(N138="sníž. přenesená",J138,0)</f>
        <v>0</v>
      </c>
      <c r="BI138" s="226">
        <f>IF(N138="nulová",J138,0)</f>
        <v>0</v>
      </c>
      <c r="BJ138" s="19" t="s">
        <v>79</v>
      </c>
      <c r="BK138" s="226">
        <f>ROUND(I138*H138,2)</f>
        <v>0</v>
      </c>
      <c r="BL138" s="19" t="s">
        <v>170</v>
      </c>
      <c r="BM138" s="225" t="s">
        <v>381</v>
      </c>
    </row>
    <row r="139" spans="1:47" s="2" customFormat="1" ht="12">
      <c r="A139" s="40"/>
      <c r="B139" s="41"/>
      <c r="C139" s="42"/>
      <c r="D139" s="227" t="s">
        <v>172</v>
      </c>
      <c r="E139" s="42"/>
      <c r="F139" s="228" t="s">
        <v>3601</v>
      </c>
      <c r="G139" s="42"/>
      <c r="H139" s="42"/>
      <c r="I139" s="229"/>
      <c r="J139" s="42"/>
      <c r="K139" s="42"/>
      <c r="L139" s="46"/>
      <c r="M139" s="230"/>
      <c r="N139" s="231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172</v>
      </c>
      <c r="AU139" s="19" t="s">
        <v>79</v>
      </c>
    </row>
    <row r="140" spans="1:65" s="2" customFormat="1" ht="16.5" customHeight="1">
      <c r="A140" s="40"/>
      <c r="B140" s="41"/>
      <c r="C140" s="214" t="s">
        <v>188</v>
      </c>
      <c r="D140" s="214" t="s">
        <v>165</v>
      </c>
      <c r="E140" s="215" t="s">
        <v>3602</v>
      </c>
      <c r="F140" s="216" t="s">
        <v>3603</v>
      </c>
      <c r="G140" s="217" t="s">
        <v>232</v>
      </c>
      <c r="H140" s="218">
        <v>15</v>
      </c>
      <c r="I140" s="219"/>
      <c r="J140" s="220">
        <f>ROUND(I140*H140,2)</f>
        <v>0</v>
      </c>
      <c r="K140" s="216" t="s">
        <v>19</v>
      </c>
      <c r="L140" s="46"/>
      <c r="M140" s="221" t="s">
        <v>19</v>
      </c>
      <c r="N140" s="222" t="s">
        <v>43</v>
      </c>
      <c r="O140" s="86"/>
      <c r="P140" s="223">
        <f>O140*H140</f>
        <v>0</v>
      </c>
      <c r="Q140" s="223">
        <v>0</v>
      </c>
      <c r="R140" s="223">
        <f>Q140*H140</f>
        <v>0</v>
      </c>
      <c r="S140" s="223">
        <v>0</v>
      </c>
      <c r="T140" s="224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5" t="s">
        <v>170</v>
      </c>
      <c r="AT140" s="225" t="s">
        <v>165</v>
      </c>
      <c r="AU140" s="225" t="s">
        <v>79</v>
      </c>
      <c r="AY140" s="19" t="s">
        <v>163</v>
      </c>
      <c r="BE140" s="226">
        <f>IF(N140="základní",J140,0)</f>
        <v>0</v>
      </c>
      <c r="BF140" s="226">
        <f>IF(N140="snížená",J140,0)</f>
        <v>0</v>
      </c>
      <c r="BG140" s="226">
        <f>IF(N140="zákl. přenesená",J140,0)</f>
        <v>0</v>
      </c>
      <c r="BH140" s="226">
        <f>IF(N140="sníž. přenesená",J140,0)</f>
        <v>0</v>
      </c>
      <c r="BI140" s="226">
        <f>IF(N140="nulová",J140,0)</f>
        <v>0</v>
      </c>
      <c r="BJ140" s="19" t="s">
        <v>79</v>
      </c>
      <c r="BK140" s="226">
        <f>ROUND(I140*H140,2)</f>
        <v>0</v>
      </c>
      <c r="BL140" s="19" t="s">
        <v>170</v>
      </c>
      <c r="BM140" s="225" t="s">
        <v>396</v>
      </c>
    </row>
    <row r="141" spans="1:47" s="2" customFormat="1" ht="12">
      <c r="A141" s="40"/>
      <c r="B141" s="41"/>
      <c r="C141" s="42"/>
      <c r="D141" s="227" t="s">
        <v>172</v>
      </c>
      <c r="E141" s="42"/>
      <c r="F141" s="228" t="s">
        <v>3603</v>
      </c>
      <c r="G141" s="42"/>
      <c r="H141" s="42"/>
      <c r="I141" s="229"/>
      <c r="J141" s="42"/>
      <c r="K141" s="42"/>
      <c r="L141" s="46"/>
      <c r="M141" s="230"/>
      <c r="N141" s="231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172</v>
      </c>
      <c r="AU141" s="19" t="s">
        <v>79</v>
      </c>
    </row>
    <row r="142" spans="1:65" s="2" customFormat="1" ht="16.5" customHeight="1">
      <c r="A142" s="40"/>
      <c r="B142" s="41"/>
      <c r="C142" s="214" t="s">
        <v>289</v>
      </c>
      <c r="D142" s="214" t="s">
        <v>165</v>
      </c>
      <c r="E142" s="215" t="s">
        <v>3604</v>
      </c>
      <c r="F142" s="216" t="s">
        <v>3605</v>
      </c>
      <c r="G142" s="217" t="s">
        <v>232</v>
      </c>
      <c r="H142" s="218">
        <v>20</v>
      </c>
      <c r="I142" s="219"/>
      <c r="J142" s="220">
        <f>ROUND(I142*H142,2)</f>
        <v>0</v>
      </c>
      <c r="K142" s="216" t="s">
        <v>19</v>
      </c>
      <c r="L142" s="46"/>
      <c r="M142" s="221" t="s">
        <v>19</v>
      </c>
      <c r="N142" s="222" t="s">
        <v>43</v>
      </c>
      <c r="O142" s="86"/>
      <c r="P142" s="223">
        <f>O142*H142</f>
        <v>0</v>
      </c>
      <c r="Q142" s="223">
        <v>0</v>
      </c>
      <c r="R142" s="223">
        <f>Q142*H142</f>
        <v>0</v>
      </c>
      <c r="S142" s="223">
        <v>0</v>
      </c>
      <c r="T142" s="224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5" t="s">
        <v>170</v>
      </c>
      <c r="AT142" s="225" t="s">
        <v>165</v>
      </c>
      <c r="AU142" s="225" t="s">
        <v>79</v>
      </c>
      <c r="AY142" s="19" t="s">
        <v>163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9" t="s">
        <v>79</v>
      </c>
      <c r="BK142" s="226">
        <f>ROUND(I142*H142,2)</f>
        <v>0</v>
      </c>
      <c r="BL142" s="19" t="s">
        <v>170</v>
      </c>
      <c r="BM142" s="225" t="s">
        <v>405</v>
      </c>
    </row>
    <row r="143" spans="1:47" s="2" customFormat="1" ht="12">
      <c r="A143" s="40"/>
      <c r="B143" s="41"/>
      <c r="C143" s="42"/>
      <c r="D143" s="227" t="s">
        <v>172</v>
      </c>
      <c r="E143" s="42"/>
      <c r="F143" s="228" t="s">
        <v>3605</v>
      </c>
      <c r="G143" s="42"/>
      <c r="H143" s="42"/>
      <c r="I143" s="229"/>
      <c r="J143" s="42"/>
      <c r="K143" s="42"/>
      <c r="L143" s="46"/>
      <c r="M143" s="230"/>
      <c r="N143" s="231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172</v>
      </c>
      <c r="AU143" s="19" t="s">
        <v>79</v>
      </c>
    </row>
    <row r="144" spans="1:65" s="2" customFormat="1" ht="16.5" customHeight="1">
      <c r="A144" s="40"/>
      <c r="B144" s="41"/>
      <c r="C144" s="214" t="s">
        <v>294</v>
      </c>
      <c r="D144" s="214" t="s">
        <v>165</v>
      </c>
      <c r="E144" s="215" t="s">
        <v>3606</v>
      </c>
      <c r="F144" s="216" t="s">
        <v>3607</v>
      </c>
      <c r="G144" s="217" t="s">
        <v>232</v>
      </c>
      <c r="H144" s="218">
        <v>30</v>
      </c>
      <c r="I144" s="219"/>
      <c r="J144" s="220">
        <f>ROUND(I144*H144,2)</f>
        <v>0</v>
      </c>
      <c r="K144" s="216" t="s">
        <v>19</v>
      </c>
      <c r="L144" s="46"/>
      <c r="M144" s="221" t="s">
        <v>19</v>
      </c>
      <c r="N144" s="222" t="s">
        <v>43</v>
      </c>
      <c r="O144" s="86"/>
      <c r="P144" s="223">
        <f>O144*H144</f>
        <v>0</v>
      </c>
      <c r="Q144" s="223">
        <v>0</v>
      </c>
      <c r="R144" s="223">
        <f>Q144*H144</f>
        <v>0</v>
      </c>
      <c r="S144" s="223">
        <v>0</v>
      </c>
      <c r="T144" s="224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5" t="s">
        <v>170</v>
      </c>
      <c r="AT144" s="225" t="s">
        <v>165</v>
      </c>
      <c r="AU144" s="225" t="s">
        <v>79</v>
      </c>
      <c r="AY144" s="19" t="s">
        <v>163</v>
      </c>
      <c r="BE144" s="226">
        <f>IF(N144="základní",J144,0)</f>
        <v>0</v>
      </c>
      <c r="BF144" s="226">
        <f>IF(N144="snížená",J144,0)</f>
        <v>0</v>
      </c>
      <c r="BG144" s="226">
        <f>IF(N144="zákl. přenesená",J144,0)</f>
        <v>0</v>
      </c>
      <c r="BH144" s="226">
        <f>IF(N144="sníž. přenesená",J144,0)</f>
        <v>0</v>
      </c>
      <c r="BI144" s="226">
        <f>IF(N144="nulová",J144,0)</f>
        <v>0</v>
      </c>
      <c r="BJ144" s="19" t="s">
        <v>79</v>
      </c>
      <c r="BK144" s="226">
        <f>ROUND(I144*H144,2)</f>
        <v>0</v>
      </c>
      <c r="BL144" s="19" t="s">
        <v>170</v>
      </c>
      <c r="BM144" s="225" t="s">
        <v>420</v>
      </c>
    </row>
    <row r="145" spans="1:47" s="2" customFormat="1" ht="12">
      <c r="A145" s="40"/>
      <c r="B145" s="41"/>
      <c r="C145" s="42"/>
      <c r="D145" s="227" t="s">
        <v>172</v>
      </c>
      <c r="E145" s="42"/>
      <c r="F145" s="228" t="s">
        <v>3607</v>
      </c>
      <c r="G145" s="42"/>
      <c r="H145" s="42"/>
      <c r="I145" s="229"/>
      <c r="J145" s="42"/>
      <c r="K145" s="42"/>
      <c r="L145" s="46"/>
      <c r="M145" s="230"/>
      <c r="N145" s="231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172</v>
      </c>
      <c r="AU145" s="19" t="s">
        <v>79</v>
      </c>
    </row>
    <row r="146" spans="1:65" s="2" customFormat="1" ht="16.5" customHeight="1">
      <c r="A146" s="40"/>
      <c r="B146" s="41"/>
      <c r="C146" s="214" t="s">
        <v>303</v>
      </c>
      <c r="D146" s="214" t="s">
        <v>165</v>
      </c>
      <c r="E146" s="215" t="s">
        <v>3608</v>
      </c>
      <c r="F146" s="216" t="s">
        <v>3609</v>
      </c>
      <c r="G146" s="217" t="s">
        <v>232</v>
      </c>
      <c r="H146" s="218">
        <v>30</v>
      </c>
      <c r="I146" s="219"/>
      <c r="J146" s="220">
        <f>ROUND(I146*H146,2)</f>
        <v>0</v>
      </c>
      <c r="K146" s="216" t="s">
        <v>19</v>
      </c>
      <c r="L146" s="46"/>
      <c r="M146" s="221" t="s">
        <v>19</v>
      </c>
      <c r="N146" s="222" t="s">
        <v>43</v>
      </c>
      <c r="O146" s="86"/>
      <c r="P146" s="223">
        <f>O146*H146</f>
        <v>0</v>
      </c>
      <c r="Q146" s="223">
        <v>0</v>
      </c>
      <c r="R146" s="223">
        <f>Q146*H146</f>
        <v>0</v>
      </c>
      <c r="S146" s="223">
        <v>0</v>
      </c>
      <c r="T146" s="224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5" t="s">
        <v>170</v>
      </c>
      <c r="AT146" s="225" t="s">
        <v>165</v>
      </c>
      <c r="AU146" s="225" t="s">
        <v>79</v>
      </c>
      <c r="AY146" s="19" t="s">
        <v>163</v>
      </c>
      <c r="BE146" s="226">
        <f>IF(N146="základní",J146,0)</f>
        <v>0</v>
      </c>
      <c r="BF146" s="226">
        <f>IF(N146="snížená",J146,0)</f>
        <v>0</v>
      </c>
      <c r="BG146" s="226">
        <f>IF(N146="zákl. přenesená",J146,0)</f>
        <v>0</v>
      </c>
      <c r="BH146" s="226">
        <f>IF(N146="sníž. přenesená",J146,0)</f>
        <v>0</v>
      </c>
      <c r="BI146" s="226">
        <f>IF(N146="nulová",J146,0)</f>
        <v>0</v>
      </c>
      <c r="BJ146" s="19" t="s">
        <v>79</v>
      </c>
      <c r="BK146" s="226">
        <f>ROUND(I146*H146,2)</f>
        <v>0</v>
      </c>
      <c r="BL146" s="19" t="s">
        <v>170</v>
      </c>
      <c r="BM146" s="225" t="s">
        <v>434</v>
      </c>
    </row>
    <row r="147" spans="1:47" s="2" customFormat="1" ht="12">
      <c r="A147" s="40"/>
      <c r="B147" s="41"/>
      <c r="C147" s="42"/>
      <c r="D147" s="227" t="s">
        <v>172</v>
      </c>
      <c r="E147" s="42"/>
      <c r="F147" s="228" t="s">
        <v>3609</v>
      </c>
      <c r="G147" s="42"/>
      <c r="H147" s="42"/>
      <c r="I147" s="229"/>
      <c r="J147" s="42"/>
      <c r="K147" s="42"/>
      <c r="L147" s="46"/>
      <c r="M147" s="230"/>
      <c r="N147" s="231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172</v>
      </c>
      <c r="AU147" s="19" t="s">
        <v>79</v>
      </c>
    </row>
    <row r="148" spans="1:65" s="2" customFormat="1" ht="16.5" customHeight="1">
      <c r="A148" s="40"/>
      <c r="B148" s="41"/>
      <c r="C148" s="214" t="s">
        <v>7</v>
      </c>
      <c r="D148" s="214" t="s">
        <v>165</v>
      </c>
      <c r="E148" s="215" t="s">
        <v>3610</v>
      </c>
      <c r="F148" s="216" t="s">
        <v>3611</v>
      </c>
      <c r="G148" s="217" t="s">
        <v>3612</v>
      </c>
      <c r="H148" s="218">
        <v>1</v>
      </c>
      <c r="I148" s="219"/>
      <c r="J148" s="220">
        <f>ROUND(I148*H148,2)</f>
        <v>0</v>
      </c>
      <c r="K148" s="216" t="s">
        <v>19</v>
      </c>
      <c r="L148" s="46"/>
      <c r="M148" s="221" t="s">
        <v>19</v>
      </c>
      <c r="N148" s="222" t="s">
        <v>43</v>
      </c>
      <c r="O148" s="86"/>
      <c r="P148" s="223">
        <f>O148*H148</f>
        <v>0</v>
      </c>
      <c r="Q148" s="223">
        <v>0</v>
      </c>
      <c r="R148" s="223">
        <f>Q148*H148</f>
        <v>0</v>
      </c>
      <c r="S148" s="223">
        <v>0</v>
      </c>
      <c r="T148" s="224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5" t="s">
        <v>170</v>
      </c>
      <c r="AT148" s="225" t="s">
        <v>165</v>
      </c>
      <c r="AU148" s="225" t="s">
        <v>79</v>
      </c>
      <c r="AY148" s="19" t="s">
        <v>163</v>
      </c>
      <c r="BE148" s="226">
        <f>IF(N148="základní",J148,0)</f>
        <v>0</v>
      </c>
      <c r="BF148" s="226">
        <f>IF(N148="snížená",J148,0)</f>
        <v>0</v>
      </c>
      <c r="BG148" s="226">
        <f>IF(N148="zákl. přenesená",J148,0)</f>
        <v>0</v>
      </c>
      <c r="BH148" s="226">
        <f>IF(N148="sníž. přenesená",J148,0)</f>
        <v>0</v>
      </c>
      <c r="BI148" s="226">
        <f>IF(N148="nulová",J148,0)</f>
        <v>0</v>
      </c>
      <c r="BJ148" s="19" t="s">
        <v>79</v>
      </c>
      <c r="BK148" s="226">
        <f>ROUND(I148*H148,2)</f>
        <v>0</v>
      </c>
      <c r="BL148" s="19" t="s">
        <v>170</v>
      </c>
      <c r="BM148" s="225" t="s">
        <v>446</v>
      </c>
    </row>
    <row r="149" spans="1:47" s="2" customFormat="1" ht="12">
      <c r="A149" s="40"/>
      <c r="B149" s="41"/>
      <c r="C149" s="42"/>
      <c r="D149" s="227" t="s">
        <v>172</v>
      </c>
      <c r="E149" s="42"/>
      <c r="F149" s="228" t="s">
        <v>3611</v>
      </c>
      <c r="G149" s="42"/>
      <c r="H149" s="42"/>
      <c r="I149" s="229"/>
      <c r="J149" s="42"/>
      <c r="K149" s="42"/>
      <c r="L149" s="46"/>
      <c r="M149" s="230"/>
      <c r="N149" s="231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172</v>
      </c>
      <c r="AU149" s="19" t="s">
        <v>79</v>
      </c>
    </row>
    <row r="150" spans="1:65" s="2" customFormat="1" ht="16.5" customHeight="1">
      <c r="A150" s="40"/>
      <c r="B150" s="41"/>
      <c r="C150" s="214" t="s">
        <v>314</v>
      </c>
      <c r="D150" s="214" t="s">
        <v>165</v>
      </c>
      <c r="E150" s="215" t="s">
        <v>3613</v>
      </c>
      <c r="F150" s="216" t="s">
        <v>3614</v>
      </c>
      <c r="G150" s="217" t="s">
        <v>273</v>
      </c>
      <c r="H150" s="218">
        <v>12</v>
      </c>
      <c r="I150" s="219"/>
      <c r="J150" s="220">
        <f>ROUND(I150*H150,2)</f>
        <v>0</v>
      </c>
      <c r="K150" s="216" t="s">
        <v>19</v>
      </c>
      <c r="L150" s="46"/>
      <c r="M150" s="221" t="s">
        <v>19</v>
      </c>
      <c r="N150" s="222" t="s">
        <v>43</v>
      </c>
      <c r="O150" s="86"/>
      <c r="P150" s="223">
        <f>O150*H150</f>
        <v>0</v>
      </c>
      <c r="Q150" s="223">
        <v>0</v>
      </c>
      <c r="R150" s="223">
        <f>Q150*H150</f>
        <v>0</v>
      </c>
      <c r="S150" s="223">
        <v>0</v>
      </c>
      <c r="T150" s="224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5" t="s">
        <v>170</v>
      </c>
      <c r="AT150" s="225" t="s">
        <v>165</v>
      </c>
      <c r="AU150" s="225" t="s">
        <v>79</v>
      </c>
      <c r="AY150" s="19" t="s">
        <v>163</v>
      </c>
      <c r="BE150" s="226">
        <f>IF(N150="základní",J150,0)</f>
        <v>0</v>
      </c>
      <c r="BF150" s="226">
        <f>IF(N150="snížená",J150,0)</f>
        <v>0</v>
      </c>
      <c r="BG150" s="226">
        <f>IF(N150="zákl. přenesená",J150,0)</f>
        <v>0</v>
      </c>
      <c r="BH150" s="226">
        <f>IF(N150="sníž. přenesená",J150,0)</f>
        <v>0</v>
      </c>
      <c r="BI150" s="226">
        <f>IF(N150="nulová",J150,0)</f>
        <v>0</v>
      </c>
      <c r="BJ150" s="19" t="s">
        <v>79</v>
      </c>
      <c r="BK150" s="226">
        <f>ROUND(I150*H150,2)</f>
        <v>0</v>
      </c>
      <c r="BL150" s="19" t="s">
        <v>170</v>
      </c>
      <c r="BM150" s="225" t="s">
        <v>459</v>
      </c>
    </row>
    <row r="151" spans="1:47" s="2" customFormat="1" ht="12">
      <c r="A151" s="40"/>
      <c r="B151" s="41"/>
      <c r="C151" s="42"/>
      <c r="D151" s="227" t="s">
        <v>172</v>
      </c>
      <c r="E151" s="42"/>
      <c r="F151" s="228" t="s">
        <v>3614</v>
      </c>
      <c r="G151" s="42"/>
      <c r="H151" s="42"/>
      <c r="I151" s="229"/>
      <c r="J151" s="42"/>
      <c r="K151" s="42"/>
      <c r="L151" s="46"/>
      <c r="M151" s="230"/>
      <c r="N151" s="231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172</v>
      </c>
      <c r="AU151" s="19" t="s">
        <v>79</v>
      </c>
    </row>
    <row r="152" spans="1:65" s="2" customFormat="1" ht="16.5" customHeight="1">
      <c r="A152" s="40"/>
      <c r="B152" s="41"/>
      <c r="C152" s="214" t="s">
        <v>320</v>
      </c>
      <c r="D152" s="214" t="s">
        <v>165</v>
      </c>
      <c r="E152" s="215" t="s">
        <v>3615</v>
      </c>
      <c r="F152" s="216" t="s">
        <v>3616</v>
      </c>
      <c r="G152" s="217" t="s">
        <v>273</v>
      </c>
      <c r="H152" s="218">
        <v>12</v>
      </c>
      <c r="I152" s="219"/>
      <c r="J152" s="220">
        <f>ROUND(I152*H152,2)</f>
        <v>0</v>
      </c>
      <c r="K152" s="216" t="s">
        <v>19</v>
      </c>
      <c r="L152" s="46"/>
      <c r="M152" s="221" t="s">
        <v>19</v>
      </c>
      <c r="N152" s="222" t="s">
        <v>43</v>
      </c>
      <c r="O152" s="86"/>
      <c r="P152" s="223">
        <f>O152*H152</f>
        <v>0</v>
      </c>
      <c r="Q152" s="223">
        <v>0</v>
      </c>
      <c r="R152" s="223">
        <f>Q152*H152</f>
        <v>0</v>
      </c>
      <c r="S152" s="223">
        <v>0</v>
      </c>
      <c r="T152" s="224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5" t="s">
        <v>170</v>
      </c>
      <c r="AT152" s="225" t="s">
        <v>165</v>
      </c>
      <c r="AU152" s="225" t="s">
        <v>79</v>
      </c>
      <c r="AY152" s="19" t="s">
        <v>163</v>
      </c>
      <c r="BE152" s="226">
        <f>IF(N152="základní",J152,0)</f>
        <v>0</v>
      </c>
      <c r="BF152" s="226">
        <f>IF(N152="snížená",J152,0)</f>
        <v>0</v>
      </c>
      <c r="BG152" s="226">
        <f>IF(N152="zákl. přenesená",J152,0)</f>
        <v>0</v>
      </c>
      <c r="BH152" s="226">
        <f>IF(N152="sníž. přenesená",J152,0)</f>
        <v>0</v>
      </c>
      <c r="BI152" s="226">
        <f>IF(N152="nulová",J152,0)</f>
        <v>0</v>
      </c>
      <c r="BJ152" s="19" t="s">
        <v>79</v>
      </c>
      <c r="BK152" s="226">
        <f>ROUND(I152*H152,2)</f>
        <v>0</v>
      </c>
      <c r="BL152" s="19" t="s">
        <v>170</v>
      </c>
      <c r="BM152" s="225" t="s">
        <v>472</v>
      </c>
    </row>
    <row r="153" spans="1:47" s="2" customFormat="1" ht="12">
      <c r="A153" s="40"/>
      <c r="B153" s="41"/>
      <c r="C153" s="42"/>
      <c r="D153" s="227" t="s">
        <v>172</v>
      </c>
      <c r="E153" s="42"/>
      <c r="F153" s="228" t="s">
        <v>3616</v>
      </c>
      <c r="G153" s="42"/>
      <c r="H153" s="42"/>
      <c r="I153" s="229"/>
      <c r="J153" s="42"/>
      <c r="K153" s="42"/>
      <c r="L153" s="46"/>
      <c r="M153" s="230"/>
      <c r="N153" s="231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172</v>
      </c>
      <c r="AU153" s="19" t="s">
        <v>79</v>
      </c>
    </row>
    <row r="154" spans="1:65" s="2" customFormat="1" ht="16.5" customHeight="1">
      <c r="A154" s="40"/>
      <c r="B154" s="41"/>
      <c r="C154" s="214" t="s">
        <v>326</v>
      </c>
      <c r="D154" s="214" t="s">
        <v>165</v>
      </c>
      <c r="E154" s="215" t="s">
        <v>3617</v>
      </c>
      <c r="F154" s="216" t="s">
        <v>3618</v>
      </c>
      <c r="G154" s="217" t="s">
        <v>310</v>
      </c>
      <c r="H154" s="218">
        <v>1</v>
      </c>
      <c r="I154" s="219"/>
      <c r="J154" s="220">
        <f>ROUND(I154*H154,2)</f>
        <v>0</v>
      </c>
      <c r="K154" s="216" t="s">
        <v>19</v>
      </c>
      <c r="L154" s="46"/>
      <c r="M154" s="221" t="s">
        <v>19</v>
      </c>
      <c r="N154" s="222" t="s">
        <v>43</v>
      </c>
      <c r="O154" s="86"/>
      <c r="P154" s="223">
        <f>O154*H154</f>
        <v>0</v>
      </c>
      <c r="Q154" s="223">
        <v>0</v>
      </c>
      <c r="R154" s="223">
        <f>Q154*H154</f>
        <v>0</v>
      </c>
      <c r="S154" s="223">
        <v>0</v>
      </c>
      <c r="T154" s="224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5" t="s">
        <v>170</v>
      </c>
      <c r="AT154" s="225" t="s">
        <v>165</v>
      </c>
      <c r="AU154" s="225" t="s">
        <v>79</v>
      </c>
      <c r="AY154" s="19" t="s">
        <v>163</v>
      </c>
      <c r="BE154" s="226">
        <f>IF(N154="základní",J154,0)</f>
        <v>0</v>
      </c>
      <c r="BF154" s="226">
        <f>IF(N154="snížená",J154,0)</f>
        <v>0</v>
      </c>
      <c r="BG154" s="226">
        <f>IF(N154="zákl. přenesená",J154,0)</f>
        <v>0</v>
      </c>
      <c r="BH154" s="226">
        <f>IF(N154="sníž. přenesená",J154,0)</f>
        <v>0</v>
      </c>
      <c r="BI154" s="226">
        <f>IF(N154="nulová",J154,0)</f>
        <v>0</v>
      </c>
      <c r="BJ154" s="19" t="s">
        <v>79</v>
      </c>
      <c r="BK154" s="226">
        <f>ROUND(I154*H154,2)</f>
        <v>0</v>
      </c>
      <c r="BL154" s="19" t="s">
        <v>170</v>
      </c>
      <c r="BM154" s="225" t="s">
        <v>3619</v>
      </c>
    </row>
    <row r="155" spans="1:47" s="2" customFormat="1" ht="12">
      <c r="A155" s="40"/>
      <c r="B155" s="41"/>
      <c r="C155" s="42"/>
      <c r="D155" s="227" t="s">
        <v>172</v>
      </c>
      <c r="E155" s="42"/>
      <c r="F155" s="228" t="s">
        <v>3618</v>
      </c>
      <c r="G155" s="42"/>
      <c r="H155" s="42"/>
      <c r="I155" s="229"/>
      <c r="J155" s="42"/>
      <c r="K155" s="42"/>
      <c r="L155" s="46"/>
      <c r="M155" s="230"/>
      <c r="N155" s="231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172</v>
      </c>
      <c r="AU155" s="19" t="s">
        <v>79</v>
      </c>
    </row>
    <row r="156" spans="1:65" s="2" customFormat="1" ht="16.5" customHeight="1">
      <c r="A156" s="40"/>
      <c r="B156" s="41"/>
      <c r="C156" s="214" t="s">
        <v>332</v>
      </c>
      <c r="D156" s="214" t="s">
        <v>165</v>
      </c>
      <c r="E156" s="215" t="s">
        <v>3620</v>
      </c>
      <c r="F156" s="216" t="s">
        <v>3621</v>
      </c>
      <c r="G156" s="217" t="s">
        <v>223</v>
      </c>
      <c r="H156" s="218">
        <v>1</v>
      </c>
      <c r="I156" s="219"/>
      <c r="J156" s="220">
        <f>ROUND(I156*H156,2)</f>
        <v>0</v>
      </c>
      <c r="K156" s="216" t="s">
        <v>19</v>
      </c>
      <c r="L156" s="46"/>
      <c r="M156" s="221" t="s">
        <v>19</v>
      </c>
      <c r="N156" s="222" t="s">
        <v>43</v>
      </c>
      <c r="O156" s="86"/>
      <c r="P156" s="223">
        <f>O156*H156</f>
        <v>0</v>
      </c>
      <c r="Q156" s="223">
        <v>0</v>
      </c>
      <c r="R156" s="223">
        <f>Q156*H156</f>
        <v>0</v>
      </c>
      <c r="S156" s="223">
        <v>0</v>
      </c>
      <c r="T156" s="224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5" t="s">
        <v>170</v>
      </c>
      <c r="AT156" s="225" t="s">
        <v>165</v>
      </c>
      <c r="AU156" s="225" t="s">
        <v>79</v>
      </c>
      <c r="AY156" s="19" t="s">
        <v>163</v>
      </c>
      <c r="BE156" s="226">
        <f>IF(N156="základní",J156,0)</f>
        <v>0</v>
      </c>
      <c r="BF156" s="226">
        <f>IF(N156="snížená",J156,0)</f>
        <v>0</v>
      </c>
      <c r="BG156" s="226">
        <f>IF(N156="zákl. přenesená",J156,0)</f>
        <v>0</v>
      </c>
      <c r="BH156" s="226">
        <f>IF(N156="sníž. přenesená",J156,0)</f>
        <v>0</v>
      </c>
      <c r="BI156" s="226">
        <f>IF(N156="nulová",J156,0)</f>
        <v>0</v>
      </c>
      <c r="BJ156" s="19" t="s">
        <v>79</v>
      </c>
      <c r="BK156" s="226">
        <f>ROUND(I156*H156,2)</f>
        <v>0</v>
      </c>
      <c r="BL156" s="19" t="s">
        <v>170</v>
      </c>
      <c r="BM156" s="225" t="s">
        <v>3622</v>
      </c>
    </row>
    <row r="157" spans="1:47" s="2" customFormat="1" ht="12">
      <c r="A157" s="40"/>
      <c r="B157" s="41"/>
      <c r="C157" s="42"/>
      <c r="D157" s="227" t="s">
        <v>172</v>
      </c>
      <c r="E157" s="42"/>
      <c r="F157" s="228" t="s">
        <v>3621</v>
      </c>
      <c r="G157" s="42"/>
      <c r="H157" s="42"/>
      <c r="I157" s="229"/>
      <c r="J157" s="42"/>
      <c r="K157" s="42"/>
      <c r="L157" s="46"/>
      <c r="M157" s="230"/>
      <c r="N157" s="231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172</v>
      </c>
      <c r="AU157" s="19" t="s">
        <v>79</v>
      </c>
    </row>
    <row r="158" spans="1:63" s="12" customFormat="1" ht="25.9" customHeight="1">
      <c r="A158" s="12"/>
      <c r="B158" s="198"/>
      <c r="C158" s="199"/>
      <c r="D158" s="200" t="s">
        <v>71</v>
      </c>
      <c r="E158" s="201" t="s">
        <v>161</v>
      </c>
      <c r="F158" s="201" t="s">
        <v>162</v>
      </c>
      <c r="G158" s="199"/>
      <c r="H158" s="199"/>
      <c r="I158" s="202"/>
      <c r="J158" s="203">
        <f>BK158</f>
        <v>0</v>
      </c>
      <c r="K158" s="199"/>
      <c r="L158" s="204"/>
      <c r="M158" s="205"/>
      <c r="N158" s="206"/>
      <c r="O158" s="206"/>
      <c r="P158" s="207">
        <f>P159</f>
        <v>0</v>
      </c>
      <c r="Q158" s="206"/>
      <c r="R158" s="207">
        <f>R159</f>
        <v>0</v>
      </c>
      <c r="S158" s="206"/>
      <c r="T158" s="208">
        <f>T159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09" t="s">
        <v>79</v>
      </c>
      <c r="AT158" s="210" t="s">
        <v>71</v>
      </c>
      <c r="AU158" s="210" t="s">
        <v>72</v>
      </c>
      <c r="AY158" s="209" t="s">
        <v>163</v>
      </c>
      <c r="BK158" s="211">
        <f>BK159</f>
        <v>0</v>
      </c>
    </row>
    <row r="159" spans="1:63" s="12" customFormat="1" ht="22.8" customHeight="1">
      <c r="A159" s="12"/>
      <c r="B159" s="198"/>
      <c r="C159" s="199"/>
      <c r="D159" s="200" t="s">
        <v>71</v>
      </c>
      <c r="E159" s="212" t="s">
        <v>229</v>
      </c>
      <c r="F159" s="212" t="s">
        <v>640</v>
      </c>
      <c r="G159" s="199"/>
      <c r="H159" s="199"/>
      <c r="I159" s="202"/>
      <c r="J159" s="213">
        <f>BK159</f>
        <v>0</v>
      </c>
      <c r="K159" s="199"/>
      <c r="L159" s="204"/>
      <c r="M159" s="205"/>
      <c r="N159" s="206"/>
      <c r="O159" s="206"/>
      <c r="P159" s="207">
        <f>SUM(P160:P162)</f>
        <v>0</v>
      </c>
      <c r="Q159" s="206"/>
      <c r="R159" s="207">
        <f>SUM(R160:R162)</f>
        <v>0</v>
      </c>
      <c r="S159" s="206"/>
      <c r="T159" s="208">
        <f>SUM(T160:T162)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09" t="s">
        <v>79</v>
      </c>
      <c r="AT159" s="210" t="s">
        <v>71</v>
      </c>
      <c r="AU159" s="210" t="s">
        <v>79</v>
      </c>
      <c r="AY159" s="209" t="s">
        <v>163</v>
      </c>
      <c r="BK159" s="211">
        <f>SUM(BK160:BK162)</f>
        <v>0</v>
      </c>
    </row>
    <row r="160" spans="1:65" s="2" customFormat="1" ht="24.15" customHeight="1">
      <c r="A160" s="40"/>
      <c r="B160" s="41"/>
      <c r="C160" s="214" t="s">
        <v>342</v>
      </c>
      <c r="D160" s="214" t="s">
        <v>165</v>
      </c>
      <c r="E160" s="215" t="s">
        <v>932</v>
      </c>
      <c r="F160" s="216" t="s">
        <v>933</v>
      </c>
      <c r="G160" s="217" t="s">
        <v>934</v>
      </c>
      <c r="H160" s="218">
        <v>150</v>
      </c>
      <c r="I160" s="219"/>
      <c r="J160" s="220">
        <f>ROUND(I160*H160,2)</f>
        <v>0</v>
      </c>
      <c r="K160" s="216" t="s">
        <v>19</v>
      </c>
      <c r="L160" s="46"/>
      <c r="M160" s="221" t="s">
        <v>19</v>
      </c>
      <c r="N160" s="222" t="s">
        <v>43</v>
      </c>
      <c r="O160" s="86"/>
      <c r="P160" s="223">
        <f>O160*H160</f>
        <v>0</v>
      </c>
      <c r="Q160" s="223">
        <v>0</v>
      </c>
      <c r="R160" s="223">
        <f>Q160*H160</f>
        <v>0</v>
      </c>
      <c r="S160" s="223">
        <v>0</v>
      </c>
      <c r="T160" s="224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5" t="s">
        <v>170</v>
      </c>
      <c r="AT160" s="225" t="s">
        <v>165</v>
      </c>
      <c r="AU160" s="225" t="s">
        <v>81</v>
      </c>
      <c r="AY160" s="19" t="s">
        <v>163</v>
      </c>
      <c r="BE160" s="226">
        <f>IF(N160="základní",J160,0)</f>
        <v>0</v>
      </c>
      <c r="BF160" s="226">
        <f>IF(N160="snížená",J160,0)</f>
        <v>0</v>
      </c>
      <c r="BG160" s="226">
        <f>IF(N160="zákl. přenesená",J160,0)</f>
        <v>0</v>
      </c>
      <c r="BH160" s="226">
        <f>IF(N160="sníž. přenesená",J160,0)</f>
        <v>0</v>
      </c>
      <c r="BI160" s="226">
        <f>IF(N160="nulová",J160,0)</f>
        <v>0</v>
      </c>
      <c r="BJ160" s="19" t="s">
        <v>79</v>
      </c>
      <c r="BK160" s="226">
        <f>ROUND(I160*H160,2)</f>
        <v>0</v>
      </c>
      <c r="BL160" s="19" t="s">
        <v>170</v>
      </c>
      <c r="BM160" s="225" t="s">
        <v>3623</v>
      </c>
    </row>
    <row r="161" spans="1:47" s="2" customFormat="1" ht="12">
      <c r="A161" s="40"/>
      <c r="B161" s="41"/>
      <c r="C161" s="42"/>
      <c r="D161" s="227" t="s">
        <v>172</v>
      </c>
      <c r="E161" s="42"/>
      <c r="F161" s="228" t="s">
        <v>933</v>
      </c>
      <c r="G161" s="42"/>
      <c r="H161" s="42"/>
      <c r="I161" s="229"/>
      <c r="J161" s="42"/>
      <c r="K161" s="42"/>
      <c r="L161" s="46"/>
      <c r="M161" s="230"/>
      <c r="N161" s="231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172</v>
      </c>
      <c r="AU161" s="19" t="s">
        <v>81</v>
      </c>
    </row>
    <row r="162" spans="1:47" s="2" customFormat="1" ht="12">
      <c r="A162" s="40"/>
      <c r="B162" s="41"/>
      <c r="C162" s="42"/>
      <c r="D162" s="227" t="s">
        <v>301</v>
      </c>
      <c r="E162" s="42"/>
      <c r="F162" s="266" t="s">
        <v>936</v>
      </c>
      <c r="G162" s="42"/>
      <c r="H162" s="42"/>
      <c r="I162" s="229"/>
      <c r="J162" s="42"/>
      <c r="K162" s="42"/>
      <c r="L162" s="46"/>
      <c r="M162" s="270"/>
      <c r="N162" s="271"/>
      <c r="O162" s="272"/>
      <c r="P162" s="272"/>
      <c r="Q162" s="272"/>
      <c r="R162" s="272"/>
      <c r="S162" s="272"/>
      <c r="T162" s="273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301</v>
      </c>
      <c r="AU162" s="19" t="s">
        <v>81</v>
      </c>
    </row>
    <row r="163" spans="1:31" s="2" customFormat="1" ht="6.95" customHeight="1">
      <c r="A163" s="40"/>
      <c r="B163" s="61"/>
      <c r="C163" s="62"/>
      <c r="D163" s="62"/>
      <c r="E163" s="62"/>
      <c r="F163" s="62"/>
      <c r="G163" s="62"/>
      <c r="H163" s="62"/>
      <c r="I163" s="62"/>
      <c r="J163" s="62"/>
      <c r="K163" s="62"/>
      <c r="L163" s="46"/>
      <c r="M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</row>
  </sheetData>
  <sheetProtection password="CC35" sheet="1" objects="1" scenarios="1" formatColumns="0" formatRows="0" autoFilter="0"/>
  <autoFilter ref="C96:K16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5:H85"/>
    <mergeCell ref="E87:H87"/>
    <mergeCell ref="E89:H8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112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81</v>
      </c>
    </row>
    <row r="4" spans="2:46" s="1" customFormat="1" ht="24.95" customHeight="1">
      <c r="B4" s="22"/>
      <c r="D4" s="142" t="s">
        <v>116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Rekonstrukce školní jídelny ZŠ Špičák R2</v>
      </c>
      <c r="F7" s="144"/>
      <c r="G7" s="144"/>
      <c r="H7" s="144"/>
      <c r="L7" s="22"/>
    </row>
    <row r="8" spans="2:12" s="1" customFormat="1" ht="12" customHeight="1">
      <c r="B8" s="22"/>
      <c r="D8" s="144" t="s">
        <v>117</v>
      </c>
      <c r="L8" s="22"/>
    </row>
    <row r="9" spans="1:31" s="2" customFormat="1" ht="16.5" customHeight="1">
      <c r="A9" s="40"/>
      <c r="B9" s="46"/>
      <c r="C9" s="40"/>
      <c r="D9" s="40"/>
      <c r="E9" s="145" t="s">
        <v>3539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1522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3624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32</v>
      </c>
      <c r="G14" s="40"/>
      <c r="H14" s="40"/>
      <c r="I14" s="144" t="s">
        <v>23</v>
      </c>
      <c r="J14" s="148" t="str">
        <f>'Rekapitulace stavby'!AN8</f>
        <v>5. 3. 2024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tr">
        <f>IF('Rekapitulace stavby'!AN10="","",'Rekapitulace stavby'!AN10)</f>
        <v/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>Město Č. Lípa</v>
      </c>
      <c r="F17" s="40"/>
      <c r="G17" s="40"/>
      <c r="H17" s="40"/>
      <c r="I17" s="144" t="s">
        <v>28</v>
      </c>
      <c r="J17" s="135" t="str">
        <f>IF('Rekapitulace stavby'!AN11="","",'Rekapitulace stavby'!AN11)</f>
        <v/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29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28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31</v>
      </c>
      <c r="E22" s="40"/>
      <c r="F22" s="40"/>
      <c r="G22" s="40"/>
      <c r="H22" s="40"/>
      <c r="I22" s="144" t="s">
        <v>26</v>
      </c>
      <c r="J22" s="135" t="str">
        <f>IF('Rekapitulace stavby'!AN16="","",'Rekapitulace stavby'!AN16)</f>
        <v/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 xml:space="preserve"> </v>
      </c>
      <c r="F23" s="40"/>
      <c r="G23" s="40"/>
      <c r="H23" s="40"/>
      <c r="I23" s="144" t="s">
        <v>28</v>
      </c>
      <c r="J23" s="135" t="str">
        <f>IF('Rekapitulace stavby'!AN17="","",'Rekapitulace stavby'!AN17)</f>
        <v/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34</v>
      </c>
      <c r="E25" s="40"/>
      <c r="F25" s="40"/>
      <c r="G25" s="40"/>
      <c r="H25" s="40"/>
      <c r="I25" s="144" t="s">
        <v>26</v>
      </c>
      <c r="J25" s="135" t="str">
        <f>IF('Rekapitulace stavby'!AN19="","",'Rekapitulace stavby'!AN19)</f>
        <v/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>J. Nešněra</v>
      </c>
      <c r="F26" s="40"/>
      <c r="G26" s="40"/>
      <c r="H26" s="40"/>
      <c r="I26" s="144" t="s">
        <v>28</v>
      </c>
      <c r="J26" s="135" t="str">
        <f>IF('Rekapitulace stavby'!AN20="","",'Rekapitulace stavby'!AN20)</f>
        <v/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36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38</v>
      </c>
      <c r="E32" s="40"/>
      <c r="F32" s="40"/>
      <c r="G32" s="40"/>
      <c r="H32" s="40"/>
      <c r="I32" s="40"/>
      <c r="J32" s="155">
        <f>ROUND(J87,2)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40</v>
      </c>
      <c r="G34" s="40"/>
      <c r="H34" s="40"/>
      <c r="I34" s="156" t="s">
        <v>39</v>
      </c>
      <c r="J34" s="156" t="s">
        <v>41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42</v>
      </c>
      <c r="E35" s="144" t="s">
        <v>43</v>
      </c>
      <c r="F35" s="158">
        <f>ROUND((SUM(BE87:BE95)),2)</f>
        <v>0</v>
      </c>
      <c r="G35" s="40"/>
      <c r="H35" s="40"/>
      <c r="I35" s="159">
        <v>0.21</v>
      </c>
      <c r="J35" s="158">
        <f>ROUND(((SUM(BE87:BE95))*I35),2)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44</v>
      </c>
      <c r="F36" s="158">
        <f>ROUND((SUM(BF87:BF95)),2)</f>
        <v>0</v>
      </c>
      <c r="G36" s="40"/>
      <c r="H36" s="40"/>
      <c r="I36" s="159">
        <v>0.15</v>
      </c>
      <c r="J36" s="158">
        <f>ROUND(((SUM(BF87:BF95))*I36),2)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45</v>
      </c>
      <c r="F37" s="158">
        <f>ROUND((SUM(BG87:BG95)),2)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46</v>
      </c>
      <c r="F38" s="158">
        <f>ROUND((SUM(BH87:BH95)),2)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47</v>
      </c>
      <c r="F39" s="158">
        <f>ROUND((SUM(BI87:BI95)),2)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48</v>
      </c>
      <c r="E41" s="162"/>
      <c r="F41" s="162"/>
      <c r="G41" s="163" t="s">
        <v>49</v>
      </c>
      <c r="H41" s="164" t="s">
        <v>50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119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Rekonstrukce školní jídelny ZŠ Špičák R2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117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3539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1522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04b - stavební část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 </v>
      </c>
      <c r="G56" s="42"/>
      <c r="H56" s="42"/>
      <c r="I56" s="34" t="s">
        <v>23</v>
      </c>
      <c r="J56" s="74" t="str">
        <f>IF(J14="","",J14)</f>
        <v>5. 3. 2024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Město Č. Lípa</v>
      </c>
      <c r="G58" s="42"/>
      <c r="H58" s="42"/>
      <c r="I58" s="34" t="s">
        <v>31</v>
      </c>
      <c r="J58" s="38" t="str">
        <f>E23</f>
        <v xml:space="preserve"> 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34</v>
      </c>
      <c r="J59" s="38" t="str">
        <f>E26</f>
        <v>J. Nešněra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120</v>
      </c>
      <c r="D61" s="173"/>
      <c r="E61" s="173"/>
      <c r="F61" s="173"/>
      <c r="G61" s="173"/>
      <c r="H61" s="173"/>
      <c r="I61" s="173"/>
      <c r="J61" s="174" t="s">
        <v>121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70</v>
      </c>
      <c r="D63" s="42"/>
      <c r="E63" s="42"/>
      <c r="F63" s="42"/>
      <c r="G63" s="42"/>
      <c r="H63" s="42"/>
      <c r="I63" s="42"/>
      <c r="J63" s="104">
        <f>J87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122</v>
      </c>
    </row>
    <row r="64" spans="1:31" s="9" customFormat="1" ht="24.95" customHeight="1">
      <c r="A64" s="9"/>
      <c r="B64" s="176"/>
      <c r="C64" s="177"/>
      <c r="D64" s="178" t="s">
        <v>133</v>
      </c>
      <c r="E64" s="179"/>
      <c r="F64" s="179"/>
      <c r="G64" s="179"/>
      <c r="H64" s="179"/>
      <c r="I64" s="179"/>
      <c r="J64" s="180">
        <f>J88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141</v>
      </c>
      <c r="E65" s="184"/>
      <c r="F65" s="184"/>
      <c r="G65" s="184"/>
      <c r="H65" s="184"/>
      <c r="I65" s="184"/>
      <c r="J65" s="185">
        <f>J89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4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148</v>
      </c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71" t="str">
        <f>E7</f>
        <v>Rekonstrukce školní jídelny ZŠ Špičák R2</v>
      </c>
      <c r="F75" s="34"/>
      <c r="G75" s="34"/>
      <c r="H75" s="34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2:12" s="1" customFormat="1" ht="12" customHeight="1">
      <c r="B76" s="23"/>
      <c r="C76" s="34" t="s">
        <v>117</v>
      </c>
      <c r="D76" s="24"/>
      <c r="E76" s="24"/>
      <c r="F76" s="24"/>
      <c r="G76" s="24"/>
      <c r="H76" s="24"/>
      <c r="I76" s="24"/>
      <c r="J76" s="24"/>
      <c r="K76" s="24"/>
      <c r="L76" s="22"/>
    </row>
    <row r="77" spans="1:31" s="2" customFormat="1" ht="16.5" customHeight="1">
      <c r="A77" s="40"/>
      <c r="B77" s="41"/>
      <c r="C77" s="42"/>
      <c r="D77" s="42"/>
      <c r="E77" s="171" t="s">
        <v>3539</v>
      </c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1522</v>
      </c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E11</f>
        <v>04b - stavební část</v>
      </c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F14</f>
        <v xml:space="preserve"> </v>
      </c>
      <c r="G81" s="42"/>
      <c r="H81" s="42"/>
      <c r="I81" s="34" t="s">
        <v>23</v>
      </c>
      <c r="J81" s="74" t="str">
        <f>IF(J14="","",J14)</f>
        <v>5. 3. 2024</v>
      </c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25</v>
      </c>
      <c r="D83" s="42"/>
      <c r="E83" s="42"/>
      <c r="F83" s="29" t="str">
        <f>E17</f>
        <v>Město Č. Lípa</v>
      </c>
      <c r="G83" s="42"/>
      <c r="H83" s="42"/>
      <c r="I83" s="34" t="s">
        <v>31</v>
      </c>
      <c r="J83" s="38" t="str">
        <f>E23</f>
        <v xml:space="preserve"> </v>
      </c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29</v>
      </c>
      <c r="D84" s="42"/>
      <c r="E84" s="42"/>
      <c r="F84" s="29" t="str">
        <f>IF(E20="","",E20)</f>
        <v>Vyplň údaj</v>
      </c>
      <c r="G84" s="42"/>
      <c r="H84" s="42"/>
      <c r="I84" s="34" t="s">
        <v>34</v>
      </c>
      <c r="J84" s="38" t="str">
        <f>E26</f>
        <v>J. Nešněra</v>
      </c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87"/>
      <c r="B86" s="188"/>
      <c r="C86" s="189" t="s">
        <v>149</v>
      </c>
      <c r="D86" s="190" t="s">
        <v>57</v>
      </c>
      <c r="E86" s="190" t="s">
        <v>53</v>
      </c>
      <c r="F86" s="190" t="s">
        <v>54</v>
      </c>
      <c r="G86" s="190" t="s">
        <v>150</v>
      </c>
      <c r="H86" s="190" t="s">
        <v>151</v>
      </c>
      <c r="I86" s="190" t="s">
        <v>152</v>
      </c>
      <c r="J86" s="190" t="s">
        <v>121</v>
      </c>
      <c r="K86" s="191" t="s">
        <v>153</v>
      </c>
      <c r="L86" s="192"/>
      <c r="M86" s="94" t="s">
        <v>19</v>
      </c>
      <c r="N86" s="95" t="s">
        <v>42</v>
      </c>
      <c r="O86" s="95" t="s">
        <v>154</v>
      </c>
      <c r="P86" s="95" t="s">
        <v>155</v>
      </c>
      <c r="Q86" s="95" t="s">
        <v>156</v>
      </c>
      <c r="R86" s="95" t="s">
        <v>157</v>
      </c>
      <c r="S86" s="95" t="s">
        <v>158</v>
      </c>
      <c r="T86" s="96" t="s">
        <v>159</v>
      </c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</row>
    <row r="87" spans="1:63" s="2" customFormat="1" ht="22.8" customHeight="1">
      <c r="A87" s="40"/>
      <c r="B87" s="41"/>
      <c r="C87" s="101" t="s">
        <v>160</v>
      </c>
      <c r="D87" s="42"/>
      <c r="E87" s="42"/>
      <c r="F87" s="42"/>
      <c r="G87" s="42"/>
      <c r="H87" s="42"/>
      <c r="I87" s="42"/>
      <c r="J87" s="193">
        <f>BK87</f>
        <v>0</v>
      </c>
      <c r="K87" s="42"/>
      <c r="L87" s="46"/>
      <c r="M87" s="97"/>
      <c r="N87" s="194"/>
      <c r="O87" s="98"/>
      <c r="P87" s="195">
        <f>P88</f>
        <v>0</v>
      </c>
      <c r="Q87" s="98"/>
      <c r="R87" s="195">
        <f>R88</f>
        <v>0</v>
      </c>
      <c r="S87" s="98"/>
      <c r="T87" s="196">
        <f>T88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71</v>
      </c>
      <c r="AU87" s="19" t="s">
        <v>122</v>
      </c>
      <c r="BK87" s="197">
        <f>BK88</f>
        <v>0</v>
      </c>
    </row>
    <row r="88" spans="1:63" s="12" customFormat="1" ht="25.9" customHeight="1">
      <c r="A88" s="12"/>
      <c r="B88" s="198"/>
      <c r="C88" s="199"/>
      <c r="D88" s="200" t="s">
        <v>71</v>
      </c>
      <c r="E88" s="201" t="s">
        <v>1017</v>
      </c>
      <c r="F88" s="201" t="s">
        <v>1018</v>
      </c>
      <c r="G88" s="199"/>
      <c r="H88" s="199"/>
      <c r="I88" s="202"/>
      <c r="J88" s="203">
        <f>BK88</f>
        <v>0</v>
      </c>
      <c r="K88" s="199"/>
      <c r="L88" s="204"/>
      <c r="M88" s="205"/>
      <c r="N88" s="206"/>
      <c r="O88" s="206"/>
      <c r="P88" s="207">
        <f>P89</f>
        <v>0</v>
      </c>
      <c r="Q88" s="206"/>
      <c r="R88" s="207">
        <f>R89</f>
        <v>0</v>
      </c>
      <c r="S88" s="206"/>
      <c r="T88" s="208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9" t="s">
        <v>81</v>
      </c>
      <c r="AT88" s="210" t="s">
        <v>71</v>
      </c>
      <c r="AU88" s="210" t="s">
        <v>72</v>
      </c>
      <c r="AY88" s="209" t="s">
        <v>163</v>
      </c>
      <c r="BK88" s="211">
        <f>BK89</f>
        <v>0</v>
      </c>
    </row>
    <row r="89" spans="1:63" s="12" customFormat="1" ht="22.8" customHeight="1">
      <c r="A89" s="12"/>
      <c r="B89" s="198"/>
      <c r="C89" s="199"/>
      <c r="D89" s="200" t="s">
        <v>71</v>
      </c>
      <c r="E89" s="212" t="s">
        <v>1282</v>
      </c>
      <c r="F89" s="212" t="s">
        <v>1283</v>
      </c>
      <c r="G89" s="199"/>
      <c r="H89" s="199"/>
      <c r="I89" s="202"/>
      <c r="J89" s="213">
        <f>BK89</f>
        <v>0</v>
      </c>
      <c r="K89" s="199"/>
      <c r="L89" s="204"/>
      <c r="M89" s="205"/>
      <c r="N89" s="206"/>
      <c r="O89" s="206"/>
      <c r="P89" s="207">
        <f>SUM(P90:P95)</f>
        <v>0</v>
      </c>
      <c r="Q89" s="206"/>
      <c r="R89" s="207">
        <f>SUM(R90:R95)</f>
        <v>0</v>
      </c>
      <c r="S89" s="206"/>
      <c r="T89" s="208">
        <f>SUM(T90:T95)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9" t="s">
        <v>81</v>
      </c>
      <c r="AT89" s="210" t="s">
        <v>71</v>
      </c>
      <c r="AU89" s="210" t="s">
        <v>79</v>
      </c>
      <c r="AY89" s="209" t="s">
        <v>163</v>
      </c>
      <c r="BK89" s="211">
        <f>SUM(BK90:BK95)</f>
        <v>0</v>
      </c>
    </row>
    <row r="90" spans="1:65" s="2" customFormat="1" ht="24.15" customHeight="1">
      <c r="A90" s="40"/>
      <c r="B90" s="41"/>
      <c r="C90" s="214" t="s">
        <v>79</v>
      </c>
      <c r="D90" s="214" t="s">
        <v>165</v>
      </c>
      <c r="E90" s="215" t="s">
        <v>3625</v>
      </c>
      <c r="F90" s="216" t="s">
        <v>3626</v>
      </c>
      <c r="G90" s="217" t="s">
        <v>168</v>
      </c>
      <c r="H90" s="218">
        <v>24.266</v>
      </c>
      <c r="I90" s="219"/>
      <c r="J90" s="220">
        <f>ROUND(I90*H90,2)</f>
        <v>0</v>
      </c>
      <c r="K90" s="216" t="s">
        <v>169</v>
      </c>
      <c r="L90" s="46"/>
      <c r="M90" s="221" t="s">
        <v>19</v>
      </c>
      <c r="N90" s="222" t="s">
        <v>43</v>
      </c>
      <c r="O90" s="86"/>
      <c r="P90" s="223">
        <f>O90*H90</f>
        <v>0</v>
      </c>
      <c r="Q90" s="223">
        <v>0</v>
      </c>
      <c r="R90" s="223">
        <f>Q90*H90</f>
        <v>0</v>
      </c>
      <c r="S90" s="223">
        <v>0</v>
      </c>
      <c r="T90" s="224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5" t="s">
        <v>278</v>
      </c>
      <c r="AT90" s="225" t="s">
        <v>165</v>
      </c>
      <c r="AU90" s="225" t="s">
        <v>81</v>
      </c>
      <c r="AY90" s="19" t="s">
        <v>163</v>
      </c>
      <c r="BE90" s="226">
        <f>IF(N90="základní",J90,0)</f>
        <v>0</v>
      </c>
      <c r="BF90" s="226">
        <f>IF(N90="snížená",J90,0)</f>
        <v>0</v>
      </c>
      <c r="BG90" s="226">
        <f>IF(N90="zákl. přenesená",J90,0)</f>
        <v>0</v>
      </c>
      <c r="BH90" s="226">
        <f>IF(N90="sníž. přenesená",J90,0)</f>
        <v>0</v>
      </c>
      <c r="BI90" s="226">
        <f>IF(N90="nulová",J90,0)</f>
        <v>0</v>
      </c>
      <c r="BJ90" s="19" t="s">
        <v>79</v>
      </c>
      <c r="BK90" s="226">
        <f>ROUND(I90*H90,2)</f>
        <v>0</v>
      </c>
      <c r="BL90" s="19" t="s">
        <v>278</v>
      </c>
      <c r="BM90" s="225" t="s">
        <v>3627</v>
      </c>
    </row>
    <row r="91" spans="1:47" s="2" customFormat="1" ht="12">
      <c r="A91" s="40"/>
      <c r="B91" s="41"/>
      <c r="C91" s="42"/>
      <c r="D91" s="227" t="s">
        <v>172</v>
      </c>
      <c r="E91" s="42"/>
      <c r="F91" s="228" t="s">
        <v>3628</v>
      </c>
      <c r="G91" s="42"/>
      <c r="H91" s="42"/>
      <c r="I91" s="229"/>
      <c r="J91" s="42"/>
      <c r="K91" s="42"/>
      <c r="L91" s="46"/>
      <c r="M91" s="230"/>
      <c r="N91" s="231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172</v>
      </c>
      <c r="AU91" s="19" t="s">
        <v>81</v>
      </c>
    </row>
    <row r="92" spans="1:47" s="2" customFormat="1" ht="12">
      <c r="A92" s="40"/>
      <c r="B92" s="41"/>
      <c r="C92" s="42"/>
      <c r="D92" s="232" t="s">
        <v>174</v>
      </c>
      <c r="E92" s="42"/>
      <c r="F92" s="233" t="s">
        <v>3629</v>
      </c>
      <c r="G92" s="42"/>
      <c r="H92" s="42"/>
      <c r="I92" s="229"/>
      <c r="J92" s="42"/>
      <c r="K92" s="42"/>
      <c r="L92" s="46"/>
      <c r="M92" s="230"/>
      <c r="N92" s="231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174</v>
      </c>
      <c r="AU92" s="19" t="s">
        <v>81</v>
      </c>
    </row>
    <row r="93" spans="1:51" s="13" customFormat="1" ht="12">
      <c r="A93" s="13"/>
      <c r="B93" s="234"/>
      <c r="C93" s="235"/>
      <c r="D93" s="227" t="s">
        <v>187</v>
      </c>
      <c r="E93" s="236" t="s">
        <v>19</v>
      </c>
      <c r="F93" s="237" t="s">
        <v>3630</v>
      </c>
      <c r="G93" s="235"/>
      <c r="H93" s="238">
        <v>24.266</v>
      </c>
      <c r="I93" s="239"/>
      <c r="J93" s="235"/>
      <c r="K93" s="235"/>
      <c r="L93" s="240"/>
      <c r="M93" s="241"/>
      <c r="N93" s="242"/>
      <c r="O93" s="242"/>
      <c r="P93" s="242"/>
      <c r="Q93" s="242"/>
      <c r="R93" s="242"/>
      <c r="S93" s="242"/>
      <c r="T93" s="24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4" t="s">
        <v>187</v>
      </c>
      <c r="AU93" s="244" t="s">
        <v>81</v>
      </c>
      <c r="AV93" s="13" t="s">
        <v>81</v>
      </c>
      <c r="AW93" s="13" t="s">
        <v>33</v>
      </c>
      <c r="AX93" s="13" t="s">
        <v>79</v>
      </c>
      <c r="AY93" s="244" t="s">
        <v>163</v>
      </c>
    </row>
    <row r="94" spans="1:65" s="2" customFormat="1" ht="16.5" customHeight="1">
      <c r="A94" s="40"/>
      <c r="B94" s="41"/>
      <c r="C94" s="256" t="s">
        <v>81</v>
      </c>
      <c r="D94" s="256" t="s">
        <v>279</v>
      </c>
      <c r="E94" s="257" t="s">
        <v>3631</v>
      </c>
      <c r="F94" s="258" t="s">
        <v>3632</v>
      </c>
      <c r="G94" s="259" t="s">
        <v>297</v>
      </c>
      <c r="H94" s="260">
        <v>13</v>
      </c>
      <c r="I94" s="261"/>
      <c r="J94" s="262">
        <f>ROUND(I94*H94,2)</f>
        <v>0</v>
      </c>
      <c r="K94" s="258" t="s">
        <v>19</v>
      </c>
      <c r="L94" s="263"/>
      <c r="M94" s="264" t="s">
        <v>19</v>
      </c>
      <c r="N94" s="265" t="s">
        <v>43</v>
      </c>
      <c r="O94" s="86"/>
      <c r="P94" s="223">
        <f>O94*H94</f>
        <v>0</v>
      </c>
      <c r="Q94" s="223">
        <v>0</v>
      </c>
      <c r="R94" s="223">
        <f>Q94*H94</f>
        <v>0</v>
      </c>
      <c r="S94" s="223">
        <v>0</v>
      </c>
      <c r="T94" s="224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5" t="s">
        <v>381</v>
      </c>
      <c r="AT94" s="225" t="s">
        <v>279</v>
      </c>
      <c r="AU94" s="225" t="s">
        <v>81</v>
      </c>
      <c r="AY94" s="19" t="s">
        <v>163</v>
      </c>
      <c r="BE94" s="226">
        <f>IF(N94="základní",J94,0)</f>
        <v>0</v>
      </c>
      <c r="BF94" s="226">
        <f>IF(N94="snížená",J94,0)</f>
        <v>0</v>
      </c>
      <c r="BG94" s="226">
        <f>IF(N94="zákl. přenesená",J94,0)</f>
        <v>0</v>
      </c>
      <c r="BH94" s="226">
        <f>IF(N94="sníž. přenesená",J94,0)</f>
        <v>0</v>
      </c>
      <c r="BI94" s="226">
        <f>IF(N94="nulová",J94,0)</f>
        <v>0</v>
      </c>
      <c r="BJ94" s="19" t="s">
        <v>79</v>
      </c>
      <c r="BK94" s="226">
        <f>ROUND(I94*H94,2)</f>
        <v>0</v>
      </c>
      <c r="BL94" s="19" t="s">
        <v>278</v>
      </c>
      <c r="BM94" s="225" t="s">
        <v>3633</v>
      </c>
    </row>
    <row r="95" spans="1:47" s="2" customFormat="1" ht="12">
      <c r="A95" s="40"/>
      <c r="B95" s="41"/>
      <c r="C95" s="42"/>
      <c r="D95" s="227" t="s">
        <v>172</v>
      </c>
      <c r="E95" s="42"/>
      <c r="F95" s="228" t="s">
        <v>3632</v>
      </c>
      <c r="G95" s="42"/>
      <c r="H95" s="42"/>
      <c r="I95" s="229"/>
      <c r="J95" s="42"/>
      <c r="K95" s="42"/>
      <c r="L95" s="46"/>
      <c r="M95" s="270"/>
      <c r="N95" s="271"/>
      <c r="O95" s="272"/>
      <c r="P95" s="272"/>
      <c r="Q95" s="272"/>
      <c r="R95" s="272"/>
      <c r="S95" s="272"/>
      <c r="T95" s="273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172</v>
      </c>
      <c r="AU95" s="19" t="s">
        <v>81</v>
      </c>
    </row>
    <row r="96" spans="1:31" s="2" customFormat="1" ht="6.95" customHeight="1">
      <c r="A96" s="40"/>
      <c r="B96" s="61"/>
      <c r="C96" s="62"/>
      <c r="D96" s="62"/>
      <c r="E96" s="62"/>
      <c r="F96" s="62"/>
      <c r="G96" s="62"/>
      <c r="H96" s="62"/>
      <c r="I96" s="62"/>
      <c r="J96" s="62"/>
      <c r="K96" s="62"/>
      <c r="L96" s="46"/>
      <c r="M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</sheetData>
  <sheetProtection password="CC35" sheet="1" objects="1" scenarios="1" formatColumns="0" formatRows="0" autoFilter="0"/>
  <autoFilter ref="C86:K9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hyperlinks>
    <hyperlink ref="F92" r:id="rId1" display="https://podminky.urs.cz/item/CS_URS_2024_01/7666996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115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81</v>
      </c>
    </row>
    <row r="4" spans="2:46" s="1" customFormat="1" ht="24.95" customHeight="1">
      <c r="B4" s="22"/>
      <c r="D4" s="142" t="s">
        <v>116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Rekonstrukce školní jídelny ZŠ Špičák R2</v>
      </c>
      <c r="F7" s="144"/>
      <c r="G7" s="144"/>
      <c r="H7" s="144"/>
      <c r="L7" s="22"/>
    </row>
    <row r="8" spans="1:31" s="2" customFormat="1" ht="12" customHeight="1">
      <c r="A8" s="40"/>
      <c r="B8" s="46"/>
      <c r="C8" s="40"/>
      <c r="D8" s="144" t="s">
        <v>117</v>
      </c>
      <c r="E8" s="40"/>
      <c r="F8" s="40"/>
      <c r="G8" s="40"/>
      <c r="H8" s="40"/>
      <c r="I8" s="40"/>
      <c r="J8" s="40"/>
      <c r="K8" s="40"/>
      <c r="L8" s="14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7" t="s">
        <v>3634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4" t="s">
        <v>18</v>
      </c>
      <c r="E11" s="40"/>
      <c r="F11" s="135" t="s">
        <v>19</v>
      </c>
      <c r="G11" s="40"/>
      <c r="H11" s="40"/>
      <c r="I11" s="144" t="s">
        <v>20</v>
      </c>
      <c r="J11" s="135" t="s">
        <v>19</v>
      </c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4" t="s">
        <v>21</v>
      </c>
      <c r="E12" s="40"/>
      <c r="F12" s="135" t="s">
        <v>22</v>
      </c>
      <c r="G12" s="40"/>
      <c r="H12" s="40"/>
      <c r="I12" s="144" t="s">
        <v>23</v>
      </c>
      <c r="J12" s="148" t="str">
        <f>'Rekapitulace stavby'!AN8</f>
        <v>5. 3. 2024</v>
      </c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25</v>
      </c>
      <c r="E14" s="40"/>
      <c r="F14" s="40"/>
      <c r="G14" s="40"/>
      <c r="H14" s="40"/>
      <c r="I14" s="144" t="s">
        <v>26</v>
      </c>
      <c r="J14" s="135" t="s">
        <v>19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27</v>
      </c>
      <c r="F15" s="40"/>
      <c r="G15" s="40"/>
      <c r="H15" s="40"/>
      <c r="I15" s="144" t="s">
        <v>28</v>
      </c>
      <c r="J15" s="135" t="s">
        <v>19</v>
      </c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4" t="s">
        <v>29</v>
      </c>
      <c r="E17" s="40"/>
      <c r="F17" s="40"/>
      <c r="G17" s="40"/>
      <c r="H17" s="40"/>
      <c r="I17" s="144" t="s">
        <v>26</v>
      </c>
      <c r="J17" s="35" t="str">
        <f>'Rekapitulace stavby'!AN13</f>
        <v>Vyplň údaj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4" t="s">
        <v>28</v>
      </c>
      <c r="J18" s="35" t="str">
        <f>'Rekapitulace stavby'!AN14</f>
        <v>Vyplň údaj</v>
      </c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4" t="s">
        <v>31</v>
      </c>
      <c r="E20" s="40"/>
      <c r="F20" s="40"/>
      <c r="G20" s="40"/>
      <c r="H20" s="40"/>
      <c r="I20" s="144" t="s">
        <v>26</v>
      </c>
      <c r="J20" s="135" t="str">
        <f>IF('Rekapitulace stavby'!AN16="","",'Rekapitulace stavby'!AN16)</f>
        <v/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tr">
        <f>IF('Rekapitulace stavby'!E17="","",'Rekapitulace stavby'!E17)</f>
        <v xml:space="preserve"> </v>
      </c>
      <c r="F21" s="40"/>
      <c r="G21" s="40"/>
      <c r="H21" s="40"/>
      <c r="I21" s="144" t="s">
        <v>28</v>
      </c>
      <c r="J21" s="135" t="str">
        <f>IF('Rekapitulace stavby'!AN17="","",'Rekapitulace stavby'!AN17)</f>
        <v/>
      </c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4" t="s">
        <v>34</v>
      </c>
      <c r="E23" s="40"/>
      <c r="F23" s="40"/>
      <c r="G23" s="40"/>
      <c r="H23" s="40"/>
      <c r="I23" s="144" t="s">
        <v>26</v>
      </c>
      <c r="J23" s="135" t="s">
        <v>19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35</v>
      </c>
      <c r="F24" s="40"/>
      <c r="G24" s="40"/>
      <c r="H24" s="40"/>
      <c r="I24" s="144" t="s">
        <v>28</v>
      </c>
      <c r="J24" s="135" t="s">
        <v>19</v>
      </c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4" t="s">
        <v>36</v>
      </c>
      <c r="E26" s="40"/>
      <c r="F26" s="40"/>
      <c r="G26" s="40"/>
      <c r="H26" s="40"/>
      <c r="I26" s="40"/>
      <c r="J26" s="40"/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9"/>
      <c r="B27" s="150"/>
      <c r="C27" s="149"/>
      <c r="D27" s="149"/>
      <c r="E27" s="151" t="s">
        <v>19</v>
      </c>
      <c r="F27" s="151"/>
      <c r="G27" s="151"/>
      <c r="H27" s="151"/>
      <c r="I27" s="149"/>
      <c r="J27" s="149"/>
      <c r="K27" s="149"/>
      <c r="L27" s="152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3"/>
      <c r="E29" s="153"/>
      <c r="F29" s="153"/>
      <c r="G29" s="153"/>
      <c r="H29" s="153"/>
      <c r="I29" s="153"/>
      <c r="J29" s="153"/>
      <c r="K29" s="153"/>
      <c r="L29" s="14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4" t="s">
        <v>38</v>
      </c>
      <c r="E30" s="40"/>
      <c r="F30" s="40"/>
      <c r="G30" s="40"/>
      <c r="H30" s="40"/>
      <c r="I30" s="40"/>
      <c r="J30" s="155">
        <f>ROUND(J87,2)</f>
        <v>0</v>
      </c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6" t="s">
        <v>40</v>
      </c>
      <c r="G32" s="40"/>
      <c r="H32" s="40"/>
      <c r="I32" s="156" t="s">
        <v>39</v>
      </c>
      <c r="J32" s="156" t="s">
        <v>41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7" t="s">
        <v>42</v>
      </c>
      <c r="E33" s="144" t="s">
        <v>43</v>
      </c>
      <c r="F33" s="158">
        <f>ROUND((SUM(BE87:BE176)),2)</f>
        <v>0</v>
      </c>
      <c r="G33" s="40"/>
      <c r="H33" s="40"/>
      <c r="I33" s="159">
        <v>0.21</v>
      </c>
      <c r="J33" s="158">
        <f>ROUND(((SUM(BE87:BE176))*I33),2)</f>
        <v>0</v>
      </c>
      <c r="K33" s="40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4" t="s">
        <v>44</v>
      </c>
      <c r="F34" s="158">
        <f>ROUND((SUM(BF87:BF176)),2)</f>
        <v>0</v>
      </c>
      <c r="G34" s="40"/>
      <c r="H34" s="40"/>
      <c r="I34" s="159">
        <v>0.15</v>
      </c>
      <c r="J34" s="158">
        <f>ROUND(((SUM(BF87:BF176))*I34),2)</f>
        <v>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4" t="s">
        <v>45</v>
      </c>
      <c r="F35" s="158">
        <f>ROUND((SUM(BG87:BG176)),2)</f>
        <v>0</v>
      </c>
      <c r="G35" s="40"/>
      <c r="H35" s="40"/>
      <c r="I35" s="159">
        <v>0.21</v>
      </c>
      <c r="J35" s="158">
        <f>0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4" t="s">
        <v>46</v>
      </c>
      <c r="F36" s="158">
        <f>ROUND((SUM(BH87:BH176)),2)</f>
        <v>0</v>
      </c>
      <c r="G36" s="40"/>
      <c r="H36" s="40"/>
      <c r="I36" s="159">
        <v>0.15</v>
      </c>
      <c r="J36" s="158">
        <f>0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47</v>
      </c>
      <c r="F37" s="158">
        <f>ROUND((SUM(BI87:BI176)),2)</f>
        <v>0</v>
      </c>
      <c r="G37" s="40"/>
      <c r="H37" s="40"/>
      <c r="I37" s="159">
        <v>0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0"/>
      <c r="D39" s="161" t="s">
        <v>48</v>
      </c>
      <c r="E39" s="162"/>
      <c r="F39" s="162"/>
      <c r="G39" s="163" t="s">
        <v>49</v>
      </c>
      <c r="H39" s="164" t="s">
        <v>50</v>
      </c>
      <c r="I39" s="162"/>
      <c r="J39" s="165">
        <f>SUM(J30:J37)</f>
        <v>0</v>
      </c>
      <c r="K39" s="166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119</v>
      </c>
      <c r="D45" s="42"/>
      <c r="E45" s="42"/>
      <c r="F45" s="42"/>
      <c r="G45" s="42"/>
      <c r="H45" s="42"/>
      <c r="I45" s="42"/>
      <c r="J45" s="42"/>
      <c r="K45" s="42"/>
      <c r="L45" s="14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1" t="str">
        <f>E7</f>
        <v>Rekonstrukce školní jídelny ZŠ Špičák R2</v>
      </c>
      <c r="F48" s="34"/>
      <c r="G48" s="34"/>
      <c r="H48" s="34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117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05 - VRN</v>
      </c>
      <c r="F50" s="42"/>
      <c r="G50" s="42"/>
      <c r="H50" s="42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Česká Lípa</v>
      </c>
      <c r="G52" s="42"/>
      <c r="H52" s="42"/>
      <c r="I52" s="34" t="s">
        <v>23</v>
      </c>
      <c r="J52" s="74" t="str">
        <f>IF(J12="","",J12)</f>
        <v>5. 3. 2024</v>
      </c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Č. Lípa</v>
      </c>
      <c r="G54" s="42"/>
      <c r="H54" s="42"/>
      <c r="I54" s="34" t="s">
        <v>31</v>
      </c>
      <c r="J54" s="38" t="str">
        <f>E21</f>
        <v xml:space="preserve"> </v>
      </c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J. Nešněra</v>
      </c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2" t="s">
        <v>120</v>
      </c>
      <c r="D57" s="173"/>
      <c r="E57" s="173"/>
      <c r="F57" s="173"/>
      <c r="G57" s="173"/>
      <c r="H57" s="173"/>
      <c r="I57" s="173"/>
      <c r="J57" s="174" t="s">
        <v>121</v>
      </c>
      <c r="K57" s="173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5" t="s">
        <v>70</v>
      </c>
      <c r="D59" s="42"/>
      <c r="E59" s="42"/>
      <c r="F59" s="42"/>
      <c r="G59" s="42"/>
      <c r="H59" s="42"/>
      <c r="I59" s="42"/>
      <c r="J59" s="104">
        <f>J87</f>
        <v>0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122</v>
      </c>
    </row>
    <row r="60" spans="1:31" s="9" customFormat="1" ht="24.95" customHeight="1">
      <c r="A60" s="9"/>
      <c r="B60" s="176"/>
      <c r="C60" s="177"/>
      <c r="D60" s="178" t="s">
        <v>3635</v>
      </c>
      <c r="E60" s="179"/>
      <c r="F60" s="179"/>
      <c r="G60" s="179"/>
      <c r="H60" s="179"/>
      <c r="I60" s="179"/>
      <c r="J60" s="180">
        <f>J88</f>
        <v>0</v>
      </c>
      <c r="K60" s="177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2"/>
      <c r="C61" s="127"/>
      <c r="D61" s="183" t="s">
        <v>3636</v>
      </c>
      <c r="E61" s="184"/>
      <c r="F61" s="184"/>
      <c r="G61" s="184"/>
      <c r="H61" s="184"/>
      <c r="I61" s="184"/>
      <c r="J61" s="185">
        <f>J89</f>
        <v>0</v>
      </c>
      <c r="K61" s="127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2"/>
      <c r="C62" s="127"/>
      <c r="D62" s="183" t="s">
        <v>3637</v>
      </c>
      <c r="E62" s="184"/>
      <c r="F62" s="184"/>
      <c r="G62" s="184"/>
      <c r="H62" s="184"/>
      <c r="I62" s="184"/>
      <c r="J62" s="185">
        <f>J120</f>
        <v>0</v>
      </c>
      <c r="K62" s="127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2"/>
      <c r="C63" s="127"/>
      <c r="D63" s="183" t="s">
        <v>3638</v>
      </c>
      <c r="E63" s="184"/>
      <c r="F63" s="184"/>
      <c r="G63" s="184"/>
      <c r="H63" s="184"/>
      <c r="I63" s="184"/>
      <c r="J63" s="185">
        <f>J133</f>
        <v>0</v>
      </c>
      <c r="K63" s="127"/>
      <c r="L63" s="18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2"/>
      <c r="C64" s="127"/>
      <c r="D64" s="183" t="s">
        <v>3639</v>
      </c>
      <c r="E64" s="184"/>
      <c r="F64" s="184"/>
      <c r="G64" s="184"/>
      <c r="H64" s="184"/>
      <c r="I64" s="184"/>
      <c r="J64" s="185">
        <f>J154</f>
        <v>0</v>
      </c>
      <c r="K64" s="127"/>
      <c r="L64" s="18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2"/>
      <c r="C65" s="127"/>
      <c r="D65" s="183" t="s">
        <v>3640</v>
      </c>
      <c r="E65" s="184"/>
      <c r="F65" s="184"/>
      <c r="G65" s="184"/>
      <c r="H65" s="184"/>
      <c r="I65" s="184"/>
      <c r="J65" s="185">
        <f>J159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7"/>
      <c r="D66" s="183" t="s">
        <v>3641</v>
      </c>
      <c r="E66" s="184"/>
      <c r="F66" s="184"/>
      <c r="G66" s="184"/>
      <c r="H66" s="184"/>
      <c r="I66" s="184"/>
      <c r="J66" s="185">
        <f>J164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7"/>
      <c r="D67" s="183" t="s">
        <v>3642</v>
      </c>
      <c r="E67" s="184"/>
      <c r="F67" s="184"/>
      <c r="G67" s="184"/>
      <c r="H67" s="184"/>
      <c r="I67" s="184"/>
      <c r="J67" s="185">
        <f>J173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4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4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5" t="s">
        <v>148</v>
      </c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16</v>
      </c>
      <c r="D76" s="42"/>
      <c r="E76" s="42"/>
      <c r="F76" s="42"/>
      <c r="G76" s="42"/>
      <c r="H76" s="42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171" t="str">
        <f>E7</f>
        <v>Rekonstrukce školní jídelny ZŠ Špičák R2</v>
      </c>
      <c r="F77" s="34"/>
      <c r="G77" s="34"/>
      <c r="H77" s="34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117</v>
      </c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E9</f>
        <v>05 - VRN</v>
      </c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F12</f>
        <v>Česká Lípa</v>
      </c>
      <c r="G81" s="42"/>
      <c r="H81" s="42"/>
      <c r="I81" s="34" t="s">
        <v>23</v>
      </c>
      <c r="J81" s="74" t="str">
        <f>IF(J12="","",J12)</f>
        <v>5. 3. 2024</v>
      </c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25</v>
      </c>
      <c r="D83" s="42"/>
      <c r="E83" s="42"/>
      <c r="F83" s="29" t="str">
        <f>E15</f>
        <v>Město Č. Lípa</v>
      </c>
      <c r="G83" s="42"/>
      <c r="H83" s="42"/>
      <c r="I83" s="34" t="s">
        <v>31</v>
      </c>
      <c r="J83" s="38" t="str">
        <f>E21</f>
        <v xml:space="preserve"> </v>
      </c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29</v>
      </c>
      <c r="D84" s="42"/>
      <c r="E84" s="42"/>
      <c r="F84" s="29" t="str">
        <f>IF(E18="","",E18)</f>
        <v>Vyplň údaj</v>
      </c>
      <c r="G84" s="42"/>
      <c r="H84" s="42"/>
      <c r="I84" s="34" t="s">
        <v>34</v>
      </c>
      <c r="J84" s="38" t="str">
        <f>E24</f>
        <v>J. Nešněra</v>
      </c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87"/>
      <c r="B86" s="188"/>
      <c r="C86" s="189" t="s">
        <v>149</v>
      </c>
      <c r="D86" s="190" t="s">
        <v>57</v>
      </c>
      <c r="E86" s="190" t="s">
        <v>53</v>
      </c>
      <c r="F86" s="190" t="s">
        <v>54</v>
      </c>
      <c r="G86" s="190" t="s">
        <v>150</v>
      </c>
      <c r="H86" s="190" t="s">
        <v>151</v>
      </c>
      <c r="I86" s="190" t="s">
        <v>152</v>
      </c>
      <c r="J86" s="190" t="s">
        <v>121</v>
      </c>
      <c r="K86" s="191" t="s">
        <v>153</v>
      </c>
      <c r="L86" s="192"/>
      <c r="M86" s="94" t="s">
        <v>19</v>
      </c>
      <c r="N86" s="95" t="s">
        <v>42</v>
      </c>
      <c r="O86" s="95" t="s">
        <v>154</v>
      </c>
      <c r="P86" s="95" t="s">
        <v>155</v>
      </c>
      <c r="Q86" s="95" t="s">
        <v>156</v>
      </c>
      <c r="R86" s="95" t="s">
        <v>157</v>
      </c>
      <c r="S86" s="95" t="s">
        <v>158</v>
      </c>
      <c r="T86" s="96" t="s">
        <v>159</v>
      </c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</row>
    <row r="87" spans="1:63" s="2" customFormat="1" ht="22.8" customHeight="1">
      <c r="A87" s="40"/>
      <c r="B87" s="41"/>
      <c r="C87" s="101" t="s">
        <v>160</v>
      </c>
      <c r="D87" s="42"/>
      <c r="E87" s="42"/>
      <c r="F87" s="42"/>
      <c r="G87" s="42"/>
      <c r="H87" s="42"/>
      <c r="I87" s="42"/>
      <c r="J87" s="193">
        <f>BK87</f>
        <v>0</v>
      </c>
      <c r="K87" s="42"/>
      <c r="L87" s="46"/>
      <c r="M87" s="97"/>
      <c r="N87" s="194"/>
      <c r="O87" s="98"/>
      <c r="P87" s="195">
        <f>P88</f>
        <v>0</v>
      </c>
      <c r="Q87" s="98"/>
      <c r="R87" s="195">
        <f>R88</f>
        <v>0</v>
      </c>
      <c r="S87" s="98"/>
      <c r="T87" s="196">
        <f>T88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71</v>
      </c>
      <c r="AU87" s="19" t="s">
        <v>122</v>
      </c>
      <c r="BK87" s="197">
        <f>BK88</f>
        <v>0</v>
      </c>
    </row>
    <row r="88" spans="1:63" s="12" customFormat="1" ht="25.9" customHeight="1">
      <c r="A88" s="12"/>
      <c r="B88" s="198"/>
      <c r="C88" s="199"/>
      <c r="D88" s="200" t="s">
        <v>71</v>
      </c>
      <c r="E88" s="201" t="s">
        <v>114</v>
      </c>
      <c r="F88" s="201" t="s">
        <v>3643</v>
      </c>
      <c r="G88" s="199"/>
      <c r="H88" s="199"/>
      <c r="I88" s="202"/>
      <c r="J88" s="203">
        <f>BK88</f>
        <v>0</v>
      </c>
      <c r="K88" s="199"/>
      <c r="L88" s="204"/>
      <c r="M88" s="205"/>
      <c r="N88" s="206"/>
      <c r="O88" s="206"/>
      <c r="P88" s="207">
        <f>P89+P120+P133+P154+P159+P164+P173</f>
        <v>0</v>
      </c>
      <c r="Q88" s="206"/>
      <c r="R88" s="207">
        <f>R89+R120+R133+R154+R159+R164+R173</f>
        <v>0</v>
      </c>
      <c r="S88" s="206"/>
      <c r="T88" s="208">
        <f>T89+T120+T133+T154+T159+T164+T173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9" t="s">
        <v>198</v>
      </c>
      <c r="AT88" s="210" t="s">
        <v>71</v>
      </c>
      <c r="AU88" s="210" t="s">
        <v>72</v>
      </c>
      <c r="AY88" s="209" t="s">
        <v>163</v>
      </c>
      <c r="BK88" s="211">
        <f>BK89+BK120+BK133+BK154+BK159+BK164+BK173</f>
        <v>0</v>
      </c>
    </row>
    <row r="89" spans="1:63" s="12" customFormat="1" ht="22.8" customHeight="1">
      <c r="A89" s="12"/>
      <c r="B89" s="198"/>
      <c r="C89" s="199"/>
      <c r="D89" s="200" t="s">
        <v>71</v>
      </c>
      <c r="E89" s="212" t="s">
        <v>3644</v>
      </c>
      <c r="F89" s="212" t="s">
        <v>3645</v>
      </c>
      <c r="G89" s="199"/>
      <c r="H89" s="199"/>
      <c r="I89" s="202"/>
      <c r="J89" s="213">
        <f>BK89</f>
        <v>0</v>
      </c>
      <c r="K89" s="199"/>
      <c r="L89" s="204"/>
      <c r="M89" s="205"/>
      <c r="N89" s="206"/>
      <c r="O89" s="206"/>
      <c r="P89" s="207">
        <f>SUM(P90:P119)</f>
        <v>0</v>
      </c>
      <c r="Q89" s="206"/>
      <c r="R89" s="207">
        <f>SUM(R90:R119)</f>
        <v>0</v>
      </c>
      <c r="S89" s="206"/>
      <c r="T89" s="208">
        <f>SUM(T90:T119)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9" t="s">
        <v>198</v>
      </c>
      <c r="AT89" s="210" t="s">
        <v>71</v>
      </c>
      <c r="AU89" s="210" t="s">
        <v>79</v>
      </c>
      <c r="AY89" s="209" t="s">
        <v>163</v>
      </c>
      <c r="BK89" s="211">
        <f>SUM(BK90:BK119)</f>
        <v>0</v>
      </c>
    </row>
    <row r="90" spans="1:65" s="2" customFormat="1" ht="16.5" customHeight="1">
      <c r="A90" s="40"/>
      <c r="B90" s="41"/>
      <c r="C90" s="214" t="s">
        <v>79</v>
      </c>
      <c r="D90" s="214" t="s">
        <v>165</v>
      </c>
      <c r="E90" s="215" t="s">
        <v>3646</v>
      </c>
      <c r="F90" s="216" t="s">
        <v>3647</v>
      </c>
      <c r="G90" s="217" t="s">
        <v>310</v>
      </c>
      <c r="H90" s="218">
        <v>1</v>
      </c>
      <c r="I90" s="219"/>
      <c r="J90" s="220">
        <f>ROUND(I90*H90,2)</f>
        <v>0</v>
      </c>
      <c r="K90" s="216" t="s">
        <v>169</v>
      </c>
      <c r="L90" s="46"/>
      <c r="M90" s="221" t="s">
        <v>19</v>
      </c>
      <c r="N90" s="222" t="s">
        <v>43</v>
      </c>
      <c r="O90" s="86"/>
      <c r="P90" s="223">
        <f>O90*H90</f>
        <v>0</v>
      </c>
      <c r="Q90" s="223">
        <v>0</v>
      </c>
      <c r="R90" s="223">
        <f>Q90*H90</f>
        <v>0</v>
      </c>
      <c r="S90" s="223">
        <v>0</v>
      </c>
      <c r="T90" s="224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5" t="s">
        <v>3648</v>
      </c>
      <c r="AT90" s="225" t="s">
        <v>165</v>
      </c>
      <c r="AU90" s="225" t="s">
        <v>81</v>
      </c>
      <c r="AY90" s="19" t="s">
        <v>163</v>
      </c>
      <c r="BE90" s="226">
        <f>IF(N90="základní",J90,0)</f>
        <v>0</v>
      </c>
      <c r="BF90" s="226">
        <f>IF(N90="snížená",J90,0)</f>
        <v>0</v>
      </c>
      <c r="BG90" s="226">
        <f>IF(N90="zákl. přenesená",J90,0)</f>
        <v>0</v>
      </c>
      <c r="BH90" s="226">
        <f>IF(N90="sníž. přenesená",J90,0)</f>
        <v>0</v>
      </c>
      <c r="BI90" s="226">
        <f>IF(N90="nulová",J90,0)</f>
        <v>0</v>
      </c>
      <c r="BJ90" s="19" t="s">
        <v>79</v>
      </c>
      <c r="BK90" s="226">
        <f>ROUND(I90*H90,2)</f>
        <v>0</v>
      </c>
      <c r="BL90" s="19" t="s">
        <v>3648</v>
      </c>
      <c r="BM90" s="225" t="s">
        <v>3649</v>
      </c>
    </row>
    <row r="91" spans="1:47" s="2" customFormat="1" ht="12">
      <c r="A91" s="40"/>
      <c r="B91" s="41"/>
      <c r="C91" s="42"/>
      <c r="D91" s="227" t="s">
        <v>172</v>
      </c>
      <c r="E91" s="42"/>
      <c r="F91" s="228" t="s">
        <v>3647</v>
      </c>
      <c r="G91" s="42"/>
      <c r="H91" s="42"/>
      <c r="I91" s="229"/>
      <c r="J91" s="42"/>
      <c r="K91" s="42"/>
      <c r="L91" s="46"/>
      <c r="M91" s="230"/>
      <c r="N91" s="231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172</v>
      </c>
      <c r="AU91" s="19" t="s">
        <v>81</v>
      </c>
    </row>
    <row r="92" spans="1:47" s="2" customFormat="1" ht="12">
      <c r="A92" s="40"/>
      <c r="B92" s="41"/>
      <c r="C92" s="42"/>
      <c r="D92" s="232" t="s">
        <v>174</v>
      </c>
      <c r="E92" s="42"/>
      <c r="F92" s="233" t="s">
        <v>3650</v>
      </c>
      <c r="G92" s="42"/>
      <c r="H92" s="42"/>
      <c r="I92" s="229"/>
      <c r="J92" s="42"/>
      <c r="K92" s="42"/>
      <c r="L92" s="46"/>
      <c r="M92" s="230"/>
      <c r="N92" s="231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174</v>
      </c>
      <c r="AU92" s="19" t="s">
        <v>81</v>
      </c>
    </row>
    <row r="93" spans="1:47" s="2" customFormat="1" ht="12">
      <c r="A93" s="40"/>
      <c r="B93" s="41"/>
      <c r="C93" s="42"/>
      <c r="D93" s="227" t="s">
        <v>301</v>
      </c>
      <c r="E93" s="42"/>
      <c r="F93" s="266" t="s">
        <v>3651</v>
      </c>
      <c r="G93" s="42"/>
      <c r="H93" s="42"/>
      <c r="I93" s="229"/>
      <c r="J93" s="42"/>
      <c r="K93" s="42"/>
      <c r="L93" s="46"/>
      <c r="M93" s="230"/>
      <c r="N93" s="231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301</v>
      </c>
      <c r="AU93" s="19" t="s">
        <v>81</v>
      </c>
    </row>
    <row r="94" spans="1:65" s="2" customFormat="1" ht="16.5" customHeight="1">
      <c r="A94" s="40"/>
      <c r="B94" s="41"/>
      <c r="C94" s="214" t="s">
        <v>81</v>
      </c>
      <c r="D94" s="214" t="s">
        <v>165</v>
      </c>
      <c r="E94" s="215" t="s">
        <v>3652</v>
      </c>
      <c r="F94" s="216" t="s">
        <v>3653</v>
      </c>
      <c r="G94" s="217" t="s">
        <v>310</v>
      </c>
      <c r="H94" s="218">
        <v>1</v>
      </c>
      <c r="I94" s="219"/>
      <c r="J94" s="220">
        <f>ROUND(I94*H94,2)</f>
        <v>0</v>
      </c>
      <c r="K94" s="216" t="s">
        <v>169</v>
      </c>
      <c r="L94" s="46"/>
      <c r="M94" s="221" t="s">
        <v>19</v>
      </c>
      <c r="N94" s="222" t="s">
        <v>43</v>
      </c>
      <c r="O94" s="86"/>
      <c r="P94" s="223">
        <f>O94*H94</f>
        <v>0</v>
      </c>
      <c r="Q94" s="223">
        <v>0</v>
      </c>
      <c r="R94" s="223">
        <f>Q94*H94</f>
        <v>0</v>
      </c>
      <c r="S94" s="223">
        <v>0</v>
      </c>
      <c r="T94" s="224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5" t="s">
        <v>3648</v>
      </c>
      <c r="AT94" s="225" t="s">
        <v>165</v>
      </c>
      <c r="AU94" s="225" t="s">
        <v>81</v>
      </c>
      <c r="AY94" s="19" t="s">
        <v>163</v>
      </c>
      <c r="BE94" s="226">
        <f>IF(N94="základní",J94,0)</f>
        <v>0</v>
      </c>
      <c r="BF94" s="226">
        <f>IF(N94="snížená",J94,0)</f>
        <v>0</v>
      </c>
      <c r="BG94" s="226">
        <f>IF(N94="zákl. přenesená",J94,0)</f>
        <v>0</v>
      </c>
      <c r="BH94" s="226">
        <f>IF(N94="sníž. přenesená",J94,0)</f>
        <v>0</v>
      </c>
      <c r="BI94" s="226">
        <f>IF(N94="nulová",J94,0)</f>
        <v>0</v>
      </c>
      <c r="BJ94" s="19" t="s">
        <v>79</v>
      </c>
      <c r="BK94" s="226">
        <f>ROUND(I94*H94,2)</f>
        <v>0</v>
      </c>
      <c r="BL94" s="19" t="s">
        <v>3648</v>
      </c>
      <c r="BM94" s="225" t="s">
        <v>3654</v>
      </c>
    </row>
    <row r="95" spans="1:47" s="2" customFormat="1" ht="12">
      <c r="A95" s="40"/>
      <c r="B95" s="41"/>
      <c r="C95" s="42"/>
      <c r="D95" s="227" t="s">
        <v>172</v>
      </c>
      <c r="E95" s="42"/>
      <c r="F95" s="228" t="s">
        <v>3653</v>
      </c>
      <c r="G95" s="42"/>
      <c r="H95" s="42"/>
      <c r="I95" s="229"/>
      <c r="J95" s="42"/>
      <c r="K95" s="42"/>
      <c r="L95" s="46"/>
      <c r="M95" s="230"/>
      <c r="N95" s="231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172</v>
      </c>
      <c r="AU95" s="19" t="s">
        <v>81</v>
      </c>
    </row>
    <row r="96" spans="1:47" s="2" customFormat="1" ht="12">
      <c r="A96" s="40"/>
      <c r="B96" s="41"/>
      <c r="C96" s="42"/>
      <c r="D96" s="232" t="s">
        <v>174</v>
      </c>
      <c r="E96" s="42"/>
      <c r="F96" s="233" t="s">
        <v>3655</v>
      </c>
      <c r="G96" s="42"/>
      <c r="H96" s="42"/>
      <c r="I96" s="229"/>
      <c r="J96" s="42"/>
      <c r="K96" s="42"/>
      <c r="L96" s="46"/>
      <c r="M96" s="230"/>
      <c r="N96" s="231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174</v>
      </c>
      <c r="AU96" s="19" t="s">
        <v>81</v>
      </c>
    </row>
    <row r="97" spans="1:47" s="2" customFormat="1" ht="12">
      <c r="A97" s="40"/>
      <c r="B97" s="41"/>
      <c r="C97" s="42"/>
      <c r="D97" s="227" t="s">
        <v>301</v>
      </c>
      <c r="E97" s="42"/>
      <c r="F97" s="266" t="s">
        <v>3656</v>
      </c>
      <c r="G97" s="42"/>
      <c r="H97" s="42"/>
      <c r="I97" s="229"/>
      <c r="J97" s="42"/>
      <c r="K97" s="42"/>
      <c r="L97" s="46"/>
      <c r="M97" s="230"/>
      <c r="N97" s="231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301</v>
      </c>
      <c r="AU97" s="19" t="s">
        <v>81</v>
      </c>
    </row>
    <row r="98" spans="1:65" s="2" customFormat="1" ht="16.5" customHeight="1">
      <c r="A98" s="40"/>
      <c r="B98" s="41"/>
      <c r="C98" s="214" t="s">
        <v>181</v>
      </c>
      <c r="D98" s="214" t="s">
        <v>165</v>
      </c>
      <c r="E98" s="215" t="s">
        <v>3657</v>
      </c>
      <c r="F98" s="216" t="s">
        <v>3658</v>
      </c>
      <c r="G98" s="217" t="s">
        <v>310</v>
      </c>
      <c r="H98" s="218">
        <v>1</v>
      </c>
      <c r="I98" s="219"/>
      <c r="J98" s="220">
        <f>ROUND(I98*H98,2)</f>
        <v>0</v>
      </c>
      <c r="K98" s="216" t="s">
        <v>169</v>
      </c>
      <c r="L98" s="46"/>
      <c r="M98" s="221" t="s">
        <v>19</v>
      </c>
      <c r="N98" s="222" t="s">
        <v>43</v>
      </c>
      <c r="O98" s="86"/>
      <c r="P98" s="223">
        <f>O98*H98</f>
        <v>0</v>
      </c>
      <c r="Q98" s="223">
        <v>0</v>
      </c>
      <c r="R98" s="223">
        <f>Q98*H98</f>
        <v>0</v>
      </c>
      <c r="S98" s="223">
        <v>0</v>
      </c>
      <c r="T98" s="224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5" t="s">
        <v>3648</v>
      </c>
      <c r="AT98" s="225" t="s">
        <v>165</v>
      </c>
      <c r="AU98" s="225" t="s">
        <v>81</v>
      </c>
      <c r="AY98" s="19" t="s">
        <v>163</v>
      </c>
      <c r="BE98" s="226">
        <f>IF(N98="základní",J98,0)</f>
        <v>0</v>
      </c>
      <c r="BF98" s="226">
        <f>IF(N98="snížená",J98,0)</f>
        <v>0</v>
      </c>
      <c r="BG98" s="226">
        <f>IF(N98="zákl. přenesená",J98,0)</f>
        <v>0</v>
      </c>
      <c r="BH98" s="226">
        <f>IF(N98="sníž. přenesená",J98,0)</f>
        <v>0</v>
      </c>
      <c r="BI98" s="226">
        <f>IF(N98="nulová",J98,0)</f>
        <v>0</v>
      </c>
      <c r="BJ98" s="19" t="s">
        <v>79</v>
      </c>
      <c r="BK98" s="226">
        <f>ROUND(I98*H98,2)</f>
        <v>0</v>
      </c>
      <c r="BL98" s="19" t="s">
        <v>3648</v>
      </c>
      <c r="BM98" s="225" t="s">
        <v>3659</v>
      </c>
    </row>
    <row r="99" spans="1:47" s="2" customFormat="1" ht="12">
      <c r="A99" s="40"/>
      <c r="B99" s="41"/>
      <c r="C99" s="42"/>
      <c r="D99" s="227" t="s">
        <v>172</v>
      </c>
      <c r="E99" s="42"/>
      <c r="F99" s="228" t="s">
        <v>3658</v>
      </c>
      <c r="G99" s="42"/>
      <c r="H99" s="42"/>
      <c r="I99" s="229"/>
      <c r="J99" s="42"/>
      <c r="K99" s="42"/>
      <c r="L99" s="46"/>
      <c r="M99" s="230"/>
      <c r="N99" s="231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172</v>
      </c>
      <c r="AU99" s="19" t="s">
        <v>81</v>
      </c>
    </row>
    <row r="100" spans="1:47" s="2" customFormat="1" ht="12">
      <c r="A100" s="40"/>
      <c r="B100" s="41"/>
      <c r="C100" s="42"/>
      <c r="D100" s="232" t="s">
        <v>174</v>
      </c>
      <c r="E100" s="42"/>
      <c r="F100" s="233" t="s">
        <v>3660</v>
      </c>
      <c r="G100" s="42"/>
      <c r="H100" s="42"/>
      <c r="I100" s="229"/>
      <c r="J100" s="42"/>
      <c r="K100" s="42"/>
      <c r="L100" s="46"/>
      <c r="M100" s="230"/>
      <c r="N100" s="231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174</v>
      </c>
      <c r="AU100" s="19" t="s">
        <v>81</v>
      </c>
    </row>
    <row r="101" spans="1:47" s="2" customFormat="1" ht="12">
      <c r="A101" s="40"/>
      <c r="B101" s="41"/>
      <c r="C101" s="42"/>
      <c r="D101" s="227" t="s">
        <v>301</v>
      </c>
      <c r="E101" s="42"/>
      <c r="F101" s="266" t="s">
        <v>3661</v>
      </c>
      <c r="G101" s="42"/>
      <c r="H101" s="42"/>
      <c r="I101" s="229"/>
      <c r="J101" s="42"/>
      <c r="K101" s="42"/>
      <c r="L101" s="46"/>
      <c r="M101" s="230"/>
      <c r="N101" s="231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301</v>
      </c>
      <c r="AU101" s="19" t="s">
        <v>81</v>
      </c>
    </row>
    <row r="102" spans="1:65" s="2" customFormat="1" ht="16.5" customHeight="1">
      <c r="A102" s="40"/>
      <c r="B102" s="41"/>
      <c r="C102" s="214" t="s">
        <v>170</v>
      </c>
      <c r="D102" s="214" t="s">
        <v>165</v>
      </c>
      <c r="E102" s="215" t="s">
        <v>3662</v>
      </c>
      <c r="F102" s="216" t="s">
        <v>3663</v>
      </c>
      <c r="G102" s="217" t="s">
        <v>310</v>
      </c>
      <c r="H102" s="218">
        <v>1</v>
      </c>
      <c r="I102" s="219"/>
      <c r="J102" s="220">
        <f>ROUND(I102*H102,2)</f>
        <v>0</v>
      </c>
      <c r="K102" s="216" t="s">
        <v>169</v>
      </c>
      <c r="L102" s="46"/>
      <c r="M102" s="221" t="s">
        <v>19</v>
      </c>
      <c r="N102" s="222" t="s">
        <v>43</v>
      </c>
      <c r="O102" s="86"/>
      <c r="P102" s="223">
        <f>O102*H102</f>
        <v>0</v>
      </c>
      <c r="Q102" s="223">
        <v>0</v>
      </c>
      <c r="R102" s="223">
        <f>Q102*H102</f>
        <v>0</v>
      </c>
      <c r="S102" s="223">
        <v>0</v>
      </c>
      <c r="T102" s="224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5" t="s">
        <v>3648</v>
      </c>
      <c r="AT102" s="225" t="s">
        <v>165</v>
      </c>
      <c r="AU102" s="225" t="s">
        <v>81</v>
      </c>
      <c r="AY102" s="19" t="s">
        <v>163</v>
      </c>
      <c r="BE102" s="226">
        <f>IF(N102="základní",J102,0)</f>
        <v>0</v>
      </c>
      <c r="BF102" s="226">
        <f>IF(N102="snížená",J102,0)</f>
        <v>0</v>
      </c>
      <c r="BG102" s="226">
        <f>IF(N102="zákl. přenesená",J102,0)</f>
        <v>0</v>
      </c>
      <c r="BH102" s="226">
        <f>IF(N102="sníž. přenesená",J102,0)</f>
        <v>0</v>
      </c>
      <c r="BI102" s="226">
        <f>IF(N102="nulová",J102,0)</f>
        <v>0</v>
      </c>
      <c r="BJ102" s="19" t="s">
        <v>79</v>
      </c>
      <c r="BK102" s="226">
        <f>ROUND(I102*H102,2)</f>
        <v>0</v>
      </c>
      <c r="BL102" s="19" t="s">
        <v>3648</v>
      </c>
      <c r="BM102" s="225" t="s">
        <v>3664</v>
      </c>
    </row>
    <row r="103" spans="1:47" s="2" customFormat="1" ht="12">
      <c r="A103" s="40"/>
      <c r="B103" s="41"/>
      <c r="C103" s="42"/>
      <c r="D103" s="227" t="s">
        <v>172</v>
      </c>
      <c r="E103" s="42"/>
      <c r="F103" s="228" t="s">
        <v>3663</v>
      </c>
      <c r="G103" s="42"/>
      <c r="H103" s="42"/>
      <c r="I103" s="229"/>
      <c r="J103" s="42"/>
      <c r="K103" s="42"/>
      <c r="L103" s="46"/>
      <c r="M103" s="230"/>
      <c r="N103" s="231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172</v>
      </c>
      <c r="AU103" s="19" t="s">
        <v>81</v>
      </c>
    </row>
    <row r="104" spans="1:47" s="2" customFormat="1" ht="12">
      <c r="A104" s="40"/>
      <c r="B104" s="41"/>
      <c r="C104" s="42"/>
      <c r="D104" s="232" t="s">
        <v>174</v>
      </c>
      <c r="E104" s="42"/>
      <c r="F104" s="233" t="s">
        <v>3665</v>
      </c>
      <c r="G104" s="42"/>
      <c r="H104" s="42"/>
      <c r="I104" s="229"/>
      <c r="J104" s="42"/>
      <c r="K104" s="42"/>
      <c r="L104" s="46"/>
      <c r="M104" s="230"/>
      <c r="N104" s="231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174</v>
      </c>
      <c r="AU104" s="19" t="s">
        <v>81</v>
      </c>
    </row>
    <row r="105" spans="1:47" s="2" customFormat="1" ht="12">
      <c r="A105" s="40"/>
      <c r="B105" s="41"/>
      <c r="C105" s="42"/>
      <c r="D105" s="227" t="s">
        <v>301</v>
      </c>
      <c r="E105" s="42"/>
      <c r="F105" s="266" t="s">
        <v>3666</v>
      </c>
      <c r="G105" s="42"/>
      <c r="H105" s="42"/>
      <c r="I105" s="229"/>
      <c r="J105" s="42"/>
      <c r="K105" s="42"/>
      <c r="L105" s="46"/>
      <c r="M105" s="230"/>
      <c r="N105" s="231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301</v>
      </c>
      <c r="AU105" s="19" t="s">
        <v>81</v>
      </c>
    </row>
    <row r="106" spans="1:65" s="2" customFormat="1" ht="16.5" customHeight="1">
      <c r="A106" s="40"/>
      <c r="B106" s="41"/>
      <c r="C106" s="214" t="s">
        <v>198</v>
      </c>
      <c r="D106" s="214" t="s">
        <v>165</v>
      </c>
      <c r="E106" s="215" t="s">
        <v>3667</v>
      </c>
      <c r="F106" s="216" t="s">
        <v>3668</v>
      </c>
      <c r="G106" s="217" t="s">
        <v>310</v>
      </c>
      <c r="H106" s="218">
        <v>1</v>
      </c>
      <c r="I106" s="219"/>
      <c r="J106" s="220">
        <f>ROUND(I106*H106,2)</f>
        <v>0</v>
      </c>
      <c r="K106" s="216" t="s">
        <v>169</v>
      </c>
      <c r="L106" s="46"/>
      <c r="M106" s="221" t="s">
        <v>19</v>
      </c>
      <c r="N106" s="222" t="s">
        <v>43</v>
      </c>
      <c r="O106" s="86"/>
      <c r="P106" s="223">
        <f>O106*H106</f>
        <v>0</v>
      </c>
      <c r="Q106" s="223">
        <v>0</v>
      </c>
      <c r="R106" s="223">
        <f>Q106*H106</f>
        <v>0</v>
      </c>
      <c r="S106" s="223">
        <v>0</v>
      </c>
      <c r="T106" s="224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5" t="s">
        <v>3648</v>
      </c>
      <c r="AT106" s="225" t="s">
        <v>165</v>
      </c>
      <c r="AU106" s="225" t="s">
        <v>81</v>
      </c>
      <c r="AY106" s="19" t="s">
        <v>163</v>
      </c>
      <c r="BE106" s="226">
        <f>IF(N106="základní",J106,0)</f>
        <v>0</v>
      </c>
      <c r="BF106" s="226">
        <f>IF(N106="snížená",J106,0)</f>
        <v>0</v>
      </c>
      <c r="BG106" s="226">
        <f>IF(N106="zákl. přenesená",J106,0)</f>
        <v>0</v>
      </c>
      <c r="BH106" s="226">
        <f>IF(N106="sníž. přenesená",J106,0)</f>
        <v>0</v>
      </c>
      <c r="BI106" s="226">
        <f>IF(N106="nulová",J106,0)</f>
        <v>0</v>
      </c>
      <c r="BJ106" s="19" t="s">
        <v>79</v>
      </c>
      <c r="BK106" s="226">
        <f>ROUND(I106*H106,2)</f>
        <v>0</v>
      </c>
      <c r="BL106" s="19" t="s">
        <v>3648</v>
      </c>
      <c r="BM106" s="225" t="s">
        <v>3669</v>
      </c>
    </row>
    <row r="107" spans="1:47" s="2" customFormat="1" ht="12">
      <c r="A107" s="40"/>
      <c r="B107" s="41"/>
      <c r="C107" s="42"/>
      <c r="D107" s="227" t="s">
        <v>172</v>
      </c>
      <c r="E107" s="42"/>
      <c r="F107" s="228" t="s">
        <v>3668</v>
      </c>
      <c r="G107" s="42"/>
      <c r="H107" s="42"/>
      <c r="I107" s="229"/>
      <c r="J107" s="42"/>
      <c r="K107" s="42"/>
      <c r="L107" s="46"/>
      <c r="M107" s="230"/>
      <c r="N107" s="231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172</v>
      </c>
      <c r="AU107" s="19" t="s">
        <v>81</v>
      </c>
    </row>
    <row r="108" spans="1:47" s="2" customFormat="1" ht="12">
      <c r="A108" s="40"/>
      <c r="B108" s="41"/>
      <c r="C108" s="42"/>
      <c r="D108" s="232" t="s">
        <v>174</v>
      </c>
      <c r="E108" s="42"/>
      <c r="F108" s="233" t="s">
        <v>3670</v>
      </c>
      <c r="G108" s="42"/>
      <c r="H108" s="42"/>
      <c r="I108" s="229"/>
      <c r="J108" s="42"/>
      <c r="K108" s="42"/>
      <c r="L108" s="46"/>
      <c r="M108" s="230"/>
      <c r="N108" s="231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174</v>
      </c>
      <c r="AU108" s="19" t="s">
        <v>81</v>
      </c>
    </row>
    <row r="109" spans="1:47" s="2" customFormat="1" ht="12">
      <c r="A109" s="40"/>
      <c r="B109" s="41"/>
      <c r="C109" s="42"/>
      <c r="D109" s="227" t="s">
        <v>301</v>
      </c>
      <c r="E109" s="42"/>
      <c r="F109" s="266" t="s">
        <v>3671</v>
      </c>
      <c r="G109" s="42"/>
      <c r="H109" s="42"/>
      <c r="I109" s="229"/>
      <c r="J109" s="42"/>
      <c r="K109" s="42"/>
      <c r="L109" s="46"/>
      <c r="M109" s="230"/>
      <c r="N109" s="231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301</v>
      </c>
      <c r="AU109" s="19" t="s">
        <v>81</v>
      </c>
    </row>
    <row r="110" spans="1:65" s="2" customFormat="1" ht="16.5" customHeight="1">
      <c r="A110" s="40"/>
      <c r="B110" s="41"/>
      <c r="C110" s="214" t="s">
        <v>208</v>
      </c>
      <c r="D110" s="214" t="s">
        <v>165</v>
      </c>
      <c r="E110" s="215" t="s">
        <v>3672</v>
      </c>
      <c r="F110" s="216" t="s">
        <v>3673</v>
      </c>
      <c r="G110" s="217" t="s">
        <v>310</v>
      </c>
      <c r="H110" s="218">
        <v>1</v>
      </c>
      <c r="I110" s="219"/>
      <c r="J110" s="220">
        <f>ROUND(I110*H110,2)</f>
        <v>0</v>
      </c>
      <c r="K110" s="216" t="s">
        <v>169</v>
      </c>
      <c r="L110" s="46"/>
      <c r="M110" s="221" t="s">
        <v>19</v>
      </c>
      <c r="N110" s="222" t="s">
        <v>43</v>
      </c>
      <c r="O110" s="86"/>
      <c r="P110" s="223">
        <f>O110*H110</f>
        <v>0</v>
      </c>
      <c r="Q110" s="223">
        <v>0</v>
      </c>
      <c r="R110" s="223">
        <f>Q110*H110</f>
        <v>0</v>
      </c>
      <c r="S110" s="223">
        <v>0</v>
      </c>
      <c r="T110" s="224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5" t="s">
        <v>3648</v>
      </c>
      <c r="AT110" s="225" t="s">
        <v>165</v>
      </c>
      <c r="AU110" s="225" t="s">
        <v>81</v>
      </c>
      <c r="AY110" s="19" t="s">
        <v>163</v>
      </c>
      <c r="BE110" s="226">
        <f>IF(N110="základní",J110,0)</f>
        <v>0</v>
      </c>
      <c r="BF110" s="226">
        <f>IF(N110="snížená",J110,0)</f>
        <v>0</v>
      </c>
      <c r="BG110" s="226">
        <f>IF(N110="zákl. přenesená",J110,0)</f>
        <v>0</v>
      </c>
      <c r="BH110" s="226">
        <f>IF(N110="sníž. přenesená",J110,0)</f>
        <v>0</v>
      </c>
      <c r="BI110" s="226">
        <f>IF(N110="nulová",J110,0)</f>
        <v>0</v>
      </c>
      <c r="BJ110" s="19" t="s">
        <v>79</v>
      </c>
      <c r="BK110" s="226">
        <f>ROUND(I110*H110,2)</f>
        <v>0</v>
      </c>
      <c r="BL110" s="19" t="s">
        <v>3648</v>
      </c>
      <c r="BM110" s="225" t="s">
        <v>3674</v>
      </c>
    </row>
    <row r="111" spans="1:47" s="2" customFormat="1" ht="12">
      <c r="A111" s="40"/>
      <c r="B111" s="41"/>
      <c r="C111" s="42"/>
      <c r="D111" s="227" t="s">
        <v>172</v>
      </c>
      <c r="E111" s="42"/>
      <c r="F111" s="228" t="s">
        <v>3675</v>
      </c>
      <c r="G111" s="42"/>
      <c r="H111" s="42"/>
      <c r="I111" s="229"/>
      <c r="J111" s="42"/>
      <c r="K111" s="42"/>
      <c r="L111" s="46"/>
      <c r="M111" s="230"/>
      <c r="N111" s="231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172</v>
      </c>
      <c r="AU111" s="19" t="s">
        <v>81</v>
      </c>
    </row>
    <row r="112" spans="1:47" s="2" customFormat="1" ht="12">
      <c r="A112" s="40"/>
      <c r="B112" s="41"/>
      <c r="C112" s="42"/>
      <c r="D112" s="232" t="s">
        <v>174</v>
      </c>
      <c r="E112" s="42"/>
      <c r="F112" s="233" t="s">
        <v>3676</v>
      </c>
      <c r="G112" s="42"/>
      <c r="H112" s="42"/>
      <c r="I112" s="229"/>
      <c r="J112" s="42"/>
      <c r="K112" s="42"/>
      <c r="L112" s="46"/>
      <c r="M112" s="230"/>
      <c r="N112" s="231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174</v>
      </c>
      <c r="AU112" s="19" t="s">
        <v>81</v>
      </c>
    </row>
    <row r="113" spans="1:47" s="2" customFormat="1" ht="12">
      <c r="A113" s="40"/>
      <c r="B113" s="41"/>
      <c r="C113" s="42"/>
      <c r="D113" s="227" t="s">
        <v>301</v>
      </c>
      <c r="E113" s="42"/>
      <c r="F113" s="266" t="s">
        <v>3677</v>
      </c>
      <c r="G113" s="42"/>
      <c r="H113" s="42"/>
      <c r="I113" s="229"/>
      <c r="J113" s="42"/>
      <c r="K113" s="42"/>
      <c r="L113" s="46"/>
      <c r="M113" s="230"/>
      <c r="N113" s="231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301</v>
      </c>
      <c r="AU113" s="19" t="s">
        <v>81</v>
      </c>
    </row>
    <row r="114" spans="1:65" s="2" customFormat="1" ht="16.5" customHeight="1">
      <c r="A114" s="40"/>
      <c r="B114" s="41"/>
      <c r="C114" s="214" t="s">
        <v>214</v>
      </c>
      <c r="D114" s="214" t="s">
        <v>165</v>
      </c>
      <c r="E114" s="215" t="s">
        <v>3678</v>
      </c>
      <c r="F114" s="216" t="s">
        <v>3675</v>
      </c>
      <c r="G114" s="217" t="s">
        <v>310</v>
      </c>
      <c r="H114" s="218">
        <v>1</v>
      </c>
      <c r="I114" s="219"/>
      <c r="J114" s="220">
        <f>ROUND(I114*H114,2)</f>
        <v>0</v>
      </c>
      <c r="K114" s="216" t="s">
        <v>19</v>
      </c>
      <c r="L114" s="46"/>
      <c r="M114" s="221" t="s">
        <v>19</v>
      </c>
      <c r="N114" s="222" t="s">
        <v>43</v>
      </c>
      <c r="O114" s="86"/>
      <c r="P114" s="223">
        <f>O114*H114</f>
        <v>0</v>
      </c>
      <c r="Q114" s="223">
        <v>0</v>
      </c>
      <c r="R114" s="223">
        <f>Q114*H114</f>
        <v>0</v>
      </c>
      <c r="S114" s="223">
        <v>0</v>
      </c>
      <c r="T114" s="224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5" t="s">
        <v>3648</v>
      </c>
      <c r="AT114" s="225" t="s">
        <v>165</v>
      </c>
      <c r="AU114" s="225" t="s">
        <v>81</v>
      </c>
      <c r="AY114" s="19" t="s">
        <v>163</v>
      </c>
      <c r="BE114" s="226">
        <f>IF(N114="základní",J114,0)</f>
        <v>0</v>
      </c>
      <c r="BF114" s="226">
        <f>IF(N114="snížená",J114,0)</f>
        <v>0</v>
      </c>
      <c r="BG114" s="226">
        <f>IF(N114="zákl. přenesená",J114,0)</f>
        <v>0</v>
      </c>
      <c r="BH114" s="226">
        <f>IF(N114="sníž. přenesená",J114,0)</f>
        <v>0</v>
      </c>
      <c r="BI114" s="226">
        <f>IF(N114="nulová",J114,0)</f>
        <v>0</v>
      </c>
      <c r="BJ114" s="19" t="s">
        <v>79</v>
      </c>
      <c r="BK114" s="226">
        <f>ROUND(I114*H114,2)</f>
        <v>0</v>
      </c>
      <c r="BL114" s="19" t="s">
        <v>3648</v>
      </c>
      <c r="BM114" s="225" t="s">
        <v>3679</v>
      </c>
    </row>
    <row r="115" spans="1:47" s="2" customFormat="1" ht="12">
      <c r="A115" s="40"/>
      <c r="B115" s="41"/>
      <c r="C115" s="42"/>
      <c r="D115" s="227" t="s">
        <v>172</v>
      </c>
      <c r="E115" s="42"/>
      <c r="F115" s="228" t="s">
        <v>3680</v>
      </c>
      <c r="G115" s="42"/>
      <c r="H115" s="42"/>
      <c r="I115" s="229"/>
      <c r="J115" s="42"/>
      <c r="K115" s="42"/>
      <c r="L115" s="46"/>
      <c r="M115" s="230"/>
      <c r="N115" s="231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172</v>
      </c>
      <c r="AU115" s="19" t="s">
        <v>81</v>
      </c>
    </row>
    <row r="116" spans="1:47" s="2" customFormat="1" ht="12">
      <c r="A116" s="40"/>
      <c r="B116" s="41"/>
      <c r="C116" s="42"/>
      <c r="D116" s="227" t="s">
        <v>301</v>
      </c>
      <c r="E116" s="42"/>
      <c r="F116" s="266" t="s">
        <v>3681</v>
      </c>
      <c r="G116" s="42"/>
      <c r="H116" s="42"/>
      <c r="I116" s="229"/>
      <c r="J116" s="42"/>
      <c r="K116" s="42"/>
      <c r="L116" s="46"/>
      <c r="M116" s="230"/>
      <c r="N116" s="231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301</v>
      </c>
      <c r="AU116" s="19" t="s">
        <v>81</v>
      </c>
    </row>
    <row r="117" spans="1:65" s="2" customFormat="1" ht="16.5" customHeight="1">
      <c r="A117" s="40"/>
      <c r="B117" s="41"/>
      <c r="C117" s="214" t="s">
        <v>220</v>
      </c>
      <c r="D117" s="214" t="s">
        <v>165</v>
      </c>
      <c r="E117" s="215" t="s">
        <v>3682</v>
      </c>
      <c r="F117" s="216" t="s">
        <v>3675</v>
      </c>
      <c r="G117" s="217" t="s">
        <v>310</v>
      </c>
      <c r="H117" s="218">
        <v>1</v>
      </c>
      <c r="I117" s="219"/>
      <c r="J117" s="220">
        <f>ROUND(I117*H117,2)</f>
        <v>0</v>
      </c>
      <c r="K117" s="216" t="s">
        <v>19</v>
      </c>
      <c r="L117" s="46"/>
      <c r="M117" s="221" t="s">
        <v>19</v>
      </c>
      <c r="N117" s="222" t="s">
        <v>43</v>
      </c>
      <c r="O117" s="86"/>
      <c r="P117" s="223">
        <f>O117*H117</f>
        <v>0</v>
      </c>
      <c r="Q117" s="223">
        <v>0</v>
      </c>
      <c r="R117" s="223">
        <f>Q117*H117</f>
        <v>0</v>
      </c>
      <c r="S117" s="223">
        <v>0</v>
      </c>
      <c r="T117" s="224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5" t="s">
        <v>3648</v>
      </c>
      <c r="AT117" s="225" t="s">
        <v>165</v>
      </c>
      <c r="AU117" s="225" t="s">
        <v>81</v>
      </c>
      <c r="AY117" s="19" t="s">
        <v>163</v>
      </c>
      <c r="BE117" s="226">
        <f>IF(N117="základní",J117,0)</f>
        <v>0</v>
      </c>
      <c r="BF117" s="226">
        <f>IF(N117="snížená",J117,0)</f>
        <v>0</v>
      </c>
      <c r="BG117" s="226">
        <f>IF(N117="zákl. přenesená",J117,0)</f>
        <v>0</v>
      </c>
      <c r="BH117" s="226">
        <f>IF(N117="sníž. přenesená",J117,0)</f>
        <v>0</v>
      </c>
      <c r="BI117" s="226">
        <f>IF(N117="nulová",J117,0)</f>
        <v>0</v>
      </c>
      <c r="BJ117" s="19" t="s">
        <v>79</v>
      </c>
      <c r="BK117" s="226">
        <f>ROUND(I117*H117,2)</f>
        <v>0</v>
      </c>
      <c r="BL117" s="19" t="s">
        <v>3648</v>
      </c>
      <c r="BM117" s="225" t="s">
        <v>3683</v>
      </c>
    </row>
    <row r="118" spans="1:47" s="2" customFormat="1" ht="12">
      <c r="A118" s="40"/>
      <c r="B118" s="41"/>
      <c r="C118" s="42"/>
      <c r="D118" s="227" t="s">
        <v>172</v>
      </c>
      <c r="E118" s="42"/>
      <c r="F118" s="228" t="s">
        <v>3684</v>
      </c>
      <c r="G118" s="42"/>
      <c r="H118" s="42"/>
      <c r="I118" s="229"/>
      <c r="J118" s="42"/>
      <c r="K118" s="42"/>
      <c r="L118" s="46"/>
      <c r="M118" s="230"/>
      <c r="N118" s="231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172</v>
      </c>
      <c r="AU118" s="19" t="s">
        <v>81</v>
      </c>
    </row>
    <row r="119" spans="1:47" s="2" customFormat="1" ht="12">
      <c r="A119" s="40"/>
      <c r="B119" s="41"/>
      <c r="C119" s="42"/>
      <c r="D119" s="227" t="s">
        <v>301</v>
      </c>
      <c r="E119" s="42"/>
      <c r="F119" s="266" t="s">
        <v>3685</v>
      </c>
      <c r="G119" s="42"/>
      <c r="H119" s="42"/>
      <c r="I119" s="229"/>
      <c r="J119" s="42"/>
      <c r="K119" s="42"/>
      <c r="L119" s="46"/>
      <c r="M119" s="230"/>
      <c r="N119" s="231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301</v>
      </c>
      <c r="AU119" s="19" t="s">
        <v>81</v>
      </c>
    </row>
    <row r="120" spans="1:63" s="12" customFormat="1" ht="22.8" customHeight="1">
      <c r="A120" s="12"/>
      <c r="B120" s="198"/>
      <c r="C120" s="199"/>
      <c r="D120" s="200" t="s">
        <v>71</v>
      </c>
      <c r="E120" s="212" t="s">
        <v>3686</v>
      </c>
      <c r="F120" s="212" t="s">
        <v>3687</v>
      </c>
      <c r="G120" s="199"/>
      <c r="H120" s="199"/>
      <c r="I120" s="202"/>
      <c r="J120" s="213">
        <f>BK120</f>
        <v>0</v>
      </c>
      <c r="K120" s="199"/>
      <c r="L120" s="204"/>
      <c r="M120" s="205"/>
      <c r="N120" s="206"/>
      <c r="O120" s="206"/>
      <c r="P120" s="207">
        <f>SUM(P121:P132)</f>
        <v>0</v>
      </c>
      <c r="Q120" s="206"/>
      <c r="R120" s="207">
        <f>SUM(R121:R132)</f>
        <v>0</v>
      </c>
      <c r="S120" s="206"/>
      <c r="T120" s="208">
        <f>SUM(T121:T132)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9" t="s">
        <v>198</v>
      </c>
      <c r="AT120" s="210" t="s">
        <v>71</v>
      </c>
      <c r="AU120" s="210" t="s">
        <v>79</v>
      </c>
      <c r="AY120" s="209" t="s">
        <v>163</v>
      </c>
      <c r="BK120" s="211">
        <f>SUM(BK121:BK132)</f>
        <v>0</v>
      </c>
    </row>
    <row r="121" spans="1:65" s="2" customFormat="1" ht="16.5" customHeight="1">
      <c r="A121" s="40"/>
      <c r="B121" s="41"/>
      <c r="C121" s="214" t="s">
        <v>229</v>
      </c>
      <c r="D121" s="214" t="s">
        <v>165</v>
      </c>
      <c r="E121" s="215" t="s">
        <v>3688</v>
      </c>
      <c r="F121" s="216" t="s">
        <v>3689</v>
      </c>
      <c r="G121" s="217" t="s">
        <v>310</v>
      </c>
      <c r="H121" s="218">
        <v>1</v>
      </c>
      <c r="I121" s="219"/>
      <c r="J121" s="220">
        <f>ROUND(I121*H121,2)</f>
        <v>0</v>
      </c>
      <c r="K121" s="216" t="s">
        <v>169</v>
      </c>
      <c r="L121" s="46"/>
      <c r="M121" s="221" t="s">
        <v>19</v>
      </c>
      <c r="N121" s="222" t="s">
        <v>43</v>
      </c>
      <c r="O121" s="86"/>
      <c r="P121" s="223">
        <f>O121*H121</f>
        <v>0</v>
      </c>
      <c r="Q121" s="223">
        <v>0</v>
      </c>
      <c r="R121" s="223">
        <f>Q121*H121</f>
        <v>0</v>
      </c>
      <c r="S121" s="223">
        <v>0</v>
      </c>
      <c r="T121" s="224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5" t="s">
        <v>3648</v>
      </c>
      <c r="AT121" s="225" t="s">
        <v>165</v>
      </c>
      <c r="AU121" s="225" t="s">
        <v>81</v>
      </c>
      <c r="AY121" s="19" t="s">
        <v>163</v>
      </c>
      <c r="BE121" s="226">
        <f>IF(N121="základní",J121,0)</f>
        <v>0</v>
      </c>
      <c r="BF121" s="226">
        <f>IF(N121="snížená",J121,0)</f>
        <v>0</v>
      </c>
      <c r="BG121" s="226">
        <f>IF(N121="zákl. přenesená",J121,0)</f>
        <v>0</v>
      </c>
      <c r="BH121" s="226">
        <f>IF(N121="sníž. přenesená",J121,0)</f>
        <v>0</v>
      </c>
      <c r="BI121" s="226">
        <f>IF(N121="nulová",J121,0)</f>
        <v>0</v>
      </c>
      <c r="BJ121" s="19" t="s">
        <v>79</v>
      </c>
      <c r="BK121" s="226">
        <f>ROUND(I121*H121,2)</f>
        <v>0</v>
      </c>
      <c r="BL121" s="19" t="s">
        <v>3648</v>
      </c>
      <c r="BM121" s="225" t="s">
        <v>3690</v>
      </c>
    </row>
    <row r="122" spans="1:47" s="2" customFormat="1" ht="12">
      <c r="A122" s="40"/>
      <c r="B122" s="41"/>
      <c r="C122" s="42"/>
      <c r="D122" s="227" t="s">
        <v>172</v>
      </c>
      <c r="E122" s="42"/>
      <c r="F122" s="228" t="s">
        <v>3689</v>
      </c>
      <c r="G122" s="42"/>
      <c r="H122" s="42"/>
      <c r="I122" s="229"/>
      <c r="J122" s="42"/>
      <c r="K122" s="42"/>
      <c r="L122" s="46"/>
      <c r="M122" s="230"/>
      <c r="N122" s="231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172</v>
      </c>
      <c r="AU122" s="19" t="s">
        <v>81</v>
      </c>
    </row>
    <row r="123" spans="1:47" s="2" customFormat="1" ht="12">
      <c r="A123" s="40"/>
      <c r="B123" s="41"/>
      <c r="C123" s="42"/>
      <c r="D123" s="232" t="s">
        <v>174</v>
      </c>
      <c r="E123" s="42"/>
      <c r="F123" s="233" t="s">
        <v>3691</v>
      </c>
      <c r="G123" s="42"/>
      <c r="H123" s="42"/>
      <c r="I123" s="229"/>
      <c r="J123" s="42"/>
      <c r="K123" s="42"/>
      <c r="L123" s="46"/>
      <c r="M123" s="230"/>
      <c r="N123" s="231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174</v>
      </c>
      <c r="AU123" s="19" t="s">
        <v>81</v>
      </c>
    </row>
    <row r="124" spans="1:47" s="2" customFormat="1" ht="12">
      <c r="A124" s="40"/>
      <c r="B124" s="41"/>
      <c r="C124" s="42"/>
      <c r="D124" s="227" t="s">
        <v>301</v>
      </c>
      <c r="E124" s="42"/>
      <c r="F124" s="266" t="s">
        <v>3692</v>
      </c>
      <c r="G124" s="42"/>
      <c r="H124" s="42"/>
      <c r="I124" s="229"/>
      <c r="J124" s="42"/>
      <c r="K124" s="42"/>
      <c r="L124" s="46"/>
      <c r="M124" s="230"/>
      <c r="N124" s="231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301</v>
      </c>
      <c r="AU124" s="19" t="s">
        <v>81</v>
      </c>
    </row>
    <row r="125" spans="1:65" s="2" customFormat="1" ht="16.5" customHeight="1">
      <c r="A125" s="40"/>
      <c r="B125" s="41"/>
      <c r="C125" s="214" t="s">
        <v>237</v>
      </c>
      <c r="D125" s="214" t="s">
        <v>165</v>
      </c>
      <c r="E125" s="215" t="s">
        <v>3693</v>
      </c>
      <c r="F125" s="216" t="s">
        <v>3694</v>
      </c>
      <c r="G125" s="217" t="s">
        <v>310</v>
      </c>
      <c r="H125" s="218">
        <v>1</v>
      </c>
      <c r="I125" s="219"/>
      <c r="J125" s="220">
        <f>ROUND(I125*H125,2)</f>
        <v>0</v>
      </c>
      <c r="K125" s="216" t="s">
        <v>169</v>
      </c>
      <c r="L125" s="46"/>
      <c r="M125" s="221" t="s">
        <v>19</v>
      </c>
      <c r="N125" s="222" t="s">
        <v>43</v>
      </c>
      <c r="O125" s="86"/>
      <c r="P125" s="223">
        <f>O125*H125</f>
        <v>0</v>
      </c>
      <c r="Q125" s="223">
        <v>0</v>
      </c>
      <c r="R125" s="223">
        <f>Q125*H125</f>
        <v>0</v>
      </c>
      <c r="S125" s="223">
        <v>0</v>
      </c>
      <c r="T125" s="224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5" t="s">
        <v>3648</v>
      </c>
      <c r="AT125" s="225" t="s">
        <v>165</v>
      </c>
      <c r="AU125" s="225" t="s">
        <v>81</v>
      </c>
      <c r="AY125" s="19" t="s">
        <v>163</v>
      </c>
      <c r="BE125" s="226">
        <f>IF(N125="základní",J125,0)</f>
        <v>0</v>
      </c>
      <c r="BF125" s="226">
        <f>IF(N125="snížená",J125,0)</f>
        <v>0</v>
      </c>
      <c r="BG125" s="226">
        <f>IF(N125="zákl. přenesená",J125,0)</f>
        <v>0</v>
      </c>
      <c r="BH125" s="226">
        <f>IF(N125="sníž. přenesená",J125,0)</f>
        <v>0</v>
      </c>
      <c r="BI125" s="226">
        <f>IF(N125="nulová",J125,0)</f>
        <v>0</v>
      </c>
      <c r="BJ125" s="19" t="s">
        <v>79</v>
      </c>
      <c r="BK125" s="226">
        <f>ROUND(I125*H125,2)</f>
        <v>0</v>
      </c>
      <c r="BL125" s="19" t="s">
        <v>3648</v>
      </c>
      <c r="BM125" s="225" t="s">
        <v>3695</v>
      </c>
    </row>
    <row r="126" spans="1:47" s="2" customFormat="1" ht="12">
      <c r="A126" s="40"/>
      <c r="B126" s="41"/>
      <c r="C126" s="42"/>
      <c r="D126" s="227" t="s">
        <v>172</v>
      </c>
      <c r="E126" s="42"/>
      <c r="F126" s="228" t="s">
        <v>3694</v>
      </c>
      <c r="G126" s="42"/>
      <c r="H126" s="42"/>
      <c r="I126" s="229"/>
      <c r="J126" s="42"/>
      <c r="K126" s="42"/>
      <c r="L126" s="46"/>
      <c r="M126" s="230"/>
      <c r="N126" s="231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172</v>
      </c>
      <c r="AU126" s="19" t="s">
        <v>81</v>
      </c>
    </row>
    <row r="127" spans="1:47" s="2" customFormat="1" ht="12">
      <c r="A127" s="40"/>
      <c r="B127" s="41"/>
      <c r="C127" s="42"/>
      <c r="D127" s="232" t="s">
        <v>174</v>
      </c>
      <c r="E127" s="42"/>
      <c r="F127" s="233" t="s">
        <v>3696</v>
      </c>
      <c r="G127" s="42"/>
      <c r="H127" s="42"/>
      <c r="I127" s="229"/>
      <c r="J127" s="42"/>
      <c r="K127" s="42"/>
      <c r="L127" s="46"/>
      <c r="M127" s="230"/>
      <c r="N127" s="231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174</v>
      </c>
      <c r="AU127" s="19" t="s">
        <v>81</v>
      </c>
    </row>
    <row r="128" spans="1:47" s="2" customFormat="1" ht="12">
      <c r="A128" s="40"/>
      <c r="B128" s="41"/>
      <c r="C128" s="42"/>
      <c r="D128" s="227" t="s">
        <v>301</v>
      </c>
      <c r="E128" s="42"/>
      <c r="F128" s="266" t="s">
        <v>3692</v>
      </c>
      <c r="G128" s="42"/>
      <c r="H128" s="42"/>
      <c r="I128" s="229"/>
      <c r="J128" s="42"/>
      <c r="K128" s="42"/>
      <c r="L128" s="46"/>
      <c r="M128" s="230"/>
      <c r="N128" s="231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301</v>
      </c>
      <c r="AU128" s="19" t="s">
        <v>81</v>
      </c>
    </row>
    <row r="129" spans="1:65" s="2" customFormat="1" ht="16.5" customHeight="1">
      <c r="A129" s="40"/>
      <c r="B129" s="41"/>
      <c r="C129" s="214" t="s">
        <v>245</v>
      </c>
      <c r="D129" s="214" t="s">
        <v>165</v>
      </c>
      <c r="E129" s="215" t="s">
        <v>3697</v>
      </c>
      <c r="F129" s="216" t="s">
        <v>3698</v>
      </c>
      <c r="G129" s="217" t="s">
        <v>310</v>
      </c>
      <c r="H129" s="218">
        <v>1</v>
      </c>
      <c r="I129" s="219"/>
      <c r="J129" s="220">
        <f>ROUND(I129*H129,2)</f>
        <v>0</v>
      </c>
      <c r="K129" s="216" t="s">
        <v>169</v>
      </c>
      <c r="L129" s="46"/>
      <c r="M129" s="221" t="s">
        <v>19</v>
      </c>
      <c r="N129" s="222" t="s">
        <v>43</v>
      </c>
      <c r="O129" s="86"/>
      <c r="P129" s="223">
        <f>O129*H129</f>
        <v>0</v>
      </c>
      <c r="Q129" s="223">
        <v>0</v>
      </c>
      <c r="R129" s="223">
        <f>Q129*H129</f>
        <v>0</v>
      </c>
      <c r="S129" s="223">
        <v>0</v>
      </c>
      <c r="T129" s="224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5" t="s">
        <v>3648</v>
      </c>
      <c r="AT129" s="225" t="s">
        <v>165</v>
      </c>
      <c r="AU129" s="225" t="s">
        <v>81</v>
      </c>
      <c r="AY129" s="19" t="s">
        <v>163</v>
      </c>
      <c r="BE129" s="226">
        <f>IF(N129="základní",J129,0)</f>
        <v>0</v>
      </c>
      <c r="BF129" s="226">
        <f>IF(N129="snížená",J129,0)</f>
        <v>0</v>
      </c>
      <c r="BG129" s="226">
        <f>IF(N129="zákl. přenesená",J129,0)</f>
        <v>0</v>
      </c>
      <c r="BH129" s="226">
        <f>IF(N129="sníž. přenesená",J129,0)</f>
        <v>0</v>
      </c>
      <c r="BI129" s="226">
        <f>IF(N129="nulová",J129,0)</f>
        <v>0</v>
      </c>
      <c r="BJ129" s="19" t="s">
        <v>79</v>
      </c>
      <c r="BK129" s="226">
        <f>ROUND(I129*H129,2)</f>
        <v>0</v>
      </c>
      <c r="BL129" s="19" t="s">
        <v>3648</v>
      </c>
      <c r="BM129" s="225" t="s">
        <v>3699</v>
      </c>
    </row>
    <row r="130" spans="1:47" s="2" customFormat="1" ht="12">
      <c r="A130" s="40"/>
      <c r="B130" s="41"/>
      <c r="C130" s="42"/>
      <c r="D130" s="227" t="s">
        <v>172</v>
      </c>
      <c r="E130" s="42"/>
      <c r="F130" s="228" t="s">
        <v>3698</v>
      </c>
      <c r="G130" s="42"/>
      <c r="H130" s="42"/>
      <c r="I130" s="229"/>
      <c r="J130" s="42"/>
      <c r="K130" s="42"/>
      <c r="L130" s="46"/>
      <c r="M130" s="230"/>
      <c r="N130" s="231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172</v>
      </c>
      <c r="AU130" s="19" t="s">
        <v>81</v>
      </c>
    </row>
    <row r="131" spans="1:47" s="2" customFormat="1" ht="12">
      <c r="A131" s="40"/>
      <c r="B131" s="41"/>
      <c r="C131" s="42"/>
      <c r="D131" s="232" t="s">
        <v>174</v>
      </c>
      <c r="E131" s="42"/>
      <c r="F131" s="233" t="s">
        <v>3700</v>
      </c>
      <c r="G131" s="42"/>
      <c r="H131" s="42"/>
      <c r="I131" s="229"/>
      <c r="J131" s="42"/>
      <c r="K131" s="42"/>
      <c r="L131" s="46"/>
      <c r="M131" s="230"/>
      <c r="N131" s="231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174</v>
      </c>
      <c r="AU131" s="19" t="s">
        <v>81</v>
      </c>
    </row>
    <row r="132" spans="1:47" s="2" customFormat="1" ht="12">
      <c r="A132" s="40"/>
      <c r="B132" s="41"/>
      <c r="C132" s="42"/>
      <c r="D132" s="227" t="s">
        <v>301</v>
      </c>
      <c r="E132" s="42"/>
      <c r="F132" s="266" t="s">
        <v>3701</v>
      </c>
      <c r="G132" s="42"/>
      <c r="H132" s="42"/>
      <c r="I132" s="229"/>
      <c r="J132" s="42"/>
      <c r="K132" s="42"/>
      <c r="L132" s="46"/>
      <c r="M132" s="230"/>
      <c r="N132" s="231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301</v>
      </c>
      <c r="AU132" s="19" t="s">
        <v>81</v>
      </c>
    </row>
    <row r="133" spans="1:63" s="12" customFormat="1" ht="22.8" customHeight="1">
      <c r="A133" s="12"/>
      <c r="B133" s="198"/>
      <c r="C133" s="199"/>
      <c r="D133" s="200" t="s">
        <v>71</v>
      </c>
      <c r="E133" s="212" t="s">
        <v>3702</v>
      </c>
      <c r="F133" s="212" t="s">
        <v>3703</v>
      </c>
      <c r="G133" s="199"/>
      <c r="H133" s="199"/>
      <c r="I133" s="202"/>
      <c r="J133" s="213">
        <f>BK133</f>
        <v>0</v>
      </c>
      <c r="K133" s="199"/>
      <c r="L133" s="204"/>
      <c r="M133" s="205"/>
      <c r="N133" s="206"/>
      <c r="O133" s="206"/>
      <c r="P133" s="207">
        <f>SUM(P134:P153)</f>
        <v>0</v>
      </c>
      <c r="Q133" s="206"/>
      <c r="R133" s="207">
        <f>SUM(R134:R153)</f>
        <v>0</v>
      </c>
      <c r="S133" s="206"/>
      <c r="T133" s="208">
        <f>SUM(T134:T153)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9" t="s">
        <v>198</v>
      </c>
      <c r="AT133" s="210" t="s">
        <v>71</v>
      </c>
      <c r="AU133" s="210" t="s">
        <v>79</v>
      </c>
      <c r="AY133" s="209" t="s">
        <v>163</v>
      </c>
      <c r="BK133" s="211">
        <f>SUM(BK134:BK153)</f>
        <v>0</v>
      </c>
    </row>
    <row r="134" spans="1:65" s="2" customFormat="1" ht="16.5" customHeight="1">
      <c r="A134" s="40"/>
      <c r="B134" s="41"/>
      <c r="C134" s="214" t="s">
        <v>252</v>
      </c>
      <c r="D134" s="214" t="s">
        <v>165</v>
      </c>
      <c r="E134" s="215" t="s">
        <v>3704</v>
      </c>
      <c r="F134" s="216" t="s">
        <v>3705</v>
      </c>
      <c r="G134" s="217" t="s">
        <v>310</v>
      </c>
      <c r="H134" s="218">
        <v>1</v>
      </c>
      <c r="I134" s="219"/>
      <c r="J134" s="220">
        <f>ROUND(I134*H134,2)</f>
        <v>0</v>
      </c>
      <c r="K134" s="216" t="s">
        <v>169</v>
      </c>
      <c r="L134" s="46"/>
      <c r="M134" s="221" t="s">
        <v>19</v>
      </c>
      <c r="N134" s="222" t="s">
        <v>43</v>
      </c>
      <c r="O134" s="86"/>
      <c r="P134" s="223">
        <f>O134*H134</f>
        <v>0</v>
      </c>
      <c r="Q134" s="223">
        <v>0</v>
      </c>
      <c r="R134" s="223">
        <f>Q134*H134</f>
        <v>0</v>
      </c>
      <c r="S134" s="223">
        <v>0</v>
      </c>
      <c r="T134" s="224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5" t="s">
        <v>3648</v>
      </c>
      <c r="AT134" s="225" t="s">
        <v>165</v>
      </c>
      <c r="AU134" s="225" t="s">
        <v>81</v>
      </c>
      <c r="AY134" s="19" t="s">
        <v>163</v>
      </c>
      <c r="BE134" s="226">
        <f>IF(N134="základní",J134,0)</f>
        <v>0</v>
      </c>
      <c r="BF134" s="226">
        <f>IF(N134="snížená",J134,0)</f>
        <v>0</v>
      </c>
      <c r="BG134" s="226">
        <f>IF(N134="zákl. přenesená",J134,0)</f>
        <v>0</v>
      </c>
      <c r="BH134" s="226">
        <f>IF(N134="sníž. přenesená",J134,0)</f>
        <v>0</v>
      </c>
      <c r="BI134" s="226">
        <f>IF(N134="nulová",J134,0)</f>
        <v>0</v>
      </c>
      <c r="BJ134" s="19" t="s">
        <v>79</v>
      </c>
      <c r="BK134" s="226">
        <f>ROUND(I134*H134,2)</f>
        <v>0</v>
      </c>
      <c r="BL134" s="19" t="s">
        <v>3648</v>
      </c>
      <c r="BM134" s="225" t="s">
        <v>3706</v>
      </c>
    </row>
    <row r="135" spans="1:47" s="2" customFormat="1" ht="12">
      <c r="A135" s="40"/>
      <c r="B135" s="41"/>
      <c r="C135" s="42"/>
      <c r="D135" s="227" t="s">
        <v>172</v>
      </c>
      <c r="E135" s="42"/>
      <c r="F135" s="228" t="s">
        <v>3705</v>
      </c>
      <c r="G135" s="42"/>
      <c r="H135" s="42"/>
      <c r="I135" s="229"/>
      <c r="J135" s="42"/>
      <c r="K135" s="42"/>
      <c r="L135" s="46"/>
      <c r="M135" s="230"/>
      <c r="N135" s="231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172</v>
      </c>
      <c r="AU135" s="19" t="s">
        <v>81</v>
      </c>
    </row>
    <row r="136" spans="1:47" s="2" customFormat="1" ht="12">
      <c r="A136" s="40"/>
      <c r="B136" s="41"/>
      <c r="C136" s="42"/>
      <c r="D136" s="232" t="s">
        <v>174</v>
      </c>
      <c r="E136" s="42"/>
      <c r="F136" s="233" t="s">
        <v>3707</v>
      </c>
      <c r="G136" s="42"/>
      <c r="H136" s="42"/>
      <c r="I136" s="229"/>
      <c r="J136" s="42"/>
      <c r="K136" s="42"/>
      <c r="L136" s="46"/>
      <c r="M136" s="230"/>
      <c r="N136" s="231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174</v>
      </c>
      <c r="AU136" s="19" t="s">
        <v>81</v>
      </c>
    </row>
    <row r="137" spans="1:47" s="2" customFormat="1" ht="12">
      <c r="A137" s="40"/>
      <c r="B137" s="41"/>
      <c r="C137" s="42"/>
      <c r="D137" s="227" t="s">
        <v>301</v>
      </c>
      <c r="E137" s="42"/>
      <c r="F137" s="266" t="s">
        <v>3708</v>
      </c>
      <c r="G137" s="42"/>
      <c r="H137" s="42"/>
      <c r="I137" s="229"/>
      <c r="J137" s="42"/>
      <c r="K137" s="42"/>
      <c r="L137" s="46"/>
      <c r="M137" s="230"/>
      <c r="N137" s="231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301</v>
      </c>
      <c r="AU137" s="19" t="s">
        <v>81</v>
      </c>
    </row>
    <row r="138" spans="1:65" s="2" customFormat="1" ht="24.15" customHeight="1">
      <c r="A138" s="40"/>
      <c r="B138" s="41"/>
      <c r="C138" s="214" t="s">
        <v>258</v>
      </c>
      <c r="D138" s="214" t="s">
        <v>165</v>
      </c>
      <c r="E138" s="215" t="s">
        <v>3709</v>
      </c>
      <c r="F138" s="216" t="s">
        <v>3710</v>
      </c>
      <c r="G138" s="217" t="s">
        <v>310</v>
      </c>
      <c r="H138" s="218">
        <v>1</v>
      </c>
      <c r="I138" s="219"/>
      <c r="J138" s="220">
        <f>ROUND(I138*H138,2)</f>
        <v>0</v>
      </c>
      <c r="K138" s="216" t="s">
        <v>169</v>
      </c>
      <c r="L138" s="46"/>
      <c r="M138" s="221" t="s">
        <v>19</v>
      </c>
      <c r="N138" s="222" t="s">
        <v>43</v>
      </c>
      <c r="O138" s="86"/>
      <c r="P138" s="223">
        <f>O138*H138</f>
        <v>0</v>
      </c>
      <c r="Q138" s="223">
        <v>0</v>
      </c>
      <c r="R138" s="223">
        <f>Q138*H138</f>
        <v>0</v>
      </c>
      <c r="S138" s="223">
        <v>0</v>
      </c>
      <c r="T138" s="224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5" t="s">
        <v>3648</v>
      </c>
      <c r="AT138" s="225" t="s">
        <v>165</v>
      </c>
      <c r="AU138" s="225" t="s">
        <v>81</v>
      </c>
      <c r="AY138" s="19" t="s">
        <v>163</v>
      </c>
      <c r="BE138" s="226">
        <f>IF(N138="základní",J138,0)</f>
        <v>0</v>
      </c>
      <c r="BF138" s="226">
        <f>IF(N138="snížená",J138,0)</f>
        <v>0</v>
      </c>
      <c r="BG138" s="226">
        <f>IF(N138="zákl. přenesená",J138,0)</f>
        <v>0</v>
      </c>
      <c r="BH138" s="226">
        <f>IF(N138="sníž. přenesená",J138,0)</f>
        <v>0</v>
      </c>
      <c r="BI138" s="226">
        <f>IF(N138="nulová",J138,0)</f>
        <v>0</v>
      </c>
      <c r="BJ138" s="19" t="s">
        <v>79</v>
      </c>
      <c r="BK138" s="226">
        <f>ROUND(I138*H138,2)</f>
        <v>0</v>
      </c>
      <c r="BL138" s="19" t="s">
        <v>3648</v>
      </c>
      <c r="BM138" s="225" t="s">
        <v>3711</v>
      </c>
    </row>
    <row r="139" spans="1:47" s="2" customFormat="1" ht="12">
      <c r="A139" s="40"/>
      <c r="B139" s="41"/>
      <c r="C139" s="42"/>
      <c r="D139" s="227" t="s">
        <v>172</v>
      </c>
      <c r="E139" s="42"/>
      <c r="F139" s="228" t="s">
        <v>3710</v>
      </c>
      <c r="G139" s="42"/>
      <c r="H139" s="42"/>
      <c r="I139" s="229"/>
      <c r="J139" s="42"/>
      <c r="K139" s="42"/>
      <c r="L139" s="46"/>
      <c r="M139" s="230"/>
      <c r="N139" s="231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172</v>
      </c>
      <c r="AU139" s="19" t="s">
        <v>81</v>
      </c>
    </row>
    <row r="140" spans="1:47" s="2" customFormat="1" ht="12">
      <c r="A140" s="40"/>
      <c r="B140" s="41"/>
      <c r="C140" s="42"/>
      <c r="D140" s="232" t="s">
        <v>174</v>
      </c>
      <c r="E140" s="42"/>
      <c r="F140" s="233" t="s">
        <v>3712</v>
      </c>
      <c r="G140" s="42"/>
      <c r="H140" s="42"/>
      <c r="I140" s="229"/>
      <c r="J140" s="42"/>
      <c r="K140" s="42"/>
      <c r="L140" s="46"/>
      <c r="M140" s="230"/>
      <c r="N140" s="231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174</v>
      </c>
      <c r="AU140" s="19" t="s">
        <v>81</v>
      </c>
    </row>
    <row r="141" spans="1:47" s="2" customFormat="1" ht="12">
      <c r="A141" s="40"/>
      <c r="B141" s="41"/>
      <c r="C141" s="42"/>
      <c r="D141" s="227" t="s">
        <v>301</v>
      </c>
      <c r="E141" s="42"/>
      <c r="F141" s="266" t="s">
        <v>3713</v>
      </c>
      <c r="G141" s="42"/>
      <c r="H141" s="42"/>
      <c r="I141" s="229"/>
      <c r="J141" s="42"/>
      <c r="K141" s="42"/>
      <c r="L141" s="46"/>
      <c r="M141" s="230"/>
      <c r="N141" s="231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301</v>
      </c>
      <c r="AU141" s="19" t="s">
        <v>81</v>
      </c>
    </row>
    <row r="142" spans="1:65" s="2" customFormat="1" ht="16.5" customHeight="1">
      <c r="A142" s="40"/>
      <c r="B142" s="41"/>
      <c r="C142" s="214" t="s">
        <v>265</v>
      </c>
      <c r="D142" s="214" t="s">
        <v>165</v>
      </c>
      <c r="E142" s="215" t="s">
        <v>3714</v>
      </c>
      <c r="F142" s="216" t="s">
        <v>3715</v>
      </c>
      <c r="G142" s="217" t="s">
        <v>310</v>
      </c>
      <c r="H142" s="218">
        <v>1</v>
      </c>
      <c r="I142" s="219"/>
      <c r="J142" s="220">
        <f>ROUND(I142*H142,2)</f>
        <v>0</v>
      </c>
      <c r="K142" s="216" t="s">
        <v>169</v>
      </c>
      <c r="L142" s="46"/>
      <c r="M142" s="221" t="s">
        <v>19</v>
      </c>
      <c r="N142" s="222" t="s">
        <v>43</v>
      </c>
      <c r="O142" s="86"/>
      <c r="P142" s="223">
        <f>O142*H142</f>
        <v>0</v>
      </c>
      <c r="Q142" s="223">
        <v>0</v>
      </c>
      <c r="R142" s="223">
        <f>Q142*H142</f>
        <v>0</v>
      </c>
      <c r="S142" s="223">
        <v>0</v>
      </c>
      <c r="T142" s="224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5" t="s">
        <v>3648</v>
      </c>
      <c r="AT142" s="225" t="s">
        <v>165</v>
      </c>
      <c r="AU142" s="225" t="s">
        <v>81</v>
      </c>
      <c r="AY142" s="19" t="s">
        <v>163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9" t="s">
        <v>79</v>
      </c>
      <c r="BK142" s="226">
        <f>ROUND(I142*H142,2)</f>
        <v>0</v>
      </c>
      <c r="BL142" s="19" t="s">
        <v>3648</v>
      </c>
      <c r="BM142" s="225" t="s">
        <v>3716</v>
      </c>
    </row>
    <row r="143" spans="1:47" s="2" customFormat="1" ht="12">
      <c r="A143" s="40"/>
      <c r="B143" s="41"/>
      <c r="C143" s="42"/>
      <c r="D143" s="227" t="s">
        <v>172</v>
      </c>
      <c r="E143" s="42"/>
      <c r="F143" s="228" t="s">
        <v>3715</v>
      </c>
      <c r="G143" s="42"/>
      <c r="H143" s="42"/>
      <c r="I143" s="229"/>
      <c r="J143" s="42"/>
      <c r="K143" s="42"/>
      <c r="L143" s="46"/>
      <c r="M143" s="230"/>
      <c r="N143" s="231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172</v>
      </c>
      <c r="AU143" s="19" t="s">
        <v>81</v>
      </c>
    </row>
    <row r="144" spans="1:47" s="2" customFormat="1" ht="12">
      <c r="A144" s="40"/>
      <c r="B144" s="41"/>
      <c r="C144" s="42"/>
      <c r="D144" s="232" t="s">
        <v>174</v>
      </c>
      <c r="E144" s="42"/>
      <c r="F144" s="233" t="s">
        <v>3717</v>
      </c>
      <c r="G144" s="42"/>
      <c r="H144" s="42"/>
      <c r="I144" s="229"/>
      <c r="J144" s="42"/>
      <c r="K144" s="42"/>
      <c r="L144" s="46"/>
      <c r="M144" s="230"/>
      <c r="N144" s="231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174</v>
      </c>
      <c r="AU144" s="19" t="s">
        <v>81</v>
      </c>
    </row>
    <row r="145" spans="1:47" s="2" customFormat="1" ht="12">
      <c r="A145" s="40"/>
      <c r="B145" s="41"/>
      <c r="C145" s="42"/>
      <c r="D145" s="227" t="s">
        <v>301</v>
      </c>
      <c r="E145" s="42"/>
      <c r="F145" s="266" t="s">
        <v>3718</v>
      </c>
      <c r="G145" s="42"/>
      <c r="H145" s="42"/>
      <c r="I145" s="229"/>
      <c r="J145" s="42"/>
      <c r="K145" s="42"/>
      <c r="L145" s="46"/>
      <c r="M145" s="230"/>
      <c r="N145" s="231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301</v>
      </c>
      <c r="AU145" s="19" t="s">
        <v>81</v>
      </c>
    </row>
    <row r="146" spans="1:65" s="2" customFormat="1" ht="16.5" customHeight="1">
      <c r="A146" s="40"/>
      <c r="B146" s="41"/>
      <c r="C146" s="214" t="s">
        <v>8</v>
      </c>
      <c r="D146" s="214" t="s">
        <v>165</v>
      </c>
      <c r="E146" s="215" t="s">
        <v>3719</v>
      </c>
      <c r="F146" s="216" t="s">
        <v>3720</v>
      </c>
      <c r="G146" s="217" t="s">
        <v>310</v>
      </c>
      <c r="H146" s="218">
        <v>1</v>
      </c>
      <c r="I146" s="219"/>
      <c r="J146" s="220">
        <f>ROUND(I146*H146,2)</f>
        <v>0</v>
      </c>
      <c r="K146" s="216" t="s">
        <v>169</v>
      </c>
      <c r="L146" s="46"/>
      <c r="M146" s="221" t="s">
        <v>19</v>
      </c>
      <c r="N146" s="222" t="s">
        <v>43</v>
      </c>
      <c r="O146" s="86"/>
      <c r="P146" s="223">
        <f>O146*H146</f>
        <v>0</v>
      </c>
      <c r="Q146" s="223">
        <v>0</v>
      </c>
      <c r="R146" s="223">
        <f>Q146*H146</f>
        <v>0</v>
      </c>
      <c r="S146" s="223">
        <v>0</v>
      </c>
      <c r="T146" s="224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5" t="s">
        <v>3648</v>
      </c>
      <c r="AT146" s="225" t="s">
        <v>165</v>
      </c>
      <c r="AU146" s="225" t="s">
        <v>81</v>
      </c>
      <c r="AY146" s="19" t="s">
        <v>163</v>
      </c>
      <c r="BE146" s="226">
        <f>IF(N146="základní",J146,0)</f>
        <v>0</v>
      </c>
      <c r="BF146" s="226">
        <f>IF(N146="snížená",J146,0)</f>
        <v>0</v>
      </c>
      <c r="BG146" s="226">
        <f>IF(N146="zákl. přenesená",J146,0)</f>
        <v>0</v>
      </c>
      <c r="BH146" s="226">
        <f>IF(N146="sníž. přenesená",J146,0)</f>
        <v>0</v>
      </c>
      <c r="BI146" s="226">
        <f>IF(N146="nulová",J146,0)</f>
        <v>0</v>
      </c>
      <c r="BJ146" s="19" t="s">
        <v>79</v>
      </c>
      <c r="BK146" s="226">
        <f>ROUND(I146*H146,2)</f>
        <v>0</v>
      </c>
      <c r="BL146" s="19" t="s">
        <v>3648</v>
      </c>
      <c r="BM146" s="225" t="s">
        <v>3721</v>
      </c>
    </row>
    <row r="147" spans="1:47" s="2" customFormat="1" ht="12">
      <c r="A147" s="40"/>
      <c r="B147" s="41"/>
      <c r="C147" s="42"/>
      <c r="D147" s="227" t="s">
        <v>172</v>
      </c>
      <c r="E147" s="42"/>
      <c r="F147" s="228" t="s">
        <v>3720</v>
      </c>
      <c r="G147" s="42"/>
      <c r="H147" s="42"/>
      <c r="I147" s="229"/>
      <c r="J147" s="42"/>
      <c r="K147" s="42"/>
      <c r="L147" s="46"/>
      <c r="M147" s="230"/>
      <c r="N147" s="231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172</v>
      </c>
      <c r="AU147" s="19" t="s">
        <v>81</v>
      </c>
    </row>
    <row r="148" spans="1:47" s="2" customFormat="1" ht="12">
      <c r="A148" s="40"/>
      <c r="B148" s="41"/>
      <c r="C148" s="42"/>
      <c r="D148" s="232" t="s">
        <v>174</v>
      </c>
      <c r="E148" s="42"/>
      <c r="F148" s="233" t="s">
        <v>3722</v>
      </c>
      <c r="G148" s="42"/>
      <c r="H148" s="42"/>
      <c r="I148" s="229"/>
      <c r="J148" s="42"/>
      <c r="K148" s="42"/>
      <c r="L148" s="46"/>
      <c r="M148" s="230"/>
      <c r="N148" s="231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174</v>
      </c>
      <c r="AU148" s="19" t="s">
        <v>81</v>
      </c>
    </row>
    <row r="149" spans="1:47" s="2" customFormat="1" ht="12">
      <c r="A149" s="40"/>
      <c r="B149" s="41"/>
      <c r="C149" s="42"/>
      <c r="D149" s="227" t="s">
        <v>301</v>
      </c>
      <c r="E149" s="42"/>
      <c r="F149" s="266" t="s">
        <v>3723</v>
      </c>
      <c r="G149" s="42"/>
      <c r="H149" s="42"/>
      <c r="I149" s="229"/>
      <c r="J149" s="42"/>
      <c r="K149" s="42"/>
      <c r="L149" s="46"/>
      <c r="M149" s="230"/>
      <c r="N149" s="231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301</v>
      </c>
      <c r="AU149" s="19" t="s">
        <v>81</v>
      </c>
    </row>
    <row r="150" spans="1:65" s="2" customFormat="1" ht="16.5" customHeight="1">
      <c r="A150" s="40"/>
      <c r="B150" s="41"/>
      <c r="C150" s="214" t="s">
        <v>278</v>
      </c>
      <c r="D150" s="214" t="s">
        <v>165</v>
      </c>
      <c r="E150" s="215" t="s">
        <v>3724</v>
      </c>
      <c r="F150" s="216" t="s">
        <v>3725</v>
      </c>
      <c r="G150" s="217" t="s">
        <v>310</v>
      </c>
      <c r="H150" s="218">
        <v>1</v>
      </c>
      <c r="I150" s="219"/>
      <c r="J150" s="220">
        <f>ROUND(I150*H150,2)</f>
        <v>0</v>
      </c>
      <c r="K150" s="216" t="s">
        <v>169</v>
      </c>
      <c r="L150" s="46"/>
      <c r="M150" s="221" t="s">
        <v>19</v>
      </c>
      <c r="N150" s="222" t="s">
        <v>43</v>
      </c>
      <c r="O150" s="86"/>
      <c r="P150" s="223">
        <f>O150*H150</f>
        <v>0</v>
      </c>
      <c r="Q150" s="223">
        <v>0</v>
      </c>
      <c r="R150" s="223">
        <f>Q150*H150</f>
        <v>0</v>
      </c>
      <c r="S150" s="223">
        <v>0</v>
      </c>
      <c r="T150" s="224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5" t="s">
        <v>3648</v>
      </c>
      <c r="AT150" s="225" t="s">
        <v>165</v>
      </c>
      <c r="AU150" s="225" t="s">
        <v>81</v>
      </c>
      <c r="AY150" s="19" t="s">
        <v>163</v>
      </c>
      <c r="BE150" s="226">
        <f>IF(N150="základní",J150,0)</f>
        <v>0</v>
      </c>
      <c r="BF150" s="226">
        <f>IF(N150="snížená",J150,0)</f>
        <v>0</v>
      </c>
      <c r="BG150" s="226">
        <f>IF(N150="zákl. přenesená",J150,0)</f>
        <v>0</v>
      </c>
      <c r="BH150" s="226">
        <f>IF(N150="sníž. přenesená",J150,0)</f>
        <v>0</v>
      </c>
      <c r="BI150" s="226">
        <f>IF(N150="nulová",J150,0)</f>
        <v>0</v>
      </c>
      <c r="BJ150" s="19" t="s">
        <v>79</v>
      </c>
      <c r="BK150" s="226">
        <f>ROUND(I150*H150,2)</f>
        <v>0</v>
      </c>
      <c r="BL150" s="19" t="s">
        <v>3648</v>
      </c>
      <c r="BM150" s="225" t="s">
        <v>3726</v>
      </c>
    </row>
    <row r="151" spans="1:47" s="2" customFormat="1" ht="12">
      <c r="A151" s="40"/>
      <c r="B151" s="41"/>
      <c r="C151" s="42"/>
      <c r="D151" s="227" t="s">
        <v>172</v>
      </c>
      <c r="E151" s="42"/>
      <c r="F151" s="228" t="s">
        <v>3727</v>
      </c>
      <c r="G151" s="42"/>
      <c r="H151" s="42"/>
      <c r="I151" s="229"/>
      <c r="J151" s="42"/>
      <c r="K151" s="42"/>
      <c r="L151" s="46"/>
      <c r="M151" s="230"/>
      <c r="N151" s="231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172</v>
      </c>
      <c r="AU151" s="19" t="s">
        <v>81</v>
      </c>
    </row>
    <row r="152" spans="1:47" s="2" customFormat="1" ht="12">
      <c r="A152" s="40"/>
      <c r="B152" s="41"/>
      <c r="C152" s="42"/>
      <c r="D152" s="232" t="s">
        <v>174</v>
      </c>
      <c r="E152" s="42"/>
      <c r="F152" s="233" t="s">
        <v>3728</v>
      </c>
      <c r="G152" s="42"/>
      <c r="H152" s="42"/>
      <c r="I152" s="229"/>
      <c r="J152" s="42"/>
      <c r="K152" s="42"/>
      <c r="L152" s="46"/>
      <c r="M152" s="230"/>
      <c r="N152" s="231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174</v>
      </c>
      <c r="AU152" s="19" t="s">
        <v>81</v>
      </c>
    </row>
    <row r="153" spans="1:47" s="2" customFormat="1" ht="12">
      <c r="A153" s="40"/>
      <c r="B153" s="41"/>
      <c r="C153" s="42"/>
      <c r="D153" s="227" t="s">
        <v>301</v>
      </c>
      <c r="E153" s="42"/>
      <c r="F153" s="266" t="s">
        <v>3729</v>
      </c>
      <c r="G153" s="42"/>
      <c r="H153" s="42"/>
      <c r="I153" s="229"/>
      <c r="J153" s="42"/>
      <c r="K153" s="42"/>
      <c r="L153" s="46"/>
      <c r="M153" s="230"/>
      <c r="N153" s="231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301</v>
      </c>
      <c r="AU153" s="19" t="s">
        <v>81</v>
      </c>
    </row>
    <row r="154" spans="1:63" s="12" customFormat="1" ht="22.8" customHeight="1">
      <c r="A154" s="12"/>
      <c r="B154" s="198"/>
      <c r="C154" s="199"/>
      <c r="D154" s="200" t="s">
        <v>71</v>
      </c>
      <c r="E154" s="212" t="s">
        <v>3730</v>
      </c>
      <c r="F154" s="212" t="s">
        <v>3731</v>
      </c>
      <c r="G154" s="199"/>
      <c r="H154" s="199"/>
      <c r="I154" s="202"/>
      <c r="J154" s="213">
        <f>BK154</f>
        <v>0</v>
      </c>
      <c r="K154" s="199"/>
      <c r="L154" s="204"/>
      <c r="M154" s="205"/>
      <c r="N154" s="206"/>
      <c r="O154" s="206"/>
      <c r="P154" s="207">
        <f>SUM(P155:P158)</f>
        <v>0</v>
      </c>
      <c r="Q154" s="206"/>
      <c r="R154" s="207">
        <f>SUM(R155:R158)</f>
        <v>0</v>
      </c>
      <c r="S154" s="206"/>
      <c r="T154" s="208">
        <f>SUM(T155:T158)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9" t="s">
        <v>198</v>
      </c>
      <c r="AT154" s="210" t="s">
        <v>71</v>
      </c>
      <c r="AU154" s="210" t="s">
        <v>79</v>
      </c>
      <c r="AY154" s="209" t="s">
        <v>163</v>
      </c>
      <c r="BK154" s="211">
        <f>SUM(BK155:BK158)</f>
        <v>0</v>
      </c>
    </row>
    <row r="155" spans="1:65" s="2" customFormat="1" ht="16.5" customHeight="1">
      <c r="A155" s="40"/>
      <c r="B155" s="41"/>
      <c r="C155" s="214" t="s">
        <v>188</v>
      </c>
      <c r="D155" s="214" t="s">
        <v>165</v>
      </c>
      <c r="E155" s="215" t="s">
        <v>3732</v>
      </c>
      <c r="F155" s="216" t="s">
        <v>3733</v>
      </c>
      <c r="G155" s="217" t="s">
        <v>310</v>
      </c>
      <c r="H155" s="218">
        <v>1</v>
      </c>
      <c r="I155" s="219"/>
      <c r="J155" s="220">
        <f>ROUND(I155*H155,2)</f>
        <v>0</v>
      </c>
      <c r="K155" s="216" t="s">
        <v>169</v>
      </c>
      <c r="L155" s="46"/>
      <c r="M155" s="221" t="s">
        <v>19</v>
      </c>
      <c r="N155" s="222" t="s">
        <v>43</v>
      </c>
      <c r="O155" s="86"/>
      <c r="P155" s="223">
        <f>O155*H155</f>
        <v>0</v>
      </c>
      <c r="Q155" s="223">
        <v>0</v>
      </c>
      <c r="R155" s="223">
        <f>Q155*H155</f>
        <v>0</v>
      </c>
      <c r="S155" s="223">
        <v>0</v>
      </c>
      <c r="T155" s="224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5" t="s">
        <v>3648</v>
      </c>
      <c r="AT155" s="225" t="s">
        <v>165</v>
      </c>
      <c r="AU155" s="225" t="s">
        <v>81</v>
      </c>
      <c r="AY155" s="19" t="s">
        <v>163</v>
      </c>
      <c r="BE155" s="226">
        <f>IF(N155="základní",J155,0)</f>
        <v>0</v>
      </c>
      <c r="BF155" s="226">
        <f>IF(N155="snížená",J155,0)</f>
        <v>0</v>
      </c>
      <c r="BG155" s="226">
        <f>IF(N155="zákl. přenesená",J155,0)</f>
        <v>0</v>
      </c>
      <c r="BH155" s="226">
        <f>IF(N155="sníž. přenesená",J155,0)</f>
        <v>0</v>
      </c>
      <c r="BI155" s="226">
        <f>IF(N155="nulová",J155,0)</f>
        <v>0</v>
      </c>
      <c r="BJ155" s="19" t="s">
        <v>79</v>
      </c>
      <c r="BK155" s="226">
        <f>ROUND(I155*H155,2)</f>
        <v>0</v>
      </c>
      <c r="BL155" s="19" t="s">
        <v>3648</v>
      </c>
      <c r="BM155" s="225" t="s">
        <v>3734</v>
      </c>
    </row>
    <row r="156" spans="1:47" s="2" customFormat="1" ht="12">
      <c r="A156" s="40"/>
      <c r="B156" s="41"/>
      <c r="C156" s="42"/>
      <c r="D156" s="227" t="s">
        <v>172</v>
      </c>
      <c r="E156" s="42"/>
      <c r="F156" s="228" t="s">
        <v>3735</v>
      </c>
      <c r="G156" s="42"/>
      <c r="H156" s="42"/>
      <c r="I156" s="229"/>
      <c r="J156" s="42"/>
      <c r="K156" s="42"/>
      <c r="L156" s="46"/>
      <c r="M156" s="230"/>
      <c r="N156" s="231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172</v>
      </c>
      <c r="AU156" s="19" t="s">
        <v>81</v>
      </c>
    </row>
    <row r="157" spans="1:47" s="2" customFormat="1" ht="12">
      <c r="A157" s="40"/>
      <c r="B157" s="41"/>
      <c r="C157" s="42"/>
      <c r="D157" s="232" t="s">
        <v>174</v>
      </c>
      <c r="E157" s="42"/>
      <c r="F157" s="233" t="s">
        <v>3736</v>
      </c>
      <c r="G157" s="42"/>
      <c r="H157" s="42"/>
      <c r="I157" s="229"/>
      <c r="J157" s="42"/>
      <c r="K157" s="42"/>
      <c r="L157" s="46"/>
      <c r="M157" s="230"/>
      <c r="N157" s="231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174</v>
      </c>
      <c r="AU157" s="19" t="s">
        <v>81</v>
      </c>
    </row>
    <row r="158" spans="1:47" s="2" customFormat="1" ht="12">
      <c r="A158" s="40"/>
      <c r="B158" s="41"/>
      <c r="C158" s="42"/>
      <c r="D158" s="227" t="s">
        <v>301</v>
      </c>
      <c r="E158" s="42"/>
      <c r="F158" s="266" t="s">
        <v>3737</v>
      </c>
      <c r="G158" s="42"/>
      <c r="H158" s="42"/>
      <c r="I158" s="229"/>
      <c r="J158" s="42"/>
      <c r="K158" s="42"/>
      <c r="L158" s="46"/>
      <c r="M158" s="230"/>
      <c r="N158" s="231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301</v>
      </c>
      <c r="AU158" s="19" t="s">
        <v>81</v>
      </c>
    </row>
    <row r="159" spans="1:63" s="12" customFormat="1" ht="22.8" customHeight="1">
      <c r="A159" s="12"/>
      <c r="B159" s="198"/>
      <c r="C159" s="199"/>
      <c r="D159" s="200" t="s">
        <v>71</v>
      </c>
      <c r="E159" s="212" t="s">
        <v>3738</v>
      </c>
      <c r="F159" s="212" t="s">
        <v>3739</v>
      </c>
      <c r="G159" s="199"/>
      <c r="H159" s="199"/>
      <c r="I159" s="202"/>
      <c r="J159" s="213">
        <f>BK159</f>
        <v>0</v>
      </c>
      <c r="K159" s="199"/>
      <c r="L159" s="204"/>
      <c r="M159" s="205"/>
      <c r="N159" s="206"/>
      <c r="O159" s="206"/>
      <c r="P159" s="207">
        <f>SUM(P160:P163)</f>
        <v>0</v>
      </c>
      <c r="Q159" s="206"/>
      <c r="R159" s="207">
        <f>SUM(R160:R163)</f>
        <v>0</v>
      </c>
      <c r="S159" s="206"/>
      <c r="T159" s="208">
        <f>SUM(T160:T163)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09" t="s">
        <v>198</v>
      </c>
      <c r="AT159" s="210" t="s">
        <v>71</v>
      </c>
      <c r="AU159" s="210" t="s">
        <v>79</v>
      </c>
      <c r="AY159" s="209" t="s">
        <v>163</v>
      </c>
      <c r="BK159" s="211">
        <f>SUM(BK160:BK163)</f>
        <v>0</v>
      </c>
    </row>
    <row r="160" spans="1:65" s="2" customFormat="1" ht="16.5" customHeight="1">
      <c r="A160" s="40"/>
      <c r="B160" s="41"/>
      <c r="C160" s="214" t="s">
        <v>289</v>
      </c>
      <c r="D160" s="214" t="s">
        <v>165</v>
      </c>
      <c r="E160" s="215" t="s">
        <v>3740</v>
      </c>
      <c r="F160" s="216" t="s">
        <v>3741</v>
      </c>
      <c r="G160" s="217" t="s">
        <v>310</v>
      </c>
      <c r="H160" s="218">
        <v>1</v>
      </c>
      <c r="I160" s="219"/>
      <c r="J160" s="220">
        <f>ROUND(I160*H160,2)</f>
        <v>0</v>
      </c>
      <c r="K160" s="216" t="s">
        <v>169</v>
      </c>
      <c r="L160" s="46"/>
      <c r="M160" s="221" t="s">
        <v>19</v>
      </c>
      <c r="N160" s="222" t="s">
        <v>43</v>
      </c>
      <c r="O160" s="86"/>
      <c r="P160" s="223">
        <f>O160*H160</f>
        <v>0</v>
      </c>
      <c r="Q160" s="223">
        <v>0</v>
      </c>
      <c r="R160" s="223">
        <f>Q160*H160</f>
        <v>0</v>
      </c>
      <c r="S160" s="223">
        <v>0</v>
      </c>
      <c r="T160" s="224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5" t="s">
        <v>3648</v>
      </c>
      <c r="AT160" s="225" t="s">
        <v>165</v>
      </c>
      <c r="AU160" s="225" t="s">
        <v>81</v>
      </c>
      <c r="AY160" s="19" t="s">
        <v>163</v>
      </c>
      <c r="BE160" s="226">
        <f>IF(N160="základní",J160,0)</f>
        <v>0</v>
      </c>
      <c r="BF160" s="226">
        <f>IF(N160="snížená",J160,0)</f>
        <v>0</v>
      </c>
      <c r="BG160" s="226">
        <f>IF(N160="zákl. přenesená",J160,0)</f>
        <v>0</v>
      </c>
      <c r="BH160" s="226">
        <f>IF(N160="sníž. přenesená",J160,0)</f>
        <v>0</v>
      </c>
      <c r="BI160" s="226">
        <f>IF(N160="nulová",J160,0)</f>
        <v>0</v>
      </c>
      <c r="BJ160" s="19" t="s">
        <v>79</v>
      </c>
      <c r="BK160" s="226">
        <f>ROUND(I160*H160,2)</f>
        <v>0</v>
      </c>
      <c r="BL160" s="19" t="s">
        <v>3648</v>
      </c>
      <c r="BM160" s="225" t="s">
        <v>3742</v>
      </c>
    </row>
    <row r="161" spans="1:47" s="2" customFormat="1" ht="12">
      <c r="A161" s="40"/>
      <c r="B161" s="41"/>
      <c r="C161" s="42"/>
      <c r="D161" s="227" t="s">
        <v>172</v>
      </c>
      <c r="E161" s="42"/>
      <c r="F161" s="228" t="s">
        <v>3743</v>
      </c>
      <c r="G161" s="42"/>
      <c r="H161" s="42"/>
      <c r="I161" s="229"/>
      <c r="J161" s="42"/>
      <c r="K161" s="42"/>
      <c r="L161" s="46"/>
      <c r="M161" s="230"/>
      <c r="N161" s="231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172</v>
      </c>
      <c r="AU161" s="19" t="s">
        <v>81</v>
      </c>
    </row>
    <row r="162" spans="1:47" s="2" customFormat="1" ht="12">
      <c r="A162" s="40"/>
      <c r="B162" s="41"/>
      <c r="C162" s="42"/>
      <c r="D162" s="232" t="s">
        <v>174</v>
      </c>
      <c r="E162" s="42"/>
      <c r="F162" s="233" t="s">
        <v>3744</v>
      </c>
      <c r="G162" s="42"/>
      <c r="H162" s="42"/>
      <c r="I162" s="229"/>
      <c r="J162" s="42"/>
      <c r="K162" s="42"/>
      <c r="L162" s="46"/>
      <c r="M162" s="230"/>
      <c r="N162" s="231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174</v>
      </c>
      <c r="AU162" s="19" t="s">
        <v>81</v>
      </c>
    </row>
    <row r="163" spans="1:47" s="2" customFormat="1" ht="12">
      <c r="A163" s="40"/>
      <c r="B163" s="41"/>
      <c r="C163" s="42"/>
      <c r="D163" s="227" t="s">
        <v>301</v>
      </c>
      <c r="E163" s="42"/>
      <c r="F163" s="266" t="s">
        <v>3745</v>
      </c>
      <c r="G163" s="42"/>
      <c r="H163" s="42"/>
      <c r="I163" s="229"/>
      <c r="J163" s="42"/>
      <c r="K163" s="42"/>
      <c r="L163" s="46"/>
      <c r="M163" s="230"/>
      <c r="N163" s="231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301</v>
      </c>
      <c r="AU163" s="19" t="s">
        <v>81</v>
      </c>
    </row>
    <row r="164" spans="1:63" s="12" customFormat="1" ht="22.8" customHeight="1">
      <c r="A164" s="12"/>
      <c r="B164" s="198"/>
      <c r="C164" s="199"/>
      <c r="D164" s="200" t="s">
        <v>71</v>
      </c>
      <c r="E164" s="212" t="s">
        <v>3746</v>
      </c>
      <c r="F164" s="212" t="s">
        <v>3747</v>
      </c>
      <c r="G164" s="199"/>
      <c r="H164" s="199"/>
      <c r="I164" s="202"/>
      <c r="J164" s="213">
        <f>BK164</f>
        <v>0</v>
      </c>
      <c r="K164" s="199"/>
      <c r="L164" s="204"/>
      <c r="M164" s="205"/>
      <c r="N164" s="206"/>
      <c r="O164" s="206"/>
      <c r="P164" s="207">
        <f>SUM(P165:P172)</f>
        <v>0</v>
      </c>
      <c r="Q164" s="206"/>
      <c r="R164" s="207">
        <f>SUM(R165:R172)</f>
        <v>0</v>
      </c>
      <c r="S164" s="206"/>
      <c r="T164" s="208">
        <f>SUM(T165:T172)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09" t="s">
        <v>198</v>
      </c>
      <c r="AT164" s="210" t="s">
        <v>71</v>
      </c>
      <c r="AU164" s="210" t="s">
        <v>79</v>
      </c>
      <c r="AY164" s="209" t="s">
        <v>163</v>
      </c>
      <c r="BK164" s="211">
        <f>SUM(BK165:BK172)</f>
        <v>0</v>
      </c>
    </row>
    <row r="165" spans="1:65" s="2" customFormat="1" ht="16.5" customHeight="1">
      <c r="A165" s="40"/>
      <c r="B165" s="41"/>
      <c r="C165" s="214" t="s">
        <v>294</v>
      </c>
      <c r="D165" s="214" t="s">
        <v>165</v>
      </c>
      <c r="E165" s="215" t="s">
        <v>3748</v>
      </c>
      <c r="F165" s="216" t="s">
        <v>3749</v>
      </c>
      <c r="G165" s="217" t="s">
        <v>310</v>
      </c>
      <c r="H165" s="218">
        <v>1</v>
      </c>
      <c r="I165" s="219"/>
      <c r="J165" s="220">
        <f>ROUND(I165*H165,2)</f>
        <v>0</v>
      </c>
      <c r="K165" s="216" t="s">
        <v>169</v>
      </c>
      <c r="L165" s="46"/>
      <c r="M165" s="221" t="s">
        <v>19</v>
      </c>
      <c r="N165" s="222" t="s">
        <v>43</v>
      </c>
      <c r="O165" s="86"/>
      <c r="P165" s="223">
        <f>O165*H165</f>
        <v>0</v>
      </c>
      <c r="Q165" s="223">
        <v>0</v>
      </c>
      <c r="R165" s="223">
        <f>Q165*H165</f>
        <v>0</v>
      </c>
      <c r="S165" s="223">
        <v>0</v>
      </c>
      <c r="T165" s="224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5" t="s">
        <v>3648</v>
      </c>
      <c r="AT165" s="225" t="s">
        <v>165</v>
      </c>
      <c r="AU165" s="225" t="s">
        <v>81</v>
      </c>
      <c r="AY165" s="19" t="s">
        <v>163</v>
      </c>
      <c r="BE165" s="226">
        <f>IF(N165="základní",J165,0)</f>
        <v>0</v>
      </c>
      <c r="BF165" s="226">
        <f>IF(N165="snížená",J165,0)</f>
        <v>0</v>
      </c>
      <c r="BG165" s="226">
        <f>IF(N165="zákl. přenesená",J165,0)</f>
        <v>0</v>
      </c>
      <c r="BH165" s="226">
        <f>IF(N165="sníž. přenesená",J165,0)</f>
        <v>0</v>
      </c>
      <c r="BI165" s="226">
        <f>IF(N165="nulová",J165,0)</f>
        <v>0</v>
      </c>
      <c r="BJ165" s="19" t="s">
        <v>79</v>
      </c>
      <c r="BK165" s="226">
        <f>ROUND(I165*H165,2)</f>
        <v>0</v>
      </c>
      <c r="BL165" s="19" t="s">
        <v>3648</v>
      </c>
      <c r="BM165" s="225" t="s">
        <v>3750</v>
      </c>
    </row>
    <row r="166" spans="1:47" s="2" customFormat="1" ht="12">
      <c r="A166" s="40"/>
      <c r="B166" s="41"/>
      <c r="C166" s="42"/>
      <c r="D166" s="227" t="s">
        <v>172</v>
      </c>
      <c r="E166" s="42"/>
      <c r="F166" s="228" t="s">
        <v>3749</v>
      </c>
      <c r="G166" s="42"/>
      <c r="H166" s="42"/>
      <c r="I166" s="229"/>
      <c r="J166" s="42"/>
      <c r="K166" s="42"/>
      <c r="L166" s="46"/>
      <c r="M166" s="230"/>
      <c r="N166" s="231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172</v>
      </c>
      <c r="AU166" s="19" t="s">
        <v>81</v>
      </c>
    </row>
    <row r="167" spans="1:47" s="2" customFormat="1" ht="12">
      <c r="A167" s="40"/>
      <c r="B167" s="41"/>
      <c r="C167" s="42"/>
      <c r="D167" s="232" t="s">
        <v>174</v>
      </c>
      <c r="E167" s="42"/>
      <c r="F167" s="233" t="s">
        <v>3751</v>
      </c>
      <c r="G167" s="42"/>
      <c r="H167" s="42"/>
      <c r="I167" s="229"/>
      <c r="J167" s="42"/>
      <c r="K167" s="42"/>
      <c r="L167" s="46"/>
      <c r="M167" s="230"/>
      <c r="N167" s="231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174</v>
      </c>
      <c r="AU167" s="19" t="s">
        <v>81</v>
      </c>
    </row>
    <row r="168" spans="1:47" s="2" customFormat="1" ht="12">
      <c r="A168" s="40"/>
      <c r="B168" s="41"/>
      <c r="C168" s="42"/>
      <c r="D168" s="227" t="s">
        <v>301</v>
      </c>
      <c r="E168" s="42"/>
      <c r="F168" s="266" t="s">
        <v>3752</v>
      </c>
      <c r="G168" s="42"/>
      <c r="H168" s="42"/>
      <c r="I168" s="229"/>
      <c r="J168" s="42"/>
      <c r="K168" s="42"/>
      <c r="L168" s="46"/>
      <c r="M168" s="230"/>
      <c r="N168" s="231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301</v>
      </c>
      <c r="AU168" s="19" t="s">
        <v>81</v>
      </c>
    </row>
    <row r="169" spans="1:65" s="2" customFormat="1" ht="16.5" customHeight="1">
      <c r="A169" s="40"/>
      <c r="B169" s="41"/>
      <c r="C169" s="214" t="s">
        <v>303</v>
      </c>
      <c r="D169" s="214" t="s">
        <v>165</v>
      </c>
      <c r="E169" s="215" t="s">
        <v>3753</v>
      </c>
      <c r="F169" s="216" t="s">
        <v>3754</v>
      </c>
      <c r="G169" s="217" t="s">
        <v>310</v>
      </c>
      <c r="H169" s="218">
        <v>1</v>
      </c>
      <c r="I169" s="219"/>
      <c r="J169" s="220">
        <f>ROUND(I169*H169,2)</f>
        <v>0</v>
      </c>
      <c r="K169" s="216" t="s">
        <v>169</v>
      </c>
      <c r="L169" s="46"/>
      <c r="M169" s="221" t="s">
        <v>19</v>
      </c>
      <c r="N169" s="222" t="s">
        <v>43</v>
      </c>
      <c r="O169" s="86"/>
      <c r="P169" s="223">
        <f>O169*H169</f>
        <v>0</v>
      </c>
      <c r="Q169" s="223">
        <v>0</v>
      </c>
      <c r="R169" s="223">
        <f>Q169*H169</f>
        <v>0</v>
      </c>
      <c r="S169" s="223">
        <v>0</v>
      </c>
      <c r="T169" s="224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5" t="s">
        <v>3648</v>
      </c>
      <c r="AT169" s="225" t="s">
        <v>165</v>
      </c>
      <c r="AU169" s="225" t="s">
        <v>81</v>
      </c>
      <c r="AY169" s="19" t="s">
        <v>163</v>
      </c>
      <c r="BE169" s="226">
        <f>IF(N169="základní",J169,0)</f>
        <v>0</v>
      </c>
      <c r="BF169" s="226">
        <f>IF(N169="snížená",J169,0)</f>
        <v>0</v>
      </c>
      <c r="BG169" s="226">
        <f>IF(N169="zákl. přenesená",J169,0)</f>
        <v>0</v>
      </c>
      <c r="BH169" s="226">
        <f>IF(N169="sníž. přenesená",J169,0)</f>
        <v>0</v>
      </c>
      <c r="BI169" s="226">
        <f>IF(N169="nulová",J169,0)</f>
        <v>0</v>
      </c>
      <c r="BJ169" s="19" t="s">
        <v>79</v>
      </c>
      <c r="BK169" s="226">
        <f>ROUND(I169*H169,2)</f>
        <v>0</v>
      </c>
      <c r="BL169" s="19" t="s">
        <v>3648</v>
      </c>
      <c r="BM169" s="225" t="s">
        <v>3755</v>
      </c>
    </row>
    <row r="170" spans="1:47" s="2" customFormat="1" ht="12">
      <c r="A170" s="40"/>
      <c r="B170" s="41"/>
      <c r="C170" s="42"/>
      <c r="D170" s="227" t="s">
        <v>172</v>
      </c>
      <c r="E170" s="42"/>
      <c r="F170" s="228" t="s">
        <v>3754</v>
      </c>
      <c r="G170" s="42"/>
      <c r="H170" s="42"/>
      <c r="I170" s="229"/>
      <c r="J170" s="42"/>
      <c r="K170" s="42"/>
      <c r="L170" s="46"/>
      <c r="M170" s="230"/>
      <c r="N170" s="231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172</v>
      </c>
      <c r="AU170" s="19" t="s">
        <v>81</v>
      </c>
    </row>
    <row r="171" spans="1:47" s="2" customFormat="1" ht="12">
      <c r="A171" s="40"/>
      <c r="B171" s="41"/>
      <c r="C171" s="42"/>
      <c r="D171" s="232" t="s">
        <v>174</v>
      </c>
      <c r="E171" s="42"/>
      <c r="F171" s="233" t="s">
        <v>3756</v>
      </c>
      <c r="G171" s="42"/>
      <c r="H171" s="42"/>
      <c r="I171" s="229"/>
      <c r="J171" s="42"/>
      <c r="K171" s="42"/>
      <c r="L171" s="46"/>
      <c r="M171" s="230"/>
      <c r="N171" s="231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174</v>
      </c>
      <c r="AU171" s="19" t="s">
        <v>81</v>
      </c>
    </row>
    <row r="172" spans="1:47" s="2" customFormat="1" ht="12">
      <c r="A172" s="40"/>
      <c r="B172" s="41"/>
      <c r="C172" s="42"/>
      <c r="D172" s="227" t="s">
        <v>301</v>
      </c>
      <c r="E172" s="42"/>
      <c r="F172" s="266" t="s">
        <v>3757</v>
      </c>
      <c r="G172" s="42"/>
      <c r="H172" s="42"/>
      <c r="I172" s="229"/>
      <c r="J172" s="42"/>
      <c r="K172" s="42"/>
      <c r="L172" s="46"/>
      <c r="M172" s="230"/>
      <c r="N172" s="231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301</v>
      </c>
      <c r="AU172" s="19" t="s">
        <v>81</v>
      </c>
    </row>
    <row r="173" spans="1:63" s="12" customFormat="1" ht="22.8" customHeight="1">
      <c r="A173" s="12"/>
      <c r="B173" s="198"/>
      <c r="C173" s="199"/>
      <c r="D173" s="200" t="s">
        <v>71</v>
      </c>
      <c r="E173" s="212" t="s">
        <v>3758</v>
      </c>
      <c r="F173" s="212" t="s">
        <v>3759</v>
      </c>
      <c r="G173" s="199"/>
      <c r="H173" s="199"/>
      <c r="I173" s="202"/>
      <c r="J173" s="213">
        <f>BK173</f>
        <v>0</v>
      </c>
      <c r="K173" s="199"/>
      <c r="L173" s="204"/>
      <c r="M173" s="205"/>
      <c r="N173" s="206"/>
      <c r="O173" s="206"/>
      <c r="P173" s="207">
        <f>SUM(P174:P176)</f>
        <v>0</v>
      </c>
      <c r="Q173" s="206"/>
      <c r="R173" s="207">
        <f>SUM(R174:R176)</f>
        <v>0</v>
      </c>
      <c r="S173" s="206"/>
      <c r="T173" s="208">
        <f>SUM(T174:T176)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09" t="s">
        <v>198</v>
      </c>
      <c r="AT173" s="210" t="s">
        <v>71</v>
      </c>
      <c r="AU173" s="210" t="s">
        <v>79</v>
      </c>
      <c r="AY173" s="209" t="s">
        <v>163</v>
      </c>
      <c r="BK173" s="211">
        <f>SUM(BK174:BK176)</f>
        <v>0</v>
      </c>
    </row>
    <row r="174" spans="1:65" s="2" customFormat="1" ht="16.5" customHeight="1">
      <c r="A174" s="40"/>
      <c r="B174" s="41"/>
      <c r="C174" s="214" t="s">
        <v>7</v>
      </c>
      <c r="D174" s="214" t="s">
        <v>165</v>
      </c>
      <c r="E174" s="215" t="s">
        <v>3760</v>
      </c>
      <c r="F174" s="216" t="s">
        <v>3761</v>
      </c>
      <c r="G174" s="217" t="s">
        <v>310</v>
      </c>
      <c r="H174" s="218">
        <v>1</v>
      </c>
      <c r="I174" s="219"/>
      <c r="J174" s="220">
        <f>ROUND(I174*H174,2)</f>
        <v>0</v>
      </c>
      <c r="K174" s="216" t="s">
        <v>19</v>
      </c>
      <c r="L174" s="46"/>
      <c r="M174" s="221" t="s">
        <v>19</v>
      </c>
      <c r="N174" s="222" t="s">
        <v>43</v>
      </c>
      <c r="O174" s="86"/>
      <c r="P174" s="223">
        <f>O174*H174</f>
        <v>0</v>
      </c>
      <c r="Q174" s="223">
        <v>0</v>
      </c>
      <c r="R174" s="223">
        <f>Q174*H174</f>
        <v>0</v>
      </c>
      <c r="S174" s="223">
        <v>0</v>
      </c>
      <c r="T174" s="224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5" t="s">
        <v>3648</v>
      </c>
      <c r="AT174" s="225" t="s">
        <v>165</v>
      </c>
      <c r="AU174" s="225" t="s">
        <v>81</v>
      </c>
      <c r="AY174" s="19" t="s">
        <v>163</v>
      </c>
      <c r="BE174" s="226">
        <f>IF(N174="základní",J174,0)</f>
        <v>0</v>
      </c>
      <c r="BF174" s="226">
        <f>IF(N174="snížená",J174,0)</f>
        <v>0</v>
      </c>
      <c r="BG174" s="226">
        <f>IF(N174="zákl. přenesená",J174,0)</f>
        <v>0</v>
      </c>
      <c r="BH174" s="226">
        <f>IF(N174="sníž. přenesená",J174,0)</f>
        <v>0</v>
      </c>
      <c r="BI174" s="226">
        <f>IF(N174="nulová",J174,0)</f>
        <v>0</v>
      </c>
      <c r="BJ174" s="19" t="s">
        <v>79</v>
      </c>
      <c r="BK174" s="226">
        <f>ROUND(I174*H174,2)</f>
        <v>0</v>
      </c>
      <c r="BL174" s="19" t="s">
        <v>3648</v>
      </c>
      <c r="BM174" s="225" t="s">
        <v>3762</v>
      </c>
    </row>
    <row r="175" spans="1:47" s="2" customFormat="1" ht="12">
      <c r="A175" s="40"/>
      <c r="B175" s="41"/>
      <c r="C175" s="42"/>
      <c r="D175" s="227" t="s">
        <v>172</v>
      </c>
      <c r="E175" s="42"/>
      <c r="F175" s="228" t="s">
        <v>3763</v>
      </c>
      <c r="G175" s="42"/>
      <c r="H175" s="42"/>
      <c r="I175" s="229"/>
      <c r="J175" s="42"/>
      <c r="K175" s="42"/>
      <c r="L175" s="46"/>
      <c r="M175" s="230"/>
      <c r="N175" s="231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172</v>
      </c>
      <c r="AU175" s="19" t="s">
        <v>81</v>
      </c>
    </row>
    <row r="176" spans="1:47" s="2" customFormat="1" ht="12">
      <c r="A176" s="40"/>
      <c r="B176" s="41"/>
      <c r="C176" s="42"/>
      <c r="D176" s="227" t="s">
        <v>301</v>
      </c>
      <c r="E176" s="42"/>
      <c r="F176" s="266" t="s">
        <v>3764</v>
      </c>
      <c r="G176" s="42"/>
      <c r="H176" s="42"/>
      <c r="I176" s="229"/>
      <c r="J176" s="42"/>
      <c r="K176" s="42"/>
      <c r="L176" s="46"/>
      <c r="M176" s="270"/>
      <c r="N176" s="271"/>
      <c r="O176" s="272"/>
      <c r="P176" s="272"/>
      <c r="Q176" s="272"/>
      <c r="R176" s="272"/>
      <c r="S176" s="272"/>
      <c r="T176" s="273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301</v>
      </c>
      <c r="AU176" s="19" t="s">
        <v>81</v>
      </c>
    </row>
    <row r="177" spans="1:31" s="2" customFormat="1" ht="6.95" customHeight="1">
      <c r="A177" s="40"/>
      <c r="B177" s="61"/>
      <c r="C177" s="62"/>
      <c r="D177" s="62"/>
      <c r="E177" s="62"/>
      <c r="F177" s="62"/>
      <c r="G177" s="62"/>
      <c r="H177" s="62"/>
      <c r="I177" s="62"/>
      <c r="J177" s="62"/>
      <c r="K177" s="62"/>
      <c r="L177" s="46"/>
      <c r="M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</row>
  </sheetData>
  <sheetProtection password="CC35" sheet="1" objects="1" scenarios="1" formatColumns="0" formatRows="0" autoFilter="0"/>
  <autoFilter ref="C86:K176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2" r:id="rId1" display="https://podminky.urs.cz/item/CS_URS_2024_01/011114000"/>
    <hyperlink ref="F96" r:id="rId2" display="https://podminky.urs.cz/item/CS_URS_2024_01/011503000"/>
    <hyperlink ref="F100" r:id="rId3" display="https://podminky.urs.cz/item/CS_URS_2024_01/012103000"/>
    <hyperlink ref="F104" r:id="rId4" display="https://podminky.urs.cz/item/CS_URS_2024_01/012303000"/>
    <hyperlink ref="F108" r:id="rId5" display="https://podminky.urs.cz/item/CS_URS_2024_01/013254000"/>
    <hyperlink ref="F112" r:id="rId6" display="https://podminky.urs.cz/item/CS_URS_2024_01/013294000"/>
    <hyperlink ref="F123" r:id="rId7" display="https://podminky.urs.cz/item/CS_URS_2024_01/032903000"/>
    <hyperlink ref="F127" r:id="rId8" display="https://podminky.urs.cz/item/CS_URS_2024_01/034103000"/>
    <hyperlink ref="F131" r:id="rId9" display="https://podminky.urs.cz/item/CS_URS_2024_01/039203000"/>
    <hyperlink ref="F136" r:id="rId10" display="https://podminky.urs.cz/item/CS_URS_2024_01/041903000"/>
    <hyperlink ref="F140" r:id="rId11" display="https://podminky.urs.cz/item/CS_URS_2024_01/043203000"/>
    <hyperlink ref="F144" r:id="rId12" display="https://podminky.urs.cz/item/CS_URS_2024_01/045203000"/>
    <hyperlink ref="F148" r:id="rId13" display="https://podminky.urs.cz/item/CS_URS_2024_01/045303000"/>
    <hyperlink ref="F152" r:id="rId14" display="https://podminky.urs.cz/item/CS_URS_2024_01/049303000"/>
    <hyperlink ref="F157" r:id="rId15" display="https://podminky.urs.cz/item/CS_URS_2024_01/051303000R"/>
    <hyperlink ref="F162" r:id="rId16" display="https://podminky.urs.cz/item/CS_URS_2024_01/064203000"/>
    <hyperlink ref="F167" r:id="rId17" display="https://podminky.urs.cz/item/CS_URS_2024_01/071103000"/>
    <hyperlink ref="F171" r:id="rId18" display="https://podminky.urs.cz/item/CS_URS_2024_01/0712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85" customWidth="1"/>
    <col min="2" max="2" width="1.7109375" style="285" customWidth="1"/>
    <col min="3" max="4" width="5.00390625" style="285" customWidth="1"/>
    <col min="5" max="5" width="11.7109375" style="285" customWidth="1"/>
    <col min="6" max="6" width="9.140625" style="285" customWidth="1"/>
    <col min="7" max="7" width="5.00390625" style="285" customWidth="1"/>
    <col min="8" max="8" width="77.8515625" style="285" customWidth="1"/>
    <col min="9" max="10" width="20.00390625" style="285" customWidth="1"/>
    <col min="11" max="11" width="1.7109375" style="285" customWidth="1"/>
  </cols>
  <sheetData>
    <row r="1" s="1" customFormat="1" ht="37.5" customHeight="1"/>
    <row r="2" spans="2:11" s="1" customFormat="1" ht="7.5" customHeight="1">
      <c r="B2" s="286"/>
      <c r="C2" s="287"/>
      <c r="D2" s="287"/>
      <c r="E2" s="287"/>
      <c r="F2" s="287"/>
      <c r="G2" s="287"/>
      <c r="H2" s="287"/>
      <c r="I2" s="287"/>
      <c r="J2" s="287"/>
      <c r="K2" s="288"/>
    </row>
    <row r="3" spans="2:11" s="16" customFormat="1" ht="45" customHeight="1">
      <c r="B3" s="289"/>
      <c r="C3" s="290" t="s">
        <v>3765</v>
      </c>
      <c r="D3" s="290"/>
      <c r="E3" s="290"/>
      <c r="F3" s="290"/>
      <c r="G3" s="290"/>
      <c r="H3" s="290"/>
      <c r="I3" s="290"/>
      <c r="J3" s="290"/>
      <c r="K3" s="291"/>
    </row>
    <row r="4" spans="2:11" s="1" customFormat="1" ht="25.5" customHeight="1">
      <c r="B4" s="292"/>
      <c r="C4" s="293" t="s">
        <v>3766</v>
      </c>
      <c r="D4" s="293"/>
      <c r="E4" s="293"/>
      <c r="F4" s="293"/>
      <c r="G4" s="293"/>
      <c r="H4" s="293"/>
      <c r="I4" s="293"/>
      <c r="J4" s="293"/>
      <c r="K4" s="294"/>
    </row>
    <row r="5" spans="2:11" s="1" customFormat="1" ht="5.25" customHeight="1">
      <c r="B5" s="292"/>
      <c r="C5" s="295"/>
      <c r="D5" s="295"/>
      <c r="E5" s="295"/>
      <c r="F5" s="295"/>
      <c r="G5" s="295"/>
      <c r="H5" s="295"/>
      <c r="I5" s="295"/>
      <c r="J5" s="295"/>
      <c r="K5" s="294"/>
    </row>
    <row r="6" spans="2:11" s="1" customFormat="1" ht="15" customHeight="1">
      <c r="B6" s="292"/>
      <c r="C6" s="296" t="s">
        <v>3767</v>
      </c>
      <c r="D6" s="296"/>
      <c r="E6" s="296"/>
      <c r="F6" s="296"/>
      <c r="G6" s="296"/>
      <c r="H6" s="296"/>
      <c r="I6" s="296"/>
      <c r="J6" s="296"/>
      <c r="K6" s="294"/>
    </row>
    <row r="7" spans="2:11" s="1" customFormat="1" ht="15" customHeight="1">
      <c r="B7" s="297"/>
      <c r="C7" s="296" t="s">
        <v>3768</v>
      </c>
      <c r="D7" s="296"/>
      <c r="E7" s="296"/>
      <c r="F7" s="296"/>
      <c r="G7" s="296"/>
      <c r="H7" s="296"/>
      <c r="I7" s="296"/>
      <c r="J7" s="296"/>
      <c r="K7" s="294"/>
    </row>
    <row r="8" spans="2:11" s="1" customFormat="1" ht="12.75" customHeight="1">
      <c r="B8" s="297"/>
      <c r="C8" s="296"/>
      <c r="D8" s="296"/>
      <c r="E8" s="296"/>
      <c r="F8" s="296"/>
      <c r="G8" s="296"/>
      <c r="H8" s="296"/>
      <c r="I8" s="296"/>
      <c r="J8" s="296"/>
      <c r="K8" s="294"/>
    </row>
    <row r="9" spans="2:11" s="1" customFormat="1" ht="15" customHeight="1">
      <c r="B9" s="297"/>
      <c r="C9" s="296" t="s">
        <v>3769</v>
      </c>
      <c r="D9" s="296"/>
      <c r="E9" s="296"/>
      <c r="F9" s="296"/>
      <c r="G9" s="296"/>
      <c r="H9" s="296"/>
      <c r="I9" s="296"/>
      <c r="J9" s="296"/>
      <c r="K9" s="294"/>
    </row>
    <row r="10" spans="2:11" s="1" customFormat="1" ht="15" customHeight="1">
      <c r="B10" s="297"/>
      <c r="C10" s="296"/>
      <c r="D10" s="296" t="s">
        <v>3770</v>
      </c>
      <c r="E10" s="296"/>
      <c r="F10" s="296"/>
      <c r="G10" s="296"/>
      <c r="H10" s="296"/>
      <c r="I10" s="296"/>
      <c r="J10" s="296"/>
      <c r="K10" s="294"/>
    </row>
    <row r="11" spans="2:11" s="1" customFormat="1" ht="15" customHeight="1">
      <c r="B11" s="297"/>
      <c r="C11" s="298"/>
      <c r="D11" s="296" t="s">
        <v>3771</v>
      </c>
      <c r="E11" s="296"/>
      <c r="F11" s="296"/>
      <c r="G11" s="296"/>
      <c r="H11" s="296"/>
      <c r="I11" s="296"/>
      <c r="J11" s="296"/>
      <c r="K11" s="294"/>
    </row>
    <row r="12" spans="2:11" s="1" customFormat="1" ht="15" customHeight="1">
      <c r="B12" s="297"/>
      <c r="C12" s="298"/>
      <c r="D12" s="296"/>
      <c r="E12" s="296"/>
      <c r="F12" s="296"/>
      <c r="G12" s="296"/>
      <c r="H12" s="296"/>
      <c r="I12" s="296"/>
      <c r="J12" s="296"/>
      <c r="K12" s="294"/>
    </row>
    <row r="13" spans="2:11" s="1" customFormat="1" ht="15" customHeight="1">
      <c r="B13" s="297"/>
      <c r="C13" s="298"/>
      <c r="D13" s="299" t="s">
        <v>3772</v>
      </c>
      <c r="E13" s="296"/>
      <c r="F13" s="296"/>
      <c r="G13" s="296"/>
      <c r="H13" s="296"/>
      <c r="I13" s="296"/>
      <c r="J13" s="296"/>
      <c r="K13" s="294"/>
    </row>
    <row r="14" spans="2:11" s="1" customFormat="1" ht="12.75" customHeight="1">
      <c r="B14" s="297"/>
      <c r="C14" s="298"/>
      <c r="D14" s="298"/>
      <c r="E14" s="298"/>
      <c r="F14" s="298"/>
      <c r="G14" s="298"/>
      <c r="H14" s="298"/>
      <c r="I14" s="298"/>
      <c r="J14" s="298"/>
      <c r="K14" s="294"/>
    </row>
    <row r="15" spans="2:11" s="1" customFormat="1" ht="15" customHeight="1">
      <c r="B15" s="297"/>
      <c r="C15" s="298"/>
      <c r="D15" s="296" t="s">
        <v>3773</v>
      </c>
      <c r="E15" s="296"/>
      <c r="F15" s="296"/>
      <c r="G15" s="296"/>
      <c r="H15" s="296"/>
      <c r="I15" s="296"/>
      <c r="J15" s="296"/>
      <c r="K15" s="294"/>
    </row>
    <row r="16" spans="2:11" s="1" customFormat="1" ht="15" customHeight="1">
      <c r="B16" s="297"/>
      <c r="C16" s="298"/>
      <c r="D16" s="296" t="s">
        <v>3774</v>
      </c>
      <c r="E16" s="296"/>
      <c r="F16" s="296"/>
      <c r="G16" s="296"/>
      <c r="H16" s="296"/>
      <c r="I16" s="296"/>
      <c r="J16" s="296"/>
      <c r="K16" s="294"/>
    </row>
    <row r="17" spans="2:11" s="1" customFormat="1" ht="15" customHeight="1">
      <c r="B17" s="297"/>
      <c r="C17" s="298"/>
      <c r="D17" s="296" t="s">
        <v>3775</v>
      </c>
      <c r="E17" s="296"/>
      <c r="F17" s="296"/>
      <c r="G17" s="296"/>
      <c r="H17" s="296"/>
      <c r="I17" s="296"/>
      <c r="J17" s="296"/>
      <c r="K17" s="294"/>
    </row>
    <row r="18" spans="2:11" s="1" customFormat="1" ht="15" customHeight="1">
      <c r="B18" s="297"/>
      <c r="C18" s="298"/>
      <c r="D18" s="298"/>
      <c r="E18" s="300" t="s">
        <v>78</v>
      </c>
      <c r="F18" s="296" t="s">
        <v>3776</v>
      </c>
      <c r="G18" s="296"/>
      <c r="H18" s="296"/>
      <c r="I18" s="296"/>
      <c r="J18" s="296"/>
      <c r="K18" s="294"/>
    </row>
    <row r="19" spans="2:11" s="1" customFormat="1" ht="15" customHeight="1">
      <c r="B19" s="297"/>
      <c r="C19" s="298"/>
      <c r="D19" s="298"/>
      <c r="E19" s="300" t="s">
        <v>3777</v>
      </c>
      <c r="F19" s="296" t="s">
        <v>3778</v>
      </c>
      <c r="G19" s="296"/>
      <c r="H19" s="296"/>
      <c r="I19" s="296"/>
      <c r="J19" s="296"/>
      <c r="K19" s="294"/>
    </row>
    <row r="20" spans="2:11" s="1" customFormat="1" ht="15" customHeight="1">
      <c r="B20" s="297"/>
      <c r="C20" s="298"/>
      <c r="D20" s="298"/>
      <c r="E20" s="300" t="s">
        <v>3779</v>
      </c>
      <c r="F20" s="296" t="s">
        <v>3780</v>
      </c>
      <c r="G20" s="296"/>
      <c r="H20" s="296"/>
      <c r="I20" s="296"/>
      <c r="J20" s="296"/>
      <c r="K20" s="294"/>
    </row>
    <row r="21" spans="2:11" s="1" customFormat="1" ht="15" customHeight="1">
      <c r="B21" s="297"/>
      <c r="C21" s="298"/>
      <c r="D21" s="298"/>
      <c r="E21" s="300" t="s">
        <v>3781</v>
      </c>
      <c r="F21" s="296" t="s">
        <v>3782</v>
      </c>
      <c r="G21" s="296"/>
      <c r="H21" s="296"/>
      <c r="I21" s="296"/>
      <c r="J21" s="296"/>
      <c r="K21" s="294"/>
    </row>
    <row r="22" spans="2:11" s="1" customFormat="1" ht="15" customHeight="1">
      <c r="B22" s="297"/>
      <c r="C22" s="298"/>
      <c r="D22" s="298"/>
      <c r="E22" s="300" t="s">
        <v>3783</v>
      </c>
      <c r="F22" s="296" t="s">
        <v>3784</v>
      </c>
      <c r="G22" s="296"/>
      <c r="H22" s="296"/>
      <c r="I22" s="296"/>
      <c r="J22" s="296"/>
      <c r="K22" s="294"/>
    </row>
    <row r="23" spans="2:11" s="1" customFormat="1" ht="15" customHeight="1">
      <c r="B23" s="297"/>
      <c r="C23" s="298"/>
      <c r="D23" s="298"/>
      <c r="E23" s="300" t="s">
        <v>83</v>
      </c>
      <c r="F23" s="296" t="s">
        <v>3785</v>
      </c>
      <c r="G23" s="296"/>
      <c r="H23" s="296"/>
      <c r="I23" s="296"/>
      <c r="J23" s="296"/>
      <c r="K23" s="294"/>
    </row>
    <row r="24" spans="2:11" s="1" customFormat="1" ht="12.75" customHeight="1">
      <c r="B24" s="297"/>
      <c r="C24" s="298"/>
      <c r="D24" s="298"/>
      <c r="E24" s="298"/>
      <c r="F24" s="298"/>
      <c r="G24" s="298"/>
      <c r="H24" s="298"/>
      <c r="I24" s="298"/>
      <c r="J24" s="298"/>
      <c r="K24" s="294"/>
    </row>
    <row r="25" spans="2:11" s="1" customFormat="1" ht="15" customHeight="1">
      <c r="B25" s="297"/>
      <c r="C25" s="296" t="s">
        <v>3786</v>
      </c>
      <c r="D25" s="296"/>
      <c r="E25" s="296"/>
      <c r="F25" s="296"/>
      <c r="G25" s="296"/>
      <c r="H25" s="296"/>
      <c r="I25" s="296"/>
      <c r="J25" s="296"/>
      <c r="K25" s="294"/>
    </row>
    <row r="26" spans="2:11" s="1" customFormat="1" ht="15" customHeight="1">
      <c r="B26" s="297"/>
      <c r="C26" s="296" t="s">
        <v>3787</v>
      </c>
      <c r="D26" s="296"/>
      <c r="E26" s="296"/>
      <c r="F26" s="296"/>
      <c r="G26" s="296"/>
      <c r="H26" s="296"/>
      <c r="I26" s="296"/>
      <c r="J26" s="296"/>
      <c r="K26" s="294"/>
    </row>
    <row r="27" spans="2:11" s="1" customFormat="1" ht="15" customHeight="1">
      <c r="B27" s="297"/>
      <c r="C27" s="296"/>
      <c r="D27" s="296" t="s">
        <v>3788</v>
      </c>
      <c r="E27" s="296"/>
      <c r="F27" s="296"/>
      <c r="G27" s="296"/>
      <c r="H27" s="296"/>
      <c r="I27" s="296"/>
      <c r="J27" s="296"/>
      <c r="K27" s="294"/>
    </row>
    <row r="28" spans="2:11" s="1" customFormat="1" ht="15" customHeight="1">
      <c r="B28" s="297"/>
      <c r="C28" s="298"/>
      <c r="D28" s="296" t="s">
        <v>3789</v>
      </c>
      <c r="E28" s="296"/>
      <c r="F28" s="296"/>
      <c r="G28" s="296"/>
      <c r="H28" s="296"/>
      <c r="I28" s="296"/>
      <c r="J28" s="296"/>
      <c r="K28" s="294"/>
    </row>
    <row r="29" spans="2:11" s="1" customFormat="1" ht="12.75" customHeight="1">
      <c r="B29" s="297"/>
      <c r="C29" s="298"/>
      <c r="D29" s="298"/>
      <c r="E29" s="298"/>
      <c r="F29" s="298"/>
      <c r="G29" s="298"/>
      <c r="H29" s="298"/>
      <c r="I29" s="298"/>
      <c r="J29" s="298"/>
      <c r="K29" s="294"/>
    </row>
    <row r="30" spans="2:11" s="1" customFormat="1" ht="15" customHeight="1">
      <c r="B30" s="297"/>
      <c r="C30" s="298"/>
      <c r="D30" s="296" t="s">
        <v>3790</v>
      </c>
      <c r="E30" s="296"/>
      <c r="F30" s="296"/>
      <c r="G30" s="296"/>
      <c r="H30" s="296"/>
      <c r="I30" s="296"/>
      <c r="J30" s="296"/>
      <c r="K30" s="294"/>
    </row>
    <row r="31" spans="2:11" s="1" customFormat="1" ht="15" customHeight="1">
      <c r="B31" s="297"/>
      <c r="C31" s="298"/>
      <c r="D31" s="296" t="s">
        <v>3791</v>
      </c>
      <c r="E31" s="296"/>
      <c r="F31" s="296"/>
      <c r="G31" s="296"/>
      <c r="H31" s="296"/>
      <c r="I31" s="296"/>
      <c r="J31" s="296"/>
      <c r="K31" s="294"/>
    </row>
    <row r="32" spans="2:11" s="1" customFormat="1" ht="12.75" customHeight="1">
      <c r="B32" s="297"/>
      <c r="C32" s="298"/>
      <c r="D32" s="298"/>
      <c r="E32" s="298"/>
      <c r="F32" s="298"/>
      <c r="G32" s="298"/>
      <c r="H32" s="298"/>
      <c r="I32" s="298"/>
      <c r="J32" s="298"/>
      <c r="K32" s="294"/>
    </row>
    <row r="33" spans="2:11" s="1" customFormat="1" ht="15" customHeight="1">
      <c r="B33" s="297"/>
      <c r="C33" s="298"/>
      <c r="D33" s="296" t="s">
        <v>3792</v>
      </c>
      <c r="E33" s="296"/>
      <c r="F33" s="296"/>
      <c r="G33" s="296"/>
      <c r="H33" s="296"/>
      <c r="I33" s="296"/>
      <c r="J33" s="296"/>
      <c r="K33" s="294"/>
    </row>
    <row r="34" spans="2:11" s="1" customFormat="1" ht="15" customHeight="1">
      <c r="B34" s="297"/>
      <c r="C34" s="298"/>
      <c r="D34" s="296" t="s">
        <v>3793</v>
      </c>
      <c r="E34" s="296"/>
      <c r="F34" s="296"/>
      <c r="G34" s="296"/>
      <c r="H34" s="296"/>
      <c r="I34" s="296"/>
      <c r="J34" s="296"/>
      <c r="K34" s="294"/>
    </row>
    <row r="35" spans="2:11" s="1" customFormat="1" ht="15" customHeight="1">
      <c r="B35" s="297"/>
      <c r="C35" s="298"/>
      <c r="D35" s="296" t="s">
        <v>3794</v>
      </c>
      <c r="E35" s="296"/>
      <c r="F35" s="296"/>
      <c r="G35" s="296"/>
      <c r="H35" s="296"/>
      <c r="I35" s="296"/>
      <c r="J35" s="296"/>
      <c r="K35" s="294"/>
    </row>
    <row r="36" spans="2:11" s="1" customFormat="1" ht="15" customHeight="1">
      <c r="B36" s="297"/>
      <c r="C36" s="298"/>
      <c r="D36" s="296"/>
      <c r="E36" s="299" t="s">
        <v>149</v>
      </c>
      <c r="F36" s="296"/>
      <c r="G36" s="296" t="s">
        <v>3795</v>
      </c>
      <c r="H36" s="296"/>
      <c r="I36" s="296"/>
      <c r="J36" s="296"/>
      <c r="K36" s="294"/>
    </row>
    <row r="37" spans="2:11" s="1" customFormat="1" ht="30.75" customHeight="1">
      <c r="B37" s="297"/>
      <c r="C37" s="298"/>
      <c r="D37" s="296"/>
      <c r="E37" s="299" t="s">
        <v>3796</v>
      </c>
      <c r="F37" s="296"/>
      <c r="G37" s="296" t="s">
        <v>3797</v>
      </c>
      <c r="H37" s="296"/>
      <c r="I37" s="296"/>
      <c r="J37" s="296"/>
      <c r="K37" s="294"/>
    </row>
    <row r="38" spans="2:11" s="1" customFormat="1" ht="15" customHeight="1">
      <c r="B38" s="297"/>
      <c r="C38" s="298"/>
      <c r="D38" s="296"/>
      <c r="E38" s="299" t="s">
        <v>53</v>
      </c>
      <c r="F38" s="296"/>
      <c r="G38" s="296" t="s">
        <v>3798</v>
      </c>
      <c r="H38" s="296"/>
      <c r="I38" s="296"/>
      <c r="J38" s="296"/>
      <c r="K38" s="294"/>
    </row>
    <row r="39" spans="2:11" s="1" customFormat="1" ht="15" customHeight="1">
      <c r="B39" s="297"/>
      <c r="C39" s="298"/>
      <c r="D39" s="296"/>
      <c r="E39" s="299" t="s">
        <v>54</v>
      </c>
      <c r="F39" s="296"/>
      <c r="G39" s="296" t="s">
        <v>3799</v>
      </c>
      <c r="H39" s="296"/>
      <c r="I39" s="296"/>
      <c r="J39" s="296"/>
      <c r="K39" s="294"/>
    </row>
    <row r="40" spans="2:11" s="1" customFormat="1" ht="15" customHeight="1">
      <c r="B40" s="297"/>
      <c r="C40" s="298"/>
      <c r="D40" s="296"/>
      <c r="E40" s="299" t="s">
        <v>150</v>
      </c>
      <c r="F40" s="296"/>
      <c r="G40" s="296" t="s">
        <v>3800</v>
      </c>
      <c r="H40" s="296"/>
      <c r="I40" s="296"/>
      <c r="J40" s="296"/>
      <c r="K40" s="294"/>
    </row>
    <row r="41" spans="2:11" s="1" customFormat="1" ht="15" customHeight="1">
      <c r="B41" s="297"/>
      <c r="C41" s="298"/>
      <c r="D41" s="296"/>
      <c r="E41" s="299" t="s">
        <v>151</v>
      </c>
      <c r="F41" s="296"/>
      <c r="G41" s="296" t="s">
        <v>3801</v>
      </c>
      <c r="H41" s="296"/>
      <c r="I41" s="296"/>
      <c r="J41" s="296"/>
      <c r="K41" s="294"/>
    </row>
    <row r="42" spans="2:11" s="1" customFormat="1" ht="15" customHeight="1">
      <c r="B42" s="297"/>
      <c r="C42" s="298"/>
      <c r="D42" s="296"/>
      <c r="E42" s="299" t="s">
        <v>3802</v>
      </c>
      <c r="F42" s="296"/>
      <c r="G42" s="296" t="s">
        <v>3803</v>
      </c>
      <c r="H42" s="296"/>
      <c r="I42" s="296"/>
      <c r="J42" s="296"/>
      <c r="K42" s="294"/>
    </row>
    <row r="43" spans="2:11" s="1" customFormat="1" ht="15" customHeight="1">
      <c r="B43" s="297"/>
      <c r="C43" s="298"/>
      <c r="D43" s="296"/>
      <c r="E43" s="299"/>
      <c r="F43" s="296"/>
      <c r="G43" s="296" t="s">
        <v>3804</v>
      </c>
      <c r="H43" s="296"/>
      <c r="I43" s="296"/>
      <c r="J43" s="296"/>
      <c r="K43" s="294"/>
    </row>
    <row r="44" spans="2:11" s="1" customFormat="1" ht="15" customHeight="1">
      <c r="B44" s="297"/>
      <c r="C44" s="298"/>
      <c r="D44" s="296"/>
      <c r="E44" s="299" t="s">
        <v>3805</v>
      </c>
      <c r="F44" s="296"/>
      <c r="G44" s="296" t="s">
        <v>3806</v>
      </c>
      <c r="H44" s="296"/>
      <c r="I44" s="296"/>
      <c r="J44" s="296"/>
      <c r="K44" s="294"/>
    </row>
    <row r="45" spans="2:11" s="1" customFormat="1" ht="15" customHeight="1">
      <c r="B45" s="297"/>
      <c r="C45" s="298"/>
      <c r="D45" s="296"/>
      <c r="E45" s="299" t="s">
        <v>153</v>
      </c>
      <c r="F45" s="296"/>
      <c r="G45" s="296" t="s">
        <v>3807</v>
      </c>
      <c r="H45" s="296"/>
      <c r="I45" s="296"/>
      <c r="J45" s="296"/>
      <c r="K45" s="294"/>
    </row>
    <row r="46" spans="2:11" s="1" customFormat="1" ht="12.75" customHeight="1">
      <c r="B46" s="297"/>
      <c r="C46" s="298"/>
      <c r="D46" s="296"/>
      <c r="E46" s="296"/>
      <c r="F46" s="296"/>
      <c r="G46" s="296"/>
      <c r="H46" s="296"/>
      <c r="I46" s="296"/>
      <c r="J46" s="296"/>
      <c r="K46" s="294"/>
    </row>
    <row r="47" spans="2:11" s="1" customFormat="1" ht="15" customHeight="1">
      <c r="B47" s="297"/>
      <c r="C47" s="298"/>
      <c r="D47" s="296" t="s">
        <v>3808</v>
      </c>
      <c r="E47" s="296"/>
      <c r="F47" s="296"/>
      <c r="G47" s="296"/>
      <c r="H47" s="296"/>
      <c r="I47" s="296"/>
      <c r="J47" s="296"/>
      <c r="K47" s="294"/>
    </row>
    <row r="48" spans="2:11" s="1" customFormat="1" ht="15" customHeight="1">
      <c r="B48" s="297"/>
      <c r="C48" s="298"/>
      <c r="D48" s="298"/>
      <c r="E48" s="296" t="s">
        <v>3809</v>
      </c>
      <c r="F48" s="296"/>
      <c r="G48" s="296"/>
      <c r="H48" s="296"/>
      <c r="I48" s="296"/>
      <c r="J48" s="296"/>
      <c r="K48" s="294"/>
    </row>
    <row r="49" spans="2:11" s="1" customFormat="1" ht="15" customHeight="1">
      <c r="B49" s="297"/>
      <c r="C49" s="298"/>
      <c r="D49" s="298"/>
      <c r="E49" s="296" t="s">
        <v>3810</v>
      </c>
      <c r="F49" s="296"/>
      <c r="G49" s="296"/>
      <c r="H49" s="296"/>
      <c r="I49" s="296"/>
      <c r="J49" s="296"/>
      <c r="K49" s="294"/>
    </row>
    <row r="50" spans="2:11" s="1" customFormat="1" ht="15" customHeight="1">
      <c r="B50" s="297"/>
      <c r="C50" s="298"/>
      <c r="D50" s="298"/>
      <c r="E50" s="296" t="s">
        <v>3811</v>
      </c>
      <c r="F50" s="296"/>
      <c r="G50" s="296"/>
      <c r="H50" s="296"/>
      <c r="I50" s="296"/>
      <c r="J50" s="296"/>
      <c r="K50" s="294"/>
    </row>
    <row r="51" spans="2:11" s="1" customFormat="1" ht="15" customHeight="1">
      <c r="B51" s="297"/>
      <c r="C51" s="298"/>
      <c r="D51" s="296" t="s">
        <v>3812</v>
      </c>
      <c r="E51" s="296"/>
      <c r="F51" s="296"/>
      <c r="G51" s="296"/>
      <c r="H51" s="296"/>
      <c r="I51" s="296"/>
      <c r="J51" s="296"/>
      <c r="K51" s="294"/>
    </row>
    <row r="52" spans="2:11" s="1" customFormat="1" ht="25.5" customHeight="1">
      <c r="B52" s="292"/>
      <c r="C52" s="293" t="s">
        <v>3813</v>
      </c>
      <c r="D52" s="293"/>
      <c r="E52" s="293"/>
      <c r="F52" s="293"/>
      <c r="G52" s="293"/>
      <c r="H52" s="293"/>
      <c r="I52" s="293"/>
      <c r="J52" s="293"/>
      <c r="K52" s="294"/>
    </row>
    <row r="53" spans="2:11" s="1" customFormat="1" ht="5.25" customHeight="1">
      <c r="B53" s="292"/>
      <c r="C53" s="295"/>
      <c r="D53" s="295"/>
      <c r="E53" s="295"/>
      <c r="F53" s="295"/>
      <c r="G53" s="295"/>
      <c r="H53" s="295"/>
      <c r="I53" s="295"/>
      <c r="J53" s="295"/>
      <c r="K53" s="294"/>
    </row>
    <row r="54" spans="2:11" s="1" customFormat="1" ht="15" customHeight="1">
      <c r="B54" s="292"/>
      <c r="C54" s="296" t="s">
        <v>3814</v>
      </c>
      <c r="D54" s="296"/>
      <c r="E54" s="296"/>
      <c r="F54" s="296"/>
      <c r="G54" s="296"/>
      <c r="H54" s="296"/>
      <c r="I54" s="296"/>
      <c r="J54" s="296"/>
      <c r="K54" s="294"/>
    </row>
    <row r="55" spans="2:11" s="1" customFormat="1" ht="15" customHeight="1">
      <c r="B55" s="292"/>
      <c r="C55" s="296" t="s">
        <v>3815</v>
      </c>
      <c r="D55" s="296"/>
      <c r="E55" s="296"/>
      <c r="F55" s="296"/>
      <c r="G55" s="296"/>
      <c r="H55" s="296"/>
      <c r="I55" s="296"/>
      <c r="J55" s="296"/>
      <c r="K55" s="294"/>
    </row>
    <row r="56" spans="2:11" s="1" customFormat="1" ht="12.75" customHeight="1">
      <c r="B56" s="292"/>
      <c r="C56" s="296"/>
      <c r="D56" s="296"/>
      <c r="E56" s="296"/>
      <c r="F56" s="296"/>
      <c r="G56" s="296"/>
      <c r="H56" s="296"/>
      <c r="I56" s="296"/>
      <c r="J56" s="296"/>
      <c r="K56" s="294"/>
    </row>
    <row r="57" spans="2:11" s="1" customFormat="1" ht="15" customHeight="1">
      <c r="B57" s="292"/>
      <c r="C57" s="296" t="s">
        <v>3816</v>
      </c>
      <c r="D57" s="296"/>
      <c r="E57" s="296"/>
      <c r="F57" s="296"/>
      <c r="G57" s="296"/>
      <c r="H57" s="296"/>
      <c r="I57" s="296"/>
      <c r="J57" s="296"/>
      <c r="K57" s="294"/>
    </row>
    <row r="58" spans="2:11" s="1" customFormat="1" ht="15" customHeight="1">
      <c r="B58" s="292"/>
      <c r="C58" s="298"/>
      <c r="D58" s="296" t="s">
        <v>3817</v>
      </c>
      <c r="E58" s="296"/>
      <c r="F58" s="296"/>
      <c r="G58" s="296"/>
      <c r="H58" s="296"/>
      <c r="I58" s="296"/>
      <c r="J58" s="296"/>
      <c r="K58" s="294"/>
    </row>
    <row r="59" spans="2:11" s="1" customFormat="1" ht="15" customHeight="1">
      <c r="B59" s="292"/>
      <c r="C59" s="298"/>
      <c r="D59" s="296" t="s">
        <v>3818</v>
      </c>
      <c r="E59" s="296"/>
      <c r="F59" s="296"/>
      <c r="G59" s="296"/>
      <c r="H59" s="296"/>
      <c r="I59" s="296"/>
      <c r="J59" s="296"/>
      <c r="K59" s="294"/>
    </row>
    <row r="60" spans="2:11" s="1" customFormat="1" ht="15" customHeight="1">
      <c r="B60" s="292"/>
      <c r="C60" s="298"/>
      <c r="D60" s="296" t="s">
        <v>3819</v>
      </c>
      <c r="E60" s="296"/>
      <c r="F60" s="296"/>
      <c r="G60" s="296"/>
      <c r="H60" s="296"/>
      <c r="I60" s="296"/>
      <c r="J60" s="296"/>
      <c r="K60" s="294"/>
    </row>
    <row r="61" spans="2:11" s="1" customFormat="1" ht="15" customHeight="1">
      <c r="B61" s="292"/>
      <c r="C61" s="298"/>
      <c r="D61" s="296" t="s">
        <v>3820</v>
      </c>
      <c r="E61" s="296"/>
      <c r="F61" s="296"/>
      <c r="G61" s="296"/>
      <c r="H61" s="296"/>
      <c r="I61" s="296"/>
      <c r="J61" s="296"/>
      <c r="K61" s="294"/>
    </row>
    <row r="62" spans="2:11" s="1" customFormat="1" ht="15" customHeight="1">
      <c r="B62" s="292"/>
      <c r="C62" s="298"/>
      <c r="D62" s="301" t="s">
        <v>3821</v>
      </c>
      <c r="E62" s="301"/>
      <c r="F62" s="301"/>
      <c r="G62" s="301"/>
      <c r="H62" s="301"/>
      <c r="I62" s="301"/>
      <c r="J62" s="301"/>
      <c r="K62" s="294"/>
    </row>
    <row r="63" spans="2:11" s="1" customFormat="1" ht="15" customHeight="1">
      <c r="B63" s="292"/>
      <c r="C63" s="298"/>
      <c r="D63" s="296" t="s">
        <v>3822</v>
      </c>
      <c r="E63" s="296"/>
      <c r="F63" s="296"/>
      <c r="G63" s="296"/>
      <c r="H63" s="296"/>
      <c r="I63" s="296"/>
      <c r="J63" s="296"/>
      <c r="K63" s="294"/>
    </row>
    <row r="64" spans="2:11" s="1" customFormat="1" ht="12.75" customHeight="1">
      <c r="B64" s="292"/>
      <c r="C64" s="298"/>
      <c r="D64" s="298"/>
      <c r="E64" s="302"/>
      <c r="F64" s="298"/>
      <c r="G64" s="298"/>
      <c r="H64" s="298"/>
      <c r="I64" s="298"/>
      <c r="J64" s="298"/>
      <c r="K64" s="294"/>
    </row>
    <row r="65" spans="2:11" s="1" customFormat="1" ht="15" customHeight="1">
      <c r="B65" s="292"/>
      <c r="C65" s="298"/>
      <c r="D65" s="296" t="s">
        <v>3823</v>
      </c>
      <c r="E65" s="296"/>
      <c r="F65" s="296"/>
      <c r="G65" s="296"/>
      <c r="H65" s="296"/>
      <c r="I65" s="296"/>
      <c r="J65" s="296"/>
      <c r="K65" s="294"/>
    </row>
    <row r="66" spans="2:11" s="1" customFormat="1" ht="15" customHeight="1">
      <c r="B66" s="292"/>
      <c r="C66" s="298"/>
      <c r="D66" s="301" t="s">
        <v>3824</v>
      </c>
      <c r="E66" s="301"/>
      <c r="F66" s="301"/>
      <c r="G66" s="301"/>
      <c r="H66" s="301"/>
      <c r="I66" s="301"/>
      <c r="J66" s="301"/>
      <c r="K66" s="294"/>
    </row>
    <row r="67" spans="2:11" s="1" customFormat="1" ht="15" customHeight="1">
      <c r="B67" s="292"/>
      <c r="C67" s="298"/>
      <c r="D67" s="296" t="s">
        <v>3825</v>
      </c>
      <c r="E67" s="296"/>
      <c r="F67" s="296"/>
      <c r="G67" s="296"/>
      <c r="H67" s="296"/>
      <c r="I67" s="296"/>
      <c r="J67" s="296"/>
      <c r="K67" s="294"/>
    </row>
    <row r="68" spans="2:11" s="1" customFormat="1" ht="15" customHeight="1">
      <c r="B68" s="292"/>
      <c r="C68" s="298"/>
      <c r="D68" s="296" t="s">
        <v>3826</v>
      </c>
      <c r="E68" s="296"/>
      <c r="F68" s="296"/>
      <c r="G68" s="296"/>
      <c r="H68" s="296"/>
      <c r="I68" s="296"/>
      <c r="J68" s="296"/>
      <c r="K68" s="294"/>
    </row>
    <row r="69" spans="2:11" s="1" customFormat="1" ht="15" customHeight="1">
      <c r="B69" s="292"/>
      <c r="C69" s="298"/>
      <c r="D69" s="296" t="s">
        <v>3827</v>
      </c>
      <c r="E69" s="296"/>
      <c r="F69" s="296"/>
      <c r="G69" s="296"/>
      <c r="H69" s="296"/>
      <c r="I69" s="296"/>
      <c r="J69" s="296"/>
      <c r="K69" s="294"/>
    </row>
    <row r="70" spans="2:11" s="1" customFormat="1" ht="15" customHeight="1">
      <c r="B70" s="292"/>
      <c r="C70" s="298"/>
      <c r="D70" s="296" t="s">
        <v>3828</v>
      </c>
      <c r="E70" s="296"/>
      <c r="F70" s="296"/>
      <c r="G70" s="296"/>
      <c r="H70" s="296"/>
      <c r="I70" s="296"/>
      <c r="J70" s="296"/>
      <c r="K70" s="294"/>
    </row>
    <row r="71" spans="2:11" s="1" customFormat="1" ht="12.75" customHeight="1">
      <c r="B71" s="303"/>
      <c r="C71" s="304"/>
      <c r="D71" s="304"/>
      <c r="E71" s="304"/>
      <c r="F71" s="304"/>
      <c r="G71" s="304"/>
      <c r="H71" s="304"/>
      <c r="I71" s="304"/>
      <c r="J71" s="304"/>
      <c r="K71" s="305"/>
    </row>
    <row r="72" spans="2:11" s="1" customFormat="1" ht="18.75" customHeight="1">
      <c r="B72" s="306"/>
      <c r="C72" s="306"/>
      <c r="D72" s="306"/>
      <c r="E72" s="306"/>
      <c r="F72" s="306"/>
      <c r="G72" s="306"/>
      <c r="H72" s="306"/>
      <c r="I72" s="306"/>
      <c r="J72" s="306"/>
      <c r="K72" s="307"/>
    </row>
    <row r="73" spans="2:11" s="1" customFormat="1" ht="18.75" customHeight="1">
      <c r="B73" s="307"/>
      <c r="C73" s="307"/>
      <c r="D73" s="307"/>
      <c r="E73" s="307"/>
      <c r="F73" s="307"/>
      <c r="G73" s="307"/>
      <c r="H73" s="307"/>
      <c r="I73" s="307"/>
      <c r="J73" s="307"/>
      <c r="K73" s="307"/>
    </row>
    <row r="74" spans="2:11" s="1" customFormat="1" ht="7.5" customHeight="1">
      <c r="B74" s="308"/>
      <c r="C74" s="309"/>
      <c r="D74" s="309"/>
      <c r="E74" s="309"/>
      <c r="F74" s="309"/>
      <c r="G74" s="309"/>
      <c r="H74" s="309"/>
      <c r="I74" s="309"/>
      <c r="J74" s="309"/>
      <c r="K74" s="310"/>
    </row>
    <row r="75" spans="2:11" s="1" customFormat="1" ht="45" customHeight="1">
      <c r="B75" s="311"/>
      <c r="C75" s="312" t="s">
        <v>3829</v>
      </c>
      <c r="D75" s="312"/>
      <c r="E75" s="312"/>
      <c r="F75" s="312"/>
      <c r="G75" s="312"/>
      <c r="H75" s="312"/>
      <c r="I75" s="312"/>
      <c r="J75" s="312"/>
      <c r="K75" s="313"/>
    </row>
    <row r="76" spans="2:11" s="1" customFormat="1" ht="17.25" customHeight="1">
      <c r="B76" s="311"/>
      <c r="C76" s="314" t="s">
        <v>3830</v>
      </c>
      <c r="D76" s="314"/>
      <c r="E76" s="314"/>
      <c r="F76" s="314" t="s">
        <v>3831</v>
      </c>
      <c r="G76" s="315"/>
      <c r="H76" s="314" t="s">
        <v>54</v>
      </c>
      <c r="I76" s="314" t="s">
        <v>57</v>
      </c>
      <c r="J76" s="314" t="s">
        <v>3832</v>
      </c>
      <c r="K76" s="313"/>
    </row>
    <row r="77" spans="2:11" s="1" customFormat="1" ht="17.25" customHeight="1">
      <c r="B77" s="311"/>
      <c r="C77" s="316" t="s">
        <v>3833</v>
      </c>
      <c r="D77" s="316"/>
      <c r="E77" s="316"/>
      <c r="F77" s="317" t="s">
        <v>3834</v>
      </c>
      <c r="G77" s="318"/>
      <c r="H77" s="316"/>
      <c r="I77" s="316"/>
      <c r="J77" s="316" t="s">
        <v>3835</v>
      </c>
      <c r="K77" s="313"/>
    </row>
    <row r="78" spans="2:11" s="1" customFormat="1" ht="5.25" customHeight="1">
      <c r="B78" s="311"/>
      <c r="C78" s="319"/>
      <c r="D78" s="319"/>
      <c r="E78" s="319"/>
      <c r="F78" s="319"/>
      <c r="G78" s="320"/>
      <c r="H78" s="319"/>
      <c r="I78" s="319"/>
      <c r="J78" s="319"/>
      <c r="K78" s="313"/>
    </row>
    <row r="79" spans="2:11" s="1" customFormat="1" ht="15" customHeight="1">
      <c r="B79" s="311"/>
      <c r="C79" s="299" t="s">
        <v>53</v>
      </c>
      <c r="D79" s="321"/>
      <c r="E79" s="321"/>
      <c r="F79" s="322" t="s">
        <v>3836</v>
      </c>
      <c r="G79" s="323"/>
      <c r="H79" s="299" t="s">
        <v>3837</v>
      </c>
      <c r="I79" s="299" t="s">
        <v>3838</v>
      </c>
      <c r="J79" s="299">
        <v>20</v>
      </c>
      <c r="K79" s="313"/>
    </row>
    <row r="80" spans="2:11" s="1" customFormat="1" ht="15" customHeight="1">
      <c r="B80" s="311"/>
      <c r="C80" s="299" t="s">
        <v>3839</v>
      </c>
      <c r="D80" s="299"/>
      <c r="E80" s="299"/>
      <c r="F80" s="322" t="s">
        <v>3836</v>
      </c>
      <c r="G80" s="323"/>
      <c r="H80" s="299" t="s">
        <v>3840</v>
      </c>
      <c r="I80" s="299" t="s">
        <v>3838</v>
      </c>
      <c r="J80" s="299">
        <v>120</v>
      </c>
      <c r="K80" s="313"/>
    </row>
    <row r="81" spans="2:11" s="1" customFormat="1" ht="15" customHeight="1">
      <c r="B81" s="324"/>
      <c r="C81" s="299" t="s">
        <v>3841</v>
      </c>
      <c r="D81" s="299"/>
      <c r="E81" s="299"/>
      <c r="F81" s="322" t="s">
        <v>3842</v>
      </c>
      <c r="G81" s="323"/>
      <c r="H81" s="299" t="s">
        <v>3843</v>
      </c>
      <c r="I81" s="299" t="s">
        <v>3838</v>
      </c>
      <c r="J81" s="299">
        <v>50</v>
      </c>
      <c r="K81" s="313"/>
    </row>
    <row r="82" spans="2:11" s="1" customFormat="1" ht="15" customHeight="1">
      <c r="B82" s="324"/>
      <c r="C82" s="299" t="s">
        <v>3844</v>
      </c>
      <c r="D82" s="299"/>
      <c r="E82" s="299"/>
      <c r="F82" s="322" t="s">
        <v>3836</v>
      </c>
      <c r="G82" s="323"/>
      <c r="H82" s="299" t="s">
        <v>3845</v>
      </c>
      <c r="I82" s="299" t="s">
        <v>3846</v>
      </c>
      <c r="J82" s="299"/>
      <c r="K82" s="313"/>
    </row>
    <row r="83" spans="2:11" s="1" customFormat="1" ht="15" customHeight="1">
      <c r="B83" s="324"/>
      <c r="C83" s="325" t="s">
        <v>3847</v>
      </c>
      <c r="D83" s="325"/>
      <c r="E83" s="325"/>
      <c r="F83" s="326" t="s">
        <v>3842</v>
      </c>
      <c r="G83" s="325"/>
      <c r="H83" s="325" t="s">
        <v>3848</v>
      </c>
      <c r="I83" s="325" t="s">
        <v>3838</v>
      </c>
      <c r="J83" s="325">
        <v>15</v>
      </c>
      <c r="K83" s="313"/>
    </row>
    <row r="84" spans="2:11" s="1" customFormat="1" ht="15" customHeight="1">
      <c r="B84" s="324"/>
      <c r="C84" s="325" t="s">
        <v>3849</v>
      </c>
      <c r="D84" s="325"/>
      <c r="E84" s="325"/>
      <c r="F84" s="326" t="s">
        <v>3842</v>
      </c>
      <c r="G84" s="325"/>
      <c r="H84" s="325" t="s">
        <v>3850</v>
      </c>
      <c r="I84" s="325" t="s">
        <v>3838</v>
      </c>
      <c r="J84" s="325">
        <v>15</v>
      </c>
      <c r="K84" s="313"/>
    </row>
    <row r="85" spans="2:11" s="1" customFormat="1" ht="15" customHeight="1">
      <c r="B85" s="324"/>
      <c r="C85" s="325" t="s">
        <v>3851</v>
      </c>
      <c r="D85" s="325"/>
      <c r="E85" s="325"/>
      <c r="F85" s="326" t="s">
        <v>3842</v>
      </c>
      <c r="G85" s="325"/>
      <c r="H85" s="325" t="s">
        <v>3852</v>
      </c>
      <c r="I85" s="325" t="s">
        <v>3838</v>
      </c>
      <c r="J85" s="325">
        <v>20</v>
      </c>
      <c r="K85" s="313"/>
    </row>
    <row r="86" spans="2:11" s="1" customFormat="1" ht="15" customHeight="1">
      <c r="B86" s="324"/>
      <c r="C86" s="325" t="s">
        <v>3853</v>
      </c>
      <c r="D86" s="325"/>
      <c r="E86" s="325"/>
      <c r="F86" s="326" t="s">
        <v>3842</v>
      </c>
      <c r="G86" s="325"/>
      <c r="H86" s="325" t="s">
        <v>3854</v>
      </c>
      <c r="I86" s="325" t="s">
        <v>3838</v>
      </c>
      <c r="J86" s="325">
        <v>20</v>
      </c>
      <c r="K86" s="313"/>
    </row>
    <row r="87" spans="2:11" s="1" customFormat="1" ht="15" customHeight="1">
      <c r="B87" s="324"/>
      <c r="C87" s="299" t="s">
        <v>3855</v>
      </c>
      <c r="D87" s="299"/>
      <c r="E87" s="299"/>
      <c r="F87" s="322" t="s">
        <v>3842</v>
      </c>
      <c r="G87" s="323"/>
      <c r="H87" s="299" t="s">
        <v>3856</v>
      </c>
      <c r="I87" s="299" t="s">
        <v>3838</v>
      </c>
      <c r="J87" s="299">
        <v>50</v>
      </c>
      <c r="K87" s="313"/>
    </row>
    <row r="88" spans="2:11" s="1" customFormat="1" ht="15" customHeight="1">
      <c r="B88" s="324"/>
      <c r="C88" s="299" t="s">
        <v>3857</v>
      </c>
      <c r="D88" s="299"/>
      <c r="E88" s="299"/>
      <c r="F88" s="322" t="s">
        <v>3842</v>
      </c>
      <c r="G88" s="323"/>
      <c r="H88" s="299" t="s">
        <v>3858</v>
      </c>
      <c r="I88" s="299" t="s">
        <v>3838</v>
      </c>
      <c r="J88" s="299">
        <v>20</v>
      </c>
      <c r="K88" s="313"/>
    </row>
    <row r="89" spans="2:11" s="1" customFormat="1" ht="15" customHeight="1">
      <c r="B89" s="324"/>
      <c r="C89" s="299" t="s">
        <v>3859</v>
      </c>
      <c r="D89" s="299"/>
      <c r="E89" s="299"/>
      <c r="F89" s="322" t="s">
        <v>3842</v>
      </c>
      <c r="G89" s="323"/>
      <c r="H89" s="299" t="s">
        <v>3860</v>
      </c>
      <c r="I89" s="299" t="s">
        <v>3838</v>
      </c>
      <c r="J89" s="299">
        <v>20</v>
      </c>
      <c r="K89" s="313"/>
    </row>
    <row r="90" spans="2:11" s="1" customFormat="1" ht="15" customHeight="1">
      <c r="B90" s="324"/>
      <c r="C90" s="299" t="s">
        <v>3861</v>
      </c>
      <c r="D90" s="299"/>
      <c r="E90" s="299"/>
      <c r="F90" s="322" t="s">
        <v>3842</v>
      </c>
      <c r="G90" s="323"/>
      <c r="H90" s="299" t="s">
        <v>3862</v>
      </c>
      <c r="I90" s="299" t="s">
        <v>3838</v>
      </c>
      <c r="J90" s="299">
        <v>50</v>
      </c>
      <c r="K90" s="313"/>
    </row>
    <row r="91" spans="2:11" s="1" customFormat="1" ht="15" customHeight="1">
      <c r="B91" s="324"/>
      <c r="C91" s="299" t="s">
        <v>3863</v>
      </c>
      <c r="D91" s="299"/>
      <c r="E91" s="299"/>
      <c r="F91" s="322" t="s">
        <v>3842</v>
      </c>
      <c r="G91" s="323"/>
      <c r="H91" s="299" t="s">
        <v>3863</v>
      </c>
      <c r="I91" s="299" t="s">
        <v>3838</v>
      </c>
      <c r="J91" s="299">
        <v>50</v>
      </c>
      <c r="K91" s="313"/>
    </row>
    <row r="92" spans="2:11" s="1" customFormat="1" ht="15" customHeight="1">
      <c r="B92" s="324"/>
      <c r="C92" s="299" t="s">
        <v>3864</v>
      </c>
      <c r="D92" s="299"/>
      <c r="E92" s="299"/>
      <c r="F92" s="322" t="s">
        <v>3842</v>
      </c>
      <c r="G92" s="323"/>
      <c r="H92" s="299" t="s">
        <v>3865</v>
      </c>
      <c r="I92" s="299" t="s">
        <v>3838</v>
      </c>
      <c r="J92" s="299">
        <v>255</v>
      </c>
      <c r="K92" s="313"/>
    </row>
    <row r="93" spans="2:11" s="1" customFormat="1" ht="15" customHeight="1">
      <c r="B93" s="324"/>
      <c r="C93" s="299" t="s">
        <v>3866</v>
      </c>
      <c r="D93" s="299"/>
      <c r="E93" s="299"/>
      <c r="F93" s="322" t="s">
        <v>3836</v>
      </c>
      <c r="G93" s="323"/>
      <c r="H93" s="299" t="s">
        <v>3867</v>
      </c>
      <c r="I93" s="299" t="s">
        <v>3868</v>
      </c>
      <c r="J93" s="299"/>
      <c r="K93" s="313"/>
    </row>
    <row r="94" spans="2:11" s="1" customFormat="1" ht="15" customHeight="1">
      <c r="B94" s="324"/>
      <c r="C94" s="299" t="s">
        <v>3869</v>
      </c>
      <c r="D94" s="299"/>
      <c r="E94" s="299"/>
      <c r="F94" s="322" t="s">
        <v>3836</v>
      </c>
      <c r="G94" s="323"/>
      <c r="H94" s="299" t="s">
        <v>3870</v>
      </c>
      <c r="I94" s="299" t="s">
        <v>3871</v>
      </c>
      <c r="J94" s="299"/>
      <c r="K94" s="313"/>
    </row>
    <row r="95" spans="2:11" s="1" customFormat="1" ht="15" customHeight="1">
      <c r="B95" s="324"/>
      <c r="C95" s="299" t="s">
        <v>3872</v>
      </c>
      <c r="D95" s="299"/>
      <c r="E95" s="299"/>
      <c r="F95" s="322" t="s">
        <v>3836</v>
      </c>
      <c r="G95" s="323"/>
      <c r="H95" s="299" t="s">
        <v>3872</v>
      </c>
      <c r="I95" s="299" t="s">
        <v>3871</v>
      </c>
      <c r="J95" s="299"/>
      <c r="K95" s="313"/>
    </row>
    <row r="96" spans="2:11" s="1" customFormat="1" ht="15" customHeight="1">
      <c r="B96" s="324"/>
      <c r="C96" s="299" t="s">
        <v>38</v>
      </c>
      <c r="D96" s="299"/>
      <c r="E96" s="299"/>
      <c r="F96" s="322" t="s">
        <v>3836</v>
      </c>
      <c r="G96" s="323"/>
      <c r="H96" s="299" t="s">
        <v>3873</v>
      </c>
      <c r="I96" s="299" t="s">
        <v>3871</v>
      </c>
      <c r="J96" s="299"/>
      <c r="K96" s="313"/>
    </row>
    <row r="97" spans="2:11" s="1" customFormat="1" ht="15" customHeight="1">
      <c r="B97" s="324"/>
      <c r="C97" s="299" t="s">
        <v>48</v>
      </c>
      <c r="D97" s="299"/>
      <c r="E97" s="299"/>
      <c r="F97" s="322" t="s">
        <v>3836</v>
      </c>
      <c r="G97" s="323"/>
      <c r="H97" s="299" t="s">
        <v>3874</v>
      </c>
      <c r="I97" s="299" t="s">
        <v>3871</v>
      </c>
      <c r="J97" s="299"/>
      <c r="K97" s="313"/>
    </row>
    <row r="98" spans="2:11" s="1" customFormat="1" ht="15" customHeight="1">
      <c r="B98" s="327"/>
      <c r="C98" s="328"/>
      <c r="D98" s="328"/>
      <c r="E98" s="328"/>
      <c r="F98" s="328"/>
      <c r="G98" s="328"/>
      <c r="H98" s="328"/>
      <c r="I98" s="328"/>
      <c r="J98" s="328"/>
      <c r="K98" s="329"/>
    </row>
    <row r="99" spans="2:11" s="1" customFormat="1" ht="18.75" customHeight="1">
      <c r="B99" s="330"/>
      <c r="C99" s="331"/>
      <c r="D99" s="331"/>
      <c r="E99" s="331"/>
      <c r="F99" s="331"/>
      <c r="G99" s="331"/>
      <c r="H99" s="331"/>
      <c r="I99" s="331"/>
      <c r="J99" s="331"/>
      <c r="K99" s="330"/>
    </row>
    <row r="100" spans="2:11" s="1" customFormat="1" ht="18.75" customHeight="1">
      <c r="B100" s="307"/>
      <c r="C100" s="307"/>
      <c r="D100" s="307"/>
      <c r="E100" s="307"/>
      <c r="F100" s="307"/>
      <c r="G100" s="307"/>
      <c r="H100" s="307"/>
      <c r="I100" s="307"/>
      <c r="J100" s="307"/>
      <c r="K100" s="307"/>
    </row>
    <row r="101" spans="2:11" s="1" customFormat="1" ht="7.5" customHeight="1">
      <c r="B101" s="308"/>
      <c r="C101" s="309"/>
      <c r="D101" s="309"/>
      <c r="E101" s="309"/>
      <c r="F101" s="309"/>
      <c r="G101" s="309"/>
      <c r="H101" s="309"/>
      <c r="I101" s="309"/>
      <c r="J101" s="309"/>
      <c r="K101" s="310"/>
    </row>
    <row r="102" spans="2:11" s="1" customFormat="1" ht="45" customHeight="1">
      <c r="B102" s="311"/>
      <c r="C102" s="312" t="s">
        <v>3875</v>
      </c>
      <c r="D102" s="312"/>
      <c r="E102" s="312"/>
      <c r="F102" s="312"/>
      <c r="G102" s="312"/>
      <c r="H102" s="312"/>
      <c r="I102" s="312"/>
      <c r="J102" s="312"/>
      <c r="K102" s="313"/>
    </row>
    <row r="103" spans="2:11" s="1" customFormat="1" ht="17.25" customHeight="1">
      <c r="B103" s="311"/>
      <c r="C103" s="314" t="s">
        <v>3830</v>
      </c>
      <c r="D103" s="314"/>
      <c r="E103" s="314"/>
      <c r="F103" s="314" t="s">
        <v>3831</v>
      </c>
      <c r="G103" s="315"/>
      <c r="H103" s="314" t="s">
        <v>54</v>
      </c>
      <c r="I103" s="314" t="s">
        <v>57</v>
      </c>
      <c r="J103" s="314" t="s">
        <v>3832</v>
      </c>
      <c r="K103" s="313"/>
    </row>
    <row r="104" spans="2:11" s="1" customFormat="1" ht="17.25" customHeight="1">
      <c r="B104" s="311"/>
      <c r="C104" s="316" t="s">
        <v>3833</v>
      </c>
      <c r="D104" s="316"/>
      <c r="E104" s="316"/>
      <c r="F104" s="317" t="s">
        <v>3834</v>
      </c>
      <c r="G104" s="318"/>
      <c r="H104" s="316"/>
      <c r="I104" s="316"/>
      <c r="J104" s="316" t="s">
        <v>3835</v>
      </c>
      <c r="K104" s="313"/>
    </row>
    <row r="105" spans="2:11" s="1" customFormat="1" ht="5.25" customHeight="1">
      <c r="B105" s="311"/>
      <c r="C105" s="314"/>
      <c r="D105" s="314"/>
      <c r="E105" s="314"/>
      <c r="F105" s="314"/>
      <c r="G105" s="332"/>
      <c r="H105" s="314"/>
      <c r="I105" s="314"/>
      <c r="J105" s="314"/>
      <c r="K105" s="313"/>
    </row>
    <row r="106" spans="2:11" s="1" customFormat="1" ht="15" customHeight="1">
      <c r="B106" s="311"/>
      <c r="C106" s="299" t="s">
        <v>53</v>
      </c>
      <c r="D106" s="321"/>
      <c r="E106" s="321"/>
      <c r="F106" s="322" t="s">
        <v>3836</v>
      </c>
      <c r="G106" s="299"/>
      <c r="H106" s="299" t="s">
        <v>3876</v>
      </c>
      <c r="I106" s="299" t="s">
        <v>3838</v>
      </c>
      <c r="J106" s="299">
        <v>20</v>
      </c>
      <c r="K106" s="313"/>
    </row>
    <row r="107" spans="2:11" s="1" customFormat="1" ht="15" customHeight="1">
      <c r="B107" s="311"/>
      <c r="C107" s="299" t="s">
        <v>3839</v>
      </c>
      <c r="D107" s="299"/>
      <c r="E107" s="299"/>
      <c r="F107" s="322" t="s">
        <v>3836</v>
      </c>
      <c r="G107" s="299"/>
      <c r="H107" s="299" t="s">
        <v>3876</v>
      </c>
      <c r="I107" s="299" t="s">
        <v>3838</v>
      </c>
      <c r="J107" s="299">
        <v>120</v>
      </c>
      <c r="K107" s="313"/>
    </row>
    <row r="108" spans="2:11" s="1" customFormat="1" ht="15" customHeight="1">
      <c r="B108" s="324"/>
      <c r="C108" s="299" t="s">
        <v>3841</v>
      </c>
      <c r="D108" s="299"/>
      <c r="E108" s="299"/>
      <c r="F108" s="322" t="s">
        <v>3842</v>
      </c>
      <c r="G108" s="299"/>
      <c r="H108" s="299" t="s">
        <v>3876</v>
      </c>
      <c r="I108" s="299" t="s">
        <v>3838</v>
      </c>
      <c r="J108" s="299">
        <v>50</v>
      </c>
      <c r="K108" s="313"/>
    </row>
    <row r="109" spans="2:11" s="1" customFormat="1" ht="15" customHeight="1">
      <c r="B109" s="324"/>
      <c r="C109" s="299" t="s">
        <v>3844</v>
      </c>
      <c r="D109" s="299"/>
      <c r="E109" s="299"/>
      <c r="F109" s="322" t="s">
        <v>3836</v>
      </c>
      <c r="G109" s="299"/>
      <c r="H109" s="299" t="s">
        <v>3876</v>
      </c>
      <c r="I109" s="299" t="s">
        <v>3846</v>
      </c>
      <c r="J109" s="299"/>
      <c r="K109" s="313"/>
    </row>
    <row r="110" spans="2:11" s="1" customFormat="1" ht="15" customHeight="1">
      <c r="B110" s="324"/>
      <c r="C110" s="299" t="s">
        <v>3855</v>
      </c>
      <c r="D110" s="299"/>
      <c r="E110" s="299"/>
      <c r="F110" s="322" t="s">
        <v>3842</v>
      </c>
      <c r="G110" s="299"/>
      <c r="H110" s="299" t="s">
        <v>3876</v>
      </c>
      <c r="I110" s="299" t="s">
        <v>3838</v>
      </c>
      <c r="J110" s="299">
        <v>50</v>
      </c>
      <c r="K110" s="313"/>
    </row>
    <row r="111" spans="2:11" s="1" customFormat="1" ht="15" customHeight="1">
      <c r="B111" s="324"/>
      <c r="C111" s="299" t="s">
        <v>3863</v>
      </c>
      <c r="D111" s="299"/>
      <c r="E111" s="299"/>
      <c r="F111" s="322" t="s">
        <v>3842</v>
      </c>
      <c r="G111" s="299"/>
      <c r="H111" s="299" t="s">
        <v>3876</v>
      </c>
      <c r="I111" s="299" t="s">
        <v>3838</v>
      </c>
      <c r="J111" s="299">
        <v>50</v>
      </c>
      <c r="K111" s="313"/>
    </row>
    <row r="112" spans="2:11" s="1" customFormat="1" ht="15" customHeight="1">
      <c r="B112" s="324"/>
      <c r="C112" s="299" t="s">
        <v>3861</v>
      </c>
      <c r="D112" s="299"/>
      <c r="E112" s="299"/>
      <c r="F112" s="322" t="s">
        <v>3842</v>
      </c>
      <c r="G112" s="299"/>
      <c r="H112" s="299" t="s">
        <v>3876</v>
      </c>
      <c r="I112" s="299" t="s">
        <v>3838</v>
      </c>
      <c r="J112" s="299">
        <v>50</v>
      </c>
      <c r="K112" s="313"/>
    </row>
    <row r="113" spans="2:11" s="1" customFormat="1" ht="15" customHeight="1">
      <c r="B113" s="324"/>
      <c r="C113" s="299" t="s">
        <v>53</v>
      </c>
      <c r="D113" s="299"/>
      <c r="E113" s="299"/>
      <c r="F113" s="322" t="s">
        <v>3836</v>
      </c>
      <c r="G113" s="299"/>
      <c r="H113" s="299" t="s">
        <v>3877</v>
      </c>
      <c r="I113" s="299" t="s">
        <v>3838</v>
      </c>
      <c r="J113" s="299">
        <v>20</v>
      </c>
      <c r="K113" s="313"/>
    </row>
    <row r="114" spans="2:11" s="1" customFormat="1" ht="15" customHeight="1">
      <c r="B114" s="324"/>
      <c r="C114" s="299" t="s">
        <v>3878</v>
      </c>
      <c r="D114" s="299"/>
      <c r="E114" s="299"/>
      <c r="F114" s="322" t="s">
        <v>3836</v>
      </c>
      <c r="G114" s="299"/>
      <c r="H114" s="299" t="s">
        <v>3879</v>
      </c>
      <c r="I114" s="299" t="s">
        <v>3838</v>
      </c>
      <c r="J114" s="299">
        <v>120</v>
      </c>
      <c r="K114" s="313"/>
    </row>
    <row r="115" spans="2:11" s="1" customFormat="1" ht="15" customHeight="1">
      <c r="B115" s="324"/>
      <c r="C115" s="299" t="s">
        <v>38</v>
      </c>
      <c r="D115" s="299"/>
      <c r="E115" s="299"/>
      <c r="F115" s="322" t="s">
        <v>3836</v>
      </c>
      <c r="G115" s="299"/>
      <c r="H115" s="299" t="s">
        <v>3880</v>
      </c>
      <c r="I115" s="299" t="s">
        <v>3871</v>
      </c>
      <c r="J115" s="299"/>
      <c r="K115" s="313"/>
    </row>
    <row r="116" spans="2:11" s="1" customFormat="1" ht="15" customHeight="1">
      <c r="B116" s="324"/>
      <c r="C116" s="299" t="s">
        <v>48</v>
      </c>
      <c r="D116" s="299"/>
      <c r="E116" s="299"/>
      <c r="F116" s="322" t="s">
        <v>3836</v>
      </c>
      <c r="G116" s="299"/>
      <c r="H116" s="299" t="s">
        <v>3881</v>
      </c>
      <c r="I116" s="299" t="s">
        <v>3871</v>
      </c>
      <c r="J116" s="299"/>
      <c r="K116" s="313"/>
    </row>
    <row r="117" spans="2:11" s="1" customFormat="1" ht="15" customHeight="1">
      <c r="B117" s="324"/>
      <c r="C117" s="299" t="s">
        <v>57</v>
      </c>
      <c r="D117" s="299"/>
      <c r="E117" s="299"/>
      <c r="F117" s="322" t="s">
        <v>3836</v>
      </c>
      <c r="G117" s="299"/>
      <c r="H117" s="299" t="s">
        <v>3882</v>
      </c>
      <c r="I117" s="299" t="s">
        <v>3883</v>
      </c>
      <c r="J117" s="299"/>
      <c r="K117" s="313"/>
    </row>
    <row r="118" spans="2:11" s="1" customFormat="1" ht="15" customHeight="1">
      <c r="B118" s="327"/>
      <c r="C118" s="333"/>
      <c r="D118" s="333"/>
      <c r="E118" s="333"/>
      <c r="F118" s="333"/>
      <c r="G118" s="333"/>
      <c r="H118" s="333"/>
      <c r="I118" s="333"/>
      <c r="J118" s="333"/>
      <c r="K118" s="329"/>
    </row>
    <row r="119" spans="2:11" s="1" customFormat="1" ht="18.75" customHeight="1">
      <c r="B119" s="334"/>
      <c r="C119" s="335"/>
      <c r="D119" s="335"/>
      <c r="E119" s="335"/>
      <c r="F119" s="336"/>
      <c r="G119" s="335"/>
      <c r="H119" s="335"/>
      <c r="I119" s="335"/>
      <c r="J119" s="335"/>
      <c r="K119" s="334"/>
    </row>
    <row r="120" spans="2:11" s="1" customFormat="1" ht="18.75" customHeight="1">
      <c r="B120" s="307"/>
      <c r="C120" s="307"/>
      <c r="D120" s="307"/>
      <c r="E120" s="307"/>
      <c r="F120" s="307"/>
      <c r="G120" s="307"/>
      <c r="H120" s="307"/>
      <c r="I120" s="307"/>
      <c r="J120" s="307"/>
      <c r="K120" s="307"/>
    </row>
    <row r="121" spans="2:11" s="1" customFormat="1" ht="7.5" customHeight="1">
      <c r="B121" s="337"/>
      <c r="C121" s="338"/>
      <c r="D121" s="338"/>
      <c r="E121" s="338"/>
      <c r="F121" s="338"/>
      <c r="G121" s="338"/>
      <c r="H121" s="338"/>
      <c r="I121" s="338"/>
      <c r="J121" s="338"/>
      <c r="K121" s="339"/>
    </row>
    <row r="122" spans="2:11" s="1" customFormat="1" ht="45" customHeight="1">
      <c r="B122" s="340"/>
      <c r="C122" s="290" t="s">
        <v>3884</v>
      </c>
      <c r="D122" s="290"/>
      <c r="E122" s="290"/>
      <c r="F122" s="290"/>
      <c r="G122" s="290"/>
      <c r="H122" s="290"/>
      <c r="I122" s="290"/>
      <c r="J122" s="290"/>
      <c r="K122" s="341"/>
    </row>
    <row r="123" spans="2:11" s="1" customFormat="1" ht="17.25" customHeight="1">
      <c r="B123" s="342"/>
      <c r="C123" s="314" t="s">
        <v>3830</v>
      </c>
      <c r="D123" s="314"/>
      <c r="E123" s="314"/>
      <c r="F123" s="314" t="s">
        <v>3831</v>
      </c>
      <c r="G123" s="315"/>
      <c r="H123" s="314" t="s">
        <v>54</v>
      </c>
      <c r="I123" s="314" t="s">
        <v>57</v>
      </c>
      <c r="J123" s="314" t="s">
        <v>3832</v>
      </c>
      <c r="K123" s="343"/>
    </row>
    <row r="124" spans="2:11" s="1" customFormat="1" ht="17.25" customHeight="1">
      <c r="B124" s="342"/>
      <c r="C124" s="316" t="s">
        <v>3833</v>
      </c>
      <c r="D124" s="316"/>
      <c r="E124" s="316"/>
      <c r="F124" s="317" t="s">
        <v>3834</v>
      </c>
      <c r="G124" s="318"/>
      <c r="H124" s="316"/>
      <c r="I124" s="316"/>
      <c r="J124" s="316" t="s">
        <v>3835</v>
      </c>
      <c r="K124" s="343"/>
    </row>
    <row r="125" spans="2:11" s="1" customFormat="1" ht="5.25" customHeight="1">
      <c r="B125" s="344"/>
      <c r="C125" s="319"/>
      <c r="D125" s="319"/>
      <c r="E125" s="319"/>
      <c r="F125" s="319"/>
      <c r="G125" s="345"/>
      <c r="H125" s="319"/>
      <c r="I125" s="319"/>
      <c r="J125" s="319"/>
      <c r="K125" s="346"/>
    </row>
    <row r="126" spans="2:11" s="1" customFormat="1" ht="15" customHeight="1">
      <c r="B126" s="344"/>
      <c r="C126" s="299" t="s">
        <v>3839</v>
      </c>
      <c r="D126" s="321"/>
      <c r="E126" s="321"/>
      <c r="F126" s="322" t="s">
        <v>3836</v>
      </c>
      <c r="G126" s="299"/>
      <c r="H126" s="299" t="s">
        <v>3876</v>
      </c>
      <c r="I126" s="299" t="s">
        <v>3838</v>
      </c>
      <c r="J126" s="299">
        <v>120</v>
      </c>
      <c r="K126" s="347"/>
    </row>
    <row r="127" spans="2:11" s="1" customFormat="1" ht="15" customHeight="1">
      <c r="B127" s="344"/>
      <c r="C127" s="299" t="s">
        <v>3885</v>
      </c>
      <c r="D127" s="299"/>
      <c r="E127" s="299"/>
      <c r="F127" s="322" t="s">
        <v>3836</v>
      </c>
      <c r="G127" s="299"/>
      <c r="H127" s="299" t="s">
        <v>3886</v>
      </c>
      <c r="I127" s="299" t="s">
        <v>3838</v>
      </c>
      <c r="J127" s="299" t="s">
        <v>3887</v>
      </c>
      <c r="K127" s="347"/>
    </row>
    <row r="128" spans="2:11" s="1" customFormat="1" ht="15" customHeight="1">
      <c r="B128" s="344"/>
      <c r="C128" s="299" t="s">
        <v>83</v>
      </c>
      <c r="D128" s="299"/>
      <c r="E128" s="299"/>
      <c r="F128" s="322" t="s">
        <v>3836</v>
      </c>
      <c r="G128" s="299"/>
      <c r="H128" s="299" t="s">
        <v>3888</v>
      </c>
      <c r="I128" s="299" t="s">
        <v>3838</v>
      </c>
      <c r="J128" s="299" t="s">
        <v>3887</v>
      </c>
      <c r="K128" s="347"/>
    </row>
    <row r="129" spans="2:11" s="1" customFormat="1" ht="15" customHeight="1">
      <c r="B129" s="344"/>
      <c r="C129" s="299" t="s">
        <v>3847</v>
      </c>
      <c r="D129" s="299"/>
      <c r="E129" s="299"/>
      <c r="F129" s="322" t="s">
        <v>3842</v>
      </c>
      <c r="G129" s="299"/>
      <c r="H129" s="299" t="s">
        <v>3848</v>
      </c>
      <c r="I129" s="299" t="s">
        <v>3838</v>
      </c>
      <c r="J129" s="299">
        <v>15</v>
      </c>
      <c r="K129" s="347"/>
    </row>
    <row r="130" spans="2:11" s="1" customFormat="1" ht="15" customHeight="1">
      <c r="B130" s="344"/>
      <c r="C130" s="325" t="s">
        <v>3849</v>
      </c>
      <c r="D130" s="325"/>
      <c r="E130" s="325"/>
      <c r="F130" s="326" t="s">
        <v>3842</v>
      </c>
      <c r="G130" s="325"/>
      <c r="H130" s="325" t="s">
        <v>3850</v>
      </c>
      <c r="I130" s="325" t="s">
        <v>3838</v>
      </c>
      <c r="J130" s="325">
        <v>15</v>
      </c>
      <c r="K130" s="347"/>
    </row>
    <row r="131" spans="2:11" s="1" customFormat="1" ht="15" customHeight="1">
      <c r="B131" s="344"/>
      <c r="C131" s="325" t="s">
        <v>3851</v>
      </c>
      <c r="D131" s="325"/>
      <c r="E131" s="325"/>
      <c r="F131" s="326" t="s">
        <v>3842</v>
      </c>
      <c r="G131" s="325"/>
      <c r="H131" s="325" t="s">
        <v>3852</v>
      </c>
      <c r="I131" s="325" t="s">
        <v>3838</v>
      </c>
      <c r="J131" s="325">
        <v>20</v>
      </c>
      <c r="K131" s="347"/>
    </row>
    <row r="132" spans="2:11" s="1" customFormat="1" ht="15" customHeight="1">
      <c r="B132" s="344"/>
      <c r="C132" s="325" t="s">
        <v>3853</v>
      </c>
      <c r="D132" s="325"/>
      <c r="E132" s="325"/>
      <c r="F132" s="326" t="s">
        <v>3842</v>
      </c>
      <c r="G132" s="325"/>
      <c r="H132" s="325" t="s">
        <v>3854</v>
      </c>
      <c r="I132" s="325" t="s">
        <v>3838</v>
      </c>
      <c r="J132" s="325">
        <v>20</v>
      </c>
      <c r="K132" s="347"/>
    </row>
    <row r="133" spans="2:11" s="1" customFormat="1" ht="15" customHeight="1">
      <c r="B133" s="344"/>
      <c r="C133" s="299" t="s">
        <v>3841</v>
      </c>
      <c r="D133" s="299"/>
      <c r="E133" s="299"/>
      <c r="F133" s="322" t="s">
        <v>3842</v>
      </c>
      <c r="G133" s="299"/>
      <c r="H133" s="299" t="s">
        <v>3876</v>
      </c>
      <c r="I133" s="299" t="s">
        <v>3838</v>
      </c>
      <c r="J133" s="299">
        <v>50</v>
      </c>
      <c r="K133" s="347"/>
    </row>
    <row r="134" spans="2:11" s="1" customFormat="1" ht="15" customHeight="1">
      <c r="B134" s="344"/>
      <c r="C134" s="299" t="s">
        <v>3855</v>
      </c>
      <c r="D134" s="299"/>
      <c r="E134" s="299"/>
      <c r="F134" s="322" t="s">
        <v>3842</v>
      </c>
      <c r="G134" s="299"/>
      <c r="H134" s="299" t="s">
        <v>3876</v>
      </c>
      <c r="I134" s="299" t="s">
        <v>3838</v>
      </c>
      <c r="J134" s="299">
        <v>50</v>
      </c>
      <c r="K134" s="347"/>
    </row>
    <row r="135" spans="2:11" s="1" customFormat="1" ht="15" customHeight="1">
      <c r="B135" s="344"/>
      <c r="C135" s="299" t="s">
        <v>3861</v>
      </c>
      <c r="D135" s="299"/>
      <c r="E135" s="299"/>
      <c r="F135" s="322" t="s">
        <v>3842</v>
      </c>
      <c r="G135" s="299"/>
      <c r="H135" s="299" t="s">
        <v>3876</v>
      </c>
      <c r="I135" s="299" t="s">
        <v>3838</v>
      </c>
      <c r="J135" s="299">
        <v>50</v>
      </c>
      <c r="K135" s="347"/>
    </row>
    <row r="136" spans="2:11" s="1" customFormat="1" ht="15" customHeight="1">
      <c r="B136" s="344"/>
      <c r="C136" s="299" t="s">
        <v>3863</v>
      </c>
      <c r="D136" s="299"/>
      <c r="E136" s="299"/>
      <c r="F136" s="322" t="s">
        <v>3842</v>
      </c>
      <c r="G136" s="299"/>
      <c r="H136" s="299" t="s">
        <v>3876</v>
      </c>
      <c r="I136" s="299" t="s">
        <v>3838</v>
      </c>
      <c r="J136" s="299">
        <v>50</v>
      </c>
      <c r="K136" s="347"/>
    </row>
    <row r="137" spans="2:11" s="1" customFormat="1" ht="15" customHeight="1">
      <c r="B137" s="344"/>
      <c r="C137" s="299" t="s">
        <v>3864</v>
      </c>
      <c r="D137" s="299"/>
      <c r="E137" s="299"/>
      <c r="F137" s="322" t="s">
        <v>3842</v>
      </c>
      <c r="G137" s="299"/>
      <c r="H137" s="299" t="s">
        <v>3889</v>
      </c>
      <c r="I137" s="299" t="s">
        <v>3838</v>
      </c>
      <c r="J137" s="299">
        <v>255</v>
      </c>
      <c r="K137" s="347"/>
    </row>
    <row r="138" spans="2:11" s="1" customFormat="1" ht="15" customHeight="1">
      <c r="B138" s="344"/>
      <c r="C138" s="299" t="s">
        <v>3866</v>
      </c>
      <c r="D138" s="299"/>
      <c r="E138" s="299"/>
      <c r="F138" s="322" t="s">
        <v>3836</v>
      </c>
      <c r="G138" s="299"/>
      <c r="H138" s="299" t="s">
        <v>3890</v>
      </c>
      <c r="I138" s="299" t="s">
        <v>3868</v>
      </c>
      <c r="J138" s="299"/>
      <c r="K138" s="347"/>
    </row>
    <row r="139" spans="2:11" s="1" customFormat="1" ht="15" customHeight="1">
      <c r="B139" s="344"/>
      <c r="C139" s="299" t="s">
        <v>3869</v>
      </c>
      <c r="D139" s="299"/>
      <c r="E139" s="299"/>
      <c r="F139" s="322" t="s">
        <v>3836</v>
      </c>
      <c r="G139" s="299"/>
      <c r="H139" s="299" t="s">
        <v>3891</v>
      </c>
      <c r="I139" s="299" t="s">
        <v>3871</v>
      </c>
      <c r="J139" s="299"/>
      <c r="K139" s="347"/>
    </row>
    <row r="140" spans="2:11" s="1" customFormat="1" ht="15" customHeight="1">
      <c r="B140" s="344"/>
      <c r="C140" s="299" t="s">
        <v>3872</v>
      </c>
      <c r="D140" s="299"/>
      <c r="E140" s="299"/>
      <c r="F140" s="322" t="s">
        <v>3836</v>
      </c>
      <c r="G140" s="299"/>
      <c r="H140" s="299" t="s">
        <v>3872</v>
      </c>
      <c r="I140" s="299" t="s">
        <v>3871</v>
      </c>
      <c r="J140" s="299"/>
      <c r="K140" s="347"/>
    </row>
    <row r="141" spans="2:11" s="1" customFormat="1" ht="15" customHeight="1">
      <c r="B141" s="344"/>
      <c r="C141" s="299" t="s">
        <v>38</v>
      </c>
      <c r="D141" s="299"/>
      <c r="E141" s="299"/>
      <c r="F141" s="322" t="s">
        <v>3836</v>
      </c>
      <c r="G141" s="299"/>
      <c r="H141" s="299" t="s">
        <v>3892</v>
      </c>
      <c r="I141" s="299" t="s">
        <v>3871</v>
      </c>
      <c r="J141" s="299"/>
      <c r="K141" s="347"/>
    </row>
    <row r="142" spans="2:11" s="1" customFormat="1" ht="15" customHeight="1">
      <c r="B142" s="344"/>
      <c r="C142" s="299" t="s">
        <v>3893</v>
      </c>
      <c r="D142" s="299"/>
      <c r="E142" s="299"/>
      <c r="F142" s="322" t="s">
        <v>3836</v>
      </c>
      <c r="G142" s="299"/>
      <c r="H142" s="299" t="s">
        <v>3894</v>
      </c>
      <c r="I142" s="299" t="s">
        <v>3871</v>
      </c>
      <c r="J142" s="299"/>
      <c r="K142" s="347"/>
    </row>
    <row r="143" spans="2:11" s="1" customFormat="1" ht="15" customHeight="1">
      <c r="B143" s="348"/>
      <c r="C143" s="349"/>
      <c r="D143" s="349"/>
      <c r="E143" s="349"/>
      <c r="F143" s="349"/>
      <c r="G143" s="349"/>
      <c r="H143" s="349"/>
      <c r="I143" s="349"/>
      <c r="J143" s="349"/>
      <c r="K143" s="350"/>
    </row>
    <row r="144" spans="2:11" s="1" customFormat="1" ht="18.75" customHeight="1">
      <c r="B144" s="335"/>
      <c r="C144" s="335"/>
      <c r="D144" s="335"/>
      <c r="E144" s="335"/>
      <c r="F144" s="336"/>
      <c r="G144" s="335"/>
      <c r="H144" s="335"/>
      <c r="I144" s="335"/>
      <c r="J144" s="335"/>
      <c r="K144" s="335"/>
    </row>
    <row r="145" spans="2:11" s="1" customFormat="1" ht="18.75" customHeight="1">
      <c r="B145" s="307"/>
      <c r="C145" s="307"/>
      <c r="D145" s="307"/>
      <c r="E145" s="307"/>
      <c r="F145" s="307"/>
      <c r="G145" s="307"/>
      <c r="H145" s="307"/>
      <c r="I145" s="307"/>
      <c r="J145" s="307"/>
      <c r="K145" s="307"/>
    </row>
    <row r="146" spans="2:11" s="1" customFormat="1" ht="7.5" customHeight="1">
      <c r="B146" s="308"/>
      <c r="C146" s="309"/>
      <c r="D146" s="309"/>
      <c r="E146" s="309"/>
      <c r="F146" s="309"/>
      <c r="G146" s="309"/>
      <c r="H146" s="309"/>
      <c r="I146" s="309"/>
      <c r="J146" s="309"/>
      <c r="K146" s="310"/>
    </row>
    <row r="147" spans="2:11" s="1" customFormat="1" ht="45" customHeight="1">
      <c r="B147" s="311"/>
      <c r="C147" s="312" t="s">
        <v>3895</v>
      </c>
      <c r="D147" s="312"/>
      <c r="E147" s="312"/>
      <c r="F147" s="312"/>
      <c r="G147" s="312"/>
      <c r="H147" s="312"/>
      <c r="I147" s="312"/>
      <c r="J147" s="312"/>
      <c r="K147" s="313"/>
    </row>
    <row r="148" spans="2:11" s="1" customFormat="1" ht="17.25" customHeight="1">
      <c r="B148" s="311"/>
      <c r="C148" s="314" t="s">
        <v>3830</v>
      </c>
      <c r="D148" s="314"/>
      <c r="E148" s="314"/>
      <c r="F148" s="314" t="s">
        <v>3831</v>
      </c>
      <c r="G148" s="315"/>
      <c r="H148" s="314" t="s">
        <v>54</v>
      </c>
      <c r="I148" s="314" t="s">
        <v>57</v>
      </c>
      <c r="J148" s="314" t="s">
        <v>3832</v>
      </c>
      <c r="K148" s="313"/>
    </row>
    <row r="149" spans="2:11" s="1" customFormat="1" ht="17.25" customHeight="1">
      <c r="B149" s="311"/>
      <c r="C149" s="316" t="s">
        <v>3833</v>
      </c>
      <c r="D149" s="316"/>
      <c r="E149" s="316"/>
      <c r="F149" s="317" t="s">
        <v>3834</v>
      </c>
      <c r="G149" s="318"/>
      <c r="H149" s="316"/>
      <c r="I149" s="316"/>
      <c r="J149" s="316" t="s">
        <v>3835</v>
      </c>
      <c r="K149" s="313"/>
    </row>
    <row r="150" spans="2:11" s="1" customFormat="1" ht="5.25" customHeight="1">
      <c r="B150" s="324"/>
      <c r="C150" s="319"/>
      <c r="D150" s="319"/>
      <c r="E150" s="319"/>
      <c r="F150" s="319"/>
      <c r="G150" s="320"/>
      <c r="H150" s="319"/>
      <c r="I150" s="319"/>
      <c r="J150" s="319"/>
      <c r="K150" s="347"/>
    </row>
    <row r="151" spans="2:11" s="1" customFormat="1" ht="15" customHeight="1">
      <c r="B151" s="324"/>
      <c r="C151" s="351" t="s">
        <v>3839</v>
      </c>
      <c r="D151" s="299"/>
      <c r="E151" s="299"/>
      <c r="F151" s="352" t="s">
        <v>3836</v>
      </c>
      <c r="G151" s="299"/>
      <c r="H151" s="351" t="s">
        <v>3876</v>
      </c>
      <c r="I151" s="351" t="s">
        <v>3838</v>
      </c>
      <c r="J151" s="351">
        <v>120</v>
      </c>
      <c r="K151" s="347"/>
    </row>
    <row r="152" spans="2:11" s="1" customFormat="1" ht="15" customHeight="1">
      <c r="B152" s="324"/>
      <c r="C152" s="351" t="s">
        <v>3885</v>
      </c>
      <c r="D152" s="299"/>
      <c r="E152" s="299"/>
      <c r="F152" s="352" t="s">
        <v>3836</v>
      </c>
      <c r="G152" s="299"/>
      <c r="H152" s="351" t="s">
        <v>3896</v>
      </c>
      <c r="I152" s="351" t="s">
        <v>3838</v>
      </c>
      <c r="J152" s="351" t="s">
        <v>3887</v>
      </c>
      <c r="K152" s="347"/>
    </row>
    <row r="153" spans="2:11" s="1" customFormat="1" ht="15" customHeight="1">
      <c r="B153" s="324"/>
      <c r="C153" s="351" t="s">
        <v>83</v>
      </c>
      <c r="D153" s="299"/>
      <c r="E153" s="299"/>
      <c r="F153" s="352" t="s">
        <v>3836</v>
      </c>
      <c r="G153" s="299"/>
      <c r="H153" s="351" t="s">
        <v>3897</v>
      </c>
      <c r="I153" s="351" t="s">
        <v>3838</v>
      </c>
      <c r="J153" s="351" t="s">
        <v>3887</v>
      </c>
      <c r="K153" s="347"/>
    </row>
    <row r="154" spans="2:11" s="1" customFormat="1" ht="15" customHeight="1">
      <c r="B154" s="324"/>
      <c r="C154" s="351" t="s">
        <v>3841</v>
      </c>
      <c r="D154" s="299"/>
      <c r="E154" s="299"/>
      <c r="F154" s="352" t="s">
        <v>3842</v>
      </c>
      <c r="G154" s="299"/>
      <c r="H154" s="351" t="s">
        <v>3876</v>
      </c>
      <c r="I154" s="351" t="s">
        <v>3838</v>
      </c>
      <c r="J154" s="351">
        <v>50</v>
      </c>
      <c r="K154" s="347"/>
    </row>
    <row r="155" spans="2:11" s="1" customFormat="1" ht="15" customHeight="1">
      <c r="B155" s="324"/>
      <c r="C155" s="351" t="s">
        <v>3844</v>
      </c>
      <c r="D155" s="299"/>
      <c r="E155" s="299"/>
      <c r="F155" s="352" t="s">
        <v>3836</v>
      </c>
      <c r="G155" s="299"/>
      <c r="H155" s="351" t="s">
        <v>3876</v>
      </c>
      <c r="I155" s="351" t="s">
        <v>3846</v>
      </c>
      <c r="J155" s="351"/>
      <c r="K155" s="347"/>
    </row>
    <row r="156" spans="2:11" s="1" customFormat="1" ht="15" customHeight="1">
      <c r="B156" s="324"/>
      <c r="C156" s="351" t="s">
        <v>3855</v>
      </c>
      <c r="D156" s="299"/>
      <c r="E156" s="299"/>
      <c r="F156" s="352" t="s">
        <v>3842</v>
      </c>
      <c r="G156" s="299"/>
      <c r="H156" s="351" t="s">
        <v>3876</v>
      </c>
      <c r="I156" s="351" t="s">
        <v>3838</v>
      </c>
      <c r="J156" s="351">
        <v>50</v>
      </c>
      <c r="K156" s="347"/>
    </row>
    <row r="157" spans="2:11" s="1" customFormat="1" ht="15" customHeight="1">
      <c r="B157" s="324"/>
      <c r="C157" s="351" t="s">
        <v>3863</v>
      </c>
      <c r="D157" s="299"/>
      <c r="E157" s="299"/>
      <c r="F157" s="352" t="s">
        <v>3842</v>
      </c>
      <c r="G157" s="299"/>
      <c r="H157" s="351" t="s">
        <v>3876</v>
      </c>
      <c r="I157" s="351" t="s">
        <v>3838</v>
      </c>
      <c r="J157" s="351">
        <v>50</v>
      </c>
      <c r="K157" s="347"/>
    </row>
    <row r="158" spans="2:11" s="1" customFormat="1" ht="15" customHeight="1">
      <c r="B158" s="324"/>
      <c r="C158" s="351" t="s">
        <v>3861</v>
      </c>
      <c r="D158" s="299"/>
      <c r="E158" s="299"/>
      <c r="F158" s="352" t="s">
        <v>3842</v>
      </c>
      <c r="G158" s="299"/>
      <c r="H158" s="351" t="s">
        <v>3876</v>
      </c>
      <c r="I158" s="351" t="s">
        <v>3838</v>
      </c>
      <c r="J158" s="351">
        <v>50</v>
      </c>
      <c r="K158" s="347"/>
    </row>
    <row r="159" spans="2:11" s="1" customFormat="1" ht="15" customHeight="1">
      <c r="B159" s="324"/>
      <c r="C159" s="351" t="s">
        <v>120</v>
      </c>
      <c r="D159" s="299"/>
      <c r="E159" s="299"/>
      <c r="F159" s="352" t="s">
        <v>3836</v>
      </c>
      <c r="G159" s="299"/>
      <c r="H159" s="351" t="s">
        <v>3898</v>
      </c>
      <c r="I159" s="351" t="s">
        <v>3838</v>
      </c>
      <c r="J159" s="351" t="s">
        <v>3899</v>
      </c>
      <c r="K159" s="347"/>
    </row>
    <row r="160" spans="2:11" s="1" customFormat="1" ht="15" customHeight="1">
      <c r="B160" s="324"/>
      <c r="C160" s="351" t="s">
        <v>3900</v>
      </c>
      <c r="D160" s="299"/>
      <c r="E160" s="299"/>
      <c r="F160" s="352" t="s">
        <v>3836</v>
      </c>
      <c r="G160" s="299"/>
      <c r="H160" s="351" t="s">
        <v>3901</v>
      </c>
      <c r="I160" s="351" t="s">
        <v>3871</v>
      </c>
      <c r="J160" s="351"/>
      <c r="K160" s="347"/>
    </row>
    <row r="161" spans="2:11" s="1" customFormat="1" ht="15" customHeight="1">
      <c r="B161" s="353"/>
      <c r="C161" s="333"/>
      <c r="D161" s="333"/>
      <c r="E161" s="333"/>
      <c r="F161" s="333"/>
      <c r="G161" s="333"/>
      <c r="H161" s="333"/>
      <c r="I161" s="333"/>
      <c r="J161" s="333"/>
      <c r="K161" s="354"/>
    </row>
    <row r="162" spans="2:11" s="1" customFormat="1" ht="18.75" customHeight="1">
      <c r="B162" s="335"/>
      <c r="C162" s="345"/>
      <c r="D162" s="345"/>
      <c r="E162" s="345"/>
      <c r="F162" s="355"/>
      <c r="G162" s="345"/>
      <c r="H162" s="345"/>
      <c r="I162" s="345"/>
      <c r="J162" s="345"/>
      <c r="K162" s="335"/>
    </row>
    <row r="163" spans="2:11" s="1" customFormat="1" ht="18.75" customHeight="1">
      <c r="B163" s="307"/>
      <c r="C163" s="307"/>
      <c r="D163" s="307"/>
      <c r="E163" s="307"/>
      <c r="F163" s="307"/>
      <c r="G163" s="307"/>
      <c r="H163" s="307"/>
      <c r="I163" s="307"/>
      <c r="J163" s="307"/>
      <c r="K163" s="307"/>
    </row>
    <row r="164" spans="2:11" s="1" customFormat="1" ht="7.5" customHeight="1">
      <c r="B164" s="286"/>
      <c r="C164" s="287"/>
      <c r="D164" s="287"/>
      <c r="E164" s="287"/>
      <c r="F164" s="287"/>
      <c r="G164" s="287"/>
      <c r="H164" s="287"/>
      <c r="I164" s="287"/>
      <c r="J164" s="287"/>
      <c r="K164" s="288"/>
    </row>
    <row r="165" spans="2:11" s="1" customFormat="1" ht="45" customHeight="1">
      <c r="B165" s="289"/>
      <c r="C165" s="290" t="s">
        <v>3902</v>
      </c>
      <c r="D165" s="290"/>
      <c r="E165" s="290"/>
      <c r="F165" s="290"/>
      <c r="G165" s="290"/>
      <c r="H165" s="290"/>
      <c r="I165" s="290"/>
      <c r="J165" s="290"/>
      <c r="K165" s="291"/>
    </row>
    <row r="166" spans="2:11" s="1" customFormat="1" ht="17.25" customHeight="1">
      <c r="B166" s="289"/>
      <c r="C166" s="314" t="s">
        <v>3830</v>
      </c>
      <c r="D166" s="314"/>
      <c r="E166" s="314"/>
      <c r="F166" s="314" t="s">
        <v>3831</v>
      </c>
      <c r="G166" s="356"/>
      <c r="H166" s="357" t="s">
        <v>54</v>
      </c>
      <c r="I166" s="357" t="s">
        <v>57</v>
      </c>
      <c r="J166" s="314" t="s">
        <v>3832</v>
      </c>
      <c r="K166" s="291"/>
    </row>
    <row r="167" spans="2:11" s="1" customFormat="1" ht="17.25" customHeight="1">
      <c r="B167" s="292"/>
      <c r="C167" s="316" t="s">
        <v>3833</v>
      </c>
      <c r="D167" s="316"/>
      <c r="E167" s="316"/>
      <c r="F167" s="317" t="s">
        <v>3834</v>
      </c>
      <c r="G167" s="358"/>
      <c r="H167" s="359"/>
      <c r="I167" s="359"/>
      <c r="J167" s="316" t="s">
        <v>3835</v>
      </c>
      <c r="K167" s="294"/>
    </row>
    <row r="168" spans="2:11" s="1" customFormat="1" ht="5.25" customHeight="1">
      <c r="B168" s="324"/>
      <c r="C168" s="319"/>
      <c r="D168" s="319"/>
      <c r="E168" s="319"/>
      <c r="F168" s="319"/>
      <c r="G168" s="320"/>
      <c r="H168" s="319"/>
      <c r="I168" s="319"/>
      <c r="J168" s="319"/>
      <c r="K168" s="347"/>
    </row>
    <row r="169" spans="2:11" s="1" customFormat="1" ht="15" customHeight="1">
      <c r="B169" s="324"/>
      <c r="C169" s="299" t="s">
        <v>3839</v>
      </c>
      <c r="D169" s="299"/>
      <c r="E169" s="299"/>
      <c r="F169" s="322" t="s">
        <v>3836</v>
      </c>
      <c r="G169" s="299"/>
      <c r="H169" s="299" t="s">
        <v>3876</v>
      </c>
      <c r="I169" s="299" t="s">
        <v>3838</v>
      </c>
      <c r="J169" s="299">
        <v>120</v>
      </c>
      <c r="K169" s="347"/>
    </row>
    <row r="170" spans="2:11" s="1" customFormat="1" ht="15" customHeight="1">
      <c r="B170" s="324"/>
      <c r="C170" s="299" t="s">
        <v>3885</v>
      </c>
      <c r="D170" s="299"/>
      <c r="E170" s="299"/>
      <c r="F170" s="322" t="s">
        <v>3836</v>
      </c>
      <c r="G170" s="299"/>
      <c r="H170" s="299" t="s">
        <v>3886</v>
      </c>
      <c r="I170" s="299" t="s">
        <v>3838</v>
      </c>
      <c r="J170" s="299" t="s">
        <v>3887</v>
      </c>
      <c r="K170" s="347"/>
    </row>
    <row r="171" spans="2:11" s="1" customFormat="1" ht="15" customHeight="1">
      <c r="B171" s="324"/>
      <c r="C171" s="299" t="s">
        <v>83</v>
      </c>
      <c r="D171" s="299"/>
      <c r="E171" s="299"/>
      <c r="F171" s="322" t="s">
        <v>3836</v>
      </c>
      <c r="G171" s="299"/>
      <c r="H171" s="299" t="s">
        <v>3903</v>
      </c>
      <c r="I171" s="299" t="s">
        <v>3838</v>
      </c>
      <c r="J171" s="299" t="s">
        <v>3887</v>
      </c>
      <c r="K171" s="347"/>
    </row>
    <row r="172" spans="2:11" s="1" customFormat="1" ht="15" customHeight="1">
      <c r="B172" s="324"/>
      <c r="C172" s="299" t="s">
        <v>3841</v>
      </c>
      <c r="D172" s="299"/>
      <c r="E172" s="299"/>
      <c r="F172" s="322" t="s">
        <v>3842</v>
      </c>
      <c r="G172" s="299"/>
      <c r="H172" s="299" t="s">
        <v>3903</v>
      </c>
      <c r="I172" s="299" t="s">
        <v>3838</v>
      </c>
      <c r="J172" s="299">
        <v>50</v>
      </c>
      <c r="K172" s="347"/>
    </row>
    <row r="173" spans="2:11" s="1" customFormat="1" ht="15" customHeight="1">
      <c r="B173" s="324"/>
      <c r="C173" s="299" t="s">
        <v>3844</v>
      </c>
      <c r="D173" s="299"/>
      <c r="E173" s="299"/>
      <c r="F173" s="322" t="s">
        <v>3836</v>
      </c>
      <c r="G173" s="299"/>
      <c r="H173" s="299" t="s">
        <v>3903</v>
      </c>
      <c r="I173" s="299" t="s">
        <v>3846</v>
      </c>
      <c r="J173" s="299"/>
      <c r="K173" s="347"/>
    </row>
    <row r="174" spans="2:11" s="1" customFormat="1" ht="15" customHeight="1">
      <c r="B174" s="324"/>
      <c r="C174" s="299" t="s">
        <v>3855</v>
      </c>
      <c r="D174" s="299"/>
      <c r="E174" s="299"/>
      <c r="F174" s="322" t="s">
        <v>3842</v>
      </c>
      <c r="G174" s="299"/>
      <c r="H174" s="299" t="s">
        <v>3903</v>
      </c>
      <c r="I174" s="299" t="s">
        <v>3838</v>
      </c>
      <c r="J174" s="299">
        <v>50</v>
      </c>
      <c r="K174" s="347"/>
    </row>
    <row r="175" spans="2:11" s="1" customFormat="1" ht="15" customHeight="1">
      <c r="B175" s="324"/>
      <c r="C175" s="299" t="s">
        <v>3863</v>
      </c>
      <c r="D175" s="299"/>
      <c r="E175" s="299"/>
      <c r="F175" s="322" t="s">
        <v>3842</v>
      </c>
      <c r="G175" s="299"/>
      <c r="H175" s="299" t="s">
        <v>3903</v>
      </c>
      <c r="I175" s="299" t="s">
        <v>3838</v>
      </c>
      <c r="J175" s="299">
        <v>50</v>
      </c>
      <c r="K175" s="347"/>
    </row>
    <row r="176" spans="2:11" s="1" customFormat="1" ht="15" customHeight="1">
      <c r="B176" s="324"/>
      <c r="C176" s="299" t="s">
        <v>3861</v>
      </c>
      <c r="D176" s="299"/>
      <c r="E176" s="299"/>
      <c r="F176" s="322" t="s">
        <v>3842</v>
      </c>
      <c r="G176" s="299"/>
      <c r="H176" s="299" t="s">
        <v>3903</v>
      </c>
      <c r="I176" s="299" t="s">
        <v>3838</v>
      </c>
      <c r="J176" s="299">
        <v>50</v>
      </c>
      <c r="K176" s="347"/>
    </row>
    <row r="177" spans="2:11" s="1" customFormat="1" ht="15" customHeight="1">
      <c r="B177" s="324"/>
      <c r="C177" s="299" t="s">
        <v>149</v>
      </c>
      <c r="D177" s="299"/>
      <c r="E177" s="299"/>
      <c r="F177" s="322" t="s">
        <v>3836</v>
      </c>
      <c r="G177" s="299"/>
      <c r="H177" s="299" t="s">
        <v>3904</v>
      </c>
      <c r="I177" s="299" t="s">
        <v>3905</v>
      </c>
      <c r="J177" s="299"/>
      <c r="K177" s="347"/>
    </row>
    <row r="178" spans="2:11" s="1" customFormat="1" ht="15" customHeight="1">
      <c r="B178" s="324"/>
      <c r="C178" s="299" t="s">
        <v>57</v>
      </c>
      <c r="D178" s="299"/>
      <c r="E178" s="299"/>
      <c r="F178" s="322" t="s">
        <v>3836</v>
      </c>
      <c r="G178" s="299"/>
      <c r="H178" s="299" t="s">
        <v>3906</v>
      </c>
      <c r="I178" s="299" t="s">
        <v>3907</v>
      </c>
      <c r="J178" s="299">
        <v>1</v>
      </c>
      <c r="K178" s="347"/>
    </row>
    <row r="179" spans="2:11" s="1" customFormat="1" ht="15" customHeight="1">
      <c r="B179" s="324"/>
      <c r="C179" s="299" t="s">
        <v>53</v>
      </c>
      <c r="D179" s="299"/>
      <c r="E179" s="299"/>
      <c r="F179" s="322" t="s">
        <v>3836</v>
      </c>
      <c r="G179" s="299"/>
      <c r="H179" s="299" t="s">
        <v>3908</v>
      </c>
      <c r="I179" s="299" t="s">
        <v>3838</v>
      </c>
      <c r="J179" s="299">
        <v>20</v>
      </c>
      <c r="K179" s="347"/>
    </row>
    <row r="180" spans="2:11" s="1" customFormat="1" ht="15" customHeight="1">
      <c r="B180" s="324"/>
      <c r="C180" s="299" t="s">
        <v>54</v>
      </c>
      <c r="D180" s="299"/>
      <c r="E180" s="299"/>
      <c r="F180" s="322" t="s">
        <v>3836</v>
      </c>
      <c r="G180" s="299"/>
      <c r="H180" s="299" t="s">
        <v>3909</v>
      </c>
      <c r="I180" s="299" t="s">
        <v>3838</v>
      </c>
      <c r="J180" s="299">
        <v>255</v>
      </c>
      <c r="K180" s="347"/>
    </row>
    <row r="181" spans="2:11" s="1" customFormat="1" ht="15" customHeight="1">
      <c r="B181" s="324"/>
      <c r="C181" s="299" t="s">
        <v>150</v>
      </c>
      <c r="D181" s="299"/>
      <c r="E181" s="299"/>
      <c r="F181" s="322" t="s">
        <v>3836</v>
      </c>
      <c r="G181" s="299"/>
      <c r="H181" s="299" t="s">
        <v>3800</v>
      </c>
      <c r="I181" s="299" t="s">
        <v>3838</v>
      </c>
      <c r="J181" s="299">
        <v>10</v>
      </c>
      <c r="K181" s="347"/>
    </row>
    <row r="182" spans="2:11" s="1" customFormat="1" ht="15" customHeight="1">
      <c r="B182" s="324"/>
      <c r="C182" s="299" t="s">
        <v>151</v>
      </c>
      <c r="D182" s="299"/>
      <c r="E182" s="299"/>
      <c r="F182" s="322" t="s">
        <v>3836</v>
      </c>
      <c r="G182" s="299"/>
      <c r="H182" s="299" t="s">
        <v>3910</v>
      </c>
      <c r="I182" s="299" t="s">
        <v>3871</v>
      </c>
      <c r="J182" s="299"/>
      <c r="K182" s="347"/>
    </row>
    <row r="183" spans="2:11" s="1" customFormat="1" ht="15" customHeight="1">
      <c r="B183" s="324"/>
      <c r="C183" s="299" t="s">
        <v>3911</v>
      </c>
      <c r="D183" s="299"/>
      <c r="E183" s="299"/>
      <c r="F183" s="322" t="s">
        <v>3836</v>
      </c>
      <c r="G183" s="299"/>
      <c r="H183" s="299" t="s">
        <v>3912</v>
      </c>
      <c r="I183" s="299" t="s">
        <v>3871</v>
      </c>
      <c r="J183" s="299"/>
      <c r="K183" s="347"/>
    </row>
    <row r="184" spans="2:11" s="1" customFormat="1" ht="15" customHeight="1">
      <c r="B184" s="324"/>
      <c r="C184" s="299" t="s">
        <v>3900</v>
      </c>
      <c r="D184" s="299"/>
      <c r="E184" s="299"/>
      <c r="F184" s="322" t="s">
        <v>3836</v>
      </c>
      <c r="G184" s="299"/>
      <c r="H184" s="299" t="s">
        <v>3913</v>
      </c>
      <c r="I184" s="299" t="s">
        <v>3871</v>
      </c>
      <c r="J184" s="299"/>
      <c r="K184" s="347"/>
    </row>
    <row r="185" spans="2:11" s="1" customFormat="1" ht="15" customHeight="1">
      <c r="B185" s="324"/>
      <c r="C185" s="299" t="s">
        <v>153</v>
      </c>
      <c r="D185" s="299"/>
      <c r="E185" s="299"/>
      <c r="F185" s="322" t="s">
        <v>3842</v>
      </c>
      <c r="G185" s="299"/>
      <c r="H185" s="299" t="s">
        <v>3914</v>
      </c>
      <c r="I185" s="299" t="s">
        <v>3838</v>
      </c>
      <c r="J185" s="299">
        <v>50</v>
      </c>
      <c r="K185" s="347"/>
    </row>
    <row r="186" spans="2:11" s="1" customFormat="1" ht="15" customHeight="1">
      <c r="B186" s="324"/>
      <c r="C186" s="299" t="s">
        <v>3915</v>
      </c>
      <c r="D186" s="299"/>
      <c r="E186" s="299"/>
      <c r="F186" s="322" t="s">
        <v>3842</v>
      </c>
      <c r="G186" s="299"/>
      <c r="H186" s="299" t="s">
        <v>3916</v>
      </c>
      <c r="I186" s="299" t="s">
        <v>3917</v>
      </c>
      <c r="J186" s="299"/>
      <c r="K186" s="347"/>
    </row>
    <row r="187" spans="2:11" s="1" customFormat="1" ht="15" customHeight="1">
      <c r="B187" s="324"/>
      <c r="C187" s="299" t="s">
        <v>3918</v>
      </c>
      <c r="D187" s="299"/>
      <c r="E187" s="299"/>
      <c r="F187" s="322" t="s">
        <v>3842</v>
      </c>
      <c r="G187" s="299"/>
      <c r="H187" s="299" t="s">
        <v>3919</v>
      </c>
      <c r="I187" s="299" t="s">
        <v>3917</v>
      </c>
      <c r="J187" s="299"/>
      <c r="K187" s="347"/>
    </row>
    <row r="188" spans="2:11" s="1" customFormat="1" ht="15" customHeight="1">
      <c r="B188" s="324"/>
      <c r="C188" s="299" t="s">
        <v>3920</v>
      </c>
      <c r="D188" s="299"/>
      <c r="E188" s="299"/>
      <c r="F188" s="322" t="s">
        <v>3842</v>
      </c>
      <c r="G188" s="299"/>
      <c r="H188" s="299" t="s">
        <v>3921</v>
      </c>
      <c r="I188" s="299" t="s">
        <v>3917</v>
      </c>
      <c r="J188" s="299"/>
      <c r="K188" s="347"/>
    </row>
    <row r="189" spans="2:11" s="1" customFormat="1" ht="15" customHeight="1">
      <c r="B189" s="324"/>
      <c r="C189" s="360" t="s">
        <v>3922</v>
      </c>
      <c r="D189" s="299"/>
      <c r="E189" s="299"/>
      <c r="F189" s="322" t="s">
        <v>3842</v>
      </c>
      <c r="G189" s="299"/>
      <c r="H189" s="299" t="s">
        <v>3923</v>
      </c>
      <c r="I189" s="299" t="s">
        <v>3924</v>
      </c>
      <c r="J189" s="361" t="s">
        <v>3925</v>
      </c>
      <c r="K189" s="347"/>
    </row>
    <row r="190" spans="2:11" s="17" customFormat="1" ht="15" customHeight="1">
      <c r="B190" s="362"/>
      <c r="C190" s="363" t="s">
        <v>3926</v>
      </c>
      <c r="D190" s="364"/>
      <c r="E190" s="364"/>
      <c r="F190" s="365" t="s">
        <v>3842</v>
      </c>
      <c r="G190" s="364"/>
      <c r="H190" s="364" t="s">
        <v>3927</v>
      </c>
      <c r="I190" s="364" t="s">
        <v>3924</v>
      </c>
      <c r="J190" s="366" t="s">
        <v>3925</v>
      </c>
      <c r="K190" s="367"/>
    </row>
    <row r="191" spans="2:11" s="1" customFormat="1" ht="15" customHeight="1">
      <c r="B191" s="324"/>
      <c r="C191" s="360" t="s">
        <v>42</v>
      </c>
      <c r="D191" s="299"/>
      <c r="E191" s="299"/>
      <c r="F191" s="322" t="s">
        <v>3836</v>
      </c>
      <c r="G191" s="299"/>
      <c r="H191" s="296" t="s">
        <v>3928</v>
      </c>
      <c r="I191" s="299" t="s">
        <v>3929</v>
      </c>
      <c r="J191" s="299"/>
      <c r="K191" s="347"/>
    </row>
    <row r="192" spans="2:11" s="1" customFormat="1" ht="15" customHeight="1">
      <c r="B192" s="324"/>
      <c r="C192" s="360" t="s">
        <v>3930</v>
      </c>
      <c r="D192" s="299"/>
      <c r="E192" s="299"/>
      <c r="F192" s="322" t="s">
        <v>3836</v>
      </c>
      <c r="G192" s="299"/>
      <c r="H192" s="299" t="s">
        <v>3931</v>
      </c>
      <c r="I192" s="299" t="s">
        <v>3871</v>
      </c>
      <c r="J192" s="299"/>
      <c r="K192" s="347"/>
    </row>
    <row r="193" spans="2:11" s="1" customFormat="1" ht="15" customHeight="1">
      <c r="B193" s="324"/>
      <c r="C193" s="360" t="s">
        <v>3932</v>
      </c>
      <c r="D193" s="299"/>
      <c r="E193" s="299"/>
      <c r="F193" s="322" t="s">
        <v>3836</v>
      </c>
      <c r="G193" s="299"/>
      <c r="H193" s="299" t="s">
        <v>3933</v>
      </c>
      <c r="I193" s="299" t="s">
        <v>3871</v>
      </c>
      <c r="J193" s="299"/>
      <c r="K193" s="347"/>
    </row>
    <row r="194" spans="2:11" s="1" customFormat="1" ht="15" customHeight="1">
      <c r="B194" s="324"/>
      <c r="C194" s="360" t="s">
        <v>3934</v>
      </c>
      <c r="D194" s="299"/>
      <c r="E194" s="299"/>
      <c r="F194" s="322" t="s">
        <v>3842</v>
      </c>
      <c r="G194" s="299"/>
      <c r="H194" s="299" t="s">
        <v>3935</v>
      </c>
      <c r="I194" s="299" t="s">
        <v>3871</v>
      </c>
      <c r="J194" s="299"/>
      <c r="K194" s="347"/>
    </row>
    <row r="195" spans="2:11" s="1" customFormat="1" ht="15" customHeight="1">
      <c r="B195" s="353"/>
      <c r="C195" s="368"/>
      <c r="D195" s="333"/>
      <c r="E195" s="333"/>
      <c r="F195" s="333"/>
      <c r="G195" s="333"/>
      <c r="H195" s="333"/>
      <c r="I195" s="333"/>
      <c r="J195" s="333"/>
      <c r="K195" s="354"/>
    </row>
    <row r="196" spans="2:11" s="1" customFormat="1" ht="18.75" customHeight="1">
      <c r="B196" s="335"/>
      <c r="C196" s="345"/>
      <c r="D196" s="345"/>
      <c r="E196" s="345"/>
      <c r="F196" s="355"/>
      <c r="G196" s="345"/>
      <c r="H196" s="345"/>
      <c r="I196" s="345"/>
      <c r="J196" s="345"/>
      <c r="K196" s="335"/>
    </row>
    <row r="197" spans="2:11" s="1" customFormat="1" ht="18.75" customHeight="1">
      <c r="B197" s="335"/>
      <c r="C197" s="345"/>
      <c r="D197" s="345"/>
      <c r="E197" s="345"/>
      <c r="F197" s="355"/>
      <c r="G197" s="345"/>
      <c r="H197" s="345"/>
      <c r="I197" s="345"/>
      <c r="J197" s="345"/>
      <c r="K197" s="335"/>
    </row>
    <row r="198" spans="2:11" s="1" customFormat="1" ht="18.75" customHeight="1">
      <c r="B198" s="307"/>
      <c r="C198" s="307"/>
      <c r="D198" s="307"/>
      <c r="E198" s="307"/>
      <c r="F198" s="307"/>
      <c r="G198" s="307"/>
      <c r="H198" s="307"/>
      <c r="I198" s="307"/>
      <c r="J198" s="307"/>
      <c r="K198" s="307"/>
    </row>
    <row r="199" spans="2:11" s="1" customFormat="1" ht="13.5">
      <c r="B199" s="286"/>
      <c r="C199" s="287"/>
      <c r="D199" s="287"/>
      <c r="E199" s="287"/>
      <c r="F199" s="287"/>
      <c r="G199" s="287"/>
      <c r="H199" s="287"/>
      <c r="I199" s="287"/>
      <c r="J199" s="287"/>
      <c r="K199" s="288"/>
    </row>
    <row r="200" spans="2:11" s="1" customFormat="1" ht="21">
      <c r="B200" s="289"/>
      <c r="C200" s="290" t="s">
        <v>3936</v>
      </c>
      <c r="D200" s="290"/>
      <c r="E200" s="290"/>
      <c r="F200" s="290"/>
      <c r="G200" s="290"/>
      <c r="H200" s="290"/>
      <c r="I200" s="290"/>
      <c r="J200" s="290"/>
      <c r="K200" s="291"/>
    </row>
    <row r="201" spans="2:11" s="1" customFormat="1" ht="25.5" customHeight="1">
      <c r="B201" s="289"/>
      <c r="C201" s="369" t="s">
        <v>3937</v>
      </c>
      <c r="D201" s="369"/>
      <c r="E201" s="369"/>
      <c r="F201" s="369" t="s">
        <v>3938</v>
      </c>
      <c r="G201" s="370"/>
      <c r="H201" s="369" t="s">
        <v>3939</v>
      </c>
      <c r="I201" s="369"/>
      <c r="J201" s="369"/>
      <c r="K201" s="291"/>
    </row>
    <row r="202" spans="2:11" s="1" customFormat="1" ht="5.25" customHeight="1">
      <c r="B202" s="324"/>
      <c r="C202" s="319"/>
      <c r="D202" s="319"/>
      <c r="E202" s="319"/>
      <c r="F202" s="319"/>
      <c r="G202" s="345"/>
      <c r="H202" s="319"/>
      <c r="I202" s="319"/>
      <c r="J202" s="319"/>
      <c r="K202" s="347"/>
    </row>
    <row r="203" spans="2:11" s="1" customFormat="1" ht="15" customHeight="1">
      <c r="B203" s="324"/>
      <c r="C203" s="299" t="s">
        <v>3929</v>
      </c>
      <c r="D203" s="299"/>
      <c r="E203" s="299"/>
      <c r="F203" s="322" t="s">
        <v>43</v>
      </c>
      <c r="G203" s="299"/>
      <c r="H203" s="299" t="s">
        <v>3940</v>
      </c>
      <c r="I203" s="299"/>
      <c r="J203" s="299"/>
      <c r="K203" s="347"/>
    </row>
    <row r="204" spans="2:11" s="1" customFormat="1" ht="15" customHeight="1">
      <c r="B204" s="324"/>
      <c r="C204" s="299"/>
      <c r="D204" s="299"/>
      <c r="E204" s="299"/>
      <c r="F204" s="322" t="s">
        <v>44</v>
      </c>
      <c r="G204" s="299"/>
      <c r="H204" s="299" t="s">
        <v>3941</v>
      </c>
      <c r="I204" s="299"/>
      <c r="J204" s="299"/>
      <c r="K204" s="347"/>
    </row>
    <row r="205" spans="2:11" s="1" customFormat="1" ht="15" customHeight="1">
      <c r="B205" s="324"/>
      <c r="C205" s="299"/>
      <c r="D205" s="299"/>
      <c r="E205" s="299"/>
      <c r="F205" s="322" t="s">
        <v>47</v>
      </c>
      <c r="G205" s="299"/>
      <c r="H205" s="299" t="s">
        <v>3942</v>
      </c>
      <c r="I205" s="299"/>
      <c r="J205" s="299"/>
      <c r="K205" s="347"/>
    </row>
    <row r="206" spans="2:11" s="1" customFormat="1" ht="15" customHeight="1">
      <c r="B206" s="324"/>
      <c r="C206" s="299"/>
      <c r="D206" s="299"/>
      <c r="E206" s="299"/>
      <c r="F206" s="322" t="s">
        <v>45</v>
      </c>
      <c r="G206" s="299"/>
      <c r="H206" s="299" t="s">
        <v>3943</v>
      </c>
      <c r="I206" s="299"/>
      <c r="J206" s="299"/>
      <c r="K206" s="347"/>
    </row>
    <row r="207" spans="2:11" s="1" customFormat="1" ht="15" customHeight="1">
      <c r="B207" s="324"/>
      <c r="C207" s="299"/>
      <c r="D207" s="299"/>
      <c r="E207" s="299"/>
      <c r="F207" s="322" t="s">
        <v>46</v>
      </c>
      <c r="G207" s="299"/>
      <c r="H207" s="299" t="s">
        <v>3944</v>
      </c>
      <c r="I207" s="299"/>
      <c r="J207" s="299"/>
      <c r="K207" s="347"/>
    </row>
    <row r="208" spans="2:11" s="1" customFormat="1" ht="15" customHeight="1">
      <c r="B208" s="324"/>
      <c r="C208" s="299"/>
      <c r="D208" s="299"/>
      <c r="E208" s="299"/>
      <c r="F208" s="322"/>
      <c r="G208" s="299"/>
      <c r="H208" s="299"/>
      <c r="I208" s="299"/>
      <c r="J208" s="299"/>
      <c r="K208" s="347"/>
    </row>
    <row r="209" spans="2:11" s="1" customFormat="1" ht="15" customHeight="1">
      <c r="B209" s="324"/>
      <c r="C209" s="299" t="s">
        <v>3883</v>
      </c>
      <c r="D209" s="299"/>
      <c r="E209" s="299"/>
      <c r="F209" s="322" t="s">
        <v>78</v>
      </c>
      <c r="G209" s="299"/>
      <c r="H209" s="299" t="s">
        <v>3945</v>
      </c>
      <c r="I209" s="299"/>
      <c r="J209" s="299"/>
      <c r="K209" s="347"/>
    </row>
    <row r="210" spans="2:11" s="1" customFormat="1" ht="15" customHeight="1">
      <c r="B210" s="324"/>
      <c r="C210" s="299"/>
      <c r="D210" s="299"/>
      <c r="E210" s="299"/>
      <c r="F210" s="322" t="s">
        <v>3779</v>
      </c>
      <c r="G210" s="299"/>
      <c r="H210" s="299" t="s">
        <v>3780</v>
      </c>
      <c r="I210" s="299"/>
      <c r="J210" s="299"/>
      <c r="K210" s="347"/>
    </row>
    <row r="211" spans="2:11" s="1" customFormat="1" ht="15" customHeight="1">
      <c r="B211" s="324"/>
      <c r="C211" s="299"/>
      <c r="D211" s="299"/>
      <c r="E211" s="299"/>
      <c r="F211" s="322" t="s">
        <v>3777</v>
      </c>
      <c r="G211" s="299"/>
      <c r="H211" s="299" t="s">
        <v>3946</v>
      </c>
      <c r="I211" s="299"/>
      <c r="J211" s="299"/>
      <c r="K211" s="347"/>
    </row>
    <row r="212" spans="2:11" s="1" customFormat="1" ht="15" customHeight="1">
      <c r="B212" s="371"/>
      <c r="C212" s="299"/>
      <c r="D212" s="299"/>
      <c r="E212" s="299"/>
      <c r="F212" s="322" t="s">
        <v>3781</v>
      </c>
      <c r="G212" s="360"/>
      <c r="H212" s="351" t="s">
        <v>3782</v>
      </c>
      <c r="I212" s="351"/>
      <c r="J212" s="351"/>
      <c r="K212" s="372"/>
    </row>
    <row r="213" spans="2:11" s="1" customFormat="1" ht="15" customHeight="1">
      <c r="B213" s="371"/>
      <c r="C213" s="299"/>
      <c r="D213" s="299"/>
      <c r="E213" s="299"/>
      <c r="F213" s="322" t="s">
        <v>3783</v>
      </c>
      <c r="G213" s="360"/>
      <c r="H213" s="351" t="s">
        <v>3759</v>
      </c>
      <c r="I213" s="351"/>
      <c r="J213" s="351"/>
      <c r="K213" s="372"/>
    </row>
    <row r="214" spans="2:11" s="1" customFormat="1" ht="15" customHeight="1">
      <c r="B214" s="371"/>
      <c r="C214" s="299"/>
      <c r="D214" s="299"/>
      <c r="E214" s="299"/>
      <c r="F214" s="322"/>
      <c r="G214" s="360"/>
      <c r="H214" s="351"/>
      <c r="I214" s="351"/>
      <c r="J214" s="351"/>
      <c r="K214" s="372"/>
    </row>
    <row r="215" spans="2:11" s="1" customFormat="1" ht="15" customHeight="1">
      <c r="B215" s="371"/>
      <c r="C215" s="299" t="s">
        <v>3907</v>
      </c>
      <c r="D215" s="299"/>
      <c r="E215" s="299"/>
      <c r="F215" s="322">
        <v>1</v>
      </c>
      <c r="G215" s="360"/>
      <c r="H215" s="351" t="s">
        <v>3947</v>
      </c>
      <c r="I215" s="351"/>
      <c r="J215" s="351"/>
      <c r="K215" s="372"/>
    </row>
    <row r="216" spans="2:11" s="1" customFormat="1" ht="15" customHeight="1">
      <c r="B216" s="371"/>
      <c r="C216" s="299"/>
      <c r="D216" s="299"/>
      <c r="E216" s="299"/>
      <c r="F216" s="322">
        <v>2</v>
      </c>
      <c r="G216" s="360"/>
      <c r="H216" s="351" t="s">
        <v>3948</v>
      </c>
      <c r="I216" s="351"/>
      <c r="J216" s="351"/>
      <c r="K216" s="372"/>
    </row>
    <row r="217" spans="2:11" s="1" customFormat="1" ht="15" customHeight="1">
      <c r="B217" s="371"/>
      <c r="C217" s="299"/>
      <c r="D217" s="299"/>
      <c r="E217" s="299"/>
      <c r="F217" s="322">
        <v>3</v>
      </c>
      <c r="G217" s="360"/>
      <c r="H217" s="351" t="s">
        <v>3949</v>
      </c>
      <c r="I217" s="351"/>
      <c r="J217" s="351"/>
      <c r="K217" s="372"/>
    </row>
    <row r="218" spans="2:11" s="1" customFormat="1" ht="15" customHeight="1">
      <c r="B218" s="371"/>
      <c r="C218" s="299"/>
      <c r="D218" s="299"/>
      <c r="E218" s="299"/>
      <c r="F218" s="322">
        <v>4</v>
      </c>
      <c r="G218" s="360"/>
      <c r="H218" s="351" t="s">
        <v>3950</v>
      </c>
      <c r="I218" s="351"/>
      <c r="J218" s="351"/>
      <c r="K218" s="372"/>
    </row>
    <row r="219" spans="2:11" s="1" customFormat="1" ht="12.75" customHeight="1">
      <c r="B219" s="373"/>
      <c r="C219" s="374"/>
      <c r="D219" s="374"/>
      <c r="E219" s="374"/>
      <c r="F219" s="374"/>
      <c r="G219" s="374"/>
      <c r="H219" s="374"/>
      <c r="I219" s="374"/>
      <c r="J219" s="374"/>
      <c r="K219" s="375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80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81</v>
      </c>
    </row>
    <row r="4" spans="2:46" s="1" customFormat="1" ht="24.95" customHeight="1">
      <c r="B4" s="22"/>
      <c r="D4" s="142" t="s">
        <v>116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Rekonstrukce školní jídelny ZŠ Špičák R2</v>
      </c>
      <c r="F7" s="144"/>
      <c r="G7" s="144"/>
      <c r="H7" s="144"/>
      <c r="L7" s="22"/>
    </row>
    <row r="8" spans="1:31" s="2" customFormat="1" ht="12" customHeight="1">
      <c r="A8" s="40"/>
      <c r="B8" s="46"/>
      <c r="C8" s="40"/>
      <c r="D8" s="144" t="s">
        <v>117</v>
      </c>
      <c r="E8" s="40"/>
      <c r="F8" s="40"/>
      <c r="G8" s="40"/>
      <c r="H8" s="40"/>
      <c r="I8" s="40"/>
      <c r="J8" s="40"/>
      <c r="K8" s="40"/>
      <c r="L8" s="14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7" t="s">
        <v>118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4" t="s">
        <v>18</v>
      </c>
      <c r="E11" s="40"/>
      <c r="F11" s="135" t="s">
        <v>19</v>
      </c>
      <c r="G11" s="40"/>
      <c r="H11" s="40"/>
      <c r="I11" s="144" t="s">
        <v>20</v>
      </c>
      <c r="J11" s="135" t="s">
        <v>19</v>
      </c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4" t="s">
        <v>21</v>
      </c>
      <c r="E12" s="40"/>
      <c r="F12" s="135" t="s">
        <v>22</v>
      </c>
      <c r="G12" s="40"/>
      <c r="H12" s="40"/>
      <c r="I12" s="144" t="s">
        <v>23</v>
      </c>
      <c r="J12" s="148" t="str">
        <f>'Rekapitulace stavby'!AN8</f>
        <v>5. 3. 2024</v>
      </c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25</v>
      </c>
      <c r="E14" s="40"/>
      <c r="F14" s="40"/>
      <c r="G14" s="40"/>
      <c r="H14" s="40"/>
      <c r="I14" s="144" t="s">
        <v>26</v>
      </c>
      <c r="J14" s="135" t="s">
        <v>19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27</v>
      </c>
      <c r="F15" s="40"/>
      <c r="G15" s="40"/>
      <c r="H15" s="40"/>
      <c r="I15" s="144" t="s">
        <v>28</v>
      </c>
      <c r="J15" s="135" t="s">
        <v>19</v>
      </c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4" t="s">
        <v>29</v>
      </c>
      <c r="E17" s="40"/>
      <c r="F17" s="40"/>
      <c r="G17" s="40"/>
      <c r="H17" s="40"/>
      <c r="I17" s="144" t="s">
        <v>26</v>
      </c>
      <c r="J17" s="35" t="str">
        <f>'Rekapitulace stavby'!AN13</f>
        <v>Vyplň údaj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4" t="s">
        <v>28</v>
      </c>
      <c r="J18" s="35" t="str">
        <f>'Rekapitulace stavby'!AN14</f>
        <v>Vyplň údaj</v>
      </c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4" t="s">
        <v>31</v>
      </c>
      <c r="E20" s="40"/>
      <c r="F20" s="40"/>
      <c r="G20" s="40"/>
      <c r="H20" s="40"/>
      <c r="I20" s="144" t="s">
        <v>26</v>
      </c>
      <c r="J20" s="135" t="str">
        <f>IF('Rekapitulace stavby'!AN16="","",'Rekapitulace stavby'!AN16)</f>
        <v/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tr">
        <f>IF('Rekapitulace stavby'!E17="","",'Rekapitulace stavby'!E17)</f>
        <v xml:space="preserve"> </v>
      </c>
      <c r="F21" s="40"/>
      <c r="G21" s="40"/>
      <c r="H21" s="40"/>
      <c r="I21" s="144" t="s">
        <v>28</v>
      </c>
      <c r="J21" s="135" t="str">
        <f>IF('Rekapitulace stavby'!AN17="","",'Rekapitulace stavby'!AN17)</f>
        <v/>
      </c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4" t="s">
        <v>34</v>
      </c>
      <c r="E23" s="40"/>
      <c r="F23" s="40"/>
      <c r="G23" s="40"/>
      <c r="H23" s="40"/>
      <c r="I23" s="144" t="s">
        <v>26</v>
      </c>
      <c r="J23" s="135" t="s">
        <v>19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35</v>
      </c>
      <c r="F24" s="40"/>
      <c r="G24" s="40"/>
      <c r="H24" s="40"/>
      <c r="I24" s="144" t="s">
        <v>28</v>
      </c>
      <c r="J24" s="135" t="s">
        <v>19</v>
      </c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4" t="s">
        <v>36</v>
      </c>
      <c r="E26" s="40"/>
      <c r="F26" s="40"/>
      <c r="G26" s="40"/>
      <c r="H26" s="40"/>
      <c r="I26" s="40"/>
      <c r="J26" s="40"/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9"/>
      <c r="B27" s="150"/>
      <c r="C27" s="149"/>
      <c r="D27" s="149"/>
      <c r="E27" s="151" t="s">
        <v>19</v>
      </c>
      <c r="F27" s="151"/>
      <c r="G27" s="151"/>
      <c r="H27" s="151"/>
      <c r="I27" s="149"/>
      <c r="J27" s="149"/>
      <c r="K27" s="149"/>
      <c r="L27" s="152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3"/>
      <c r="E29" s="153"/>
      <c r="F29" s="153"/>
      <c r="G29" s="153"/>
      <c r="H29" s="153"/>
      <c r="I29" s="153"/>
      <c r="J29" s="153"/>
      <c r="K29" s="153"/>
      <c r="L29" s="14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4" t="s">
        <v>38</v>
      </c>
      <c r="E30" s="40"/>
      <c r="F30" s="40"/>
      <c r="G30" s="40"/>
      <c r="H30" s="40"/>
      <c r="I30" s="40"/>
      <c r="J30" s="155">
        <f>ROUND(J104,2)</f>
        <v>0</v>
      </c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6" t="s">
        <v>40</v>
      </c>
      <c r="G32" s="40"/>
      <c r="H32" s="40"/>
      <c r="I32" s="156" t="s">
        <v>39</v>
      </c>
      <c r="J32" s="156" t="s">
        <v>41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7" t="s">
        <v>42</v>
      </c>
      <c r="E33" s="144" t="s">
        <v>43</v>
      </c>
      <c r="F33" s="158">
        <f>ROUND((SUM(BE104:BE896)),2)</f>
        <v>0</v>
      </c>
      <c r="G33" s="40"/>
      <c r="H33" s="40"/>
      <c r="I33" s="159">
        <v>0.21</v>
      </c>
      <c r="J33" s="158">
        <f>ROUND(((SUM(BE104:BE896))*I33),2)</f>
        <v>0</v>
      </c>
      <c r="K33" s="40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4" t="s">
        <v>44</v>
      </c>
      <c r="F34" s="158">
        <f>ROUND((SUM(BF104:BF896)),2)</f>
        <v>0</v>
      </c>
      <c r="G34" s="40"/>
      <c r="H34" s="40"/>
      <c r="I34" s="159">
        <v>0.15</v>
      </c>
      <c r="J34" s="158">
        <f>ROUND(((SUM(BF104:BF896))*I34),2)</f>
        <v>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4" t="s">
        <v>45</v>
      </c>
      <c r="F35" s="158">
        <f>ROUND((SUM(BG104:BG896)),2)</f>
        <v>0</v>
      </c>
      <c r="G35" s="40"/>
      <c r="H35" s="40"/>
      <c r="I35" s="159">
        <v>0.21</v>
      </c>
      <c r="J35" s="158">
        <f>0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4" t="s">
        <v>46</v>
      </c>
      <c r="F36" s="158">
        <f>ROUND((SUM(BH104:BH896)),2)</f>
        <v>0</v>
      </c>
      <c r="G36" s="40"/>
      <c r="H36" s="40"/>
      <c r="I36" s="159">
        <v>0.15</v>
      </c>
      <c r="J36" s="158">
        <f>0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47</v>
      </c>
      <c r="F37" s="158">
        <f>ROUND((SUM(BI104:BI896)),2)</f>
        <v>0</v>
      </c>
      <c r="G37" s="40"/>
      <c r="H37" s="40"/>
      <c r="I37" s="159">
        <v>0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0"/>
      <c r="D39" s="161" t="s">
        <v>48</v>
      </c>
      <c r="E39" s="162"/>
      <c r="F39" s="162"/>
      <c r="G39" s="163" t="s">
        <v>49</v>
      </c>
      <c r="H39" s="164" t="s">
        <v>50</v>
      </c>
      <c r="I39" s="162"/>
      <c r="J39" s="165">
        <f>SUM(J30:J37)</f>
        <v>0</v>
      </c>
      <c r="K39" s="166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119</v>
      </c>
      <c r="D45" s="42"/>
      <c r="E45" s="42"/>
      <c r="F45" s="42"/>
      <c r="G45" s="42"/>
      <c r="H45" s="42"/>
      <c r="I45" s="42"/>
      <c r="J45" s="42"/>
      <c r="K45" s="42"/>
      <c r="L45" s="14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1" t="str">
        <f>E7</f>
        <v>Rekonstrukce školní jídelny ZŠ Špičák R2</v>
      </c>
      <c r="F48" s="34"/>
      <c r="G48" s="34"/>
      <c r="H48" s="34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117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01 - SO 01 Rekonstrukce přístavby šaten</v>
      </c>
      <c r="F50" s="42"/>
      <c r="G50" s="42"/>
      <c r="H50" s="42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Česká Lípa</v>
      </c>
      <c r="G52" s="42"/>
      <c r="H52" s="42"/>
      <c r="I52" s="34" t="s">
        <v>23</v>
      </c>
      <c r="J52" s="74" t="str">
        <f>IF(J12="","",J12)</f>
        <v>5. 3. 2024</v>
      </c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Č. Lípa</v>
      </c>
      <c r="G54" s="42"/>
      <c r="H54" s="42"/>
      <c r="I54" s="34" t="s">
        <v>31</v>
      </c>
      <c r="J54" s="38" t="str">
        <f>E21</f>
        <v xml:space="preserve"> </v>
      </c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J. Nešněra</v>
      </c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2" t="s">
        <v>120</v>
      </c>
      <c r="D57" s="173"/>
      <c r="E57" s="173"/>
      <c r="F57" s="173"/>
      <c r="G57" s="173"/>
      <c r="H57" s="173"/>
      <c r="I57" s="173"/>
      <c r="J57" s="174" t="s">
        <v>121</v>
      </c>
      <c r="K57" s="173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5" t="s">
        <v>70</v>
      </c>
      <c r="D59" s="42"/>
      <c r="E59" s="42"/>
      <c r="F59" s="42"/>
      <c r="G59" s="42"/>
      <c r="H59" s="42"/>
      <c r="I59" s="42"/>
      <c r="J59" s="104">
        <f>J104</f>
        <v>0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122</v>
      </c>
    </row>
    <row r="60" spans="1:31" s="9" customFormat="1" ht="24.95" customHeight="1">
      <c r="A60" s="9"/>
      <c r="B60" s="176"/>
      <c r="C60" s="177"/>
      <c r="D60" s="178" t="s">
        <v>123</v>
      </c>
      <c r="E60" s="179"/>
      <c r="F60" s="179"/>
      <c r="G60" s="179"/>
      <c r="H60" s="179"/>
      <c r="I60" s="179"/>
      <c r="J60" s="180">
        <f>J105</f>
        <v>0</v>
      </c>
      <c r="K60" s="177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2"/>
      <c r="C61" s="127"/>
      <c r="D61" s="183" t="s">
        <v>124</v>
      </c>
      <c r="E61" s="184"/>
      <c r="F61" s="184"/>
      <c r="G61" s="184"/>
      <c r="H61" s="184"/>
      <c r="I61" s="184"/>
      <c r="J61" s="185">
        <f>J106</f>
        <v>0</v>
      </c>
      <c r="K61" s="127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2"/>
      <c r="C62" s="127"/>
      <c r="D62" s="183" t="s">
        <v>125</v>
      </c>
      <c r="E62" s="184"/>
      <c r="F62" s="184"/>
      <c r="G62" s="184"/>
      <c r="H62" s="184"/>
      <c r="I62" s="184"/>
      <c r="J62" s="185">
        <f>J141</f>
        <v>0</v>
      </c>
      <c r="K62" s="127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2"/>
      <c r="C63" s="127"/>
      <c r="D63" s="183" t="s">
        <v>126</v>
      </c>
      <c r="E63" s="184"/>
      <c r="F63" s="184"/>
      <c r="G63" s="184"/>
      <c r="H63" s="184"/>
      <c r="I63" s="184"/>
      <c r="J63" s="185">
        <f>J192</f>
        <v>0</v>
      </c>
      <c r="K63" s="127"/>
      <c r="L63" s="18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2"/>
      <c r="C64" s="127"/>
      <c r="D64" s="183" t="s">
        <v>127</v>
      </c>
      <c r="E64" s="184"/>
      <c r="F64" s="184"/>
      <c r="G64" s="184"/>
      <c r="H64" s="184"/>
      <c r="I64" s="184"/>
      <c r="J64" s="185">
        <f>J265</f>
        <v>0</v>
      </c>
      <c r="K64" s="127"/>
      <c r="L64" s="18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2"/>
      <c r="C65" s="127"/>
      <c r="D65" s="183" t="s">
        <v>128</v>
      </c>
      <c r="E65" s="184"/>
      <c r="F65" s="184"/>
      <c r="G65" s="184"/>
      <c r="H65" s="184"/>
      <c r="I65" s="184"/>
      <c r="J65" s="185">
        <f>J311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7"/>
      <c r="D66" s="183" t="s">
        <v>129</v>
      </c>
      <c r="E66" s="184"/>
      <c r="F66" s="184"/>
      <c r="G66" s="184"/>
      <c r="H66" s="184"/>
      <c r="I66" s="184"/>
      <c r="J66" s="185">
        <f>J330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7"/>
      <c r="D67" s="183" t="s">
        <v>130</v>
      </c>
      <c r="E67" s="184"/>
      <c r="F67" s="184"/>
      <c r="G67" s="184"/>
      <c r="H67" s="184"/>
      <c r="I67" s="184"/>
      <c r="J67" s="185">
        <f>J392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7"/>
      <c r="D68" s="183" t="s">
        <v>131</v>
      </c>
      <c r="E68" s="184"/>
      <c r="F68" s="184"/>
      <c r="G68" s="184"/>
      <c r="H68" s="184"/>
      <c r="I68" s="184"/>
      <c r="J68" s="185">
        <f>J568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2"/>
      <c r="C69" s="127"/>
      <c r="D69" s="183" t="s">
        <v>132</v>
      </c>
      <c r="E69" s="184"/>
      <c r="F69" s="184"/>
      <c r="G69" s="184"/>
      <c r="H69" s="184"/>
      <c r="I69" s="184"/>
      <c r="J69" s="185">
        <f>J606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76"/>
      <c r="C70" s="177"/>
      <c r="D70" s="178" t="s">
        <v>133</v>
      </c>
      <c r="E70" s="179"/>
      <c r="F70" s="179"/>
      <c r="G70" s="179"/>
      <c r="H70" s="179"/>
      <c r="I70" s="179"/>
      <c r="J70" s="180">
        <f>J610</f>
        <v>0</v>
      </c>
      <c r="K70" s="177"/>
      <c r="L70" s="181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82"/>
      <c r="C71" s="127"/>
      <c r="D71" s="183" t="s">
        <v>134</v>
      </c>
      <c r="E71" s="184"/>
      <c r="F71" s="184"/>
      <c r="G71" s="184"/>
      <c r="H71" s="184"/>
      <c r="I71" s="184"/>
      <c r="J71" s="185">
        <f>J611</f>
        <v>0</v>
      </c>
      <c r="K71" s="127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2"/>
      <c r="C72" s="127"/>
      <c r="D72" s="183" t="s">
        <v>135</v>
      </c>
      <c r="E72" s="184"/>
      <c r="F72" s="184"/>
      <c r="G72" s="184"/>
      <c r="H72" s="184"/>
      <c r="I72" s="184"/>
      <c r="J72" s="185">
        <f>J626</f>
        <v>0</v>
      </c>
      <c r="K72" s="127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2"/>
      <c r="C73" s="127"/>
      <c r="D73" s="183" t="s">
        <v>136</v>
      </c>
      <c r="E73" s="184"/>
      <c r="F73" s="184"/>
      <c r="G73" s="184"/>
      <c r="H73" s="184"/>
      <c r="I73" s="184"/>
      <c r="J73" s="185">
        <f>J634</f>
        <v>0</v>
      </c>
      <c r="K73" s="127"/>
      <c r="L73" s="18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2"/>
      <c r="C74" s="127"/>
      <c r="D74" s="183" t="s">
        <v>137</v>
      </c>
      <c r="E74" s="184"/>
      <c r="F74" s="184"/>
      <c r="G74" s="184"/>
      <c r="H74" s="184"/>
      <c r="I74" s="184"/>
      <c r="J74" s="185">
        <f>J645</f>
        <v>0</v>
      </c>
      <c r="K74" s="127"/>
      <c r="L74" s="186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2"/>
      <c r="C75" s="127"/>
      <c r="D75" s="183" t="s">
        <v>138</v>
      </c>
      <c r="E75" s="184"/>
      <c r="F75" s="184"/>
      <c r="G75" s="184"/>
      <c r="H75" s="184"/>
      <c r="I75" s="184"/>
      <c r="J75" s="185">
        <f>J685</f>
        <v>0</v>
      </c>
      <c r="K75" s="127"/>
      <c r="L75" s="186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2"/>
      <c r="C76" s="127"/>
      <c r="D76" s="183" t="s">
        <v>139</v>
      </c>
      <c r="E76" s="184"/>
      <c r="F76" s="184"/>
      <c r="G76" s="184"/>
      <c r="H76" s="184"/>
      <c r="I76" s="184"/>
      <c r="J76" s="185">
        <f>J692</f>
        <v>0</v>
      </c>
      <c r="K76" s="127"/>
      <c r="L76" s="186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2"/>
      <c r="C77" s="127"/>
      <c r="D77" s="183" t="s">
        <v>140</v>
      </c>
      <c r="E77" s="184"/>
      <c r="F77" s="184"/>
      <c r="G77" s="184"/>
      <c r="H77" s="184"/>
      <c r="I77" s="184"/>
      <c r="J77" s="185">
        <f>J724</f>
        <v>0</v>
      </c>
      <c r="K77" s="127"/>
      <c r="L77" s="186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2"/>
      <c r="C78" s="127"/>
      <c r="D78" s="183" t="s">
        <v>141</v>
      </c>
      <c r="E78" s="184"/>
      <c r="F78" s="184"/>
      <c r="G78" s="184"/>
      <c r="H78" s="184"/>
      <c r="I78" s="184"/>
      <c r="J78" s="185">
        <f>J756</f>
        <v>0</v>
      </c>
      <c r="K78" s="127"/>
      <c r="L78" s="186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82"/>
      <c r="C79" s="127"/>
      <c r="D79" s="183" t="s">
        <v>142</v>
      </c>
      <c r="E79" s="184"/>
      <c r="F79" s="184"/>
      <c r="G79" s="184"/>
      <c r="H79" s="184"/>
      <c r="I79" s="184"/>
      <c r="J79" s="185">
        <f>J769</f>
        <v>0</v>
      </c>
      <c r="K79" s="127"/>
      <c r="L79" s="186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82"/>
      <c r="C80" s="127"/>
      <c r="D80" s="183" t="s">
        <v>143</v>
      </c>
      <c r="E80" s="184"/>
      <c r="F80" s="184"/>
      <c r="G80" s="184"/>
      <c r="H80" s="184"/>
      <c r="I80" s="184"/>
      <c r="J80" s="185">
        <f>J777</f>
        <v>0</v>
      </c>
      <c r="K80" s="127"/>
      <c r="L80" s="186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82"/>
      <c r="C81" s="127"/>
      <c r="D81" s="183" t="s">
        <v>144</v>
      </c>
      <c r="E81" s="184"/>
      <c r="F81" s="184"/>
      <c r="G81" s="184"/>
      <c r="H81" s="184"/>
      <c r="I81" s="184"/>
      <c r="J81" s="185">
        <f>J835</f>
        <v>0</v>
      </c>
      <c r="K81" s="127"/>
      <c r="L81" s="186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82"/>
      <c r="C82" s="127"/>
      <c r="D82" s="183" t="s">
        <v>145</v>
      </c>
      <c r="E82" s="184"/>
      <c r="F82" s="184"/>
      <c r="G82" s="184"/>
      <c r="H82" s="184"/>
      <c r="I82" s="184"/>
      <c r="J82" s="185">
        <f>J856</f>
        <v>0</v>
      </c>
      <c r="K82" s="127"/>
      <c r="L82" s="186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82"/>
      <c r="C83" s="127"/>
      <c r="D83" s="183" t="s">
        <v>146</v>
      </c>
      <c r="E83" s="184"/>
      <c r="F83" s="184"/>
      <c r="G83" s="184"/>
      <c r="H83" s="184"/>
      <c r="I83" s="184"/>
      <c r="J83" s="185">
        <f>J869</f>
        <v>0</v>
      </c>
      <c r="K83" s="127"/>
      <c r="L83" s="186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82"/>
      <c r="C84" s="127"/>
      <c r="D84" s="183" t="s">
        <v>147</v>
      </c>
      <c r="E84" s="184"/>
      <c r="F84" s="184"/>
      <c r="G84" s="184"/>
      <c r="H84" s="184"/>
      <c r="I84" s="184"/>
      <c r="J84" s="185">
        <f>J879</f>
        <v>0</v>
      </c>
      <c r="K84" s="127"/>
      <c r="L84" s="186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2" customFormat="1" ht="21.8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61"/>
      <c r="C86" s="62"/>
      <c r="D86" s="62"/>
      <c r="E86" s="62"/>
      <c r="F86" s="62"/>
      <c r="G86" s="62"/>
      <c r="H86" s="62"/>
      <c r="I86" s="62"/>
      <c r="J86" s="62"/>
      <c r="K86" s="6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90" spans="1:31" s="2" customFormat="1" ht="6.95" customHeight="1">
      <c r="A90" s="40"/>
      <c r="B90" s="63"/>
      <c r="C90" s="64"/>
      <c r="D90" s="64"/>
      <c r="E90" s="64"/>
      <c r="F90" s="64"/>
      <c r="G90" s="64"/>
      <c r="H90" s="64"/>
      <c r="I90" s="64"/>
      <c r="J90" s="64"/>
      <c r="K90" s="64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24.95" customHeight="1">
      <c r="A91" s="40"/>
      <c r="B91" s="41"/>
      <c r="C91" s="25" t="s">
        <v>148</v>
      </c>
      <c r="D91" s="42"/>
      <c r="E91" s="42"/>
      <c r="F91" s="42"/>
      <c r="G91" s="42"/>
      <c r="H91" s="42"/>
      <c r="I91" s="42"/>
      <c r="J91" s="42"/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2" customHeight="1">
      <c r="A93" s="40"/>
      <c r="B93" s="41"/>
      <c r="C93" s="34" t="s">
        <v>16</v>
      </c>
      <c r="D93" s="42"/>
      <c r="E93" s="42"/>
      <c r="F93" s="42"/>
      <c r="G93" s="42"/>
      <c r="H93" s="42"/>
      <c r="I93" s="42"/>
      <c r="J93" s="42"/>
      <c r="K93" s="42"/>
      <c r="L93" s="14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6.5" customHeight="1">
      <c r="A94" s="40"/>
      <c r="B94" s="41"/>
      <c r="C94" s="42"/>
      <c r="D94" s="42"/>
      <c r="E94" s="171" t="str">
        <f>E7</f>
        <v>Rekonstrukce školní jídelny ZŠ Špičák R2</v>
      </c>
      <c r="F94" s="34"/>
      <c r="G94" s="34"/>
      <c r="H94" s="34"/>
      <c r="I94" s="42"/>
      <c r="J94" s="42"/>
      <c r="K94" s="42"/>
      <c r="L94" s="146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2" customHeight="1">
      <c r="A95" s="40"/>
      <c r="B95" s="41"/>
      <c r="C95" s="34" t="s">
        <v>117</v>
      </c>
      <c r="D95" s="42"/>
      <c r="E95" s="42"/>
      <c r="F95" s="42"/>
      <c r="G95" s="42"/>
      <c r="H95" s="42"/>
      <c r="I95" s="42"/>
      <c r="J95" s="42"/>
      <c r="K95" s="42"/>
      <c r="L95" s="146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6.5" customHeight="1">
      <c r="A96" s="40"/>
      <c r="B96" s="41"/>
      <c r="C96" s="42"/>
      <c r="D96" s="42"/>
      <c r="E96" s="71" t="str">
        <f>E9</f>
        <v>01 - SO 01 Rekonstrukce přístavby šaten</v>
      </c>
      <c r="F96" s="42"/>
      <c r="G96" s="42"/>
      <c r="H96" s="42"/>
      <c r="I96" s="42"/>
      <c r="J96" s="42"/>
      <c r="K96" s="42"/>
      <c r="L96" s="146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6.95" customHeigh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146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12" customHeight="1">
      <c r="A98" s="40"/>
      <c r="B98" s="41"/>
      <c r="C98" s="34" t="s">
        <v>21</v>
      </c>
      <c r="D98" s="42"/>
      <c r="E98" s="42"/>
      <c r="F98" s="29" t="str">
        <f>F12</f>
        <v>Česká Lípa</v>
      </c>
      <c r="G98" s="42"/>
      <c r="H98" s="42"/>
      <c r="I98" s="34" t="s">
        <v>23</v>
      </c>
      <c r="J98" s="74" t="str">
        <f>IF(J12="","",J12)</f>
        <v>5. 3. 2024</v>
      </c>
      <c r="K98" s="42"/>
      <c r="L98" s="146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2" customFormat="1" ht="6.95" customHeight="1">
      <c r="A99" s="40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146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2" customFormat="1" ht="15.15" customHeight="1">
      <c r="A100" s="40"/>
      <c r="B100" s="41"/>
      <c r="C100" s="34" t="s">
        <v>25</v>
      </c>
      <c r="D100" s="42"/>
      <c r="E100" s="42"/>
      <c r="F100" s="29" t="str">
        <f>E15</f>
        <v>Město Č. Lípa</v>
      </c>
      <c r="G100" s="42"/>
      <c r="H100" s="42"/>
      <c r="I100" s="34" t="s">
        <v>31</v>
      </c>
      <c r="J100" s="38" t="str">
        <f>E21</f>
        <v xml:space="preserve"> </v>
      </c>
      <c r="K100" s="42"/>
      <c r="L100" s="146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1:31" s="2" customFormat="1" ht="15.15" customHeight="1">
      <c r="A101" s="40"/>
      <c r="B101" s="41"/>
      <c r="C101" s="34" t="s">
        <v>29</v>
      </c>
      <c r="D101" s="42"/>
      <c r="E101" s="42"/>
      <c r="F101" s="29" t="str">
        <f>IF(E18="","",E18)</f>
        <v>Vyplň údaj</v>
      </c>
      <c r="G101" s="42"/>
      <c r="H101" s="42"/>
      <c r="I101" s="34" t="s">
        <v>34</v>
      </c>
      <c r="J101" s="38" t="str">
        <f>E24</f>
        <v>J. Nešněra</v>
      </c>
      <c r="K101" s="42"/>
      <c r="L101" s="146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pans="1:31" s="2" customFormat="1" ht="10.3" customHeight="1">
      <c r="A102" s="40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146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pans="1:31" s="11" customFormat="1" ht="29.25" customHeight="1">
      <c r="A103" s="187"/>
      <c r="B103" s="188"/>
      <c r="C103" s="189" t="s">
        <v>149</v>
      </c>
      <c r="D103" s="190" t="s">
        <v>57</v>
      </c>
      <c r="E103" s="190" t="s">
        <v>53</v>
      </c>
      <c r="F103" s="190" t="s">
        <v>54</v>
      </c>
      <c r="G103" s="190" t="s">
        <v>150</v>
      </c>
      <c r="H103" s="190" t="s">
        <v>151</v>
      </c>
      <c r="I103" s="190" t="s">
        <v>152</v>
      </c>
      <c r="J103" s="190" t="s">
        <v>121</v>
      </c>
      <c r="K103" s="191" t="s">
        <v>153</v>
      </c>
      <c r="L103" s="192"/>
      <c r="M103" s="94" t="s">
        <v>19</v>
      </c>
      <c r="N103" s="95" t="s">
        <v>42</v>
      </c>
      <c r="O103" s="95" t="s">
        <v>154</v>
      </c>
      <c r="P103" s="95" t="s">
        <v>155</v>
      </c>
      <c r="Q103" s="95" t="s">
        <v>156</v>
      </c>
      <c r="R103" s="95" t="s">
        <v>157</v>
      </c>
      <c r="S103" s="95" t="s">
        <v>158</v>
      </c>
      <c r="T103" s="96" t="s">
        <v>159</v>
      </c>
      <c r="U103" s="187"/>
      <c r="V103" s="187"/>
      <c r="W103" s="187"/>
      <c r="X103" s="187"/>
      <c r="Y103" s="187"/>
      <c r="Z103" s="187"/>
      <c r="AA103" s="187"/>
      <c r="AB103" s="187"/>
      <c r="AC103" s="187"/>
      <c r="AD103" s="187"/>
      <c r="AE103" s="187"/>
    </row>
    <row r="104" spans="1:63" s="2" customFormat="1" ht="22.8" customHeight="1">
      <c r="A104" s="40"/>
      <c r="B104" s="41"/>
      <c r="C104" s="101" t="s">
        <v>160</v>
      </c>
      <c r="D104" s="42"/>
      <c r="E104" s="42"/>
      <c r="F104" s="42"/>
      <c r="G104" s="42"/>
      <c r="H104" s="42"/>
      <c r="I104" s="42"/>
      <c r="J104" s="193">
        <f>BK104</f>
        <v>0</v>
      </c>
      <c r="K104" s="42"/>
      <c r="L104" s="46"/>
      <c r="M104" s="97"/>
      <c r="N104" s="194"/>
      <c r="O104" s="98"/>
      <c r="P104" s="195">
        <f>P105+P610</f>
        <v>0</v>
      </c>
      <c r="Q104" s="98"/>
      <c r="R104" s="195">
        <f>R105+R610</f>
        <v>667.6726920199999</v>
      </c>
      <c r="S104" s="98"/>
      <c r="T104" s="196">
        <f>T105+T610</f>
        <v>54.87770775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71</v>
      </c>
      <c r="AU104" s="19" t="s">
        <v>122</v>
      </c>
      <c r="BK104" s="197">
        <f>BK105+BK610</f>
        <v>0</v>
      </c>
    </row>
    <row r="105" spans="1:63" s="12" customFormat="1" ht="25.9" customHeight="1">
      <c r="A105" s="12"/>
      <c r="B105" s="198"/>
      <c r="C105" s="199"/>
      <c r="D105" s="200" t="s">
        <v>71</v>
      </c>
      <c r="E105" s="201" t="s">
        <v>161</v>
      </c>
      <c r="F105" s="201" t="s">
        <v>162</v>
      </c>
      <c r="G105" s="199"/>
      <c r="H105" s="199"/>
      <c r="I105" s="202"/>
      <c r="J105" s="203">
        <f>BK105</f>
        <v>0</v>
      </c>
      <c r="K105" s="199"/>
      <c r="L105" s="204"/>
      <c r="M105" s="205"/>
      <c r="N105" s="206"/>
      <c r="O105" s="206"/>
      <c r="P105" s="207">
        <f>P106+P141+P192+P265+P311+P330+P392+P568+P606</f>
        <v>0</v>
      </c>
      <c r="Q105" s="206"/>
      <c r="R105" s="207">
        <f>R106+R141+R192+R265+R311+R330+R392+R568+R606</f>
        <v>629.45132522</v>
      </c>
      <c r="S105" s="206"/>
      <c r="T105" s="208">
        <f>T106+T141+T192+T265+T311+T330+T392+T568+T606</f>
        <v>45.820783999999996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9" t="s">
        <v>79</v>
      </c>
      <c r="AT105" s="210" t="s">
        <v>71</v>
      </c>
      <c r="AU105" s="210" t="s">
        <v>72</v>
      </c>
      <c r="AY105" s="209" t="s">
        <v>163</v>
      </c>
      <c r="BK105" s="211">
        <f>BK106+BK141+BK192+BK265+BK311+BK330+BK392+BK568+BK606</f>
        <v>0</v>
      </c>
    </row>
    <row r="106" spans="1:63" s="12" customFormat="1" ht="22.8" customHeight="1">
      <c r="A106" s="12"/>
      <c r="B106" s="198"/>
      <c r="C106" s="199"/>
      <c r="D106" s="200" t="s">
        <v>71</v>
      </c>
      <c r="E106" s="212" t="s">
        <v>79</v>
      </c>
      <c r="F106" s="212" t="s">
        <v>164</v>
      </c>
      <c r="G106" s="199"/>
      <c r="H106" s="199"/>
      <c r="I106" s="202"/>
      <c r="J106" s="213">
        <f>BK106</f>
        <v>0</v>
      </c>
      <c r="K106" s="199"/>
      <c r="L106" s="204"/>
      <c r="M106" s="205"/>
      <c r="N106" s="206"/>
      <c r="O106" s="206"/>
      <c r="P106" s="207">
        <f>SUM(P107:P140)</f>
        <v>0</v>
      </c>
      <c r="Q106" s="206"/>
      <c r="R106" s="207">
        <f>SUM(R107:R140)</f>
        <v>0</v>
      </c>
      <c r="S106" s="206"/>
      <c r="T106" s="208">
        <f>SUM(T107:T140)</f>
        <v>16.205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9" t="s">
        <v>79</v>
      </c>
      <c r="AT106" s="210" t="s">
        <v>71</v>
      </c>
      <c r="AU106" s="210" t="s">
        <v>79</v>
      </c>
      <c r="AY106" s="209" t="s">
        <v>163</v>
      </c>
      <c r="BK106" s="211">
        <f>SUM(BK107:BK140)</f>
        <v>0</v>
      </c>
    </row>
    <row r="107" spans="1:65" s="2" customFormat="1" ht="24.15" customHeight="1">
      <c r="A107" s="40"/>
      <c r="B107" s="41"/>
      <c r="C107" s="214" t="s">
        <v>79</v>
      </c>
      <c r="D107" s="214" t="s">
        <v>165</v>
      </c>
      <c r="E107" s="215" t="s">
        <v>166</v>
      </c>
      <c r="F107" s="216" t="s">
        <v>167</v>
      </c>
      <c r="G107" s="217" t="s">
        <v>168</v>
      </c>
      <c r="H107" s="218">
        <v>11</v>
      </c>
      <c r="I107" s="219"/>
      <c r="J107" s="220">
        <f>ROUND(I107*H107,2)</f>
        <v>0</v>
      </c>
      <c r="K107" s="216" t="s">
        <v>169</v>
      </c>
      <c r="L107" s="46"/>
      <c r="M107" s="221" t="s">
        <v>19</v>
      </c>
      <c r="N107" s="222" t="s">
        <v>43</v>
      </c>
      <c r="O107" s="86"/>
      <c r="P107" s="223">
        <f>O107*H107</f>
        <v>0</v>
      </c>
      <c r="Q107" s="223">
        <v>0</v>
      </c>
      <c r="R107" s="223">
        <f>Q107*H107</f>
        <v>0</v>
      </c>
      <c r="S107" s="223">
        <v>0.295</v>
      </c>
      <c r="T107" s="224">
        <f>S107*H107</f>
        <v>3.2449999999999997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5" t="s">
        <v>170</v>
      </c>
      <c r="AT107" s="225" t="s">
        <v>165</v>
      </c>
      <c r="AU107" s="225" t="s">
        <v>81</v>
      </c>
      <c r="AY107" s="19" t="s">
        <v>163</v>
      </c>
      <c r="BE107" s="226">
        <f>IF(N107="základní",J107,0)</f>
        <v>0</v>
      </c>
      <c r="BF107" s="226">
        <f>IF(N107="snížená",J107,0)</f>
        <v>0</v>
      </c>
      <c r="BG107" s="226">
        <f>IF(N107="zákl. přenesená",J107,0)</f>
        <v>0</v>
      </c>
      <c r="BH107" s="226">
        <f>IF(N107="sníž. přenesená",J107,0)</f>
        <v>0</v>
      </c>
      <c r="BI107" s="226">
        <f>IF(N107="nulová",J107,0)</f>
        <v>0</v>
      </c>
      <c r="BJ107" s="19" t="s">
        <v>79</v>
      </c>
      <c r="BK107" s="226">
        <f>ROUND(I107*H107,2)</f>
        <v>0</v>
      </c>
      <c r="BL107" s="19" t="s">
        <v>170</v>
      </c>
      <c r="BM107" s="225" t="s">
        <v>171</v>
      </c>
    </row>
    <row r="108" spans="1:47" s="2" customFormat="1" ht="12">
      <c r="A108" s="40"/>
      <c r="B108" s="41"/>
      <c r="C108" s="42"/>
      <c r="D108" s="227" t="s">
        <v>172</v>
      </c>
      <c r="E108" s="42"/>
      <c r="F108" s="228" t="s">
        <v>173</v>
      </c>
      <c r="G108" s="42"/>
      <c r="H108" s="42"/>
      <c r="I108" s="229"/>
      <c r="J108" s="42"/>
      <c r="K108" s="42"/>
      <c r="L108" s="46"/>
      <c r="M108" s="230"/>
      <c r="N108" s="231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172</v>
      </c>
      <c r="AU108" s="19" t="s">
        <v>81</v>
      </c>
    </row>
    <row r="109" spans="1:47" s="2" customFormat="1" ht="12">
      <c r="A109" s="40"/>
      <c r="B109" s="41"/>
      <c r="C109" s="42"/>
      <c r="D109" s="232" t="s">
        <v>174</v>
      </c>
      <c r="E109" s="42"/>
      <c r="F109" s="233" t="s">
        <v>175</v>
      </c>
      <c r="G109" s="42"/>
      <c r="H109" s="42"/>
      <c r="I109" s="229"/>
      <c r="J109" s="42"/>
      <c r="K109" s="42"/>
      <c r="L109" s="46"/>
      <c r="M109" s="230"/>
      <c r="N109" s="231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174</v>
      </c>
      <c r="AU109" s="19" t="s">
        <v>81</v>
      </c>
    </row>
    <row r="110" spans="1:65" s="2" customFormat="1" ht="24.15" customHeight="1">
      <c r="A110" s="40"/>
      <c r="B110" s="41"/>
      <c r="C110" s="214" t="s">
        <v>81</v>
      </c>
      <c r="D110" s="214" t="s">
        <v>165</v>
      </c>
      <c r="E110" s="215" t="s">
        <v>176</v>
      </c>
      <c r="F110" s="216" t="s">
        <v>177</v>
      </c>
      <c r="G110" s="217" t="s">
        <v>168</v>
      </c>
      <c r="H110" s="218">
        <v>28</v>
      </c>
      <c r="I110" s="219"/>
      <c r="J110" s="220">
        <f>ROUND(I110*H110,2)</f>
        <v>0</v>
      </c>
      <c r="K110" s="216" t="s">
        <v>169</v>
      </c>
      <c r="L110" s="46"/>
      <c r="M110" s="221" t="s">
        <v>19</v>
      </c>
      <c r="N110" s="222" t="s">
        <v>43</v>
      </c>
      <c r="O110" s="86"/>
      <c r="P110" s="223">
        <f>O110*H110</f>
        <v>0</v>
      </c>
      <c r="Q110" s="223">
        <v>0</v>
      </c>
      <c r="R110" s="223">
        <f>Q110*H110</f>
        <v>0</v>
      </c>
      <c r="S110" s="223">
        <v>0.29</v>
      </c>
      <c r="T110" s="224">
        <f>S110*H110</f>
        <v>8.12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5" t="s">
        <v>170</v>
      </c>
      <c r="AT110" s="225" t="s">
        <v>165</v>
      </c>
      <c r="AU110" s="225" t="s">
        <v>81</v>
      </c>
      <c r="AY110" s="19" t="s">
        <v>163</v>
      </c>
      <c r="BE110" s="226">
        <f>IF(N110="základní",J110,0)</f>
        <v>0</v>
      </c>
      <c r="BF110" s="226">
        <f>IF(N110="snížená",J110,0)</f>
        <v>0</v>
      </c>
      <c r="BG110" s="226">
        <f>IF(N110="zákl. přenesená",J110,0)</f>
        <v>0</v>
      </c>
      <c r="BH110" s="226">
        <f>IF(N110="sníž. přenesená",J110,0)</f>
        <v>0</v>
      </c>
      <c r="BI110" s="226">
        <f>IF(N110="nulová",J110,0)</f>
        <v>0</v>
      </c>
      <c r="BJ110" s="19" t="s">
        <v>79</v>
      </c>
      <c r="BK110" s="226">
        <f>ROUND(I110*H110,2)</f>
        <v>0</v>
      </c>
      <c r="BL110" s="19" t="s">
        <v>170</v>
      </c>
      <c r="BM110" s="225" t="s">
        <v>178</v>
      </c>
    </row>
    <row r="111" spans="1:47" s="2" customFormat="1" ht="12">
      <c r="A111" s="40"/>
      <c r="B111" s="41"/>
      <c r="C111" s="42"/>
      <c r="D111" s="227" t="s">
        <v>172</v>
      </c>
      <c r="E111" s="42"/>
      <c r="F111" s="228" t="s">
        <v>179</v>
      </c>
      <c r="G111" s="42"/>
      <c r="H111" s="42"/>
      <c r="I111" s="229"/>
      <c r="J111" s="42"/>
      <c r="K111" s="42"/>
      <c r="L111" s="46"/>
      <c r="M111" s="230"/>
      <c r="N111" s="231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172</v>
      </c>
      <c r="AU111" s="19" t="s">
        <v>81</v>
      </c>
    </row>
    <row r="112" spans="1:47" s="2" customFormat="1" ht="12">
      <c r="A112" s="40"/>
      <c r="B112" s="41"/>
      <c r="C112" s="42"/>
      <c r="D112" s="232" t="s">
        <v>174</v>
      </c>
      <c r="E112" s="42"/>
      <c r="F112" s="233" t="s">
        <v>180</v>
      </c>
      <c r="G112" s="42"/>
      <c r="H112" s="42"/>
      <c r="I112" s="229"/>
      <c r="J112" s="42"/>
      <c r="K112" s="42"/>
      <c r="L112" s="46"/>
      <c r="M112" s="230"/>
      <c r="N112" s="231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174</v>
      </c>
      <c r="AU112" s="19" t="s">
        <v>81</v>
      </c>
    </row>
    <row r="113" spans="1:65" s="2" customFormat="1" ht="24.15" customHeight="1">
      <c r="A113" s="40"/>
      <c r="B113" s="41"/>
      <c r="C113" s="214" t="s">
        <v>181</v>
      </c>
      <c r="D113" s="214" t="s">
        <v>165</v>
      </c>
      <c r="E113" s="215" t="s">
        <v>182</v>
      </c>
      <c r="F113" s="216" t="s">
        <v>183</v>
      </c>
      <c r="G113" s="217" t="s">
        <v>168</v>
      </c>
      <c r="H113" s="218">
        <v>22</v>
      </c>
      <c r="I113" s="219"/>
      <c r="J113" s="220">
        <f>ROUND(I113*H113,2)</f>
        <v>0</v>
      </c>
      <c r="K113" s="216" t="s">
        <v>169</v>
      </c>
      <c r="L113" s="46"/>
      <c r="M113" s="221" t="s">
        <v>19</v>
      </c>
      <c r="N113" s="222" t="s">
        <v>43</v>
      </c>
      <c r="O113" s="86"/>
      <c r="P113" s="223">
        <f>O113*H113</f>
        <v>0</v>
      </c>
      <c r="Q113" s="223">
        <v>0</v>
      </c>
      <c r="R113" s="223">
        <f>Q113*H113</f>
        <v>0</v>
      </c>
      <c r="S113" s="223">
        <v>0.22</v>
      </c>
      <c r="T113" s="224">
        <f>S113*H113</f>
        <v>4.84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5" t="s">
        <v>170</v>
      </c>
      <c r="AT113" s="225" t="s">
        <v>165</v>
      </c>
      <c r="AU113" s="225" t="s">
        <v>81</v>
      </c>
      <c r="AY113" s="19" t="s">
        <v>163</v>
      </c>
      <c r="BE113" s="226">
        <f>IF(N113="základní",J113,0)</f>
        <v>0</v>
      </c>
      <c r="BF113" s="226">
        <f>IF(N113="snížená",J113,0)</f>
        <v>0</v>
      </c>
      <c r="BG113" s="226">
        <f>IF(N113="zákl. přenesená",J113,0)</f>
        <v>0</v>
      </c>
      <c r="BH113" s="226">
        <f>IF(N113="sníž. přenesená",J113,0)</f>
        <v>0</v>
      </c>
      <c r="BI113" s="226">
        <f>IF(N113="nulová",J113,0)</f>
        <v>0</v>
      </c>
      <c r="BJ113" s="19" t="s">
        <v>79</v>
      </c>
      <c r="BK113" s="226">
        <f>ROUND(I113*H113,2)</f>
        <v>0</v>
      </c>
      <c r="BL113" s="19" t="s">
        <v>170</v>
      </c>
      <c r="BM113" s="225" t="s">
        <v>184</v>
      </c>
    </row>
    <row r="114" spans="1:47" s="2" customFormat="1" ht="12">
      <c r="A114" s="40"/>
      <c r="B114" s="41"/>
      <c r="C114" s="42"/>
      <c r="D114" s="227" t="s">
        <v>172</v>
      </c>
      <c r="E114" s="42"/>
      <c r="F114" s="228" t="s">
        <v>185</v>
      </c>
      <c r="G114" s="42"/>
      <c r="H114" s="42"/>
      <c r="I114" s="229"/>
      <c r="J114" s="42"/>
      <c r="K114" s="42"/>
      <c r="L114" s="46"/>
      <c r="M114" s="230"/>
      <c r="N114" s="231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172</v>
      </c>
      <c r="AU114" s="19" t="s">
        <v>81</v>
      </c>
    </row>
    <row r="115" spans="1:47" s="2" customFormat="1" ht="12">
      <c r="A115" s="40"/>
      <c r="B115" s="41"/>
      <c r="C115" s="42"/>
      <c r="D115" s="232" t="s">
        <v>174</v>
      </c>
      <c r="E115" s="42"/>
      <c r="F115" s="233" t="s">
        <v>186</v>
      </c>
      <c r="G115" s="42"/>
      <c r="H115" s="42"/>
      <c r="I115" s="229"/>
      <c r="J115" s="42"/>
      <c r="K115" s="42"/>
      <c r="L115" s="46"/>
      <c r="M115" s="230"/>
      <c r="N115" s="231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174</v>
      </c>
      <c r="AU115" s="19" t="s">
        <v>81</v>
      </c>
    </row>
    <row r="116" spans="1:51" s="13" customFormat="1" ht="12">
      <c r="A116" s="13"/>
      <c r="B116" s="234"/>
      <c r="C116" s="235"/>
      <c r="D116" s="227" t="s">
        <v>187</v>
      </c>
      <c r="E116" s="236" t="s">
        <v>19</v>
      </c>
      <c r="F116" s="237" t="s">
        <v>188</v>
      </c>
      <c r="G116" s="235"/>
      <c r="H116" s="238">
        <v>17</v>
      </c>
      <c r="I116" s="239"/>
      <c r="J116" s="235"/>
      <c r="K116" s="235"/>
      <c r="L116" s="240"/>
      <c r="M116" s="241"/>
      <c r="N116" s="242"/>
      <c r="O116" s="242"/>
      <c r="P116" s="242"/>
      <c r="Q116" s="242"/>
      <c r="R116" s="242"/>
      <c r="S116" s="242"/>
      <c r="T116" s="24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4" t="s">
        <v>187</v>
      </c>
      <c r="AU116" s="244" t="s">
        <v>81</v>
      </c>
      <c r="AV116" s="13" t="s">
        <v>81</v>
      </c>
      <c r="AW116" s="13" t="s">
        <v>33</v>
      </c>
      <c r="AX116" s="13" t="s">
        <v>72</v>
      </c>
      <c r="AY116" s="244" t="s">
        <v>163</v>
      </c>
    </row>
    <row r="117" spans="1:51" s="13" customFormat="1" ht="12">
      <c r="A117" s="13"/>
      <c r="B117" s="234"/>
      <c r="C117" s="235"/>
      <c r="D117" s="227" t="s">
        <v>187</v>
      </c>
      <c r="E117" s="236" t="s">
        <v>19</v>
      </c>
      <c r="F117" s="237" t="s">
        <v>189</v>
      </c>
      <c r="G117" s="235"/>
      <c r="H117" s="238">
        <v>5</v>
      </c>
      <c r="I117" s="239"/>
      <c r="J117" s="235"/>
      <c r="K117" s="235"/>
      <c r="L117" s="240"/>
      <c r="M117" s="241"/>
      <c r="N117" s="242"/>
      <c r="O117" s="242"/>
      <c r="P117" s="242"/>
      <c r="Q117" s="242"/>
      <c r="R117" s="242"/>
      <c r="S117" s="242"/>
      <c r="T117" s="24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4" t="s">
        <v>187</v>
      </c>
      <c r="AU117" s="244" t="s">
        <v>81</v>
      </c>
      <c r="AV117" s="13" t="s">
        <v>81</v>
      </c>
      <c r="AW117" s="13" t="s">
        <v>33</v>
      </c>
      <c r="AX117" s="13" t="s">
        <v>72</v>
      </c>
      <c r="AY117" s="244" t="s">
        <v>163</v>
      </c>
    </row>
    <row r="118" spans="1:51" s="14" customFormat="1" ht="12">
      <c r="A118" s="14"/>
      <c r="B118" s="245"/>
      <c r="C118" s="246"/>
      <c r="D118" s="227" t="s">
        <v>187</v>
      </c>
      <c r="E118" s="247" t="s">
        <v>19</v>
      </c>
      <c r="F118" s="248" t="s">
        <v>190</v>
      </c>
      <c r="G118" s="246"/>
      <c r="H118" s="249">
        <v>22</v>
      </c>
      <c r="I118" s="250"/>
      <c r="J118" s="246"/>
      <c r="K118" s="246"/>
      <c r="L118" s="251"/>
      <c r="M118" s="252"/>
      <c r="N118" s="253"/>
      <c r="O118" s="253"/>
      <c r="P118" s="253"/>
      <c r="Q118" s="253"/>
      <c r="R118" s="253"/>
      <c r="S118" s="253"/>
      <c r="T118" s="25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5" t="s">
        <v>187</v>
      </c>
      <c r="AU118" s="255" t="s">
        <v>81</v>
      </c>
      <c r="AV118" s="14" t="s">
        <v>170</v>
      </c>
      <c r="AW118" s="14" t="s">
        <v>33</v>
      </c>
      <c r="AX118" s="14" t="s">
        <v>79</v>
      </c>
      <c r="AY118" s="255" t="s">
        <v>163</v>
      </c>
    </row>
    <row r="119" spans="1:65" s="2" customFormat="1" ht="24.15" customHeight="1">
      <c r="A119" s="40"/>
      <c r="B119" s="41"/>
      <c r="C119" s="214" t="s">
        <v>170</v>
      </c>
      <c r="D119" s="214" t="s">
        <v>165</v>
      </c>
      <c r="E119" s="215" t="s">
        <v>191</v>
      </c>
      <c r="F119" s="216" t="s">
        <v>192</v>
      </c>
      <c r="G119" s="217" t="s">
        <v>193</v>
      </c>
      <c r="H119" s="218">
        <v>10</v>
      </c>
      <c r="I119" s="219"/>
      <c r="J119" s="220">
        <f>ROUND(I119*H119,2)</f>
        <v>0</v>
      </c>
      <c r="K119" s="216" t="s">
        <v>169</v>
      </c>
      <c r="L119" s="46"/>
      <c r="M119" s="221" t="s">
        <v>19</v>
      </c>
      <c r="N119" s="222" t="s">
        <v>43</v>
      </c>
      <c r="O119" s="86"/>
      <c r="P119" s="223">
        <f>O119*H119</f>
        <v>0</v>
      </c>
      <c r="Q119" s="223">
        <v>0</v>
      </c>
      <c r="R119" s="223">
        <f>Q119*H119</f>
        <v>0</v>
      </c>
      <c r="S119" s="223">
        <v>0</v>
      </c>
      <c r="T119" s="224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5" t="s">
        <v>170</v>
      </c>
      <c r="AT119" s="225" t="s">
        <v>165</v>
      </c>
      <c r="AU119" s="225" t="s">
        <v>81</v>
      </c>
      <c r="AY119" s="19" t="s">
        <v>163</v>
      </c>
      <c r="BE119" s="226">
        <f>IF(N119="základní",J119,0)</f>
        <v>0</v>
      </c>
      <c r="BF119" s="226">
        <f>IF(N119="snížená",J119,0)</f>
        <v>0</v>
      </c>
      <c r="BG119" s="226">
        <f>IF(N119="zákl. přenesená",J119,0)</f>
        <v>0</v>
      </c>
      <c r="BH119" s="226">
        <f>IF(N119="sníž. přenesená",J119,0)</f>
        <v>0</v>
      </c>
      <c r="BI119" s="226">
        <f>IF(N119="nulová",J119,0)</f>
        <v>0</v>
      </c>
      <c r="BJ119" s="19" t="s">
        <v>79</v>
      </c>
      <c r="BK119" s="226">
        <f>ROUND(I119*H119,2)</f>
        <v>0</v>
      </c>
      <c r="BL119" s="19" t="s">
        <v>170</v>
      </c>
      <c r="BM119" s="225" t="s">
        <v>194</v>
      </c>
    </row>
    <row r="120" spans="1:47" s="2" customFormat="1" ht="12">
      <c r="A120" s="40"/>
      <c r="B120" s="41"/>
      <c r="C120" s="42"/>
      <c r="D120" s="227" t="s">
        <v>172</v>
      </c>
      <c r="E120" s="42"/>
      <c r="F120" s="228" t="s">
        <v>195</v>
      </c>
      <c r="G120" s="42"/>
      <c r="H120" s="42"/>
      <c r="I120" s="229"/>
      <c r="J120" s="42"/>
      <c r="K120" s="42"/>
      <c r="L120" s="46"/>
      <c r="M120" s="230"/>
      <c r="N120" s="231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172</v>
      </c>
      <c r="AU120" s="19" t="s">
        <v>81</v>
      </c>
    </row>
    <row r="121" spans="1:47" s="2" customFormat="1" ht="12">
      <c r="A121" s="40"/>
      <c r="B121" s="41"/>
      <c r="C121" s="42"/>
      <c r="D121" s="232" t="s">
        <v>174</v>
      </c>
      <c r="E121" s="42"/>
      <c r="F121" s="233" t="s">
        <v>196</v>
      </c>
      <c r="G121" s="42"/>
      <c r="H121" s="42"/>
      <c r="I121" s="229"/>
      <c r="J121" s="42"/>
      <c r="K121" s="42"/>
      <c r="L121" s="46"/>
      <c r="M121" s="230"/>
      <c r="N121" s="231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174</v>
      </c>
      <c r="AU121" s="19" t="s">
        <v>81</v>
      </c>
    </row>
    <row r="122" spans="1:51" s="13" customFormat="1" ht="12">
      <c r="A122" s="13"/>
      <c r="B122" s="234"/>
      <c r="C122" s="235"/>
      <c r="D122" s="227" t="s">
        <v>187</v>
      </c>
      <c r="E122" s="236" t="s">
        <v>19</v>
      </c>
      <c r="F122" s="237" t="s">
        <v>197</v>
      </c>
      <c r="G122" s="235"/>
      <c r="H122" s="238">
        <v>10</v>
      </c>
      <c r="I122" s="239"/>
      <c r="J122" s="235"/>
      <c r="K122" s="235"/>
      <c r="L122" s="240"/>
      <c r="M122" s="241"/>
      <c r="N122" s="242"/>
      <c r="O122" s="242"/>
      <c r="P122" s="242"/>
      <c r="Q122" s="242"/>
      <c r="R122" s="242"/>
      <c r="S122" s="242"/>
      <c r="T122" s="24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4" t="s">
        <v>187</v>
      </c>
      <c r="AU122" s="244" t="s">
        <v>81</v>
      </c>
      <c r="AV122" s="13" t="s">
        <v>81</v>
      </c>
      <c r="AW122" s="13" t="s">
        <v>33</v>
      </c>
      <c r="AX122" s="13" t="s">
        <v>79</v>
      </c>
      <c r="AY122" s="244" t="s">
        <v>163</v>
      </c>
    </row>
    <row r="123" spans="1:65" s="2" customFormat="1" ht="33" customHeight="1">
      <c r="A123" s="40"/>
      <c r="B123" s="41"/>
      <c r="C123" s="214" t="s">
        <v>198</v>
      </c>
      <c r="D123" s="214" t="s">
        <v>165</v>
      </c>
      <c r="E123" s="215" t="s">
        <v>199</v>
      </c>
      <c r="F123" s="216" t="s">
        <v>200</v>
      </c>
      <c r="G123" s="217" t="s">
        <v>193</v>
      </c>
      <c r="H123" s="218">
        <v>10.069</v>
      </c>
      <c r="I123" s="219"/>
      <c r="J123" s="220">
        <f>ROUND(I123*H123,2)</f>
        <v>0</v>
      </c>
      <c r="K123" s="216" t="s">
        <v>169</v>
      </c>
      <c r="L123" s="46"/>
      <c r="M123" s="221" t="s">
        <v>19</v>
      </c>
      <c r="N123" s="222" t="s">
        <v>43</v>
      </c>
      <c r="O123" s="86"/>
      <c r="P123" s="223">
        <f>O123*H123</f>
        <v>0</v>
      </c>
      <c r="Q123" s="223">
        <v>0</v>
      </c>
      <c r="R123" s="223">
        <f>Q123*H123</f>
        <v>0</v>
      </c>
      <c r="S123" s="223">
        <v>0</v>
      </c>
      <c r="T123" s="224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5" t="s">
        <v>170</v>
      </c>
      <c r="AT123" s="225" t="s">
        <v>165</v>
      </c>
      <c r="AU123" s="225" t="s">
        <v>81</v>
      </c>
      <c r="AY123" s="19" t="s">
        <v>163</v>
      </c>
      <c r="BE123" s="226">
        <f>IF(N123="základní",J123,0)</f>
        <v>0</v>
      </c>
      <c r="BF123" s="226">
        <f>IF(N123="snížená",J123,0)</f>
        <v>0</v>
      </c>
      <c r="BG123" s="226">
        <f>IF(N123="zákl. přenesená",J123,0)</f>
        <v>0</v>
      </c>
      <c r="BH123" s="226">
        <f>IF(N123="sníž. přenesená",J123,0)</f>
        <v>0</v>
      </c>
      <c r="BI123" s="226">
        <f>IF(N123="nulová",J123,0)</f>
        <v>0</v>
      </c>
      <c r="BJ123" s="19" t="s">
        <v>79</v>
      </c>
      <c r="BK123" s="226">
        <f>ROUND(I123*H123,2)</f>
        <v>0</v>
      </c>
      <c r="BL123" s="19" t="s">
        <v>170</v>
      </c>
      <c r="BM123" s="225" t="s">
        <v>201</v>
      </c>
    </row>
    <row r="124" spans="1:47" s="2" customFormat="1" ht="12">
      <c r="A124" s="40"/>
      <c r="B124" s="41"/>
      <c r="C124" s="42"/>
      <c r="D124" s="227" t="s">
        <v>172</v>
      </c>
      <c r="E124" s="42"/>
      <c r="F124" s="228" t="s">
        <v>202</v>
      </c>
      <c r="G124" s="42"/>
      <c r="H124" s="42"/>
      <c r="I124" s="229"/>
      <c r="J124" s="42"/>
      <c r="K124" s="42"/>
      <c r="L124" s="46"/>
      <c r="M124" s="230"/>
      <c r="N124" s="231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172</v>
      </c>
      <c r="AU124" s="19" t="s">
        <v>81</v>
      </c>
    </row>
    <row r="125" spans="1:47" s="2" customFormat="1" ht="12">
      <c r="A125" s="40"/>
      <c r="B125" s="41"/>
      <c r="C125" s="42"/>
      <c r="D125" s="232" t="s">
        <v>174</v>
      </c>
      <c r="E125" s="42"/>
      <c r="F125" s="233" t="s">
        <v>203</v>
      </c>
      <c r="G125" s="42"/>
      <c r="H125" s="42"/>
      <c r="I125" s="229"/>
      <c r="J125" s="42"/>
      <c r="K125" s="42"/>
      <c r="L125" s="46"/>
      <c r="M125" s="230"/>
      <c r="N125" s="231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174</v>
      </c>
      <c r="AU125" s="19" t="s">
        <v>81</v>
      </c>
    </row>
    <row r="126" spans="1:51" s="13" customFormat="1" ht="12">
      <c r="A126" s="13"/>
      <c r="B126" s="234"/>
      <c r="C126" s="235"/>
      <c r="D126" s="227" t="s">
        <v>187</v>
      </c>
      <c r="E126" s="236" t="s">
        <v>19</v>
      </c>
      <c r="F126" s="237" t="s">
        <v>204</v>
      </c>
      <c r="G126" s="235"/>
      <c r="H126" s="238">
        <v>2.898</v>
      </c>
      <c r="I126" s="239"/>
      <c r="J126" s="235"/>
      <c r="K126" s="235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187</v>
      </c>
      <c r="AU126" s="244" t="s">
        <v>81</v>
      </c>
      <c r="AV126" s="13" t="s">
        <v>81</v>
      </c>
      <c r="AW126" s="13" t="s">
        <v>33</v>
      </c>
      <c r="AX126" s="13" t="s">
        <v>72</v>
      </c>
      <c r="AY126" s="244" t="s">
        <v>163</v>
      </c>
    </row>
    <row r="127" spans="1:51" s="13" customFormat="1" ht="12">
      <c r="A127" s="13"/>
      <c r="B127" s="234"/>
      <c r="C127" s="235"/>
      <c r="D127" s="227" t="s">
        <v>187</v>
      </c>
      <c r="E127" s="236" t="s">
        <v>19</v>
      </c>
      <c r="F127" s="237" t="s">
        <v>205</v>
      </c>
      <c r="G127" s="235"/>
      <c r="H127" s="238">
        <v>2.122</v>
      </c>
      <c r="I127" s="239"/>
      <c r="J127" s="235"/>
      <c r="K127" s="235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187</v>
      </c>
      <c r="AU127" s="244" t="s">
        <v>81</v>
      </c>
      <c r="AV127" s="13" t="s">
        <v>81</v>
      </c>
      <c r="AW127" s="13" t="s">
        <v>33</v>
      </c>
      <c r="AX127" s="13" t="s">
        <v>72</v>
      </c>
      <c r="AY127" s="244" t="s">
        <v>163</v>
      </c>
    </row>
    <row r="128" spans="1:51" s="13" customFormat="1" ht="12">
      <c r="A128" s="13"/>
      <c r="B128" s="234"/>
      <c r="C128" s="235"/>
      <c r="D128" s="227" t="s">
        <v>187</v>
      </c>
      <c r="E128" s="236" t="s">
        <v>19</v>
      </c>
      <c r="F128" s="237" t="s">
        <v>206</v>
      </c>
      <c r="G128" s="235"/>
      <c r="H128" s="238">
        <v>3.199</v>
      </c>
      <c r="I128" s="239"/>
      <c r="J128" s="235"/>
      <c r="K128" s="235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187</v>
      </c>
      <c r="AU128" s="244" t="s">
        <v>81</v>
      </c>
      <c r="AV128" s="13" t="s">
        <v>81</v>
      </c>
      <c r="AW128" s="13" t="s">
        <v>33</v>
      </c>
      <c r="AX128" s="13" t="s">
        <v>72</v>
      </c>
      <c r="AY128" s="244" t="s">
        <v>163</v>
      </c>
    </row>
    <row r="129" spans="1:51" s="13" customFormat="1" ht="12">
      <c r="A129" s="13"/>
      <c r="B129" s="234"/>
      <c r="C129" s="235"/>
      <c r="D129" s="227" t="s">
        <v>187</v>
      </c>
      <c r="E129" s="236" t="s">
        <v>19</v>
      </c>
      <c r="F129" s="237" t="s">
        <v>207</v>
      </c>
      <c r="G129" s="235"/>
      <c r="H129" s="238">
        <v>1.85</v>
      </c>
      <c r="I129" s="239"/>
      <c r="J129" s="235"/>
      <c r="K129" s="235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187</v>
      </c>
      <c r="AU129" s="244" t="s">
        <v>81</v>
      </c>
      <c r="AV129" s="13" t="s">
        <v>81</v>
      </c>
      <c r="AW129" s="13" t="s">
        <v>33</v>
      </c>
      <c r="AX129" s="13" t="s">
        <v>72</v>
      </c>
      <c r="AY129" s="244" t="s">
        <v>163</v>
      </c>
    </row>
    <row r="130" spans="1:51" s="14" customFormat="1" ht="12">
      <c r="A130" s="14"/>
      <c r="B130" s="245"/>
      <c r="C130" s="246"/>
      <c r="D130" s="227" t="s">
        <v>187</v>
      </c>
      <c r="E130" s="247" t="s">
        <v>19</v>
      </c>
      <c r="F130" s="248" t="s">
        <v>190</v>
      </c>
      <c r="G130" s="246"/>
      <c r="H130" s="249">
        <v>10.068999999999999</v>
      </c>
      <c r="I130" s="250"/>
      <c r="J130" s="246"/>
      <c r="K130" s="246"/>
      <c r="L130" s="251"/>
      <c r="M130" s="252"/>
      <c r="N130" s="253"/>
      <c r="O130" s="253"/>
      <c r="P130" s="253"/>
      <c r="Q130" s="253"/>
      <c r="R130" s="253"/>
      <c r="S130" s="253"/>
      <c r="T130" s="25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5" t="s">
        <v>187</v>
      </c>
      <c r="AU130" s="255" t="s">
        <v>81</v>
      </c>
      <c r="AV130" s="14" t="s">
        <v>170</v>
      </c>
      <c r="AW130" s="14" t="s">
        <v>33</v>
      </c>
      <c r="AX130" s="14" t="s">
        <v>79</v>
      </c>
      <c r="AY130" s="255" t="s">
        <v>163</v>
      </c>
    </row>
    <row r="131" spans="1:65" s="2" customFormat="1" ht="37.8" customHeight="1">
      <c r="A131" s="40"/>
      <c r="B131" s="41"/>
      <c r="C131" s="214" t="s">
        <v>208</v>
      </c>
      <c r="D131" s="214" t="s">
        <v>165</v>
      </c>
      <c r="E131" s="215" t="s">
        <v>209</v>
      </c>
      <c r="F131" s="216" t="s">
        <v>210</v>
      </c>
      <c r="G131" s="217" t="s">
        <v>193</v>
      </c>
      <c r="H131" s="218">
        <v>18.219</v>
      </c>
      <c r="I131" s="219"/>
      <c r="J131" s="220">
        <f>ROUND(I131*H131,2)</f>
        <v>0</v>
      </c>
      <c r="K131" s="216" t="s">
        <v>169</v>
      </c>
      <c r="L131" s="46"/>
      <c r="M131" s="221" t="s">
        <v>19</v>
      </c>
      <c r="N131" s="222" t="s">
        <v>43</v>
      </c>
      <c r="O131" s="86"/>
      <c r="P131" s="223">
        <f>O131*H131</f>
        <v>0</v>
      </c>
      <c r="Q131" s="223">
        <v>0</v>
      </c>
      <c r="R131" s="223">
        <f>Q131*H131</f>
        <v>0</v>
      </c>
      <c r="S131" s="223">
        <v>0</v>
      </c>
      <c r="T131" s="224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5" t="s">
        <v>170</v>
      </c>
      <c r="AT131" s="225" t="s">
        <v>165</v>
      </c>
      <c r="AU131" s="225" t="s">
        <v>81</v>
      </c>
      <c r="AY131" s="19" t="s">
        <v>163</v>
      </c>
      <c r="BE131" s="226">
        <f>IF(N131="základní",J131,0)</f>
        <v>0</v>
      </c>
      <c r="BF131" s="226">
        <f>IF(N131="snížená",J131,0)</f>
        <v>0</v>
      </c>
      <c r="BG131" s="226">
        <f>IF(N131="zákl. přenesená",J131,0)</f>
        <v>0</v>
      </c>
      <c r="BH131" s="226">
        <f>IF(N131="sníž. přenesená",J131,0)</f>
        <v>0</v>
      </c>
      <c r="BI131" s="226">
        <f>IF(N131="nulová",J131,0)</f>
        <v>0</v>
      </c>
      <c r="BJ131" s="19" t="s">
        <v>79</v>
      </c>
      <c r="BK131" s="226">
        <f>ROUND(I131*H131,2)</f>
        <v>0</v>
      </c>
      <c r="BL131" s="19" t="s">
        <v>170</v>
      </c>
      <c r="BM131" s="225" t="s">
        <v>211</v>
      </c>
    </row>
    <row r="132" spans="1:47" s="2" customFormat="1" ht="12">
      <c r="A132" s="40"/>
      <c r="B132" s="41"/>
      <c r="C132" s="42"/>
      <c r="D132" s="227" t="s">
        <v>172</v>
      </c>
      <c r="E132" s="42"/>
      <c r="F132" s="228" t="s">
        <v>212</v>
      </c>
      <c r="G132" s="42"/>
      <c r="H132" s="42"/>
      <c r="I132" s="229"/>
      <c r="J132" s="42"/>
      <c r="K132" s="42"/>
      <c r="L132" s="46"/>
      <c r="M132" s="230"/>
      <c r="N132" s="231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172</v>
      </c>
      <c r="AU132" s="19" t="s">
        <v>81</v>
      </c>
    </row>
    <row r="133" spans="1:47" s="2" customFormat="1" ht="12">
      <c r="A133" s="40"/>
      <c r="B133" s="41"/>
      <c r="C133" s="42"/>
      <c r="D133" s="232" t="s">
        <v>174</v>
      </c>
      <c r="E133" s="42"/>
      <c r="F133" s="233" t="s">
        <v>213</v>
      </c>
      <c r="G133" s="42"/>
      <c r="H133" s="42"/>
      <c r="I133" s="229"/>
      <c r="J133" s="42"/>
      <c r="K133" s="42"/>
      <c r="L133" s="46"/>
      <c r="M133" s="230"/>
      <c r="N133" s="231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174</v>
      </c>
      <c r="AU133" s="19" t="s">
        <v>81</v>
      </c>
    </row>
    <row r="134" spans="1:65" s="2" customFormat="1" ht="37.8" customHeight="1">
      <c r="A134" s="40"/>
      <c r="B134" s="41"/>
      <c r="C134" s="214" t="s">
        <v>214</v>
      </c>
      <c r="D134" s="214" t="s">
        <v>165</v>
      </c>
      <c r="E134" s="215" t="s">
        <v>215</v>
      </c>
      <c r="F134" s="216" t="s">
        <v>216</v>
      </c>
      <c r="G134" s="217" t="s">
        <v>193</v>
      </c>
      <c r="H134" s="218">
        <v>18.219</v>
      </c>
      <c r="I134" s="219"/>
      <c r="J134" s="220">
        <f>ROUND(I134*H134,2)</f>
        <v>0</v>
      </c>
      <c r="K134" s="216" t="s">
        <v>169</v>
      </c>
      <c r="L134" s="46"/>
      <c r="M134" s="221" t="s">
        <v>19</v>
      </c>
      <c r="N134" s="222" t="s">
        <v>43</v>
      </c>
      <c r="O134" s="86"/>
      <c r="P134" s="223">
        <f>O134*H134</f>
        <v>0</v>
      </c>
      <c r="Q134" s="223">
        <v>0</v>
      </c>
      <c r="R134" s="223">
        <f>Q134*H134</f>
        <v>0</v>
      </c>
      <c r="S134" s="223">
        <v>0</v>
      </c>
      <c r="T134" s="224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5" t="s">
        <v>170</v>
      </c>
      <c r="AT134" s="225" t="s">
        <v>165</v>
      </c>
      <c r="AU134" s="225" t="s">
        <v>81</v>
      </c>
      <c r="AY134" s="19" t="s">
        <v>163</v>
      </c>
      <c r="BE134" s="226">
        <f>IF(N134="základní",J134,0)</f>
        <v>0</v>
      </c>
      <c r="BF134" s="226">
        <f>IF(N134="snížená",J134,0)</f>
        <v>0</v>
      </c>
      <c r="BG134" s="226">
        <f>IF(N134="zákl. přenesená",J134,0)</f>
        <v>0</v>
      </c>
      <c r="BH134" s="226">
        <f>IF(N134="sníž. přenesená",J134,0)</f>
        <v>0</v>
      </c>
      <c r="BI134" s="226">
        <f>IF(N134="nulová",J134,0)</f>
        <v>0</v>
      </c>
      <c r="BJ134" s="19" t="s">
        <v>79</v>
      </c>
      <c r="BK134" s="226">
        <f>ROUND(I134*H134,2)</f>
        <v>0</v>
      </c>
      <c r="BL134" s="19" t="s">
        <v>170</v>
      </c>
      <c r="BM134" s="225" t="s">
        <v>217</v>
      </c>
    </row>
    <row r="135" spans="1:47" s="2" customFormat="1" ht="12">
      <c r="A135" s="40"/>
      <c r="B135" s="41"/>
      <c r="C135" s="42"/>
      <c r="D135" s="227" t="s">
        <v>172</v>
      </c>
      <c r="E135" s="42"/>
      <c r="F135" s="228" t="s">
        <v>218</v>
      </c>
      <c r="G135" s="42"/>
      <c r="H135" s="42"/>
      <c r="I135" s="229"/>
      <c r="J135" s="42"/>
      <c r="K135" s="42"/>
      <c r="L135" s="46"/>
      <c r="M135" s="230"/>
      <c r="N135" s="231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172</v>
      </c>
      <c r="AU135" s="19" t="s">
        <v>81</v>
      </c>
    </row>
    <row r="136" spans="1:47" s="2" customFormat="1" ht="12">
      <c r="A136" s="40"/>
      <c r="B136" s="41"/>
      <c r="C136" s="42"/>
      <c r="D136" s="232" t="s">
        <v>174</v>
      </c>
      <c r="E136" s="42"/>
      <c r="F136" s="233" t="s">
        <v>219</v>
      </c>
      <c r="G136" s="42"/>
      <c r="H136" s="42"/>
      <c r="I136" s="229"/>
      <c r="J136" s="42"/>
      <c r="K136" s="42"/>
      <c r="L136" s="46"/>
      <c r="M136" s="230"/>
      <c r="N136" s="231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174</v>
      </c>
      <c r="AU136" s="19" t="s">
        <v>81</v>
      </c>
    </row>
    <row r="137" spans="1:65" s="2" customFormat="1" ht="33" customHeight="1">
      <c r="A137" s="40"/>
      <c r="B137" s="41"/>
      <c r="C137" s="214" t="s">
        <v>220</v>
      </c>
      <c r="D137" s="214" t="s">
        <v>165</v>
      </c>
      <c r="E137" s="215" t="s">
        <v>221</v>
      </c>
      <c r="F137" s="216" t="s">
        <v>222</v>
      </c>
      <c r="G137" s="217" t="s">
        <v>223</v>
      </c>
      <c r="H137" s="218">
        <v>36.438</v>
      </c>
      <c r="I137" s="219"/>
      <c r="J137" s="220">
        <f>ROUND(I137*H137,2)</f>
        <v>0</v>
      </c>
      <c r="K137" s="216" t="s">
        <v>169</v>
      </c>
      <c r="L137" s="46"/>
      <c r="M137" s="221" t="s">
        <v>19</v>
      </c>
      <c r="N137" s="222" t="s">
        <v>43</v>
      </c>
      <c r="O137" s="86"/>
      <c r="P137" s="223">
        <f>O137*H137</f>
        <v>0</v>
      </c>
      <c r="Q137" s="223">
        <v>0</v>
      </c>
      <c r="R137" s="223">
        <f>Q137*H137</f>
        <v>0</v>
      </c>
      <c r="S137" s="223">
        <v>0</v>
      </c>
      <c r="T137" s="224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5" t="s">
        <v>170</v>
      </c>
      <c r="AT137" s="225" t="s">
        <v>165</v>
      </c>
      <c r="AU137" s="225" t="s">
        <v>81</v>
      </c>
      <c r="AY137" s="19" t="s">
        <v>163</v>
      </c>
      <c r="BE137" s="226">
        <f>IF(N137="základní",J137,0)</f>
        <v>0</v>
      </c>
      <c r="BF137" s="226">
        <f>IF(N137="snížená",J137,0)</f>
        <v>0</v>
      </c>
      <c r="BG137" s="226">
        <f>IF(N137="zákl. přenesená",J137,0)</f>
        <v>0</v>
      </c>
      <c r="BH137" s="226">
        <f>IF(N137="sníž. přenesená",J137,0)</f>
        <v>0</v>
      </c>
      <c r="BI137" s="226">
        <f>IF(N137="nulová",J137,0)</f>
        <v>0</v>
      </c>
      <c r="BJ137" s="19" t="s">
        <v>79</v>
      </c>
      <c r="BK137" s="226">
        <f>ROUND(I137*H137,2)</f>
        <v>0</v>
      </c>
      <c r="BL137" s="19" t="s">
        <v>170</v>
      </c>
      <c r="BM137" s="225" t="s">
        <v>224</v>
      </c>
    </row>
    <row r="138" spans="1:47" s="2" customFormat="1" ht="12">
      <c r="A138" s="40"/>
      <c r="B138" s="41"/>
      <c r="C138" s="42"/>
      <c r="D138" s="227" t="s">
        <v>172</v>
      </c>
      <c r="E138" s="42"/>
      <c r="F138" s="228" t="s">
        <v>225</v>
      </c>
      <c r="G138" s="42"/>
      <c r="H138" s="42"/>
      <c r="I138" s="229"/>
      <c r="J138" s="42"/>
      <c r="K138" s="42"/>
      <c r="L138" s="46"/>
      <c r="M138" s="230"/>
      <c r="N138" s="231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172</v>
      </c>
      <c r="AU138" s="19" t="s">
        <v>81</v>
      </c>
    </row>
    <row r="139" spans="1:47" s="2" customFormat="1" ht="12">
      <c r="A139" s="40"/>
      <c r="B139" s="41"/>
      <c r="C139" s="42"/>
      <c r="D139" s="232" t="s">
        <v>174</v>
      </c>
      <c r="E139" s="42"/>
      <c r="F139" s="233" t="s">
        <v>226</v>
      </c>
      <c r="G139" s="42"/>
      <c r="H139" s="42"/>
      <c r="I139" s="229"/>
      <c r="J139" s="42"/>
      <c r="K139" s="42"/>
      <c r="L139" s="46"/>
      <c r="M139" s="230"/>
      <c r="N139" s="231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174</v>
      </c>
      <c r="AU139" s="19" t="s">
        <v>81</v>
      </c>
    </row>
    <row r="140" spans="1:51" s="13" customFormat="1" ht="12">
      <c r="A140" s="13"/>
      <c r="B140" s="234"/>
      <c r="C140" s="235"/>
      <c r="D140" s="227" t="s">
        <v>187</v>
      </c>
      <c r="E140" s="235"/>
      <c r="F140" s="237" t="s">
        <v>227</v>
      </c>
      <c r="G140" s="235"/>
      <c r="H140" s="238">
        <v>36.438</v>
      </c>
      <c r="I140" s="239"/>
      <c r="J140" s="235"/>
      <c r="K140" s="235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187</v>
      </c>
      <c r="AU140" s="244" t="s">
        <v>81</v>
      </c>
      <c r="AV140" s="13" t="s">
        <v>81</v>
      </c>
      <c r="AW140" s="13" t="s">
        <v>4</v>
      </c>
      <c r="AX140" s="13" t="s">
        <v>79</v>
      </c>
      <c r="AY140" s="244" t="s">
        <v>163</v>
      </c>
    </row>
    <row r="141" spans="1:63" s="12" customFormat="1" ht="22.8" customHeight="1">
      <c r="A141" s="12"/>
      <c r="B141" s="198"/>
      <c r="C141" s="199"/>
      <c r="D141" s="200" t="s">
        <v>71</v>
      </c>
      <c r="E141" s="212" t="s">
        <v>81</v>
      </c>
      <c r="F141" s="212" t="s">
        <v>228</v>
      </c>
      <c r="G141" s="199"/>
      <c r="H141" s="199"/>
      <c r="I141" s="202"/>
      <c r="J141" s="213">
        <f>BK141</f>
        <v>0</v>
      </c>
      <c r="K141" s="199"/>
      <c r="L141" s="204"/>
      <c r="M141" s="205"/>
      <c r="N141" s="206"/>
      <c r="O141" s="206"/>
      <c r="P141" s="207">
        <f>SUM(P142:P191)</f>
        <v>0</v>
      </c>
      <c r="Q141" s="206"/>
      <c r="R141" s="207">
        <f>SUM(R142:R191)</f>
        <v>67.06971363</v>
      </c>
      <c r="S141" s="206"/>
      <c r="T141" s="208">
        <f>SUM(T142:T191)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09" t="s">
        <v>79</v>
      </c>
      <c r="AT141" s="210" t="s">
        <v>71</v>
      </c>
      <c r="AU141" s="210" t="s">
        <v>79</v>
      </c>
      <c r="AY141" s="209" t="s">
        <v>163</v>
      </c>
      <c r="BK141" s="211">
        <f>SUM(BK142:BK191)</f>
        <v>0</v>
      </c>
    </row>
    <row r="142" spans="1:65" s="2" customFormat="1" ht="24.15" customHeight="1">
      <c r="A142" s="40"/>
      <c r="B142" s="41"/>
      <c r="C142" s="214" t="s">
        <v>229</v>
      </c>
      <c r="D142" s="214" t="s">
        <v>165</v>
      </c>
      <c r="E142" s="215" t="s">
        <v>230</v>
      </c>
      <c r="F142" s="216" t="s">
        <v>231</v>
      </c>
      <c r="G142" s="217" t="s">
        <v>232</v>
      </c>
      <c r="H142" s="218">
        <v>117</v>
      </c>
      <c r="I142" s="219"/>
      <c r="J142" s="220">
        <f>ROUND(I142*H142,2)</f>
        <v>0</v>
      </c>
      <c r="K142" s="216" t="s">
        <v>169</v>
      </c>
      <c r="L142" s="46"/>
      <c r="M142" s="221" t="s">
        <v>19</v>
      </c>
      <c r="N142" s="222" t="s">
        <v>43</v>
      </c>
      <c r="O142" s="86"/>
      <c r="P142" s="223">
        <f>O142*H142</f>
        <v>0</v>
      </c>
      <c r="Q142" s="223">
        <v>0.00058</v>
      </c>
      <c r="R142" s="223">
        <f>Q142*H142</f>
        <v>0.06786</v>
      </c>
      <c r="S142" s="223">
        <v>0</v>
      </c>
      <c r="T142" s="224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5" t="s">
        <v>170</v>
      </c>
      <c r="AT142" s="225" t="s">
        <v>165</v>
      </c>
      <c r="AU142" s="225" t="s">
        <v>81</v>
      </c>
      <c r="AY142" s="19" t="s">
        <v>163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9" t="s">
        <v>79</v>
      </c>
      <c r="BK142" s="226">
        <f>ROUND(I142*H142,2)</f>
        <v>0</v>
      </c>
      <c r="BL142" s="19" t="s">
        <v>170</v>
      </c>
      <c r="BM142" s="225" t="s">
        <v>233</v>
      </c>
    </row>
    <row r="143" spans="1:47" s="2" customFormat="1" ht="12">
      <c r="A143" s="40"/>
      <c r="B143" s="41"/>
      <c r="C143" s="42"/>
      <c r="D143" s="227" t="s">
        <v>172</v>
      </c>
      <c r="E143" s="42"/>
      <c r="F143" s="228" t="s">
        <v>234</v>
      </c>
      <c r="G143" s="42"/>
      <c r="H143" s="42"/>
      <c r="I143" s="229"/>
      <c r="J143" s="42"/>
      <c r="K143" s="42"/>
      <c r="L143" s="46"/>
      <c r="M143" s="230"/>
      <c r="N143" s="231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172</v>
      </c>
      <c r="AU143" s="19" t="s">
        <v>81</v>
      </c>
    </row>
    <row r="144" spans="1:47" s="2" customFormat="1" ht="12">
      <c r="A144" s="40"/>
      <c r="B144" s="41"/>
      <c r="C144" s="42"/>
      <c r="D144" s="232" t="s">
        <v>174</v>
      </c>
      <c r="E144" s="42"/>
      <c r="F144" s="233" t="s">
        <v>235</v>
      </c>
      <c r="G144" s="42"/>
      <c r="H144" s="42"/>
      <c r="I144" s="229"/>
      <c r="J144" s="42"/>
      <c r="K144" s="42"/>
      <c r="L144" s="46"/>
      <c r="M144" s="230"/>
      <c r="N144" s="231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174</v>
      </c>
      <c r="AU144" s="19" t="s">
        <v>81</v>
      </c>
    </row>
    <row r="145" spans="1:51" s="13" customFormat="1" ht="12">
      <c r="A145" s="13"/>
      <c r="B145" s="234"/>
      <c r="C145" s="235"/>
      <c r="D145" s="227" t="s">
        <v>187</v>
      </c>
      <c r="E145" s="236" t="s">
        <v>19</v>
      </c>
      <c r="F145" s="237" t="s">
        <v>236</v>
      </c>
      <c r="G145" s="235"/>
      <c r="H145" s="238">
        <v>117</v>
      </c>
      <c r="I145" s="239"/>
      <c r="J145" s="235"/>
      <c r="K145" s="235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187</v>
      </c>
      <c r="AU145" s="244" t="s">
        <v>81</v>
      </c>
      <c r="AV145" s="13" t="s">
        <v>81</v>
      </c>
      <c r="AW145" s="13" t="s">
        <v>33</v>
      </c>
      <c r="AX145" s="13" t="s">
        <v>79</v>
      </c>
      <c r="AY145" s="244" t="s">
        <v>163</v>
      </c>
    </row>
    <row r="146" spans="1:65" s="2" customFormat="1" ht="16.5" customHeight="1">
      <c r="A146" s="40"/>
      <c r="B146" s="41"/>
      <c r="C146" s="214" t="s">
        <v>237</v>
      </c>
      <c r="D146" s="214" t="s">
        <v>165</v>
      </c>
      <c r="E146" s="215" t="s">
        <v>238</v>
      </c>
      <c r="F146" s="216" t="s">
        <v>239</v>
      </c>
      <c r="G146" s="217" t="s">
        <v>193</v>
      </c>
      <c r="H146" s="218">
        <v>13.093</v>
      </c>
      <c r="I146" s="219"/>
      <c r="J146" s="220">
        <f>ROUND(I146*H146,2)</f>
        <v>0</v>
      </c>
      <c r="K146" s="216" t="s">
        <v>169</v>
      </c>
      <c r="L146" s="46"/>
      <c r="M146" s="221" t="s">
        <v>19</v>
      </c>
      <c r="N146" s="222" t="s">
        <v>43</v>
      </c>
      <c r="O146" s="86"/>
      <c r="P146" s="223">
        <f>O146*H146</f>
        <v>0</v>
      </c>
      <c r="Q146" s="223">
        <v>2.50187</v>
      </c>
      <c r="R146" s="223">
        <f>Q146*H146</f>
        <v>32.756983909999995</v>
      </c>
      <c r="S146" s="223">
        <v>0</v>
      </c>
      <c r="T146" s="224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5" t="s">
        <v>170</v>
      </c>
      <c r="AT146" s="225" t="s">
        <v>165</v>
      </c>
      <c r="AU146" s="225" t="s">
        <v>81</v>
      </c>
      <c r="AY146" s="19" t="s">
        <v>163</v>
      </c>
      <c r="BE146" s="226">
        <f>IF(N146="základní",J146,0)</f>
        <v>0</v>
      </c>
      <c r="BF146" s="226">
        <f>IF(N146="snížená",J146,0)</f>
        <v>0</v>
      </c>
      <c r="BG146" s="226">
        <f>IF(N146="zákl. přenesená",J146,0)</f>
        <v>0</v>
      </c>
      <c r="BH146" s="226">
        <f>IF(N146="sníž. přenesená",J146,0)</f>
        <v>0</v>
      </c>
      <c r="BI146" s="226">
        <f>IF(N146="nulová",J146,0)</f>
        <v>0</v>
      </c>
      <c r="BJ146" s="19" t="s">
        <v>79</v>
      </c>
      <c r="BK146" s="226">
        <f>ROUND(I146*H146,2)</f>
        <v>0</v>
      </c>
      <c r="BL146" s="19" t="s">
        <v>170</v>
      </c>
      <c r="BM146" s="225" t="s">
        <v>240</v>
      </c>
    </row>
    <row r="147" spans="1:47" s="2" customFormat="1" ht="12">
      <c r="A147" s="40"/>
      <c r="B147" s="41"/>
      <c r="C147" s="42"/>
      <c r="D147" s="227" t="s">
        <v>172</v>
      </c>
      <c r="E147" s="42"/>
      <c r="F147" s="228" t="s">
        <v>241</v>
      </c>
      <c r="G147" s="42"/>
      <c r="H147" s="42"/>
      <c r="I147" s="229"/>
      <c r="J147" s="42"/>
      <c r="K147" s="42"/>
      <c r="L147" s="46"/>
      <c r="M147" s="230"/>
      <c r="N147" s="231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172</v>
      </c>
      <c r="AU147" s="19" t="s">
        <v>81</v>
      </c>
    </row>
    <row r="148" spans="1:47" s="2" customFormat="1" ht="12">
      <c r="A148" s="40"/>
      <c r="B148" s="41"/>
      <c r="C148" s="42"/>
      <c r="D148" s="232" t="s">
        <v>174</v>
      </c>
      <c r="E148" s="42"/>
      <c r="F148" s="233" t="s">
        <v>242</v>
      </c>
      <c r="G148" s="42"/>
      <c r="H148" s="42"/>
      <c r="I148" s="229"/>
      <c r="J148" s="42"/>
      <c r="K148" s="42"/>
      <c r="L148" s="46"/>
      <c r="M148" s="230"/>
      <c r="N148" s="231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174</v>
      </c>
      <c r="AU148" s="19" t="s">
        <v>81</v>
      </c>
    </row>
    <row r="149" spans="1:51" s="13" customFormat="1" ht="12">
      <c r="A149" s="13"/>
      <c r="B149" s="234"/>
      <c r="C149" s="235"/>
      <c r="D149" s="227" t="s">
        <v>187</v>
      </c>
      <c r="E149" s="236" t="s">
        <v>19</v>
      </c>
      <c r="F149" s="237" t="s">
        <v>204</v>
      </c>
      <c r="G149" s="235"/>
      <c r="H149" s="238">
        <v>2.898</v>
      </c>
      <c r="I149" s="239"/>
      <c r="J149" s="235"/>
      <c r="K149" s="235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187</v>
      </c>
      <c r="AU149" s="244" t="s">
        <v>81</v>
      </c>
      <c r="AV149" s="13" t="s">
        <v>81</v>
      </c>
      <c r="AW149" s="13" t="s">
        <v>33</v>
      </c>
      <c r="AX149" s="13" t="s">
        <v>72</v>
      </c>
      <c r="AY149" s="244" t="s">
        <v>163</v>
      </c>
    </row>
    <row r="150" spans="1:51" s="13" customFormat="1" ht="12">
      <c r="A150" s="13"/>
      <c r="B150" s="234"/>
      <c r="C150" s="235"/>
      <c r="D150" s="227" t="s">
        <v>187</v>
      </c>
      <c r="E150" s="236" t="s">
        <v>19</v>
      </c>
      <c r="F150" s="237" t="s">
        <v>205</v>
      </c>
      <c r="G150" s="235"/>
      <c r="H150" s="238">
        <v>2.122</v>
      </c>
      <c r="I150" s="239"/>
      <c r="J150" s="235"/>
      <c r="K150" s="235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187</v>
      </c>
      <c r="AU150" s="244" t="s">
        <v>81</v>
      </c>
      <c r="AV150" s="13" t="s">
        <v>81</v>
      </c>
      <c r="AW150" s="13" t="s">
        <v>33</v>
      </c>
      <c r="AX150" s="13" t="s">
        <v>72</v>
      </c>
      <c r="AY150" s="244" t="s">
        <v>163</v>
      </c>
    </row>
    <row r="151" spans="1:51" s="13" customFormat="1" ht="12">
      <c r="A151" s="13"/>
      <c r="B151" s="234"/>
      <c r="C151" s="235"/>
      <c r="D151" s="227" t="s">
        <v>187</v>
      </c>
      <c r="E151" s="236" t="s">
        <v>19</v>
      </c>
      <c r="F151" s="237" t="s">
        <v>206</v>
      </c>
      <c r="G151" s="235"/>
      <c r="H151" s="238">
        <v>3.199</v>
      </c>
      <c r="I151" s="239"/>
      <c r="J151" s="235"/>
      <c r="K151" s="235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187</v>
      </c>
      <c r="AU151" s="244" t="s">
        <v>81</v>
      </c>
      <c r="AV151" s="13" t="s">
        <v>81</v>
      </c>
      <c r="AW151" s="13" t="s">
        <v>33</v>
      </c>
      <c r="AX151" s="13" t="s">
        <v>72</v>
      </c>
      <c r="AY151" s="244" t="s">
        <v>163</v>
      </c>
    </row>
    <row r="152" spans="1:51" s="13" customFormat="1" ht="12">
      <c r="A152" s="13"/>
      <c r="B152" s="234"/>
      <c r="C152" s="235"/>
      <c r="D152" s="227" t="s">
        <v>187</v>
      </c>
      <c r="E152" s="236" t="s">
        <v>19</v>
      </c>
      <c r="F152" s="237" t="s">
        <v>243</v>
      </c>
      <c r="G152" s="235"/>
      <c r="H152" s="238">
        <v>2</v>
      </c>
      <c r="I152" s="239"/>
      <c r="J152" s="235"/>
      <c r="K152" s="235"/>
      <c r="L152" s="240"/>
      <c r="M152" s="241"/>
      <c r="N152" s="242"/>
      <c r="O152" s="242"/>
      <c r="P152" s="242"/>
      <c r="Q152" s="242"/>
      <c r="R152" s="242"/>
      <c r="S152" s="242"/>
      <c r="T152" s="24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4" t="s">
        <v>187</v>
      </c>
      <c r="AU152" s="244" t="s">
        <v>81</v>
      </c>
      <c r="AV152" s="13" t="s">
        <v>81</v>
      </c>
      <c r="AW152" s="13" t="s">
        <v>33</v>
      </c>
      <c r="AX152" s="13" t="s">
        <v>72</v>
      </c>
      <c r="AY152" s="244" t="s">
        <v>163</v>
      </c>
    </row>
    <row r="153" spans="1:51" s="13" customFormat="1" ht="12">
      <c r="A153" s="13"/>
      <c r="B153" s="234"/>
      <c r="C153" s="235"/>
      <c r="D153" s="227" t="s">
        <v>187</v>
      </c>
      <c r="E153" s="236" t="s">
        <v>19</v>
      </c>
      <c r="F153" s="237" t="s">
        <v>244</v>
      </c>
      <c r="G153" s="235"/>
      <c r="H153" s="238">
        <v>2.874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187</v>
      </c>
      <c r="AU153" s="244" t="s">
        <v>81</v>
      </c>
      <c r="AV153" s="13" t="s">
        <v>81</v>
      </c>
      <c r="AW153" s="13" t="s">
        <v>33</v>
      </c>
      <c r="AX153" s="13" t="s">
        <v>72</v>
      </c>
      <c r="AY153" s="244" t="s">
        <v>163</v>
      </c>
    </row>
    <row r="154" spans="1:51" s="14" customFormat="1" ht="12">
      <c r="A154" s="14"/>
      <c r="B154" s="245"/>
      <c r="C154" s="246"/>
      <c r="D154" s="227" t="s">
        <v>187</v>
      </c>
      <c r="E154" s="247" t="s">
        <v>19</v>
      </c>
      <c r="F154" s="248" t="s">
        <v>190</v>
      </c>
      <c r="G154" s="246"/>
      <c r="H154" s="249">
        <v>13.093</v>
      </c>
      <c r="I154" s="250"/>
      <c r="J154" s="246"/>
      <c r="K154" s="246"/>
      <c r="L154" s="251"/>
      <c r="M154" s="252"/>
      <c r="N154" s="253"/>
      <c r="O154" s="253"/>
      <c r="P154" s="253"/>
      <c r="Q154" s="253"/>
      <c r="R154" s="253"/>
      <c r="S154" s="253"/>
      <c r="T154" s="25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5" t="s">
        <v>187</v>
      </c>
      <c r="AU154" s="255" t="s">
        <v>81</v>
      </c>
      <c r="AV154" s="14" t="s">
        <v>170</v>
      </c>
      <c r="AW154" s="14" t="s">
        <v>33</v>
      </c>
      <c r="AX154" s="14" t="s">
        <v>79</v>
      </c>
      <c r="AY154" s="255" t="s">
        <v>163</v>
      </c>
    </row>
    <row r="155" spans="1:65" s="2" customFormat="1" ht="16.5" customHeight="1">
      <c r="A155" s="40"/>
      <c r="B155" s="41"/>
      <c r="C155" s="214" t="s">
        <v>245</v>
      </c>
      <c r="D155" s="214" t="s">
        <v>165</v>
      </c>
      <c r="E155" s="215" t="s">
        <v>246</v>
      </c>
      <c r="F155" s="216" t="s">
        <v>247</v>
      </c>
      <c r="G155" s="217" t="s">
        <v>168</v>
      </c>
      <c r="H155" s="218">
        <v>19.16</v>
      </c>
      <c r="I155" s="219"/>
      <c r="J155" s="220">
        <f>ROUND(I155*H155,2)</f>
        <v>0</v>
      </c>
      <c r="K155" s="216" t="s">
        <v>169</v>
      </c>
      <c r="L155" s="46"/>
      <c r="M155" s="221" t="s">
        <v>19</v>
      </c>
      <c r="N155" s="222" t="s">
        <v>43</v>
      </c>
      <c r="O155" s="86"/>
      <c r="P155" s="223">
        <f>O155*H155</f>
        <v>0</v>
      </c>
      <c r="Q155" s="223">
        <v>0.00269</v>
      </c>
      <c r="R155" s="223">
        <f>Q155*H155</f>
        <v>0.0515404</v>
      </c>
      <c r="S155" s="223">
        <v>0</v>
      </c>
      <c r="T155" s="224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5" t="s">
        <v>170</v>
      </c>
      <c r="AT155" s="225" t="s">
        <v>165</v>
      </c>
      <c r="AU155" s="225" t="s">
        <v>81</v>
      </c>
      <c r="AY155" s="19" t="s">
        <v>163</v>
      </c>
      <c r="BE155" s="226">
        <f>IF(N155="základní",J155,0)</f>
        <v>0</v>
      </c>
      <c r="BF155" s="226">
        <f>IF(N155="snížená",J155,0)</f>
        <v>0</v>
      </c>
      <c r="BG155" s="226">
        <f>IF(N155="zákl. přenesená",J155,0)</f>
        <v>0</v>
      </c>
      <c r="BH155" s="226">
        <f>IF(N155="sníž. přenesená",J155,0)</f>
        <v>0</v>
      </c>
      <c r="BI155" s="226">
        <f>IF(N155="nulová",J155,0)</f>
        <v>0</v>
      </c>
      <c r="BJ155" s="19" t="s">
        <v>79</v>
      </c>
      <c r="BK155" s="226">
        <f>ROUND(I155*H155,2)</f>
        <v>0</v>
      </c>
      <c r="BL155" s="19" t="s">
        <v>170</v>
      </c>
      <c r="BM155" s="225" t="s">
        <v>248</v>
      </c>
    </row>
    <row r="156" spans="1:47" s="2" customFormat="1" ht="12">
      <c r="A156" s="40"/>
      <c r="B156" s="41"/>
      <c r="C156" s="42"/>
      <c r="D156" s="227" t="s">
        <v>172</v>
      </c>
      <c r="E156" s="42"/>
      <c r="F156" s="228" t="s">
        <v>249</v>
      </c>
      <c r="G156" s="42"/>
      <c r="H156" s="42"/>
      <c r="I156" s="229"/>
      <c r="J156" s="42"/>
      <c r="K156" s="42"/>
      <c r="L156" s="46"/>
      <c r="M156" s="230"/>
      <c r="N156" s="231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172</v>
      </c>
      <c r="AU156" s="19" t="s">
        <v>81</v>
      </c>
    </row>
    <row r="157" spans="1:47" s="2" customFormat="1" ht="12">
      <c r="A157" s="40"/>
      <c r="B157" s="41"/>
      <c r="C157" s="42"/>
      <c r="D157" s="232" t="s">
        <v>174</v>
      </c>
      <c r="E157" s="42"/>
      <c r="F157" s="233" t="s">
        <v>250</v>
      </c>
      <c r="G157" s="42"/>
      <c r="H157" s="42"/>
      <c r="I157" s="229"/>
      <c r="J157" s="42"/>
      <c r="K157" s="42"/>
      <c r="L157" s="46"/>
      <c r="M157" s="230"/>
      <c r="N157" s="231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174</v>
      </c>
      <c r="AU157" s="19" t="s">
        <v>81</v>
      </c>
    </row>
    <row r="158" spans="1:51" s="13" customFormat="1" ht="12">
      <c r="A158" s="13"/>
      <c r="B158" s="234"/>
      <c r="C158" s="235"/>
      <c r="D158" s="227" t="s">
        <v>187</v>
      </c>
      <c r="E158" s="236" t="s">
        <v>19</v>
      </c>
      <c r="F158" s="237" t="s">
        <v>251</v>
      </c>
      <c r="G158" s="235"/>
      <c r="H158" s="238">
        <v>19.16</v>
      </c>
      <c r="I158" s="239"/>
      <c r="J158" s="235"/>
      <c r="K158" s="235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187</v>
      </c>
      <c r="AU158" s="244" t="s">
        <v>81</v>
      </c>
      <c r="AV158" s="13" t="s">
        <v>81</v>
      </c>
      <c r="AW158" s="13" t="s">
        <v>33</v>
      </c>
      <c r="AX158" s="13" t="s">
        <v>79</v>
      </c>
      <c r="AY158" s="244" t="s">
        <v>163</v>
      </c>
    </row>
    <row r="159" spans="1:65" s="2" customFormat="1" ht="16.5" customHeight="1">
      <c r="A159" s="40"/>
      <c r="B159" s="41"/>
      <c r="C159" s="214" t="s">
        <v>252</v>
      </c>
      <c r="D159" s="214" t="s">
        <v>165</v>
      </c>
      <c r="E159" s="215" t="s">
        <v>253</v>
      </c>
      <c r="F159" s="216" t="s">
        <v>254</v>
      </c>
      <c r="G159" s="217" t="s">
        <v>168</v>
      </c>
      <c r="H159" s="218">
        <v>19.16</v>
      </c>
      <c r="I159" s="219"/>
      <c r="J159" s="220">
        <f>ROUND(I159*H159,2)</f>
        <v>0</v>
      </c>
      <c r="K159" s="216" t="s">
        <v>169</v>
      </c>
      <c r="L159" s="46"/>
      <c r="M159" s="221" t="s">
        <v>19</v>
      </c>
      <c r="N159" s="222" t="s">
        <v>43</v>
      </c>
      <c r="O159" s="86"/>
      <c r="P159" s="223">
        <f>O159*H159</f>
        <v>0</v>
      </c>
      <c r="Q159" s="223">
        <v>0</v>
      </c>
      <c r="R159" s="223">
        <f>Q159*H159</f>
        <v>0</v>
      </c>
      <c r="S159" s="223">
        <v>0</v>
      </c>
      <c r="T159" s="224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5" t="s">
        <v>170</v>
      </c>
      <c r="AT159" s="225" t="s">
        <v>165</v>
      </c>
      <c r="AU159" s="225" t="s">
        <v>81</v>
      </c>
      <c r="AY159" s="19" t="s">
        <v>163</v>
      </c>
      <c r="BE159" s="226">
        <f>IF(N159="základní",J159,0)</f>
        <v>0</v>
      </c>
      <c r="BF159" s="226">
        <f>IF(N159="snížená",J159,0)</f>
        <v>0</v>
      </c>
      <c r="BG159" s="226">
        <f>IF(N159="zákl. přenesená",J159,0)</f>
        <v>0</v>
      </c>
      <c r="BH159" s="226">
        <f>IF(N159="sníž. přenesená",J159,0)</f>
        <v>0</v>
      </c>
      <c r="BI159" s="226">
        <f>IF(N159="nulová",J159,0)</f>
        <v>0</v>
      </c>
      <c r="BJ159" s="19" t="s">
        <v>79</v>
      </c>
      <c r="BK159" s="226">
        <f>ROUND(I159*H159,2)</f>
        <v>0</v>
      </c>
      <c r="BL159" s="19" t="s">
        <v>170</v>
      </c>
      <c r="BM159" s="225" t="s">
        <v>255</v>
      </c>
    </row>
    <row r="160" spans="1:47" s="2" customFormat="1" ht="12">
      <c r="A160" s="40"/>
      <c r="B160" s="41"/>
      <c r="C160" s="42"/>
      <c r="D160" s="227" t="s">
        <v>172</v>
      </c>
      <c r="E160" s="42"/>
      <c r="F160" s="228" t="s">
        <v>256</v>
      </c>
      <c r="G160" s="42"/>
      <c r="H160" s="42"/>
      <c r="I160" s="229"/>
      <c r="J160" s="42"/>
      <c r="K160" s="42"/>
      <c r="L160" s="46"/>
      <c r="M160" s="230"/>
      <c r="N160" s="231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172</v>
      </c>
      <c r="AU160" s="19" t="s">
        <v>81</v>
      </c>
    </row>
    <row r="161" spans="1:47" s="2" customFormat="1" ht="12">
      <c r="A161" s="40"/>
      <c r="B161" s="41"/>
      <c r="C161" s="42"/>
      <c r="D161" s="232" t="s">
        <v>174</v>
      </c>
      <c r="E161" s="42"/>
      <c r="F161" s="233" t="s">
        <v>257</v>
      </c>
      <c r="G161" s="42"/>
      <c r="H161" s="42"/>
      <c r="I161" s="229"/>
      <c r="J161" s="42"/>
      <c r="K161" s="42"/>
      <c r="L161" s="46"/>
      <c r="M161" s="230"/>
      <c r="N161" s="231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174</v>
      </c>
      <c r="AU161" s="19" t="s">
        <v>81</v>
      </c>
    </row>
    <row r="162" spans="1:65" s="2" customFormat="1" ht="21.75" customHeight="1">
      <c r="A162" s="40"/>
      <c r="B162" s="41"/>
      <c r="C162" s="214" t="s">
        <v>258</v>
      </c>
      <c r="D162" s="214" t="s">
        <v>165</v>
      </c>
      <c r="E162" s="215" t="s">
        <v>259</v>
      </c>
      <c r="F162" s="216" t="s">
        <v>260</v>
      </c>
      <c r="G162" s="217" t="s">
        <v>223</v>
      </c>
      <c r="H162" s="218">
        <v>0.818</v>
      </c>
      <c r="I162" s="219"/>
      <c r="J162" s="220">
        <f>ROUND(I162*H162,2)</f>
        <v>0</v>
      </c>
      <c r="K162" s="216" t="s">
        <v>169</v>
      </c>
      <c r="L162" s="46"/>
      <c r="M162" s="221" t="s">
        <v>19</v>
      </c>
      <c r="N162" s="222" t="s">
        <v>43</v>
      </c>
      <c r="O162" s="86"/>
      <c r="P162" s="223">
        <f>O162*H162</f>
        <v>0</v>
      </c>
      <c r="Q162" s="223">
        <v>1.06062</v>
      </c>
      <c r="R162" s="223">
        <f>Q162*H162</f>
        <v>0.8675871599999999</v>
      </c>
      <c r="S162" s="223">
        <v>0</v>
      </c>
      <c r="T162" s="224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5" t="s">
        <v>170</v>
      </c>
      <c r="AT162" s="225" t="s">
        <v>165</v>
      </c>
      <c r="AU162" s="225" t="s">
        <v>81</v>
      </c>
      <c r="AY162" s="19" t="s">
        <v>163</v>
      </c>
      <c r="BE162" s="226">
        <f>IF(N162="základní",J162,0)</f>
        <v>0</v>
      </c>
      <c r="BF162" s="226">
        <f>IF(N162="snížená",J162,0)</f>
        <v>0</v>
      </c>
      <c r="BG162" s="226">
        <f>IF(N162="zákl. přenesená",J162,0)</f>
        <v>0</v>
      </c>
      <c r="BH162" s="226">
        <f>IF(N162="sníž. přenesená",J162,0)</f>
        <v>0</v>
      </c>
      <c r="BI162" s="226">
        <f>IF(N162="nulová",J162,0)</f>
        <v>0</v>
      </c>
      <c r="BJ162" s="19" t="s">
        <v>79</v>
      </c>
      <c r="BK162" s="226">
        <f>ROUND(I162*H162,2)</f>
        <v>0</v>
      </c>
      <c r="BL162" s="19" t="s">
        <v>170</v>
      </c>
      <c r="BM162" s="225" t="s">
        <v>261</v>
      </c>
    </row>
    <row r="163" spans="1:47" s="2" customFormat="1" ht="12">
      <c r="A163" s="40"/>
      <c r="B163" s="41"/>
      <c r="C163" s="42"/>
      <c r="D163" s="227" t="s">
        <v>172</v>
      </c>
      <c r="E163" s="42"/>
      <c r="F163" s="228" t="s">
        <v>262</v>
      </c>
      <c r="G163" s="42"/>
      <c r="H163" s="42"/>
      <c r="I163" s="229"/>
      <c r="J163" s="42"/>
      <c r="K163" s="42"/>
      <c r="L163" s="46"/>
      <c r="M163" s="230"/>
      <c r="N163" s="231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172</v>
      </c>
      <c r="AU163" s="19" t="s">
        <v>81</v>
      </c>
    </row>
    <row r="164" spans="1:47" s="2" customFormat="1" ht="12">
      <c r="A164" s="40"/>
      <c r="B164" s="41"/>
      <c r="C164" s="42"/>
      <c r="D164" s="232" t="s">
        <v>174</v>
      </c>
      <c r="E164" s="42"/>
      <c r="F164" s="233" t="s">
        <v>263</v>
      </c>
      <c r="G164" s="42"/>
      <c r="H164" s="42"/>
      <c r="I164" s="229"/>
      <c r="J164" s="42"/>
      <c r="K164" s="42"/>
      <c r="L164" s="46"/>
      <c r="M164" s="230"/>
      <c r="N164" s="231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174</v>
      </c>
      <c r="AU164" s="19" t="s">
        <v>81</v>
      </c>
    </row>
    <row r="165" spans="1:51" s="13" customFormat="1" ht="12">
      <c r="A165" s="13"/>
      <c r="B165" s="234"/>
      <c r="C165" s="235"/>
      <c r="D165" s="227" t="s">
        <v>187</v>
      </c>
      <c r="E165" s="236" t="s">
        <v>19</v>
      </c>
      <c r="F165" s="237" t="s">
        <v>264</v>
      </c>
      <c r="G165" s="235"/>
      <c r="H165" s="238">
        <v>0.818</v>
      </c>
      <c r="I165" s="239"/>
      <c r="J165" s="235"/>
      <c r="K165" s="235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187</v>
      </c>
      <c r="AU165" s="244" t="s">
        <v>81</v>
      </c>
      <c r="AV165" s="13" t="s">
        <v>81</v>
      </c>
      <c r="AW165" s="13" t="s">
        <v>33</v>
      </c>
      <c r="AX165" s="13" t="s">
        <v>79</v>
      </c>
      <c r="AY165" s="244" t="s">
        <v>163</v>
      </c>
    </row>
    <row r="166" spans="1:65" s="2" customFormat="1" ht="16.5" customHeight="1">
      <c r="A166" s="40"/>
      <c r="B166" s="41"/>
      <c r="C166" s="214" t="s">
        <v>265</v>
      </c>
      <c r="D166" s="214" t="s">
        <v>165</v>
      </c>
      <c r="E166" s="215" t="s">
        <v>266</v>
      </c>
      <c r="F166" s="216" t="s">
        <v>267</v>
      </c>
      <c r="G166" s="217" t="s">
        <v>223</v>
      </c>
      <c r="H166" s="218">
        <v>0.008</v>
      </c>
      <c r="I166" s="219"/>
      <c r="J166" s="220">
        <f>ROUND(I166*H166,2)</f>
        <v>0</v>
      </c>
      <c r="K166" s="216" t="s">
        <v>169</v>
      </c>
      <c r="L166" s="46"/>
      <c r="M166" s="221" t="s">
        <v>19</v>
      </c>
      <c r="N166" s="222" t="s">
        <v>43</v>
      </c>
      <c r="O166" s="86"/>
      <c r="P166" s="223">
        <f>O166*H166</f>
        <v>0</v>
      </c>
      <c r="Q166" s="223">
        <v>1.06277</v>
      </c>
      <c r="R166" s="223">
        <f>Q166*H166</f>
        <v>0.00850216</v>
      </c>
      <c r="S166" s="223">
        <v>0</v>
      </c>
      <c r="T166" s="224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5" t="s">
        <v>170</v>
      </c>
      <c r="AT166" s="225" t="s">
        <v>165</v>
      </c>
      <c r="AU166" s="225" t="s">
        <v>81</v>
      </c>
      <c r="AY166" s="19" t="s">
        <v>163</v>
      </c>
      <c r="BE166" s="226">
        <f>IF(N166="základní",J166,0)</f>
        <v>0</v>
      </c>
      <c r="BF166" s="226">
        <f>IF(N166="snížená",J166,0)</f>
        <v>0</v>
      </c>
      <c r="BG166" s="226">
        <f>IF(N166="zákl. přenesená",J166,0)</f>
        <v>0</v>
      </c>
      <c r="BH166" s="226">
        <f>IF(N166="sníž. přenesená",J166,0)</f>
        <v>0</v>
      </c>
      <c r="BI166" s="226">
        <f>IF(N166="nulová",J166,0)</f>
        <v>0</v>
      </c>
      <c r="BJ166" s="19" t="s">
        <v>79</v>
      </c>
      <c r="BK166" s="226">
        <f>ROUND(I166*H166,2)</f>
        <v>0</v>
      </c>
      <c r="BL166" s="19" t="s">
        <v>170</v>
      </c>
      <c r="BM166" s="225" t="s">
        <v>268</v>
      </c>
    </row>
    <row r="167" spans="1:47" s="2" customFormat="1" ht="12">
      <c r="A167" s="40"/>
      <c r="B167" s="41"/>
      <c r="C167" s="42"/>
      <c r="D167" s="227" t="s">
        <v>172</v>
      </c>
      <c r="E167" s="42"/>
      <c r="F167" s="228" t="s">
        <v>269</v>
      </c>
      <c r="G167" s="42"/>
      <c r="H167" s="42"/>
      <c r="I167" s="229"/>
      <c r="J167" s="42"/>
      <c r="K167" s="42"/>
      <c r="L167" s="46"/>
      <c r="M167" s="230"/>
      <c r="N167" s="231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172</v>
      </c>
      <c r="AU167" s="19" t="s">
        <v>81</v>
      </c>
    </row>
    <row r="168" spans="1:47" s="2" customFormat="1" ht="12">
      <c r="A168" s="40"/>
      <c r="B168" s="41"/>
      <c r="C168" s="42"/>
      <c r="D168" s="232" t="s">
        <v>174</v>
      </c>
      <c r="E168" s="42"/>
      <c r="F168" s="233" t="s">
        <v>270</v>
      </c>
      <c r="G168" s="42"/>
      <c r="H168" s="42"/>
      <c r="I168" s="229"/>
      <c r="J168" s="42"/>
      <c r="K168" s="42"/>
      <c r="L168" s="46"/>
      <c r="M168" s="230"/>
      <c r="N168" s="231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174</v>
      </c>
      <c r="AU168" s="19" t="s">
        <v>81</v>
      </c>
    </row>
    <row r="169" spans="1:65" s="2" customFormat="1" ht="37.8" customHeight="1">
      <c r="A169" s="40"/>
      <c r="B169" s="41"/>
      <c r="C169" s="214" t="s">
        <v>8</v>
      </c>
      <c r="D169" s="214" t="s">
        <v>165</v>
      </c>
      <c r="E169" s="215" t="s">
        <v>271</v>
      </c>
      <c r="F169" s="216" t="s">
        <v>272</v>
      </c>
      <c r="G169" s="217" t="s">
        <v>273</v>
      </c>
      <c r="H169" s="218">
        <v>52</v>
      </c>
      <c r="I169" s="219"/>
      <c r="J169" s="220">
        <f>ROUND(I169*H169,2)</f>
        <v>0</v>
      </c>
      <c r="K169" s="216" t="s">
        <v>169</v>
      </c>
      <c r="L169" s="46"/>
      <c r="M169" s="221" t="s">
        <v>19</v>
      </c>
      <c r="N169" s="222" t="s">
        <v>43</v>
      </c>
      <c r="O169" s="86"/>
      <c r="P169" s="223">
        <f>O169*H169</f>
        <v>0</v>
      </c>
      <c r="Q169" s="223">
        <v>0.00015</v>
      </c>
      <c r="R169" s="223">
        <f>Q169*H169</f>
        <v>0.0078</v>
      </c>
      <c r="S169" s="223">
        <v>0</v>
      </c>
      <c r="T169" s="224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5" t="s">
        <v>170</v>
      </c>
      <c r="AT169" s="225" t="s">
        <v>165</v>
      </c>
      <c r="AU169" s="225" t="s">
        <v>81</v>
      </c>
      <c r="AY169" s="19" t="s">
        <v>163</v>
      </c>
      <c r="BE169" s="226">
        <f>IF(N169="základní",J169,0)</f>
        <v>0</v>
      </c>
      <c r="BF169" s="226">
        <f>IF(N169="snížená",J169,0)</f>
        <v>0</v>
      </c>
      <c r="BG169" s="226">
        <f>IF(N169="zákl. přenesená",J169,0)</f>
        <v>0</v>
      </c>
      <c r="BH169" s="226">
        <f>IF(N169="sníž. přenesená",J169,0)</f>
        <v>0</v>
      </c>
      <c r="BI169" s="226">
        <f>IF(N169="nulová",J169,0)</f>
        <v>0</v>
      </c>
      <c r="BJ169" s="19" t="s">
        <v>79</v>
      </c>
      <c r="BK169" s="226">
        <f>ROUND(I169*H169,2)</f>
        <v>0</v>
      </c>
      <c r="BL169" s="19" t="s">
        <v>170</v>
      </c>
      <c r="BM169" s="225" t="s">
        <v>274</v>
      </c>
    </row>
    <row r="170" spans="1:47" s="2" customFormat="1" ht="12">
      <c r="A170" s="40"/>
      <c r="B170" s="41"/>
      <c r="C170" s="42"/>
      <c r="D170" s="227" t="s">
        <v>172</v>
      </c>
      <c r="E170" s="42"/>
      <c r="F170" s="228" t="s">
        <v>275</v>
      </c>
      <c r="G170" s="42"/>
      <c r="H170" s="42"/>
      <c r="I170" s="229"/>
      <c r="J170" s="42"/>
      <c r="K170" s="42"/>
      <c r="L170" s="46"/>
      <c r="M170" s="230"/>
      <c r="N170" s="231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172</v>
      </c>
      <c r="AU170" s="19" t="s">
        <v>81</v>
      </c>
    </row>
    <row r="171" spans="1:47" s="2" customFormat="1" ht="12">
      <c r="A171" s="40"/>
      <c r="B171" s="41"/>
      <c r="C171" s="42"/>
      <c r="D171" s="232" t="s">
        <v>174</v>
      </c>
      <c r="E171" s="42"/>
      <c r="F171" s="233" t="s">
        <v>276</v>
      </c>
      <c r="G171" s="42"/>
      <c r="H171" s="42"/>
      <c r="I171" s="229"/>
      <c r="J171" s="42"/>
      <c r="K171" s="42"/>
      <c r="L171" s="46"/>
      <c r="M171" s="230"/>
      <c r="N171" s="231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174</v>
      </c>
      <c r="AU171" s="19" t="s">
        <v>81</v>
      </c>
    </row>
    <row r="172" spans="1:51" s="13" customFormat="1" ht="12">
      <c r="A172" s="13"/>
      <c r="B172" s="234"/>
      <c r="C172" s="235"/>
      <c r="D172" s="227" t="s">
        <v>187</v>
      </c>
      <c r="E172" s="236" t="s">
        <v>19</v>
      </c>
      <c r="F172" s="237" t="s">
        <v>277</v>
      </c>
      <c r="G172" s="235"/>
      <c r="H172" s="238">
        <v>52</v>
      </c>
      <c r="I172" s="239"/>
      <c r="J172" s="235"/>
      <c r="K172" s="235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187</v>
      </c>
      <c r="AU172" s="244" t="s">
        <v>81</v>
      </c>
      <c r="AV172" s="13" t="s">
        <v>81</v>
      </c>
      <c r="AW172" s="13" t="s">
        <v>33</v>
      </c>
      <c r="AX172" s="13" t="s">
        <v>79</v>
      </c>
      <c r="AY172" s="244" t="s">
        <v>163</v>
      </c>
    </row>
    <row r="173" spans="1:65" s="2" customFormat="1" ht="24.15" customHeight="1">
      <c r="A173" s="40"/>
      <c r="B173" s="41"/>
      <c r="C173" s="256" t="s">
        <v>278</v>
      </c>
      <c r="D173" s="256" t="s">
        <v>279</v>
      </c>
      <c r="E173" s="257" t="s">
        <v>280</v>
      </c>
      <c r="F173" s="258" t="s">
        <v>281</v>
      </c>
      <c r="G173" s="259" t="s">
        <v>223</v>
      </c>
      <c r="H173" s="260">
        <v>23.157</v>
      </c>
      <c r="I173" s="261"/>
      <c r="J173" s="262">
        <f>ROUND(I173*H173,2)</f>
        <v>0</v>
      </c>
      <c r="K173" s="258" t="s">
        <v>169</v>
      </c>
      <c r="L173" s="263"/>
      <c r="M173" s="264" t="s">
        <v>19</v>
      </c>
      <c r="N173" s="265" t="s">
        <v>43</v>
      </c>
      <c r="O173" s="86"/>
      <c r="P173" s="223">
        <f>O173*H173</f>
        <v>0</v>
      </c>
      <c r="Q173" s="223">
        <v>1</v>
      </c>
      <c r="R173" s="223">
        <f>Q173*H173</f>
        <v>23.157</v>
      </c>
      <c r="S173" s="223">
        <v>0</v>
      </c>
      <c r="T173" s="224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5" t="s">
        <v>220</v>
      </c>
      <c r="AT173" s="225" t="s">
        <v>279</v>
      </c>
      <c r="AU173" s="225" t="s">
        <v>81</v>
      </c>
      <c r="AY173" s="19" t="s">
        <v>163</v>
      </c>
      <c r="BE173" s="226">
        <f>IF(N173="základní",J173,0)</f>
        <v>0</v>
      </c>
      <c r="BF173" s="226">
        <f>IF(N173="snížená",J173,0)</f>
        <v>0</v>
      </c>
      <c r="BG173" s="226">
        <f>IF(N173="zákl. přenesená",J173,0)</f>
        <v>0</v>
      </c>
      <c r="BH173" s="226">
        <f>IF(N173="sníž. přenesená",J173,0)</f>
        <v>0</v>
      </c>
      <c r="BI173" s="226">
        <f>IF(N173="nulová",J173,0)</f>
        <v>0</v>
      </c>
      <c r="BJ173" s="19" t="s">
        <v>79</v>
      </c>
      <c r="BK173" s="226">
        <f>ROUND(I173*H173,2)</f>
        <v>0</v>
      </c>
      <c r="BL173" s="19" t="s">
        <v>170</v>
      </c>
      <c r="BM173" s="225" t="s">
        <v>282</v>
      </c>
    </row>
    <row r="174" spans="1:47" s="2" customFormat="1" ht="12">
      <c r="A174" s="40"/>
      <c r="B174" s="41"/>
      <c r="C174" s="42"/>
      <c r="D174" s="227" t="s">
        <v>172</v>
      </c>
      <c r="E174" s="42"/>
      <c r="F174" s="228" t="s">
        <v>281</v>
      </c>
      <c r="G174" s="42"/>
      <c r="H174" s="42"/>
      <c r="I174" s="229"/>
      <c r="J174" s="42"/>
      <c r="K174" s="42"/>
      <c r="L174" s="46"/>
      <c r="M174" s="230"/>
      <c r="N174" s="231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172</v>
      </c>
      <c r="AU174" s="19" t="s">
        <v>81</v>
      </c>
    </row>
    <row r="175" spans="1:51" s="13" customFormat="1" ht="12">
      <c r="A175" s="13"/>
      <c r="B175" s="234"/>
      <c r="C175" s="235"/>
      <c r="D175" s="227" t="s">
        <v>187</v>
      </c>
      <c r="E175" s="236" t="s">
        <v>19</v>
      </c>
      <c r="F175" s="237" t="s">
        <v>283</v>
      </c>
      <c r="G175" s="235"/>
      <c r="H175" s="238">
        <v>23.157</v>
      </c>
      <c r="I175" s="239"/>
      <c r="J175" s="235"/>
      <c r="K175" s="235"/>
      <c r="L175" s="240"/>
      <c r="M175" s="241"/>
      <c r="N175" s="242"/>
      <c r="O175" s="242"/>
      <c r="P175" s="242"/>
      <c r="Q175" s="242"/>
      <c r="R175" s="242"/>
      <c r="S175" s="242"/>
      <c r="T175" s="24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4" t="s">
        <v>187</v>
      </c>
      <c r="AU175" s="244" t="s">
        <v>81</v>
      </c>
      <c r="AV175" s="13" t="s">
        <v>81</v>
      </c>
      <c r="AW175" s="13" t="s">
        <v>33</v>
      </c>
      <c r="AX175" s="13" t="s">
        <v>79</v>
      </c>
      <c r="AY175" s="244" t="s">
        <v>163</v>
      </c>
    </row>
    <row r="176" spans="1:65" s="2" customFormat="1" ht="24.15" customHeight="1">
      <c r="A176" s="40"/>
      <c r="B176" s="41"/>
      <c r="C176" s="214" t="s">
        <v>188</v>
      </c>
      <c r="D176" s="214" t="s">
        <v>165</v>
      </c>
      <c r="E176" s="215" t="s">
        <v>284</v>
      </c>
      <c r="F176" s="216" t="s">
        <v>285</v>
      </c>
      <c r="G176" s="217" t="s">
        <v>232</v>
      </c>
      <c r="H176" s="218">
        <v>117</v>
      </c>
      <c r="I176" s="219"/>
      <c r="J176" s="220">
        <f>ROUND(I176*H176,2)</f>
        <v>0</v>
      </c>
      <c r="K176" s="216" t="s">
        <v>169</v>
      </c>
      <c r="L176" s="46"/>
      <c r="M176" s="221" t="s">
        <v>19</v>
      </c>
      <c r="N176" s="222" t="s">
        <v>43</v>
      </c>
      <c r="O176" s="86"/>
      <c r="P176" s="223">
        <f>O176*H176</f>
        <v>0</v>
      </c>
      <c r="Q176" s="223">
        <v>0.03739</v>
      </c>
      <c r="R176" s="223">
        <f>Q176*H176</f>
        <v>4.37463</v>
      </c>
      <c r="S176" s="223">
        <v>0</v>
      </c>
      <c r="T176" s="224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5" t="s">
        <v>170</v>
      </c>
      <c r="AT176" s="225" t="s">
        <v>165</v>
      </c>
      <c r="AU176" s="225" t="s">
        <v>81</v>
      </c>
      <c r="AY176" s="19" t="s">
        <v>163</v>
      </c>
      <c r="BE176" s="226">
        <f>IF(N176="základní",J176,0)</f>
        <v>0</v>
      </c>
      <c r="BF176" s="226">
        <f>IF(N176="snížená",J176,0)</f>
        <v>0</v>
      </c>
      <c r="BG176" s="226">
        <f>IF(N176="zákl. přenesená",J176,0)</f>
        <v>0</v>
      </c>
      <c r="BH176" s="226">
        <f>IF(N176="sníž. přenesená",J176,0)</f>
        <v>0</v>
      </c>
      <c r="BI176" s="226">
        <f>IF(N176="nulová",J176,0)</f>
        <v>0</v>
      </c>
      <c r="BJ176" s="19" t="s">
        <v>79</v>
      </c>
      <c r="BK176" s="226">
        <f>ROUND(I176*H176,2)</f>
        <v>0</v>
      </c>
      <c r="BL176" s="19" t="s">
        <v>170</v>
      </c>
      <c r="BM176" s="225" t="s">
        <v>286</v>
      </c>
    </row>
    <row r="177" spans="1:47" s="2" customFormat="1" ht="12">
      <c r="A177" s="40"/>
      <c r="B177" s="41"/>
      <c r="C177" s="42"/>
      <c r="D177" s="227" t="s">
        <v>172</v>
      </c>
      <c r="E177" s="42"/>
      <c r="F177" s="228" t="s">
        <v>287</v>
      </c>
      <c r="G177" s="42"/>
      <c r="H177" s="42"/>
      <c r="I177" s="229"/>
      <c r="J177" s="42"/>
      <c r="K177" s="42"/>
      <c r="L177" s="46"/>
      <c r="M177" s="230"/>
      <c r="N177" s="231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172</v>
      </c>
      <c r="AU177" s="19" t="s">
        <v>81</v>
      </c>
    </row>
    <row r="178" spans="1:47" s="2" customFormat="1" ht="12">
      <c r="A178" s="40"/>
      <c r="B178" s="41"/>
      <c r="C178" s="42"/>
      <c r="D178" s="232" t="s">
        <v>174</v>
      </c>
      <c r="E178" s="42"/>
      <c r="F178" s="233" t="s">
        <v>288</v>
      </c>
      <c r="G178" s="42"/>
      <c r="H178" s="42"/>
      <c r="I178" s="229"/>
      <c r="J178" s="42"/>
      <c r="K178" s="42"/>
      <c r="L178" s="46"/>
      <c r="M178" s="230"/>
      <c r="N178" s="231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174</v>
      </c>
      <c r="AU178" s="19" t="s">
        <v>81</v>
      </c>
    </row>
    <row r="179" spans="1:65" s="2" customFormat="1" ht="24.15" customHeight="1">
      <c r="A179" s="40"/>
      <c r="B179" s="41"/>
      <c r="C179" s="256" t="s">
        <v>289</v>
      </c>
      <c r="D179" s="256" t="s">
        <v>279</v>
      </c>
      <c r="E179" s="257" t="s">
        <v>290</v>
      </c>
      <c r="F179" s="258" t="s">
        <v>291</v>
      </c>
      <c r="G179" s="259" t="s">
        <v>232</v>
      </c>
      <c r="H179" s="260">
        <v>128.7</v>
      </c>
      <c r="I179" s="261"/>
      <c r="J179" s="262">
        <f>ROUND(I179*H179,2)</f>
        <v>0</v>
      </c>
      <c r="K179" s="258" t="s">
        <v>169</v>
      </c>
      <c r="L179" s="263"/>
      <c r="M179" s="264" t="s">
        <v>19</v>
      </c>
      <c r="N179" s="265" t="s">
        <v>43</v>
      </c>
      <c r="O179" s="86"/>
      <c r="P179" s="223">
        <f>O179*H179</f>
        <v>0</v>
      </c>
      <c r="Q179" s="223">
        <v>0.0434</v>
      </c>
      <c r="R179" s="223">
        <f>Q179*H179</f>
        <v>5.585579999999999</v>
      </c>
      <c r="S179" s="223">
        <v>0</v>
      </c>
      <c r="T179" s="224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5" t="s">
        <v>220</v>
      </c>
      <c r="AT179" s="225" t="s">
        <v>279</v>
      </c>
      <c r="AU179" s="225" t="s">
        <v>81</v>
      </c>
      <c r="AY179" s="19" t="s">
        <v>163</v>
      </c>
      <c r="BE179" s="226">
        <f>IF(N179="základní",J179,0)</f>
        <v>0</v>
      </c>
      <c r="BF179" s="226">
        <f>IF(N179="snížená",J179,0)</f>
        <v>0</v>
      </c>
      <c r="BG179" s="226">
        <f>IF(N179="zákl. přenesená",J179,0)</f>
        <v>0</v>
      </c>
      <c r="BH179" s="226">
        <f>IF(N179="sníž. přenesená",J179,0)</f>
        <v>0</v>
      </c>
      <c r="BI179" s="226">
        <f>IF(N179="nulová",J179,0)</f>
        <v>0</v>
      </c>
      <c r="BJ179" s="19" t="s">
        <v>79</v>
      </c>
      <c r="BK179" s="226">
        <f>ROUND(I179*H179,2)</f>
        <v>0</v>
      </c>
      <c r="BL179" s="19" t="s">
        <v>170</v>
      </c>
      <c r="BM179" s="225" t="s">
        <v>292</v>
      </c>
    </row>
    <row r="180" spans="1:47" s="2" customFormat="1" ht="12">
      <c r="A180" s="40"/>
      <c r="B180" s="41"/>
      <c r="C180" s="42"/>
      <c r="D180" s="227" t="s">
        <v>172</v>
      </c>
      <c r="E180" s="42"/>
      <c r="F180" s="228" t="s">
        <v>291</v>
      </c>
      <c r="G180" s="42"/>
      <c r="H180" s="42"/>
      <c r="I180" s="229"/>
      <c r="J180" s="42"/>
      <c r="K180" s="42"/>
      <c r="L180" s="46"/>
      <c r="M180" s="230"/>
      <c r="N180" s="231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172</v>
      </c>
      <c r="AU180" s="19" t="s">
        <v>81</v>
      </c>
    </row>
    <row r="181" spans="1:51" s="13" customFormat="1" ht="12">
      <c r="A181" s="13"/>
      <c r="B181" s="234"/>
      <c r="C181" s="235"/>
      <c r="D181" s="227" t="s">
        <v>187</v>
      </c>
      <c r="E181" s="235"/>
      <c r="F181" s="237" t="s">
        <v>293</v>
      </c>
      <c r="G181" s="235"/>
      <c r="H181" s="238">
        <v>128.7</v>
      </c>
      <c r="I181" s="239"/>
      <c r="J181" s="235"/>
      <c r="K181" s="235"/>
      <c r="L181" s="240"/>
      <c r="M181" s="241"/>
      <c r="N181" s="242"/>
      <c r="O181" s="242"/>
      <c r="P181" s="242"/>
      <c r="Q181" s="242"/>
      <c r="R181" s="242"/>
      <c r="S181" s="242"/>
      <c r="T181" s="24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4" t="s">
        <v>187</v>
      </c>
      <c r="AU181" s="244" t="s">
        <v>81</v>
      </c>
      <c r="AV181" s="13" t="s">
        <v>81</v>
      </c>
      <c r="AW181" s="13" t="s">
        <v>4</v>
      </c>
      <c r="AX181" s="13" t="s">
        <v>79</v>
      </c>
      <c r="AY181" s="244" t="s">
        <v>163</v>
      </c>
    </row>
    <row r="182" spans="1:65" s="2" customFormat="1" ht="24.15" customHeight="1">
      <c r="A182" s="40"/>
      <c r="B182" s="41"/>
      <c r="C182" s="214" t="s">
        <v>294</v>
      </c>
      <c r="D182" s="214" t="s">
        <v>165</v>
      </c>
      <c r="E182" s="215" t="s">
        <v>295</v>
      </c>
      <c r="F182" s="216" t="s">
        <v>296</v>
      </c>
      <c r="G182" s="217" t="s">
        <v>297</v>
      </c>
      <c r="H182" s="218">
        <v>13</v>
      </c>
      <c r="I182" s="219"/>
      <c r="J182" s="220">
        <f>ROUND(I182*H182,2)</f>
        <v>0</v>
      </c>
      <c r="K182" s="216" t="s">
        <v>169</v>
      </c>
      <c r="L182" s="46"/>
      <c r="M182" s="221" t="s">
        <v>19</v>
      </c>
      <c r="N182" s="222" t="s">
        <v>43</v>
      </c>
      <c r="O182" s="86"/>
      <c r="P182" s="223">
        <f>O182*H182</f>
        <v>0</v>
      </c>
      <c r="Q182" s="223">
        <v>0.00071</v>
      </c>
      <c r="R182" s="223">
        <f>Q182*H182</f>
        <v>0.00923</v>
      </c>
      <c r="S182" s="223">
        <v>0</v>
      </c>
      <c r="T182" s="224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5" t="s">
        <v>170</v>
      </c>
      <c r="AT182" s="225" t="s">
        <v>165</v>
      </c>
      <c r="AU182" s="225" t="s">
        <v>81</v>
      </c>
      <c r="AY182" s="19" t="s">
        <v>163</v>
      </c>
      <c r="BE182" s="226">
        <f>IF(N182="základní",J182,0)</f>
        <v>0</v>
      </c>
      <c r="BF182" s="226">
        <f>IF(N182="snížená",J182,0)</f>
        <v>0</v>
      </c>
      <c r="BG182" s="226">
        <f>IF(N182="zákl. přenesená",J182,0)</f>
        <v>0</v>
      </c>
      <c r="BH182" s="226">
        <f>IF(N182="sníž. přenesená",J182,0)</f>
        <v>0</v>
      </c>
      <c r="BI182" s="226">
        <f>IF(N182="nulová",J182,0)</f>
        <v>0</v>
      </c>
      <c r="BJ182" s="19" t="s">
        <v>79</v>
      </c>
      <c r="BK182" s="226">
        <f>ROUND(I182*H182,2)</f>
        <v>0</v>
      </c>
      <c r="BL182" s="19" t="s">
        <v>170</v>
      </c>
      <c r="BM182" s="225" t="s">
        <v>298</v>
      </c>
    </row>
    <row r="183" spans="1:47" s="2" customFormat="1" ht="12">
      <c r="A183" s="40"/>
      <c r="B183" s="41"/>
      <c r="C183" s="42"/>
      <c r="D183" s="227" t="s">
        <v>172</v>
      </c>
      <c r="E183" s="42"/>
      <c r="F183" s="228" t="s">
        <v>299</v>
      </c>
      <c r="G183" s="42"/>
      <c r="H183" s="42"/>
      <c r="I183" s="229"/>
      <c r="J183" s="42"/>
      <c r="K183" s="42"/>
      <c r="L183" s="46"/>
      <c r="M183" s="230"/>
      <c r="N183" s="231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172</v>
      </c>
      <c r="AU183" s="19" t="s">
        <v>81</v>
      </c>
    </row>
    <row r="184" spans="1:47" s="2" customFormat="1" ht="12">
      <c r="A184" s="40"/>
      <c r="B184" s="41"/>
      <c r="C184" s="42"/>
      <c r="D184" s="232" t="s">
        <v>174</v>
      </c>
      <c r="E184" s="42"/>
      <c r="F184" s="233" t="s">
        <v>300</v>
      </c>
      <c r="G184" s="42"/>
      <c r="H184" s="42"/>
      <c r="I184" s="229"/>
      <c r="J184" s="42"/>
      <c r="K184" s="42"/>
      <c r="L184" s="46"/>
      <c r="M184" s="230"/>
      <c r="N184" s="231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174</v>
      </c>
      <c r="AU184" s="19" t="s">
        <v>81</v>
      </c>
    </row>
    <row r="185" spans="1:47" s="2" customFormat="1" ht="12">
      <c r="A185" s="40"/>
      <c r="B185" s="41"/>
      <c r="C185" s="42"/>
      <c r="D185" s="227" t="s">
        <v>301</v>
      </c>
      <c r="E185" s="42"/>
      <c r="F185" s="266" t="s">
        <v>302</v>
      </c>
      <c r="G185" s="42"/>
      <c r="H185" s="42"/>
      <c r="I185" s="229"/>
      <c r="J185" s="42"/>
      <c r="K185" s="42"/>
      <c r="L185" s="46"/>
      <c r="M185" s="230"/>
      <c r="N185" s="231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301</v>
      </c>
      <c r="AU185" s="19" t="s">
        <v>81</v>
      </c>
    </row>
    <row r="186" spans="1:65" s="2" customFormat="1" ht="21.75" customHeight="1">
      <c r="A186" s="40"/>
      <c r="B186" s="41"/>
      <c r="C186" s="256" t="s">
        <v>303</v>
      </c>
      <c r="D186" s="256" t="s">
        <v>279</v>
      </c>
      <c r="E186" s="257" t="s">
        <v>304</v>
      </c>
      <c r="F186" s="258" t="s">
        <v>305</v>
      </c>
      <c r="G186" s="259" t="s">
        <v>223</v>
      </c>
      <c r="H186" s="260">
        <v>0.183</v>
      </c>
      <c r="I186" s="261"/>
      <c r="J186" s="262">
        <f>ROUND(I186*H186,2)</f>
        <v>0</v>
      </c>
      <c r="K186" s="258" t="s">
        <v>169</v>
      </c>
      <c r="L186" s="263"/>
      <c r="M186" s="264" t="s">
        <v>19</v>
      </c>
      <c r="N186" s="265" t="s">
        <v>43</v>
      </c>
      <c r="O186" s="86"/>
      <c r="P186" s="223">
        <f>O186*H186</f>
        <v>0</v>
      </c>
      <c r="Q186" s="223">
        <v>1</v>
      </c>
      <c r="R186" s="223">
        <f>Q186*H186</f>
        <v>0.183</v>
      </c>
      <c r="S186" s="223">
        <v>0</v>
      </c>
      <c r="T186" s="224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5" t="s">
        <v>220</v>
      </c>
      <c r="AT186" s="225" t="s">
        <v>279</v>
      </c>
      <c r="AU186" s="225" t="s">
        <v>81</v>
      </c>
      <c r="AY186" s="19" t="s">
        <v>163</v>
      </c>
      <c r="BE186" s="226">
        <f>IF(N186="základní",J186,0)</f>
        <v>0</v>
      </c>
      <c r="BF186" s="226">
        <f>IF(N186="snížená",J186,0)</f>
        <v>0</v>
      </c>
      <c r="BG186" s="226">
        <f>IF(N186="zákl. přenesená",J186,0)</f>
        <v>0</v>
      </c>
      <c r="BH186" s="226">
        <f>IF(N186="sníž. přenesená",J186,0)</f>
        <v>0</v>
      </c>
      <c r="BI186" s="226">
        <f>IF(N186="nulová",J186,0)</f>
        <v>0</v>
      </c>
      <c r="BJ186" s="19" t="s">
        <v>79</v>
      </c>
      <c r="BK186" s="226">
        <f>ROUND(I186*H186,2)</f>
        <v>0</v>
      </c>
      <c r="BL186" s="19" t="s">
        <v>170</v>
      </c>
      <c r="BM186" s="225" t="s">
        <v>306</v>
      </c>
    </row>
    <row r="187" spans="1:47" s="2" customFormat="1" ht="12">
      <c r="A187" s="40"/>
      <c r="B187" s="41"/>
      <c r="C187" s="42"/>
      <c r="D187" s="227" t="s">
        <v>172</v>
      </c>
      <c r="E187" s="42"/>
      <c r="F187" s="228" t="s">
        <v>305</v>
      </c>
      <c r="G187" s="42"/>
      <c r="H187" s="42"/>
      <c r="I187" s="229"/>
      <c r="J187" s="42"/>
      <c r="K187" s="42"/>
      <c r="L187" s="46"/>
      <c r="M187" s="230"/>
      <c r="N187" s="231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172</v>
      </c>
      <c r="AU187" s="19" t="s">
        <v>81</v>
      </c>
    </row>
    <row r="188" spans="1:51" s="13" customFormat="1" ht="12">
      <c r="A188" s="13"/>
      <c r="B188" s="234"/>
      <c r="C188" s="235"/>
      <c r="D188" s="227" t="s">
        <v>187</v>
      </c>
      <c r="E188" s="236" t="s">
        <v>19</v>
      </c>
      <c r="F188" s="237" t="s">
        <v>307</v>
      </c>
      <c r="G188" s="235"/>
      <c r="H188" s="238">
        <v>0.183</v>
      </c>
      <c r="I188" s="239"/>
      <c r="J188" s="235"/>
      <c r="K188" s="235"/>
      <c r="L188" s="240"/>
      <c r="M188" s="241"/>
      <c r="N188" s="242"/>
      <c r="O188" s="242"/>
      <c r="P188" s="242"/>
      <c r="Q188" s="242"/>
      <c r="R188" s="242"/>
      <c r="S188" s="242"/>
      <c r="T188" s="24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4" t="s">
        <v>187</v>
      </c>
      <c r="AU188" s="244" t="s">
        <v>81</v>
      </c>
      <c r="AV188" s="13" t="s">
        <v>81</v>
      </c>
      <c r="AW188" s="13" t="s">
        <v>33</v>
      </c>
      <c r="AX188" s="13" t="s">
        <v>79</v>
      </c>
      <c r="AY188" s="244" t="s">
        <v>163</v>
      </c>
    </row>
    <row r="189" spans="1:65" s="2" customFormat="1" ht="16.5" customHeight="1">
      <c r="A189" s="40"/>
      <c r="B189" s="41"/>
      <c r="C189" s="214" t="s">
        <v>7</v>
      </c>
      <c r="D189" s="214" t="s">
        <v>165</v>
      </c>
      <c r="E189" s="215" t="s">
        <v>308</v>
      </c>
      <c r="F189" s="216" t="s">
        <v>309</v>
      </c>
      <c r="G189" s="217" t="s">
        <v>310</v>
      </c>
      <c r="H189" s="218">
        <v>1</v>
      </c>
      <c r="I189" s="219"/>
      <c r="J189" s="220">
        <f>ROUND(I189*H189,2)</f>
        <v>0</v>
      </c>
      <c r="K189" s="216" t="s">
        <v>19</v>
      </c>
      <c r="L189" s="46"/>
      <c r="M189" s="221" t="s">
        <v>19</v>
      </c>
      <c r="N189" s="222" t="s">
        <v>43</v>
      </c>
      <c r="O189" s="86"/>
      <c r="P189" s="223">
        <f>O189*H189</f>
        <v>0</v>
      </c>
      <c r="Q189" s="223">
        <v>0</v>
      </c>
      <c r="R189" s="223">
        <f>Q189*H189</f>
        <v>0</v>
      </c>
      <c r="S189" s="223">
        <v>0</v>
      </c>
      <c r="T189" s="224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5" t="s">
        <v>170</v>
      </c>
      <c r="AT189" s="225" t="s">
        <v>165</v>
      </c>
      <c r="AU189" s="225" t="s">
        <v>81</v>
      </c>
      <c r="AY189" s="19" t="s">
        <v>163</v>
      </c>
      <c r="BE189" s="226">
        <f>IF(N189="základní",J189,0)</f>
        <v>0</v>
      </c>
      <c r="BF189" s="226">
        <f>IF(N189="snížená",J189,0)</f>
        <v>0</v>
      </c>
      <c r="BG189" s="226">
        <f>IF(N189="zákl. přenesená",J189,0)</f>
        <v>0</v>
      </c>
      <c r="BH189" s="226">
        <f>IF(N189="sníž. přenesená",J189,0)</f>
        <v>0</v>
      </c>
      <c r="BI189" s="226">
        <f>IF(N189="nulová",J189,0)</f>
        <v>0</v>
      </c>
      <c r="BJ189" s="19" t="s">
        <v>79</v>
      </c>
      <c r="BK189" s="226">
        <f>ROUND(I189*H189,2)</f>
        <v>0</v>
      </c>
      <c r="BL189" s="19" t="s">
        <v>170</v>
      </c>
      <c r="BM189" s="225" t="s">
        <v>311</v>
      </c>
    </row>
    <row r="190" spans="1:47" s="2" customFormat="1" ht="12">
      <c r="A190" s="40"/>
      <c r="B190" s="41"/>
      <c r="C190" s="42"/>
      <c r="D190" s="227" t="s">
        <v>172</v>
      </c>
      <c r="E190" s="42"/>
      <c r="F190" s="228" t="s">
        <v>309</v>
      </c>
      <c r="G190" s="42"/>
      <c r="H190" s="42"/>
      <c r="I190" s="229"/>
      <c r="J190" s="42"/>
      <c r="K190" s="42"/>
      <c r="L190" s="46"/>
      <c r="M190" s="230"/>
      <c r="N190" s="231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172</v>
      </c>
      <c r="AU190" s="19" t="s">
        <v>81</v>
      </c>
    </row>
    <row r="191" spans="1:47" s="2" customFormat="1" ht="12">
      <c r="A191" s="40"/>
      <c r="B191" s="41"/>
      <c r="C191" s="42"/>
      <c r="D191" s="227" t="s">
        <v>301</v>
      </c>
      <c r="E191" s="42"/>
      <c r="F191" s="266" t="s">
        <v>312</v>
      </c>
      <c r="G191" s="42"/>
      <c r="H191" s="42"/>
      <c r="I191" s="229"/>
      <c r="J191" s="42"/>
      <c r="K191" s="42"/>
      <c r="L191" s="46"/>
      <c r="M191" s="230"/>
      <c r="N191" s="231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301</v>
      </c>
      <c r="AU191" s="19" t="s">
        <v>81</v>
      </c>
    </row>
    <row r="192" spans="1:63" s="12" customFormat="1" ht="22.8" customHeight="1">
      <c r="A192" s="12"/>
      <c r="B192" s="198"/>
      <c r="C192" s="199"/>
      <c r="D192" s="200" t="s">
        <v>71</v>
      </c>
      <c r="E192" s="212" t="s">
        <v>181</v>
      </c>
      <c r="F192" s="212" t="s">
        <v>313</v>
      </c>
      <c r="G192" s="199"/>
      <c r="H192" s="199"/>
      <c r="I192" s="202"/>
      <c r="J192" s="213">
        <f>BK192</f>
        <v>0</v>
      </c>
      <c r="K192" s="199"/>
      <c r="L192" s="204"/>
      <c r="M192" s="205"/>
      <c r="N192" s="206"/>
      <c r="O192" s="206"/>
      <c r="P192" s="207">
        <f>SUM(P193:P264)</f>
        <v>0</v>
      </c>
      <c r="Q192" s="206"/>
      <c r="R192" s="207">
        <f>SUM(R193:R264)</f>
        <v>385.84483679999994</v>
      </c>
      <c r="S192" s="206"/>
      <c r="T192" s="208">
        <f>SUM(T193:T264)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09" t="s">
        <v>79</v>
      </c>
      <c r="AT192" s="210" t="s">
        <v>71</v>
      </c>
      <c r="AU192" s="210" t="s">
        <v>79</v>
      </c>
      <c r="AY192" s="209" t="s">
        <v>163</v>
      </c>
      <c r="BK192" s="211">
        <f>SUM(BK193:BK264)</f>
        <v>0</v>
      </c>
    </row>
    <row r="193" spans="1:65" s="2" customFormat="1" ht="33" customHeight="1">
      <c r="A193" s="40"/>
      <c r="B193" s="41"/>
      <c r="C193" s="214" t="s">
        <v>314</v>
      </c>
      <c r="D193" s="214" t="s">
        <v>165</v>
      </c>
      <c r="E193" s="215" t="s">
        <v>315</v>
      </c>
      <c r="F193" s="216" t="s">
        <v>316</v>
      </c>
      <c r="G193" s="217" t="s">
        <v>297</v>
      </c>
      <c r="H193" s="218">
        <v>32</v>
      </c>
      <c r="I193" s="219"/>
      <c r="J193" s="220">
        <f>ROUND(I193*H193,2)</f>
        <v>0</v>
      </c>
      <c r="K193" s="216" t="s">
        <v>169</v>
      </c>
      <c r="L193" s="46"/>
      <c r="M193" s="221" t="s">
        <v>19</v>
      </c>
      <c r="N193" s="222" t="s">
        <v>43</v>
      </c>
      <c r="O193" s="86"/>
      <c r="P193" s="223">
        <f>O193*H193</f>
        <v>0</v>
      </c>
      <c r="Q193" s="223">
        <v>0.12021</v>
      </c>
      <c r="R193" s="223">
        <f>Q193*H193</f>
        <v>3.84672</v>
      </c>
      <c r="S193" s="223">
        <v>0</v>
      </c>
      <c r="T193" s="224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5" t="s">
        <v>170</v>
      </c>
      <c r="AT193" s="225" t="s">
        <v>165</v>
      </c>
      <c r="AU193" s="225" t="s">
        <v>81</v>
      </c>
      <c r="AY193" s="19" t="s">
        <v>163</v>
      </c>
      <c r="BE193" s="226">
        <f>IF(N193="základní",J193,0)</f>
        <v>0</v>
      </c>
      <c r="BF193" s="226">
        <f>IF(N193="snížená",J193,0)</f>
        <v>0</v>
      </c>
      <c r="BG193" s="226">
        <f>IF(N193="zákl. přenesená",J193,0)</f>
        <v>0</v>
      </c>
      <c r="BH193" s="226">
        <f>IF(N193="sníž. přenesená",J193,0)</f>
        <v>0</v>
      </c>
      <c r="BI193" s="226">
        <f>IF(N193="nulová",J193,0)</f>
        <v>0</v>
      </c>
      <c r="BJ193" s="19" t="s">
        <v>79</v>
      </c>
      <c r="BK193" s="226">
        <f>ROUND(I193*H193,2)</f>
        <v>0</v>
      </c>
      <c r="BL193" s="19" t="s">
        <v>170</v>
      </c>
      <c r="BM193" s="225" t="s">
        <v>317</v>
      </c>
    </row>
    <row r="194" spans="1:47" s="2" customFormat="1" ht="12">
      <c r="A194" s="40"/>
      <c r="B194" s="41"/>
      <c r="C194" s="42"/>
      <c r="D194" s="227" t="s">
        <v>172</v>
      </c>
      <c r="E194" s="42"/>
      <c r="F194" s="228" t="s">
        <v>318</v>
      </c>
      <c r="G194" s="42"/>
      <c r="H194" s="42"/>
      <c r="I194" s="229"/>
      <c r="J194" s="42"/>
      <c r="K194" s="42"/>
      <c r="L194" s="46"/>
      <c r="M194" s="230"/>
      <c r="N194" s="231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172</v>
      </c>
      <c r="AU194" s="19" t="s">
        <v>81</v>
      </c>
    </row>
    <row r="195" spans="1:47" s="2" customFormat="1" ht="12">
      <c r="A195" s="40"/>
      <c r="B195" s="41"/>
      <c r="C195" s="42"/>
      <c r="D195" s="232" t="s">
        <v>174</v>
      </c>
      <c r="E195" s="42"/>
      <c r="F195" s="233" t="s">
        <v>319</v>
      </c>
      <c r="G195" s="42"/>
      <c r="H195" s="42"/>
      <c r="I195" s="229"/>
      <c r="J195" s="42"/>
      <c r="K195" s="42"/>
      <c r="L195" s="46"/>
      <c r="M195" s="230"/>
      <c r="N195" s="231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174</v>
      </c>
      <c r="AU195" s="19" t="s">
        <v>81</v>
      </c>
    </row>
    <row r="196" spans="1:51" s="13" customFormat="1" ht="12">
      <c r="A196" s="13"/>
      <c r="B196" s="234"/>
      <c r="C196" s="235"/>
      <c r="D196" s="227" t="s">
        <v>187</v>
      </c>
      <c r="E196" s="236" t="s">
        <v>19</v>
      </c>
      <c r="F196" s="237" t="s">
        <v>320</v>
      </c>
      <c r="G196" s="235"/>
      <c r="H196" s="238">
        <v>23</v>
      </c>
      <c r="I196" s="239"/>
      <c r="J196" s="235"/>
      <c r="K196" s="235"/>
      <c r="L196" s="240"/>
      <c r="M196" s="241"/>
      <c r="N196" s="242"/>
      <c r="O196" s="242"/>
      <c r="P196" s="242"/>
      <c r="Q196" s="242"/>
      <c r="R196" s="242"/>
      <c r="S196" s="242"/>
      <c r="T196" s="24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4" t="s">
        <v>187</v>
      </c>
      <c r="AU196" s="244" t="s">
        <v>81</v>
      </c>
      <c r="AV196" s="13" t="s">
        <v>81</v>
      </c>
      <c r="AW196" s="13" t="s">
        <v>33</v>
      </c>
      <c r="AX196" s="13" t="s">
        <v>72</v>
      </c>
      <c r="AY196" s="244" t="s">
        <v>163</v>
      </c>
    </row>
    <row r="197" spans="1:51" s="13" customFormat="1" ht="12">
      <c r="A197" s="13"/>
      <c r="B197" s="234"/>
      <c r="C197" s="235"/>
      <c r="D197" s="227" t="s">
        <v>187</v>
      </c>
      <c r="E197" s="236" t="s">
        <v>19</v>
      </c>
      <c r="F197" s="237" t="s">
        <v>229</v>
      </c>
      <c r="G197" s="235"/>
      <c r="H197" s="238">
        <v>9</v>
      </c>
      <c r="I197" s="239"/>
      <c r="J197" s="235"/>
      <c r="K197" s="235"/>
      <c r="L197" s="240"/>
      <c r="M197" s="241"/>
      <c r="N197" s="242"/>
      <c r="O197" s="242"/>
      <c r="P197" s="242"/>
      <c r="Q197" s="242"/>
      <c r="R197" s="242"/>
      <c r="S197" s="242"/>
      <c r="T197" s="24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4" t="s">
        <v>187</v>
      </c>
      <c r="AU197" s="244" t="s">
        <v>81</v>
      </c>
      <c r="AV197" s="13" t="s">
        <v>81</v>
      </c>
      <c r="AW197" s="13" t="s">
        <v>33</v>
      </c>
      <c r="AX197" s="13" t="s">
        <v>72</v>
      </c>
      <c r="AY197" s="244" t="s">
        <v>163</v>
      </c>
    </row>
    <row r="198" spans="1:51" s="14" customFormat="1" ht="12">
      <c r="A198" s="14"/>
      <c r="B198" s="245"/>
      <c r="C198" s="246"/>
      <c r="D198" s="227" t="s">
        <v>187</v>
      </c>
      <c r="E198" s="247" t="s">
        <v>19</v>
      </c>
      <c r="F198" s="248" t="s">
        <v>190</v>
      </c>
      <c r="G198" s="246"/>
      <c r="H198" s="249">
        <v>32</v>
      </c>
      <c r="I198" s="250"/>
      <c r="J198" s="246"/>
      <c r="K198" s="246"/>
      <c r="L198" s="251"/>
      <c r="M198" s="252"/>
      <c r="N198" s="253"/>
      <c r="O198" s="253"/>
      <c r="P198" s="253"/>
      <c r="Q198" s="253"/>
      <c r="R198" s="253"/>
      <c r="S198" s="253"/>
      <c r="T198" s="25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5" t="s">
        <v>187</v>
      </c>
      <c r="AU198" s="255" t="s">
        <v>81</v>
      </c>
      <c r="AV198" s="14" t="s">
        <v>170</v>
      </c>
      <c r="AW198" s="14" t="s">
        <v>33</v>
      </c>
      <c r="AX198" s="14" t="s">
        <v>79</v>
      </c>
      <c r="AY198" s="255" t="s">
        <v>163</v>
      </c>
    </row>
    <row r="199" spans="1:65" s="2" customFormat="1" ht="24.15" customHeight="1">
      <c r="A199" s="40"/>
      <c r="B199" s="41"/>
      <c r="C199" s="214" t="s">
        <v>320</v>
      </c>
      <c r="D199" s="214" t="s">
        <v>165</v>
      </c>
      <c r="E199" s="215" t="s">
        <v>321</v>
      </c>
      <c r="F199" s="216" t="s">
        <v>322</v>
      </c>
      <c r="G199" s="217" t="s">
        <v>193</v>
      </c>
      <c r="H199" s="218">
        <v>0.5</v>
      </c>
      <c r="I199" s="219"/>
      <c r="J199" s="220">
        <f>ROUND(I199*H199,2)</f>
        <v>0</v>
      </c>
      <c r="K199" s="216" t="s">
        <v>169</v>
      </c>
      <c r="L199" s="46"/>
      <c r="M199" s="221" t="s">
        <v>19</v>
      </c>
      <c r="N199" s="222" t="s">
        <v>43</v>
      </c>
      <c r="O199" s="86"/>
      <c r="P199" s="223">
        <f>O199*H199</f>
        <v>0</v>
      </c>
      <c r="Q199" s="223">
        <v>1.8775</v>
      </c>
      <c r="R199" s="223">
        <f>Q199*H199</f>
        <v>0.93875</v>
      </c>
      <c r="S199" s="223">
        <v>0</v>
      </c>
      <c r="T199" s="224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5" t="s">
        <v>170</v>
      </c>
      <c r="AT199" s="225" t="s">
        <v>165</v>
      </c>
      <c r="AU199" s="225" t="s">
        <v>81</v>
      </c>
      <c r="AY199" s="19" t="s">
        <v>163</v>
      </c>
      <c r="BE199" s="226">
        <f>IF(N199="základní",J199,0)</f>
        <v>0</v>
      </c>
      <c r="BF199" s="226">
        <f>IF(N199="snížená",J199,0)</f>
        <v>0</v>
      </c>
      <c r="BG199" s="226">
        <f>IF(N199="zákl. přenesená",J199,0)</f>
        <v>0</v>
      </c>
      <c r="BH199" s="226">
        <f>IF(N199="sníž. přenesená",J199,0)</f>
        <v>0</v>
      </c>
      <c r="BI199" s="226">
        <f>IF(N199="nulová",J199,0)</f>
        <v>0</v>
      </c>
      <c r="BJ199" s="19" t="s">
        <v>79</v>
      </c>
      <c r="BK199" s="226">
        <f>ROUND(I199*H199,2)</f>
        <v>0</v>
      </c>
      <c r="BL199" s="19" t="s">
        <v>170</v>
      </c>
      <c r="BM199" s="225" t="s">
        <v>323</v>
      </c>
    </row>
    <row r="200" spans="1:47" s="2" customFormat="1" ht="12">
      <c r="A200" s="40"/>
      <c r="B200" s="41"/>
      <c r="C200" s="42"/>
      <c r="D200" s="227" t="s">
        <v>172</v>
      </c>
      <c r="E200" s="42"/>
      <c r="F200" s="228" t="s">
        <v>324</v>
      </c>
      <c r="G200" s="42"/>
      <c r="H200" s="42"/>
      <c r="I200" s="229"/>
      <c r="J200" s="42"/>
      <c r="K200" s="42"/>
      <c r="L200" s="46"/>
      <c r="M200" s="230"/>
      <c r="N200" s="231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172</v>
      </c>
      <c r="AU200" s="19" t="s">
        <v>81</v>
      </c>
    </row>
    <row r="201" spans="1:47" s="2" customFormat="1" ht="12">
      <c r="A201" s="40"/>
      <c r="B201" s="41"/>
      <c r="C201" s="42"/>
      <c r="D201" s="232" t="s">
        <v>174</v>
      </c>
      <c r="E201" s="42"/>
      <c r="F201" s="233" t="s">
        <v>325</v>
      </c>
      <c r="G201" s="42"/>
      <c r="H201" s="42"/>
      <c r="I201" s="229"/>
      <c r="J201" s="42"/>
      <c r="K201" s="42"/>
      <c r="L201" s="46"/>
      <c r="M201" s="230"/>
      <c r="N201" s="231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174</v>
      </c>
      <c r="AU201" s="19" t="s">
        <v>81</v>
      </c>
    </row>
    <row r="202" spans="1:65" s="2" customFormat="1" ht="37.8" customHeight="1">
      <c r="A202" s="40"/>
      <c r="B202" s="41"/>
      <c r="C202" s="214" t="s">
        <v>326</v>
      </c>
      <c r="D202" s="214" t="s">
        <v>165</v>
      </c>
      <c r="E202" s="215" t="s">
        <v>327</v>
      </c>
      <c r="F202" s="216" t="s">
        <v>328</v>
      </c>
      <c r="G202" s="217" t="s">
        <v>168</v>
      </c>
      <c r="H202" s="218">
        <v>10.075</v>
      </c>
      <c r="I202" s="219"/>
      <c r="J202" s="220">
        <f>ROUND(I202*H202,2)</f>
        <v>0</v>
      </c>
      <c r="K202" s="216" t="s">
        <v>169</v>
      </c>
      <c r="L202" s="46"/>
      <c r="M202" s="221" t="s">
        <v>19</v>
      </c>
      <c r="N202" s="222" t="s">
        <v>43</v>
      </c>
      <c r="O202" s="86"/>
      <c r="P202" s="223">
        <f>O202*H202</f>
        <v>0</v>
      </c>
      <c r="Q202" s="223">
        <v>0.29731</v>
      </c>
      <c r="R202" s="223">
        <f>Q202*H202</f>
        <v>2.99539825</v>
      </c>
      <c r="S202" s="223">
        <v>0</v>
      </c>
      <c r="T202" s="224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25" t="s">
        <v>170</v>
      </c>
      <c r="AT202" s="225" t="s">
        <v>165</v>
      </c>
      <c r="AU202" s="225" t="s">
        <v>81</v>
      </c>
      <c r="AY202" s="19" t="s">
        <v>163</v>
      </c>
      <c r="BE202" s="226">
        <f>IF(N202="základní",J202,0)</f>
        <v>0</v>
      </c>
      <c r="BF202" s="226">
        <f>IF(N202="snížená",J202,0)</f>
        <v>0</v>
      </c>
      <c r="BG202" s="226">
        <f>IF(N202="zákl. přenesená",J202,0)</f>
        <v>0</v>
      </c>
      <c r="BH202" s="226">
        <f>IF(N202="sníž. přenesená",J202,0)</f>
        <v>0</v>
      </c>
      <c r="BI202" s="226">
        <f>IF(N202="nulová",J202,0)</f>
        <v>0</v>
      </c>
      <c r="BJ202" s="19" t="s">
        <v>79</v>
      </c>
      <c r="BK202" s="226">
        <f>ROUND(I202*H202,2)</f>
        <v>0</v>
      </c>
      <c r="BL202" s="19" t="s">
        <v>170</v>
      </c>
      <c r="BM202" s="225" t="s">
        <v>329</v>
      </c>
    </row>
    <row r="203" spans="1:47" s="2" customFormat="1" ht="12">
      <c r="A203" s="40"/>
      <c r="B203" s="41"/>
      <c r="C203" s="42"/>
      <c r="D203" s="227" t="s">
        <v>172</v>
      </c>
      <c r="E203" s="42"/>
      <c r="F203" s="228" t="s">
        <v>330</v>
      </c>
      <c r="G203" s="42"/>
      <c r="H203" s="42"/>
      <c r="I203" s="229"/>
      <c r="J203" s="42"/>
      <c r="K203" s="42"/>
      <c r="L203" s="46"/>
      <c r="M203" s="230"/>
      <c r="N203" s="231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172</v>
      </c>
      <c r="AU203" s="19" t="s">
        <v>81</v>
      </c>
    </row>
    <row r="204" spans="1:47" s="2" customFormat="1" ht="12">
      <c r="A204" s="40"/>
      <c r="B204" s="41"/>
      <c r="C204" s="42"/>
      <c r="D204" s="232" t="s">
        <v>174</v>
      </c>
      <c r="E204" s="42"/>
      <c r="F204" s="233" t="s">
        <v>331</v>
      </c>
      <c r="G204" s="42"/>
      <c r="H204" s="42"/>
      <c r="I204" s="229"/>
      <c r="J204" s="42"/>
      <c r="K204" s="42"/>
      <c r="L204" s="46"/>
      <c r="M204" s="230"/>
      <c r="N204" s="231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174</v>
      </c>
      <c r="AU204" s="19" t="s">
        <v>81</v>
      </c>
    </row>
    <row r="205" spans="1:65" s="2" customFormat="1" ht="21.75" customHeight="1">
      <c r="A205" s="40"/>
      <c r="B205" s="41"/>
      <c r="C205" s="214" t="s">
        <v>332</v>
      </c>
      <c r="D205" s="214" t="s">
        <v>165</v>
      </c>
      <c r="E205" s="215" t="s">
        <v>333</v>
      </c>
      <c r="F205" s="216" t="s">
        <v>334</v>
      </c>
      <c r="G205" s="217" t="s">
        <v>193</v>
      </c>
      <c r="H205" s="218">
        <v>136.502</v>
      </c>
      <c r="I205" s="219"/>
      <c r="J205" s="220">
        <f>ROUND(I205*H205,2)</f>
        <v>0</v>
      </c>
      <c r="K205" s="216" t="s">
        <v>169</v>
      </c>
      <c r="L205" s="46"/>
      <c r="M205" s="221" t="s">
        <v>19</v>
      </c>
      <c r="N205" s="222" t="s">
        <v>43</v>
      </c>
      <c r="O205" s="86"/>
      <c r="P205" s="223">
        <f>O205*H205</f>
        <v>0</v>
      </c>
      <c r="Q205" s="223">
        <v>2.50187</v>
      </c>
      <c r="R205" s="223">
        <f>Q205*H205</f>
        <v>341.51025874</v>
      </c>
      <c r="S205" s="223">
        <v>0</v>
      </c>
      <c r="T205" s="224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5" t="s">
        <v>170</v>
      </c>
      <c r="AT205" s="225" t="s">
        <v>165</v>
      </c>
      <c r="AU205" s="225" t="s">
        <v>81</v>
      </c>
      <c r="AY205" s="19" t="s">
        <v>163</v>
      </c>
      <c r="BE205" s="226">
        <f>IF(N205="základní",J205,0)</f>
        <v>0</v>
      </c>
      <c r="BF205" s="226">
        <f>IF(N205="snížená",J205,0)</f>
        <v>0</v>
      </c>
      <c r="BG205" s="226">
        <f>IF(N205="zákl. přenesená",J205,0)</f>
        <v>0</v>
      </c>
      <c r="BH205" s="226">
        <f>IF(N205="sníž. přenesená",J205,0)</f>
        <v>0</v>
      </c>
      <c r="BI205" s="226">
        <f>IF(N205="nulová",J205,0)</f>
        <v>0</v>
      </c>
      <c r="BJ205" s="19" t="s">
        <v>79</v>
      </c>
      <c r="BK205" s="226">
        <f>ROUND(I205*H205,2)</f>
        <v>0</v>
      </c>
      <c r="BL205" s="19" t="s">
        <v>170</v>
      </c>
      <c r="BM205" s="225" t="s">
        <v>335</v>
      </c>
    </row>
    <row r="206" spans="1:47" s="2" customFormat="1" ht="12">
      <c r="A206" s="40"/>
      <c r="B206" s="41"/>
      <c r="C206" s="42"/>
      <c r="D206" s="227" t="s">
        <v>172</v>
      </c>
      <c r="E206" s="42"/>
      <c r="F206" s="228" t="s">
        <v>336</v>
      </c>
      <c r="G206" s="42"/>
      <c r="H206" s="42"/>
      <c r="I206" s="229"/>
      <c r="J206" s="42"/>
      <c r="K206" s="42"/>
      <c r="L206" s="46"/>
      <c r="M206" s="230"/>
      <c r="N206" s="231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172</v>
      </c>
      <c r="AU206" s="19" t="s">
        <v>81</v>
      </c>
    </row>
    <row r="207" spans="1:47" s="2" customFormat="1" ht="12">
      <c r="A207" s="40"/>
      <c r="B207" s="41"/>
      <c r="C207" s="42"/>
      <c r="D207" s="232" t="s">
        <v>174</v>
      </c>
      <c r="E207" s="42"/>
      <c r="F207" s="233" t="s">
        <v>337</v>
      </c>
      <c r="G207" s="42"/>
      <c r="H207" s="42"/>
      <c r="I207" s="229"/>
      <c r="J207" s="42"/>
      <c r="K207" s="42"/>
      <c r="L207" s="46"/>
      <c r="M207" s="230"/>
      <c r="N207" s="231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174</v>
      </c>
      <c r="AU207" s="19" t="s">
        <v>81</v>
      </c>
    </row>
    <row r="208" spans="1:51" s="13" customFormat="1" ht="12">
      <c r="A208" s="13"/>
      <c r="B208" s="234"/>
      <c r="C208" s="235"/>
      <c r="D208" s="227" t="s">
        <v>187</v>
      </c>
      <c r="E208" s="236" t="s">
        <v>19</v>
      </c>
      <c r="F208" s="237" t="s">
        <v>338</v>
      </c>
      <c r="G208" s="235"/>
      <c r="H208" s="238">
        <v>2.964</v>
      </c>
      <c r="I208" s="239"/>
      <c r="J208" s="235"/>
      <c r="K208" s="235"/>
      <c r="L208" s="240"/>
      <c r="M208" s="241"/>
      <c r="N208" s="242"/>
      <c r="O208" s="242"/>
      <c r="P208" s="242"/>
      <c r="Q208" s="242"/>
      <c r="R208" s="242"/>
      <c r="S208" s="242"/>
      <c r="T208" s="24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4" t="s">
        <v>187</v>
      </c>
      <c r="AU208" s="244" t="s">
        <v>81</v>
      </c>
      <c r="AV208" s="13" t="s">
        <v>81</v>
      </c>
      <c r="AW208" s="13" t="s">
        <v>33</v>
      </c>
      <c r="AX208" s="13" t="s">
        <v>72</v>
      </c>
      <c r="AY208" s="244" t="s">
        <v>163</v>
      </c>
    </row>
    <row r="209" spans="1:51" s="13" customFormat="1" ht="12">
      <c r="A209" s="13"/>
      <c r="B209" s="234"/>
      <c r="C209" s="235"/>
      <c r="D209" s="227" t="s">
        <v>187</v>
      </c>
      <c r="E209" s="236" t="s">
        <v>19</v>
      </c>
      <c r="F209" s="237" t="s">
        <v>339</v>
      </c>
      <c r="G209" s="235"/>
      <c r="H209" s="238">
        <v>118.501</v>
      </c>
      <c r="I209" s="239"/>
      <c r="J209" s="235"/>
      <c r="K209" s="235"/>
      <c r="L209" s="240"/>
      <c r="M209" s="241"/>
      <c r="N209" s="242"/>
      <c r="O209" s="242"/>
      <c r="P209" s="242"/>
      <c r="Q209" s="242"/>
      <c r="R209" s="242"/>
      <c r="S209" s="242"/>
      <c r="T209" s="24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4" t="s">
        <v>187</v>
      </c>
      <c r="AU209" s="244" t="s">
        <v>81</v>
      </c>
      <c r="AV209" s="13" t="s">
        <v>81</v>
      </c>
      <c r="AW209" s="13" t="s">
        <v>33</v>
      </c>
      <c r="AX209" s="13" t="s">
        <v>72</v>
      </c>
      <c r="AY209" s="244" t="s">
        <v>163</v>
      </c>
    </row>
    <row r="210" spans="1:51" s="13" customFormat="1" ht="12">
      <c r="A210" s="13"/>
      <c r="B210" s="234"/>
      <c r="C210" s="235"/>
      <c r="D210" s="227" t="s">
        <v>187</v>
      </c>
      <c r="E210" s="236" t="s">
        <v>19</v>
      </c>
      <c r="F210" s="237" t="s">
        <v>340</v>
      </c>
      <c r="G210" s="235"/>
      <c r="H210" s="238">
        <v>12.072</v>
      </c>
      <c r="I210" s="239"/>
      <c r="J210" s="235"/>
      <c r="K210" s="235"/>
      <c r="L210" s="240"/>
      <c r="M210" s="241"/>
      <c r="N210" s="242"/>
      <c r="O210" s="242"/>
      <c r="P210" s="242"/>
      <c r="Q210" s="242"/>
      <c r="R210" s="242"/>
      <c r="S210" s="242"/>
      <c r="T210" s="24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4" t="s">
        <v>187</v>
      </c>
      <c r="AU210" s="244" t="s">
        <v>81</v>
      </c>
      <c r="AV210" s="13" t="s">
        <v>81</v>
      </c>
      <c r="AW210" s="13" t="s">
        <v>33</v>
      </c>
      <c r="AX210" s="13" t="s">
        <v>72</v>
      </c>
      <c r="AY210" s="244" t="s">
        <v>163</v>
      </c>
    </row>
    <row r="211" spans="1:51" s="13" customFormat="1" ht="12">
      <c r="A211" s="13"/>
      <c r="B211" s="234"/>
      <c r="C211" s="235"/>
      <c r="D211" s="227" t="s">
        <v>187</v>
      </c>
      <c r="E211" s="236" t="s">
        <v>19</v>
      </c>
      <c r="F211" s="237" t="s">
        <v>341</v>
      </c>
      <c r="G211" s="235"/>
      <c r="H211" s="238">
        <v>2.965</v>
      </c>
      <c r="I211" s="239"/>
      <c r="J211" s="235"/>
      <c r="K211" s="235"/>
      <c r="L211" s="240"/>
      <c r="M211" s="241"/>
      <c r="N211" s="242"/>
      <c r="O211" s="242"/>
      <c r="P211" s="242"/>
      <c r="Q211" s="242"/>
      <c r="R211" s="242"/>
      <c r="S211" s="242"/>
      <c r="T211" s="24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4" t="s">
        <v>187</v>
      </c>
      <c r="AU211" s="244" t="s">
        <v>81</v>
      </c>
      <c r="AV211" s="13" t="s">
        <v>81</v>
      </c>
      <c r="AW211" s="13" t="s">
        <v>33</v>
      </c>
      <c r="AX211" s="13" t="s">
        <v>72</v>
      </c>
      <c r="AY211" s="244" t="s">
        <v>163</v>
      </c>
    </row>
    <row r="212" spans="1:51" s="14" customFormat="1" ht="12">
      <c r="A212" s="14"/>
      <c r="B212" s="245"/>
      <c r="C212" s="246"/>
      <c r="D212" s="227" t="s">
        <v>187</v>
      </c>
      <c r="E212" s="247" t="s">
        <v>19</v>
      </c>
      <c r="F212" s="248" t="s">
        <v>190</v>
      </c>
      <c r="G212" s="246"/>
      <c r="H212" s="249">
        <v>136.502</v>
      </c>
      <c r="I212" s="250"/>
      <c r="J212" s="246"/>
      <c r="K212" s="246"/>
      <c r="L212" s="251"/>
      <c r="M212" s="252"/>
      <c r="N212" s="253"/>
      <c r="O212" s="253"/>
      <c r="P212" s="253"/>
      <c r="Q212" s="253"/>
      <c r="R212" s="253"/>
      <c r="S212" s="253"/>
      <c r="T212" s="25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5" t="s">
        <v>187</v>
      </c>
      <c r="AU212" s="255" t="s">
        <v>81</v>
      </c>
      <c r="AV212" s="14" t="s">
        <v>170</v>
      </c>
      <c r="AW212" s="14" t="s">
        <v>33</v>
      </c>
      <c r="AX212" s="14" t="s">
        <v>79</v>
      </c>
      <c r="AY212" s="255" t="s">
        <v>163</v>
      </c>
    </row>
    <row r="213" spans="1:65" s="2" customFormat="1" ht="24.15" customHeight="1">
      <c r="A213" s="40"/>
      <c r="B213" s="41"/>
      <c r="C213" s="214" t="s">
        <v>342</v>
      </c>
      <c r="D213" s="214" t="s">
        <v>165</v>
      </c>
      <c r="E213" s="215" t="s">
        <v>343</v>
      </c>
      <c r="F213" s="216" t="s">
        <v>344</v>
      </c>
      <c r="G213" s="217" t="s">
        <v>168</v>
      </c>
      <c r="H213" s="218">
        <v>29.644</v>
      </c>
      <c r="I213" s="219"/>
      <c r="J213" s="220">
        <f>ROUND(I213*H213,2)</f>
        <v>0</v>
      </c>
      <c r="K213" s="216" t="s">
        <v>169</v>
      </c>
      <c r="L213" s="46"/>
      <c r="M213" s="221" t="s">
        <v>19</v>
      </c>
      <c r="N213" s="222" t="s">
        <v>43</v>
      </c>
      <c r="O213" s="86"/>
      <c r="P213" s="223">
        <f>O213*H213</f>
        <v>0</v>
      </c>
      <c r="Q213" s="223">
        <v>0.00275</v>
      </c>
      <c r="R213" s="223">
        <f>Q213*H213</f>
        <v>0.081521</v>
      </c>
      <c r="S213" s="223">
        <v>0</v>
      </c>
      <c r="T213" s="224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25" t="s">
        <v>170</v>
      </c>
      <c r="AT213" s="225" t="s">
        <v>165</v>
      </c>
      <c r="AU213" s="225" t="s">
        <v>81</v>
      </c>
      <c r="AY213" s="19" t="s">
        <v>163</v>
      </c>
      <c r="BE213" s="226">
        <f>IF(N213="základní",J213,0)</f>
        <v>0</v>
      </c>
      <c r="BF213" s="226">
        <f>IF(N213="snížená",J213,0)</f>
        <v>0</v>
      </c>
      <c r="BG213" s="226">
        <f>IF(N213="zákl. přenesená",J213,0)</f>
        <v>0</v>
      </c>
      <c r="BH213" s="226">
        <f>IF(N213="sníž. přenesená",J213,0)</f>
        <v>0</v>
      </c>
      <c r="BI213" s="226">
        <f>IF(N213="nulová",J213,0)</f>
        <v>0</v>
      </c>
      <c r="BJ213" s="19" t="s">
        <v>79</v>
      </c>
      <c r="BK213" s="226">
        <f>ROUND(I213*H213,2)</f>
        <v>0</v>
      </c>
      <c r="BL213" s="19" t="s">
        <v>170</v>
      </c>
      <c r="BM213" s="225" t="s">
        <v>345</v>
      </c>
    </row>
    <row r="214" spans="1:47" s="2" customFormat="1" ht="12">
      <c r="A214" s="40"/>
      <c r="B214" s="41"/>
      <c r="C214" s="42"/>
      <c r="D214" s="227" t="s">
        <v>172</v>
      </c>
      <c r="E214" s="42"/>
      <c r="F214" s="228" t="s">
        <v>346</v>
      </c>
      <c r="G214" s="42"/>
      <c r="H214" s="42"/>
      <c r="I214" s="229"/>
      <c r="J214" s="42"/>
      <c r="K214" s="42"/>
      <c r="L214" s="46"/>
      <c r="M214" s="230"/>
      <c r="N214" s="231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172</v>
      </c>
      <c r="AU214" s="19" t="s">
        <v>81</v>
      </c>
    </row>
    <row r="215" spans="1:47" s="2" customFormat="1" ht="12">
      <c r="A215" s="40"/>
      <c r="B215" s="41"/>
      <c r="C215" s="42"/>
      <c r="D215" s="232" t="s">
        <v>174</v>
      </c>
      <c r="E215" s="42"/>
      <c r="F215" s="233" t="s">
        <v>347</v>
      </c>
      <c r="G215" s="42"/>
      <c r="H215" s="42"/>
      <c r="I215" s="229"/>
      <c r="J215" s="42"/>
      <c r="K215" s="42"/>
      <c r="L215" s="46"/>
      <c r="M215" s="230"/>
      <c r="N215" s="231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174</v>
      </c>
      <c r="AU215" s="19" t="s">
        <v>81</v>
      </c>
    </row>
    <row r="216" spans="1:51" s="13" customFormat="1" ht="12">
      <c r="A216" s="13"/>
      <c r="B216" s="234"/>
      <c r="C216" s="235"/>
      <c r="D216" s="227" t="s">
        <v>187</v>
      </c>
      <c r="E216" s="236" t="s">
        <v>19</v>
      </c>
      <c r="F216" s="237" t="s">
        <v>348</v>
      </c>
      <c r="G216" s="235"/>
      <c r="H216" s="238">
        <v>29.644</v>
      </c>
      <c r="I216" s="239"/>
      <c r="J216" s="235"/>
      <c r="K216" s="235"/>
      <c r="L216" s="240"/>
      <c r="M216" s="241"/>
      <c r="N216" s="242"/>
      <c r="O216" s="242"/>
      <c r="P216" s="242"/>
      <c r="Q216" s="242"/>
      <c r="R216" s="242"/>
      <c r="S216" s="242"/>
      <c r="T216" s="24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4" t="s">
        <v>187</v>
      </c>
      <c r="AU216" s="244" t="s">
        <v>81</v>
      </c>
      <c r="AV216" s="13" t="s">
        <v>81</v>
      </c>
      <c r="AW216" s="13" t="s">
        <v>33</v>
      </c>
      <c r="AX216" s="13" t="s">
        <v>79</v>
      </c>
      <c r="AY216" s="244" t="s">
        <v>163</v>
      </c>
    </row>
    <row r="217" spans="1:65" s="2" customFormat="1" ht="24.15" customHeight="1">
      <c r="A217" s="40"/>
      <c r="B217" s="41"/>
      <c r="C217" s="214" t="s">
        <v>349</v>
      </c>
      <c r="D217" s="214" t="s">
        <v>165</v>
      </c>
      <c r="E217" s="215" t="s">
        <v>350</v>
      </c>
      <c r="F217" s="216" t="s">
        <v>351</v>
      </c>
      <c r="G217" s="217" t="s">
        <v>168</v>
      </c>
      <c r="H217" s="218">
        <v>29.644</v>
      </c>
      <c r="I217" s="219"/>
      <c r="J217" s="220">
        <f>ROUND(I217*H217,2)</f>
        <v>0</v>
      </c>
      <c r="K217" s="216" t="s">
        <v>169</v>
      </c>
      <c r="L217" s="46"/>
      <c r="M217" s="221" t="s">
        <v>19</v>
      </c>
      <c r="N217" s="222" t="s">
        <v>43</v>
      </c>
      <c r="O217" s="86"/>
      <c r="P217" s="223">
        <f>O217*H217</f>
        <v>0</v>
      </c>
      <c r="Q217" s="223">
        <v>0</v>
      </c>
      <c r="R217" s="223">
        <f>Q217*H217</f>
        <v>0</v>
      </c>
      <c r="S217" s="223">
        <v>0</v>
      </c>
      <c r="T217" s="224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25" t="s">
        <v>170</v>
      </c>
      <c r="AT217" s="225" t="s">
        <v>165</v>
      </c>
      <c r="AU217" s="225" t="s">
        <v>81</v>
      </c>
      <c r="AY217" s="19" t="s">
        <v>163</v>
      </c>
      <c r="BE217" s="226">
        <f>IF(N217="základní",J217,0)</f>
        <v>0</v>
      </c>
      <c r="BF217" s="226">
        <f>IF(N217="snížená",J217,0)</f>
        <v>0</v>
      </c>
      <c r="BG217" s="226">
        <f>IF(N217="zákl. přenesená",J217,0)</f>
        <v>0</v>
      </c>
      <c r="BH217" s="226">
        <f>IF(N217="sníž. přenesená",J217,0)</f>
        <v>0</v>
      </c>
      <c r="BI217" s="226">
        <f>IF(N217="nulová",J217,0)</f>
        <v>0</v>
      </c>
      <c r="BJ217" s="19" t="s">
        <v>79</v>
      </c>
      <c r="BK217" s="226">
        <f>ROUND(I217*H217,2)</f>
        <v>0</v>
      </c>
      <c r="BL217" s="19" t="s">
        <v>170</v>
      </c>
      <c r="BM217" s="225" t="s">
        <v>352</v>
      </c>
    </row>
    <row r="218" spans="1:47" s="2" customFormat="1" ht="12">
      <c r="A218" s="40"/>
      <c r="B218" s="41"/>
      <c r="C218" s="42"/>
      <c r="D218" s="227" t="s">
        <v>172</v>
      </c>
      <c r="E218" s="42"/>
      <c r="F218" s="228" t="s">
        <v>353</v>
      </c>
      <c r="G218" s="42"/>
      <c r="H218" s="42"/>
      <c r="I218" s="229"/>
      <c r="J218" s="42"/>
      <c r="K218" s="42"/>
      <c r="L218" s="46"/>
      <c r="M218" s="230"/>
      <c r="N218" s="231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172</v>
      </c>
      <c r="AU218" s="19" t="s">
        <v>81</v>
      </c>
    </row>
    <row r="219" spans="1:47" s="2" customFormat="1" ht="12">
      <c r="A219" s="40"/>
      <c r="B219" s="41"/>
      <c r="C219" s="42"/>
      <c r="D219" s="232" t="s">
        <v>174</v>
      </c>
      <c r="E219" s="42"/>
      <c r="F219" s="233" t="s">
        <v>354</v>
      </c>
      <c r="G219" s="42"/>
      <c r="H219" s="42"/>
      <c r="I219" s="229"/>
      <c r="J219" s="42"/>
      <c r="K219" s="42"/>
      <c r="L219" s="46"/>
      <c r="M219" s="230"/>
      <c r="N219" s="231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174</v>
      </c>
      <c r="AU219" s="19" t="s">
        <v>81</v>
      </c>
    </row>
    <row r="220" spans="1:65" s="2" customFormat="1" ht="24.15" customHeight="1">
      <c r="A220" s="40"/>
      <c r="B220" s="41"/>
      <c r="C220" s="214" t="s">
        <v>355</v>
      </c>
      <c r="D220" s="214" t="s">
        <v>165</v>
      </c>
      <c r="E220" s="215" t="s">
        <v>356</v>
      </c>
      <c r="F220" s="216" t="s">
        <v>357</v>
      </c>
      <c r="G220" s="217" t="s">
        <v>168</v>
      </c>
      <c r="H220" s="218">
        <v>844.262</v>
      </c>
      <c r="I220" s="219"/>
      <c r="J220" s="220">
        <f>ROUND(I220*H220,2)</f>
        <v>0</v>
      </c>
      <c r="K220" s="216" t="s">
        <v>169</v>
      </c>
      <c r="L220" s="46"/>
      <c r="M220" s="221" t="s">
        <v>19</v>
      </c>
      <c r="N220" s="222" t="s">
        <v>43</v>
      </c>
      <c r="O220" s="86"/>
      <c r="P220" s="223">
        <f>O220*H220</f>
        <v>0</v>
      </c>
      <c r="Q220" s="223">
        <v>0.00342</v>
      </c>
      <c r="R220" s="223">
        <f>Q220*H220</f>
        <v>2.8873760399999995</v>
      </c>
      <c r="S220" s="223">
        <v>0</v>
      </c>
      <c r="T220" s="224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25" t="s">
        <v>170</v>
      </c>
      <c r="AT220" s="225" t="s">
        <v>165</v>
      </c>
      <c r="AU220" s="225" t="s">
        <v>81</v>
      </c>
      <c r="AY220" s="19" t="s">
        <v>163</v>
      </c>
      <c r="BE220" s="226">
        <f>IF(N220="základní",J220,0)</f>
        <v>0</v>
      </c>
      <c r="BF220" s="226">
        <f>IF(N220="snížená",J220,0)</f>
        <v>0</v>
      </c>
      <c r="BG220" s="226">
        <f>IF(N220="zákl. přenesená",J220,0)</f>
        <v>0</v>
      </c>
      <c r="BH220" s="226">
        <f>IF(N220="sníž. přenesená",J220,0)</f>
        <v>0</v>
      </c>
      <c r="BI220" s="226">
        <f>IF(N220="nulová",J220,0)</f>
        <v>0</v>
      </c>
      <c r="BJ220" s="19" t="s">
        <v>79</v>
      </c>
      <c r="BK220" s="226">
        <f>ROUND(I220*H220,2)</f>
        <v>0</v>
      </c>
      <c r="BL220" s="19" t="s">
        <v>170</v>
      </c>
      <c r="BM220" s="225" t="s">
        <v>358</v>
      </c>
    </row>
    <row r="221" spans="1:47" s="2" customFormat="1" ht="12">
      <c r="A221" s="40"/>
      <c r="B221" s="41"/>
      <c r="C221" s="42"/>
      <c r="D221" s="227" t="s">
        <v>172</v>
      </c>
      <c r="E221" s="42"/>
      <c r="F221" s="228" t="s">
        <v>359</v>
      </c>
      <c r="G221" s="42"/>
      <c r="H221" s="42"/>
      <c r="I221" s="229"/>
      <c r="J221" s="42"/>
      <c r="K221" s="42"/>
      <c r="L221" s="46"/>
      <c r="M221" s="230"/>
      <c r="N221" s="231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172</v>
      </c>
      <c r="AU221" s="19" t="s">
        <v>81</v>
      </c>
    </row>
    <row r="222" spans="1:47" s="2" customFormat="1" ht="12">
      <c r="A222" s="40"/>
      <c r="B222" s="41"/>
      <c r="C222" s="42"/>
      <c r="D222" s="232" t="s">
        <v>174</v>
      </c>
      <c r="E222" s="42"/>
      <c r="F222" s="233" t="s">
        <v>360</v>
      </c>
      <c r="G222" s="42"/>
      <c r="H222" s="42"/>
      <c r="I222" s="229"/>
      <c r="J222" s="42"/>
      <c r="K222" s="42"/>
      <c r="L222" s="46"/>
      <c r="M222" s="230"/>
      <c r="N222" s="231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174</v>
      </c>
      <c r="AU222" s="19" t="s">
        <v>81</v>
      </c>
    </row>
    <row r="223" spans="1:51" s="13" customFormat="1" ht="12">
      <c r="A223" s="13"/>
      <c r="B223" s="234"/>
      <c r="C223" s="235"/>
      <c r="D223" s="227" t="s">
        <v>187</v>
      </c>
      <c r="E223" s="236" t="s">
        <v>19</v>
      </c>
      <c r="F223" s="237" t="s">
        <v>361</v>
      </c>
      <c r="G223" s="235"/>
      <c r="H223" s="238">
        <v>844.262</v>
      </c>
      <c r="I223" s="239"/>
      <c r="J223" s="235"/>
      <c r="K223" s="235"/>
      <c r="L223" s="240"/>
      <c r="M223" s="241"/>
      <c r="N223" s="242"/>
      <c r="O223" s="242"/>
      <c r="P223" s="242"/>
      <c r="Q223" s="242"/>
      <c r="R223" s="242"/>
      <c r="S223" s="242"/>
      <c r="T223" s="24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4" t="s">
        <v>187</v>
      </c>
      <c r="AU223" s="244" t="s">
        <v>81</v>
      </c>
      <c r="AV223" s="13" t="s">
        <v>81</v>
      </c>
      <c r="AW223" s="13" t="s">
        <v>33</v>
      </c>
      <c r="AX223" s="13" t="s">
        <v>79</v>
      </c>
      <c r="AY223" s="244" t="s">
        <v>163</v>
      </c>
    </row>
    <row r="224" spans="1:65" s="2" customFormat="1" ht="24.15" customHeight="1">
      <c r="A224" s="40"/>
      <c r="B224" s="41"/>
      <c r="C224" s="214" t="s">
        <v>362</v>
      </c>
      <c r="D224" s="214" t="s">
        <v>165</v>
      </c>
      <c r="E224" s="215" t="s">
        <v>363</v>
      </c>
      <c r="F224" s="216" t="s">
        <v>364</v>
      </c>
      <c r="G224" s="217" t="s">
        <v>168</v>
      </c>
      <c r="H224" s="218">
        <v>844.262</v>
      </c>
      <c r="I224" s="219"/>
      <c r="J224" s="220">
        <f>ROUND(I224*H224,2)</f>
        <v>0</v>
      </c>
      <c r="K224" s="216" t="s">
        <v>169</v>
      </c>
      <c r="L224" s="46"/>
      <c r="M224" s="221" t="s">
        <v>19</v>
      </c>
      <c r="N224" s="222" t="s">
        <v>43</v>
      </c>
      <c r="O224" s="86"/>
      <c r="P224" s="223">
        <f>O224*H224</f>
        <v>0</v>
      </c>
      <c r="Q224" s="223">
        <v>0</v>
      </c>
      <c r="R224" s="223">
        <f>Q224*H224</f>
        <v>0</v>
      </c>
      <c r="S224" s="223">
        <v>0</v>
      </c>
      <c r="T224" s="224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25" t="s">
        <v>170</v>
      </c>
      <c r="AT224" s="225" t="s">
        <v>165</v>
      </c>
      <c r="AU224" s="225" t="s">
        <v>81</v>
      </c>
      <c r="AY224" s="19" t="s">
        <v>163</v>
      </c>
      <c r="BE224" s="226">
        <f>IF(N224="základní",J224,0)</f>
        <v>0</v>
      </c>
      <c r="BF224" s="226">
        <f>IF(N224="snížená",J224,0)</f>
        <v>0</v>
      </c>
      <c r="BG224" s="226">
        <f>IF(N224="zákl. přenesená",J224,0)</f>
        <v>0</v>
      </c>
      <c r="BH224" s="226">
        <f>IF(N224="sníž. přenesená",J224,0)</f>
        <v>0</v>
      </c>
      <c r="BI224" s="226">
        <f>IF(N224="nulová",J224,0)</f>
        <v>0</v>
      </c>
      <c r="BJ224" s="19" t="s">
        <v>79</v>
      </c>
      <c r="BK224" s="226">
        <f>ROUND(I224*H224,2)</f>
        <v>0</v>
      </c>
      <c r="BL224" s="19" t="s">
        <v>170</v>
      </c>
      <c r="BM224" s="225" t="s">
        <v>365</v>
      </c>
    </row>
    <row r="225" spans="1:47" s="2" customFormat="1" ht="12">
      <c r="A225" s="40"/>
      <c r="B225" s="41"/>
      <c r="C225" s="42"/>
      <c r="D225" s="227" t="s">
        <v>172</v>
      </c>
      <c r="E225" s="42"/>
      <c r="F225" s="228" t="s">
        <v>366</v>
      </c>
      <c r="G225" s="42"/>
      <c r="H225" s="42"/>
      <c r="I225" s="229"/>
      <c r="J225" s="42"/>
      <c r="K225" s="42"/>
      <c r="L225" s="46"/>
      <c r="M225" s="230"/>
      <c r="N225" s="231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172</v>
      </c>
      <c r="AU225" s="19" t="s">
        <v>81</v>
      </c>
    </row>
    <row r="226" spans="1:47" s="2" customFormat="1" ht="12">
      <c r="A226" s="40"/>
      <c r="B226" s="41"/>
      <c r="C226" s="42"/>
      <c r="D226" s="232" t="s">
        <v>174</v>
      </c>
      <c r="E226" s="42"/>
      <c r="F226" s="233" t="s">
        <v>367</v>
      </c>
      <c r="G226" s="42"/>
      <c r="H226" s="42"/>
      <c r="I226" s="229"/>
      <c r="J226" s="42"/>
      <c r="K226" s="42"/>
      <c r="L226" s="46"/>
      <c r="M226" s="230"/>
      <c r="N226" s="231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174</v>
      </c>
      <c r="AU226" s="19" t="s">
        <v>81</v>
      </c>
    </row>
    <row r="227" spans="1:65" s="2" customFormat="1" ht="24.15" customHeight="1">
      <c r="A227" s="40"/>
      <c r="B227" s="41"/>
      <c r="C227" s="214" t="s">
        <v>368</v>
      </c>
      <c r="D227" s="214" t="s">
        <v>165</v>
      </c>
      <c r="E227" s="215" t="s">
        <v>369</v>
      </c>
      <c r="F227" s="216" t="s">
        <v>370</v>
      </c>
      <c r="G227" s="217" t="s">
        <v>168</v>
      </c>
      <c r="H227" s="218">
        <v>795.548</v>
      </c>
      <c r="I227" s="219"/>
      <c r="J227" s="220">
        <f>ROUND(I227*H227,2)</f>
        <v>0</v>
      </c>
      <c r="K227" s="216" t="s">
        <v>169</v>
      </c>
      <c r="L227" s="46"/>
      <c r="M227" s="221" t="s">
        <v>19</v>
      </c>
      <c r="N227" s="222" t="s">
        <v>43</v>
      </c>
      <c r="O227" s="86"/>
      <c r="P227" s="223">
        <f>O227*H227</f>
        <v>0</v>
      </c>
      <c r="Q227" s="223">
        <v>0.0025</v>
      </c>
      <c r="R227" s="223">
        <f>Q227*H227</f>
        <v>1.9888700000000001</v>
      </c>
      <c r="S227" s="223">
        <v>0</v>
      </c>
      <c r="T227" s="224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25" t="s">
        <v>170</v>
      </c>
      <c r="AT227" s="225" t="s">
        <v>165</v>
      </c>
      <c r="AU227" s="225" t="s">
        <v>81</v>
      </c>
      <c r="AY227" s="19" t="s">
        <v>163</v>
      </c>
      <c r="BE227" s="226">
        <f>IF(N227="základní",J227,0)</f>
        <v>0</v>
      </c>
      <c r="BF227" s="226">
        <f>IF(N227="snížená",J227,0)</f>
        <v>0</v>
      </c>
      <c r="BG227" s="226">
        <f>IF(N227="zákl. přenesená",J227,0)</f>
        <v>0</v>
      </c>
      <c r="BH227" s="226">
        <f>IF(N227="sníž. přenesená",J227,0)</f>
        <v>0</v>
      </c>
      <c r="BI227" s="226">
        <f>IF(N227="nulová",J227,0)</f>
        <v>0</v>
      </c>
      <c r="BJ227" s="19" t="s">
        <v>79</v>
      </c>
      <c r="BK227" s="226">
        <f>ROUND(I227*H227,2)</f>
        <v>0</v>
      </c>
      <c r="BL227" s="19" t="s">
        <v>170</v>
      </c>
      <c r="BM227" s="225" t="s">
        <v>371</v>
      </c>
    </row>
    <row r="228" spans="1:47" s="2" customFormat="1" ht="12">
      <c r="A228" s="40"/>
      <c r="B228" s="41"/>
      <c r="C228" s="42"/>
      <c r="D228" s="227" t="s">
        <v>172</v>
      </c>
      <c r="E228" s="42"/>
      <c r="F228" s="228" t="s">
        <v>372</v>
      </c>
      <c r="G228" s="42"/>
      <c r="H228" s="42"/>
      <c r="I228" s="229"/>
      <c r="J228" s="42"/>
      <c r="K228" s="42"/>
      <c r="L228" s="46"/>
      <c r="M228" s="230"/>
      <c r="N228" s="231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172</v>
      </c>
      <c r="AU228" s="19" t="s">
        <v>81</v>
      </c>
    </row>
    <row r="229" spans="1:47" s="2" customFormat="1" ht="12">
      <c r="A229" s="40"/>
      <c r="B229" s="41"/>
      <c r="C229" s="42"/>
      <c r="D229" s="232" t="s">
        <v>174</v>
      </c>
      <c r="E229" s="42"/>
      <c r="F229" s="233" t="s">
        <v>373</v>
      </c>
      <c r="G229" s="42"/>
      <c r="H229" s="42"/>
      <c r="I229" s="229"/>
      <c r="J229" s="42"/>
      <c r="K229" s="42"/>
      <c r="L229" s="46"/>
      <c r="M229" s="230"/>
      <c r="N229" s="231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174</v>
      </c>
      <c r="AU229" s="19" t="s">
        <v>81</v>
      </c>
    </row>
    <row r="230" spans="1:65" s="2" customFormat="1" ht="16.5" customHeight="1">
      <c r="A230" s="40"/>
      <c r="B230" s="41"/>
      <c r="C230" s="214" t="s">
        <v>374</v>
      </c>
      <c r="D230" s="214" t="s">
        <v>165</v>
      </c>
      <c r="E230" s="215" t="s">
        <v>375</v>
      </c>
      <c r="F230" s="216" t="s">
        <v>376</v>
      </c>
      <c r="G230" s="217" t="s">
        <v>223</v>
      </c>
      <c r="H230" s="218">
        <v>21.366</v>
      </c>
      <c r="I230" s="219"/>
      <c r="J230" s="220">
        <f>ROUND(I230*H230,2)</f>
        <v>0</v>
      </c>
      <c r="K230" s="216" t="s">
        <v>169</v>
      </c>
      <c r="L230" s="46"/>
      <c r="M230" s="221" t="s">
        <v>19</v>
      </c>
      <c r="N230" s="222" t="s">
        <v>43</v>
      </c>
      <c r="O230" s="86"/>
      <c r="P230" s="223">
        <f>O230*H230</f>
        <v>0</v>
      </c>
      <c r="Q230" s="223">
        <v>1.04922</v>
      </c>
      <c r="R230" s="223">
        <f>Q230*H230</f>
        <v>22.41763452</v>
      </c>
      <c r="S230" s="223">
        <v>0</v>
      </c>
      <c r="T230" s="224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25" t="s">
        <v>170</v>
      </c>
      <c r="AT230" s="225" t="s">
        <v>165</v>
      </c>
      <c r="AU230" s="225" t="s">
        <v>81</v>
      </c>
      <c r="AY230" s="19" t="s">
        <v>163</v>
      </c>
      <c r="BE230" s="226">
        <f>IF(N230="základní",J230,0)</f>
        <v>0</v>
      </c>
      <c r="BF230" s="226">
        <f>IF(N230="snížená",J230,0)</f>
        <v>0</v>
      </c>
      <c r="BG230" s="226">
        <f>IF(N230="zákl. přenesená",J230,0)</f>
        <v>0</v>
      </c>
      <c r="BH230" s="226">
        <f>IF(N230="sníž. přenesená",J230,0)</f>
        <v>0</v>
      </c>
      <c r="BI230" s="226">
        <f>IF(N230="nulová",J230,0)</f>
        <v>0</v>
      </c>
      <c r="BJ230" s="19" t="s">
        <v>79</v>
      </c>
      <c r="BK230" s="226">
        <f>ROUND(I230*H230,2)</f>
        <v>0</v>
      </c>
      <c r="BL230" s="19" t="s">
        <v>170</v>
      </c>
      <c r="BM230" s="225" t="s">
        <v>377</v>
      </c>
    </row>
    <row r="231" spans="1:47" s="2" customFormat="1" ht="12">
      <c r="A231" s="40"/>
      <c r="B231" s="41"/>
      <c r="C231" s="42"/>
      <c r="D231" s="227" t="s">
        <v>172</v>
      </c>
      <c r="E231" s="42"/>
      <c r="F231" s="228" t="s">
        <v>378</v>
      </c>
      <c r="G231" s="42"/>
      <c r="H231" s="42"/>
      <c r="I231" s="229"/>
      <c r="J231" s="42"/>
      <c r="K231" s="42"/>
      <c r="L231" s="46"/>
      <c r="M231" s="230"/>
      <c r="N231" s="231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172</v>
      </c>
      <c r="AU231" s="19" t="s">
        <v>81</v>
      </c>
    </row>
    <row r="232" spans="1:47" s="2" customFormat="1" ht="12">
      <c r="A232" s="40"/>
      <c r="B232" s="41"/>
      <c r="C232" s="42"/>
      <c r="D232" s="232" t="s">
        <v>174</v>
      </c>
      <c r="E232" s="42"/>
      <c r="F232" s="233" t="s">
        <v>379</v>
      </c>
      <c r="G232" s="42"/>
      <c r="H232" s="42"/>
      <c r="I232" s="229"/>
      <c r="J232" s="42"/>
      <c r="K232" s="42"/>
      <c r="L232" s="46"/>
      <c r="M232" s="230"/>
      <c r="N232" s="231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174</v>
      </c>
      <c r="AU232" s="19" t="s">
        <v>81</v>
      </c>
    </row>
    <row r="233" spans="1:51" s="13" customFormat="1" ht="12">
      <c r="A233" s="13"/>
      <c r="B233" s="234"/>
      <c r="C233" s="235"/>
      <c r="D233" s="227" t="s">
        <v>187</v>
      </c>
      <c r="E233" s="236" t="s">
        <v>19</v>
      </c>
      <c r="F233" s="237" t="s">
        <v>380</v>
      </c>
      <c r="G233" s="235"/>
      <c r="H233" s="238">
        <v>21.366</v>
      </c>
      <c r="I233" s="239"/>
      <c r="J233" s="235"/>
      <c r="K233" s="235"/>
      <c r="L233" s="240"/>
      <c r="M233" s="241"/>
      <c r="N233" s="242"/>
      <c r="O233" s="242"/>
      <c r="P233" s="242"/>
      <c r="Q233" s="242"/>
      <c r="R233" s="242"/>
      <c r="S233" s="242"/>
      <c r="T233" s="24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4" t="s">
        <v>187</v>
      </c>
      <c r="AU233" s="244" t="s">
        <v>81</v>
      </c>
      <c r="AV233" s="13" t="s">
        <v>81</v>
      </c>
      <c r="AW233" s="13" t="s">
        <v>33</v>
      </c>
      <c r="AX233" s="13" t="s">
        <v>79</v>
      </c>
      <c r="AY233" s="244" t="s">
        <v>163</v>
      </c>
    </row>
    <row r="234" spans="1:65" s="2" customFormat="1" ht="24.15" customHeight="1">
      <c r="A234" s="40"/>
      <c r="B234" s="41"/>
      <c r="C234" s="214" t="s">
        <v>381</v>
      </c>
      <c r="D234" s="214" t="s">
        <v>165</v>
      </c>
      <c r="E234" s="215" t="s">
        <v>382</v>
      </c>
      <c r="F234" s="216" t="s">
        <v>383</v>
      </c>
      <c r="G234" s="217" t="s">
        <v>223</v>
      </c>
      <c r="H234" s="218">
        <v>0.031</v>
      </c>
      <c r="I234" s="219"/>
      <c r="J234" s="220">
        <f>ROUND(I234*H234,2)</f>
        <v>0</v>
      </c>
      <c r="K234" s="216" t="s">
        <v>169</v>
      </c>
      <c r="L234" s="46"/>
      <c r="M234" s="221" t="s">
        <v>19</v>
      </c>
      <c r="N234" s="222" t="s">
        <v>43</v>
      </c>
      <c r="O234" s="86"/>
      <c r="P234" s="223">
        <f>O234*H234</f>
        <v>0</v>
      </c>
      <c r="Q234" s="223">
        <v>1.09</v>
      </c>
      <c r="R234" s="223">
        <f>Q234*H234</f>
        <v>0.03379</v>
      </c>
      <c r="S234" s="223">
        <v>0</v>
      </c>
      <c r="T234" s="224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25" t="s">
        <v>170</v>
      </c>
      <c r="AT234" s="225" t="s">
        <v>165</v>
      </c>
      <c r="AU234" s="225" t="s">
        <v>81</v>
      </c>
      <c r="AY234" s="19" t="s">
        <v>163</v>
      </c>
      <c r="BE234" s="226">
        <f>IF(N234="základní",J234,0)</f>
        <v>0</v>
      </c>
      <c r="BF234" s="226">
        <f>IF(N234="snížená",J234,0)</f>
        <v>0</v>
      </c>
      <c r="BG234" s="226">
        <f>IF(N234="zákl. přenesená",J234,0)</f>
        <v>0</v>
      </c>
      <c r="BH234" s="226">
        <f>IF(N234="sníž. přenesená",J234,0)</f>
        <v>0</v>
      </c>
      <c r="BI234" s="226">
        <f>IF(N234="nulová",J234,0)</f>
        <v>0</v>
      </c>
      <c r="BJ234" s="19" t="s">
        <v>79</v>
      </c>
      <c r="BK234" s="226">
        <f>ROUND(I234*H234,2)</f>
        <v>0</v>
      </c>
      <c r="BL234" s="19" t="s">
        <v>170</v>
      </c>
      <c r="BM234" s="225" t="s">
        <v>384</v>
      </c>
    </row>
    <row r="235" spans="1:47" s="2" customFormat="1" ht="12">
      <c r="A235" s="40"/>
      <c r="B235" s="41"/>
      <c r="C235" s="42"/>
      <c r="D235" s="227" t="s">
        <v>172</v>
      </c>
      <c r="E235" s="42"/>
      <c r="F235" s="228" t="s">
        <v>385</v>
      </c>
      <c r="G235" s="42"/>
      <c r="H235" s="42"/>
      <c r="I235" s="229"/>
      <c r="J235" s="42"/>
      <c r="K235" s="42"/>
      <c r="L235" s="46"/>
      <c r="M235" s="230"/>
      <c r="N235" s="231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172</v>
      </c>
      <c r="AU235" s="19" t="s">
        <v>81</v>
      </c>
    </row>
    <row r="236" spans="1:47" s="2" customFormat="1" ht="12">
      <c r="A236" s="40"/>
      <c r="B236" s="41"/>
      <c r="C236" s="42"/>
      <c r="D236" s="232" t="s">
        <v>174</v>
      </c>
      <c r="E236" s="42"/>
      <c r="F236" s="233" t="s">
        <v>386</v>
      </c>
      <c r="G236" s="42"/>
      <c r="H236" s="42"/>
      <c r="I236" s="229"/>
      <c r="J236" s="42"/>
      <c r="K236" s="42"/>
      <c r="L236" s="46"/>
      <c r="M236" s="230"/>
      <c r="N236" s="231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174</v>
      </c>
      <c r="AU236" s="19" t="s">
        <v>81</v>
      </c>
    </row>
    <row r="237" spans="1:51" s="13" customFormat="1" ht="12">
      <c r="A237" s="13"/>
      <c r="B237" s="234"/>
      <c r="C237" s="235"/>
      <c r="D237" s="227" t="s">
        <v>187</v>
      </c>
      <c r="E237" s="236" t="s">
        <v>19</v>
      </c>
      <c r="F237" s="237" t="s">
        <v>387</v>
      </c>
      <c r="G237" s="235"/>
      <c r="H237" s="238">
        <v>0.031</v>
      </c>
      <c r="I237" s="239"/>
      <c r="J237" s="235"/>
      <c r="K237" s="235"/>
      <c r="L237" s="240"/>
      <c r="M237" s="241"/>
      <c r="N237" s="242"/>
      <c r="O237" s="242"/>
      <c r="P237" s="242"/>
      <c r="Q237" s="242"/>
      <c r="R237" s="242"/>
      <c r="S237" s="242"/>
      <c r="T237" s="24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4" t="s">
        <v>187</v>
      </c>
      <c r="AU237" s="244" t="s">
        <v>81</v>
      </c>
      <c r="AV237" s="13" t="s">
        <v>81</v>
      </c>
      <c r="AW237" s="13" t="s">
        <v>33</v>
      </c>
      <c r="AX237" s="13" t="s">
        <v>79</v>
      </c>
      <c r="AY237" s="244" t="s">
        <v>163</v>
      </c>
    </row>
    <row r="238" spans="1:65" s="2" customFormat="1" ht="21.75" customHeight="1">
      <c r="A238" s="40"/>
      <c r="B238" s="41"/>
      <c r="C238" s="214" t="s">
        <v>388</v>
      </c>
      <c r="D238" s="214" t="s">
        <v>165</v>
      </c>
      <c r="E238" s="215" t="s">
        <v>389</v>
      </c>
      <c r="F238" s="216" t="s">
        <v>390</v>
      </c>
      <c r="G238" s="217" t="s">
        <v>223</v>
      </c>
      <c r="H238" s="218">
        <v>9.35</v>
      </c>
      <c r="I238" s="219"/>
      <c r="J238" s="220">
        <f>ROUND(I238*H238,2)</f>
        <v>0</v>
      </c>
      <c r="K238" s="216" t="s">
        <v>169</v>
      </c>
      <c r="L238" s="46"/>
      <c r="M238" s="221" t="s">
        <v>19</v>
      </c>
      <c r="N238" s="222" t="s">
        <v>43</v>
      </c>
      <c r="O238" s="86"/>
      <c r="P238" s="223">
        <f>O238*H238</f>
        <v>0</v>
      </c>
      <c r="Q238" s="223">
        <v>0</v>
      </c>
      <c r="R238" s="223">
        <f>Q238*H238</f>
        <v>0</v>
      </c>
      <c r="S238" s="223">
        <v>0</v>
      </c>
      <c r="T238" s="224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25" t="s">
        <v>170</v>
      </c>
      <c r="AT238" s="225" t="s">
        <v>165</v>
      </c>
      <c r="AU238" s="225" t="s">
        <v>81</v>
      </c>
      <c r="AY238" s="19" t="s">
        <v>163</v>
      </c>
      <c r="BE238" s="226">
        <f>IF(N238="základní",J238,0)</f>
        <v>0</v>
      </c>
      <c r="BF238" s="226">
        <f>IF(N238="snížená",J238,0)</f>
        <v>0</v>
      </c>
      <c r="BG238" s="226">
        <f>IF(N238="zákl. přenesená",J238,0)</f>
        <v>0</v>
      </c>
      <c r="BH238" s="226">
        <f>IF(N238="sníž. přenesená",J238,0)</f>
        <v>0</v>
      </c>
      <c r="BI238" s="226">
        <f>IF(N238="nulová",J238,0)</f>
        <v>0</v>
      </c>
      <c r="BJ238" s="19" t="s">
        <v>79</v>
      </c>
      <c r="BK238" s="226">
        <f>ROUND(I238*H238,2)</f>
        <v>0</v>
      </c>
      <c r="BL238" s="19" t="s">
        <v>170</v>
      </c>
      <c r="BM238" s="225" t="s">
        <v>391</v>
      </c>
    </row>
    <row r="239" spans="1:47" s="2" customFormat="1" ht="12">
      <c r="A239" s="40"/>
      <c r="B239" s="41"/>
      <c r="C239" s="42"/>
      <c r="D239" s="227" t="s">
        <v>172</v>
      </c>
      <c r="E239" s="42"/>
      <c r="F239" s="228" t="s">
        <v>392</v>
      </c>
      <c r="G239" s="42"/>
      <c r="H239" s="42"/>
      <c r="I239" s="229"/>
      <c r="J239" s="42"/>
      <c r="K239" s="42"/>
      <c r="L239" s="46"/>
      <c r="M239" s="230"/>
      <c r="N239" s="231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172</v>
      </c>
      <c r="AU239" s="19" t="s">
        <v>81</v>
      </c>
    </row>
    <row r="240" spans="1:47" s="2" customFormat="1" ht="12">
      <c r="A240" s="40"/>
      <c r="B240" s="41"/>
      <c r="C240" s="42"/>
      <c r="D240" s="232" t="s">
        <v>174</v>
      </c>
      <c r="E240" s="42"/>
      <c r="F240" s="233" t="s">
        <v>393</v>
      </c>
      <c r="G240" s="42"/>
      <c r="H240" s="42"/>
      <c r="I240" s="229"/>
      <c r="J240" s="42"/>
      <c r="K240" s="42"/>
      <c r="L240" s="46"/>
      <c r="M240" s="230"/>
      <c r="N240" s="231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174</v>
      </c>
      <c r="AU240" s="19" t="s">
        <v>81</v>
      </c>
    </row>
    <row r="241" spans="1:51" s="13" customFormat="1" ht="12">
      <c r="A241" s="13"/>
      <c r="B241" s="234"/>
      <c r="C241" s="235"/>
      <c r="D241" s="227" t="s">
        <v>187</v>
      </c>
      <c r="E241" s="236" t="s">
        <v>19</v>
      </c>
      <c r="F241" s="237" t="s">
        <v>394</v>
      </c>
      <c r="G241" s="235"/>
      <c r="H241" s="238">
        <v>3.75</v>
      </c>
      <c r="I241" s="239"/>
      <c r="J241" s="235"/>
      <c r="K241" s="235"/>
      <c r="L241" s="240"/>
      <c r="M241" s="241"/>
      <c r="N241" s="242"/>
      <c r="O241" s="242"/>
      <c r="P241" s="242"/>
      <c r="Q241" s="242"/>
      <c r="R241" s="242"/>
      <c r="S241" s="242"/>
      <c r="T241" s="24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4" t="s">
        <v>187</v>
      </c>
      <c r="AU241" s="244" t="s">
        <v>81</v>
      </c>
      <c r="AV241" s="13" t="s">
        <v>81</v>
      </c>
      <c r="AW241" s="13" t="s">
        <v>33</v>
      </c>
      <c r="AX241" s="13" t="s">
        <v>72</v>
      </c>
      <c r="AY241" s="244" t="s">
        <v>163</v>
      </c>
    </row>
    <row r="242" spans="1:51" s="13" customFormat="1" ht="12">
      <c r="A242" s="13"/>
      <c r="B242" s="234"/>
      <c r="C242" s="235"/>
      <c r="D242" s="227" t="s">
        <v>187</v>
      </c>
      <c r="E242" s="236" t="s">
        <v>19</v>
      </c>
      <c r="F242" s="237" t="s">
        <v>395</v>
      </c>
      <c r="G242" s="235"/>
      <c r="H242" s="238">
        <v>5.6</v>
      </c>
      <c r="I242" s="239"/>
      <c r="J242" s="235"/>
      <c r="K242" s="235"/>
      <c r="L242" s="240"/>
      <c r="M242" s="241"/>
      <c r="N242" s="242"/>
      <c r="O242" s="242"/>
      <c r="P242" s="242"/>
      <c r="Q242" s="242"/>
      <c r="R242" s="242"/>
      <c r="S242" s="242"/>
      <c r="T242" s="24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4" t="s">
        <v>187</v>
      </c>
      <c r="AU242" s="244" t="s">
        <v>81</v>
      </c>
      <c r="AV242" s="13" t="s">
        <v>81</v>
      </c>
      <c r="AW242" s="13" t="s">
        <v>33</v>
      </c>
      <c r="AX242" s="13" t="s">
        <v>72</v>
      </c>
      <c r="AY242" s="244" t="s">
        <v>163</v>
      </c>
    </row>
    <row r="243" spans="1:51" s="14" customFormat="1" ht="12">
      <c r="A243" s="14"/>
      <c r="B243" s="245"/>
      <c r="C243" s="246"/>
      <c r="D243" s="227" t="s">
        <v>187</v>
      </c>
      <c r="E243" s="247" t="s">
        <v>19</v>
      </c>
      <c r="F243" s="248" t="s">
        <v>190</v>
      </c>
      <c r="G243" s="246"/>
      <c r="H243" s="249">
        <v>9.35</v>
      </c>
      <c r="I243" s="250"/>
      <c r="J243" s="246"/>
      <c r="K243" s="246"/>
      <c r="L243" s="251"/>
      <c r="M243" s="252"/>
      <c r="N243" s="253"/>
      <c r="O243" s="253"/>
      <c r="P243" s="253"/>
      <c r="Q243" s="253"/>
      <c r="R243" s="253"/>
      <c r="S243" s="253"/>
      <c r="T243" s="25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5" t="s">
        <v>187</v>
      </c>
      <c r="AU243" s="255" t="s">
        <v>81</v>
      </c>
      <c r="AV243" s="14" t="s">
        <v>170</v>
      </c>
      <c r="AW243" s="14" t="s">
        <v>33</v>
      </c>
      <c r="AX243" s="14" t="s">
        <v>79</v>
      </c>
      <c r="AY243" s="255" t="s">
        <v>163</v>
      </c>
    </row>
    <row r="244" spans="1:65" s="2" customFormat="1" ht="21.75" customHeight="1">
      <c r="A244" s="40"/>
      <c r="B244" s="41"/>
      <c r="C244" s="256" t="s">
        <v>396</v>
      </c>
      <c r="D244" s="256" t="s">
        <v>279</v>
      </c>
      <c r="E244" s="257" t="s">
        <v>397</v>
      </c>
      <c r="F244" s="258" t="s">
        <v>398</v>
      </c>
      <c r="G244" s="259" t="s">
        <v>223</v>
      </c>
      <c r="H244" s="260">
        <v>3.675</v>
      </c>
      <c r="I244" s="261"/>
      <c r="J244" s="262">
        <f>ROUND(I244*H244,2)</f>
        <v>0</v>
      </c>
      <c r="K244" s="258" t="s">
        <v>169</v>
      </c>
      <c r="L244" s="263"/>
      <c r="M244" s="264" t="s">
        <v>19</v>
      </c>
      <c r="N244" s="265" t="s">
        <v>43</v>
      </c>
      <c r="O244" s="86"/>
      <c r="P244" s="223">
        <f>O244*H244</f>
        <v>0</v>
      </c>
      <c r="Q244" s="223">
        <v>1</v>
      </c>
      <c r="R244" s="223">
        <f>Q244*H244</f>
        <v>3.675</v>
      </c>
      <c r="S244" s="223">
        <v>0</v>
      </c>
      <c r="T244" s="224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25" t="s">
        <v>220</v>
      </c>
      <c r="AT244" s="225" t="s">
        <v>279</v>
      </c>
      <c r="AU244" s="225" t="s">
        <v>81</v>
      </c>
      <c r="AY244" s="19" t="s">
        <v>163</v>
      </c>
      <c r="BE244" s="226">
        <f>IF(N244="základní",J244,0)</f>
        <v>0</v>
      </c>
      <c r="BF244" s="226">
        <f>IF(N244="snížená",J244,0)</f>
        <v>0</v>
      </c>
      <c r="BG244" s="226">
        <f>IF(N244="zákl. přenesená",J244,0)</f>
        <v>0</v>
      </c>
      <c r="BH244" s="226">
        <f>IF(N244="sníž. přenesená",J244,0)</f>
        <v>0</v>
      </c>
      <c r="BI244" s="226">
        <f>IF(N244="nulová",J244,0)</f>
        <v>0</v>
      </c>
      <c r="BJ244" s="19" t="s">
        <v>79</v>
      </c>
      <c r="BK244" s="226">
        <f>ROUND(I244*H244,2)</f>
        <v>0</v>
      </c>
      <c r="BL244" s="19" t="s">
        <v>170</v>
      </c>
      <c r="BM244" s="225" t="s">
        <v>399</v>
      </c>
    </row>
    <row r="245" spans="1:47" s="2" customFormat="1" ht="12">
      <c r="A245" s="40"/>
      <c r="B245" s="41"/>
      <c r="C245" s="42"/>
      <c r="D245" s="227" t="s">
        <v>172</v>
      </c>
      <c r="E245" s="42"/>
      <c r="F245" s="228" t="s">
        <v>398</v>
      </c>
      <c r="G245" s="42"/>
      <c r="H245" s="42"/>
      <c r="I245" s="229"/>
      <c r="J245" s="42"/>
      <c r="K245" s="42"/>
      <c r="L245" s="46"/>
      <c r="M245" s="230"/>
      <c r="N245" s="231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172</v>
      </c>
      <c r="AU245" s="19" t="s">
        <v>81</v>
      </c>
    </row>
    <row r="246" spans="1:47" s="2" customFormat="1" ht="12">
      <c r="A246" s="40"/>
      <c r="B246" s="41"/>
      <c r="C246" s="42"/>
      <c r="D246" s="227" t="s">
        <v>301</v>
      </c>
      <c r="E246" s="42"/>
      <c r="F246" s="266" t="s">
        <v>400</v>
      </c>
      <c r="G246" s="42"/>
      <c r="H246" s="42"/>
      <c r="I246" s="229"/>
      <c r="J246" s="42"/>
      <c r="K246" s="42"/>
      <c r="L246" s="46"/>
      <c r="M246" s="230"/>
      <c r="N246" s="231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301</v>
      </c>
      <c r="AU246" s="19" t="s">
        <v>81</v>
      </c>
    </row>
    <row r="247" spans="1:65" s="2" customFormat="1" ht="16.5" customHeight="1">
      <c r="A247" s="40"/>
      <c r="B247" s="41"/>
      <c r="C247" s="256" t="s">
        <v>401</v>
      </c>
      <c r="D247" s="256" t="s">
        <v>279</v>
      </c>
      <c r="E247" s="257" t="s">
        <v>402</v>
      </c>
      <c r="F247" s="258" t="s">
        <v>403</v>
      </c>
      <c r="G247" s="259" t="s">
        <v>223</v>
      </c>
      <c r="H247" s="260">
        <v>3.75</v>
      </c>
      <c r="I247" s="261"/>
      <c r="J247" s="262">
        <f>ROUND(I247*H247,2)</f>
        <v>0</v>
      </c>
      <c r="K247" s="258" t="s">
        <v>19</v>
      </c>
      <c r="L247" s="263"/>
      <c r="M247" s="264" t="s">
        <v>19</v>
      </c>
      <c r="N247" s="265" t="s">
        <v>43</v>
      </c>
      <c r="O247" s="86"/>
      <c r="P247" s="223">
        <f>O247*H247</f>
        <v>0</v>
      </c>
      <c r="Q247" s="223">
        <v>0</v>
      </c>
      <c r="R247" s="223">
        <f>Q247*H247</f>
        <v>0</v>
      </c>
      <c r="S247" s="223">
        <v>0</v>
      </c>
      <c r="T247" s="224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25" t="s">
        <v>220</v>
      </c>
      <c r="AT247" s="225" t="s">
        <v>279</v>
      </c>
      <c r="AU247" s="225" t="s">
        <v>81</v>
      </c>
      <c r="AY247" s="19" t="s">
        <v>163</v>
      </c>
      <c r="BE247" s="226">
        <f>IF(N247="základní",J247,0)</f>
        <v>0</v>
      </c>
      <c r="BF247" s="226">
        <f>IF(N247="snížená",J247,0)</f>
        <v>0</v>
      </c>
      <c r="BG247" s="226">
        <f>IF(N247="zákl. přenesená",J247,0)</f>
        <v>0</v>
      </c>
      <c r="BH247" s="226">
        <f>IF(N247="sníž. přenesená",J247,0)</f>
        <v>0</v>
      </c>
      <c r="BI247" s="226">
        <f>IF(N247="nulová",J247,0)</f>
        <v>0</v>
      </c>
      <c r="BJ247" s="19" t="s">
        <v>79</v>
      </c>
      <c r="BK247" s="226">
        <f>ROUND(I247*H247,2)</f>
        <v>0</v>
      </c>
      <c r="BL247" s="19" t="s">
        <v>170</v>
      </c>
      <c r="BM247" s="225" t="s">
        <v>404</v>
      </c>
    </row>
    <row r="248" spans="1:47" s="2" customFormat="1" ht="12">
      <c r="A248" s="40"/>
      <c r="B248" s="41"/>
      <c r="C248" s="42"/>
      <c r="D248" s="227" t="s">
        <v>172</v>
      </c>
      <c r="E248" s="42"/>
      <c r="F248" s="228" t="s">
        <v>403</v>
      </c>
      <c r="G248" s="42"/>
      <c r="H248" s="42"/>
      <c r="I248" s="229"/>
      <c r="J248" s="42"/>
      <c r="K248" s="42"/>
      <c r="L248" s="46"/>
      <c r="M248" s="230"/>
      <c r="N248" s="231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172</v>
      </c>
      <c r="AU248" s="19" t="s">
        <v>81</v>
      </c>
    </row>
    <row r="249" spans="1:47" s="2" customFormat="1" ht="12">
      <c r="A249" s="40"/>
      <c r="B249" s="41"/>
      <c r="C249" s="42"/>
      <c r="D249" s="227" t="s">
        <v>301</v>
      </c>
      <c r="E249" s="42"/>
      <c r="F249" s="266" t="s">
        <v>400</v>
      </c>
      <c r="G249" s="42"/>
      <c r="H249" s="42"/>
      <c r="I249" s="229"/>
      <c r="J249" s="42"/>
      <c r="K249" s="42"/>
      <c r="L249" s="46"/>
      <c r="M249" s="230"/>
      <c r="N249" s="231"/>
      <c r="O249" s="86"/>
      <c r="P249" s="86"/>
      <c r="Q249" s="86"/>
      <c r="R249" s="86"/>
      <c r="S249" s="86"/>
      <c r="T249" s="87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9" t="s">
        <v>301</v>
      </c>
      <c r="AU249" s="19" t="s">
        <v>81</v>
      </c>
    </row>
    <row r="250" spans="1:65" s="2" customFormat="1" ht="24.15" customHeight="1">
      <c r="A250" s="40"/>
      <c r="B250" s="41"/>
      <c r="C250" s="214" t="s">
        <v>405</v>
      </c>
      <c r="D250" s="214" t="s">
        <v>165</v>
      </c>
      <c r="E250" s="215" t="s">
        <v>406</v>
      </c>
      <c r="F250" s="216" t="s">
        <v>407</v>
      </c>
      <c r="G250" s="217" t="s">
        <v>168</v>
      </c>
      <c r="H250" s="218">
        <v>9.75</v>
      </c>
      <c r="I250" s="219"/>
      <c r="J250" s="220">
        <f>ROUND(I250*H250,2)</f>
        <v>0</v>
      </c>
      <c r="K250" s="216" t="s">
        <v>169</v>
      </c>
      <c r="L250" s="46"/>
      <c r="M250" s="221" t="s">
        <v>19</v>
      </c>
      <c r="N250" s="222" t="s">
        <v>43</v>
      </c>
      <c r="O250" s="86"/>
      <c r="P250" s="223">
        <f>O250*H250</f>
        <v>0</v>
      </c>
      <c r="Q250" s="223">
        <v>0.12021</v>
      </c>
      <c r="R250" s="223">
        <f>Q250*H250</f>
        <v>1.1720475</v>
      </c>
      <c r="S250" s="223">
        <v>0</v>
      </c>
      <c r="T250" s="224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25" t="s">
        <v>170</v>
      </c>
      <c r="AT250" s="225" t="s">
        <v>165</v>
      </c>
      <c r="AU250" s="225" t="s">
        <v>81</v>
      </c>
      <c r="AY250" s="19" t="s">
        <v>163</v>
      </c>
      <c r="BE250" s="226">
        <f>IF(N250="základní",J250,0)</f>
        <v>0</v>
      </c>
      <c r="BF250" s="226">
        <f>IF(N250="snížená",J250,0)</f>
        <v>0</v>
      </c>
      <c r="BG250" s="226">
        <f>IF(N250="zákl. přenesená",J250,0)</f>
        <v>0</v>
      </c>
      <c r="BH250" s="226">
        <f>IF(N250="sníž. přenesená",J250,0)</f>
        <v>0</v>
      </c>
      <c r="BI250" s="226">
        <f>IF(N250="nulová",J250,0)</f>
        <v>0</v>
      </c>
      <c r="BJ250" s="19" t="s">
        <v>79</v>
      </c>
      <c r="BK250" s="226">
        <f>ROUND(I250*H250,2)</f>
        <v>0</v>
      </c>
      <c r="BL250" s="19" t="s">
        <v>170</v>
      </c>
      <c r="BM250" s="225" t="s">
        <v>408</v>
      </c>
    </row>
    <row r="251" spans="1:47" s="2" customFormat="1" ht="12">
      <c r="A251" s="40"/>
      <c r="B251" s="41"/>
      <c r="C251" s="42"/>
      <c r="D251" s="227" t="s">
        <v>172</v>
      </c>
      <c r="E251" s="42"/>
      <c r="F251" s="228" t="s">
        <v>409</v>
      </c>
      <c r="G251" s="42"/>
      <c r="H251" s="42"/>
      <c r="I251" s="229"/>
      <c r="J251" s="42"/>
      <c r="K251" s="42"/>
      <c r="L251" s="46"/>
      <c r="M251" s="230"/>
      <c r="N251" s="231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172</v>
      </c>
      <c r="AU251" s="19" t="s">
        <v>81</v>
      </c>
    </row>
    <row r="252" spans="1:47" s="2" customFormat="1" ht="12">
      <c r="A252" s="40"/>
      <c r="B252" s="41"/>
      <c r="C252" s="42"/>
      <c r="D252" s="232" t="s">
        <v>174</v>
      </c>
      <c r="E252" s="42"/>
      <c r="F252" s="233" t="s">
        <v>410</v>
      </c>
      <c r="G252" s="42"/>
      <c r="H252" s="42"/>
      <c r="I252" s="229"/>
      <c r="J252" s="42"/>
      <c r="K252" s="42"/>
      <c r="L252" s="46"/>
      <c r="M252" s="230"/>
      <c r="N252" s="231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9" t="s">
        <v>174</v>
      </c>
      <c r="AU252" s="19" t="s">
        <v>81</v>
      </c>
    </row>
    <row r="253" spans="1:51" s="13" customFormat="1" ht="12">
      <c r="A253" s="13"/>
      <c r="B253" s="234"/>
      <c r="C253" s="235"/>
      <c r="D253" s="227" t="s">
        <v>187</v>
      </c>
      <c r="E253" s="236" t="s">
        <v>19</v>
      </c>
      <c r="F253" s="237" t="s">
        <v>411</v>
      </c>
      <c r="G253" s="235"/>
      <c r="H253" s="238">
        <v>9.75</v>
      </c>
      <c r="I253" s="239"/>
      <c r="J253" s="235"/>
      <c r="K253" s="235"/>
      <c r="L253" s="240"/>
      <c r="M253" s="241"/>
      <c r="N253" s="242"/>
      <c r="O253" s="242"/>
      <c r="P253" s="242"/>
      <c r="Q253" s="242"/>
      <c r="R253" s="242"/>
      <c r="S253" s="242"/>
      <c r="T253" s="24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4" t="s">
        <v>187</v>
      </c>
      <c r="AU253" s="244" t="s">
        <v>81</v>
      </c>
      <c r="AV253" s="13" t="s">
        <v>81</v>
      </c>
      <c r="AW253" s="13" t="s">
        <v>33</v>
      </c>
      <c r="AX253" s="13" t="s">
        <v>79</v>
      </c>
      <c r="AY253" s="244" t="s">
        <v>163</v>
      </c>
    </row>
    <row r="254" spans="1:65" s="2" customFormat="1" ht="24.15" customHeight="1">
      <c r="A254" s="40"/>
      <c r="B254" s="41"/>
      <c r="C254" s="214" t="s">
        <v>412</v>
      </c>
      <c r="D254" s="214" t="s">
        <v>165</v>
      </c>
      <c r="E254" s="215" t="s">
        <v>413</v>
      </c>
      <c r="F254" s="216" t="s">
        <v>414</v>
      </c>
      <c r="G254" s="217" t="s">
        <v>168</v>
      </c>
      <c r="H254" s="218">
        <v>7.695</v>
      </c>
      <c r="I254" s="219"/>
      <c r="J254" s="220">
        <f>ROUND(I254*H254,2)</f>
        <v>0</v>
      </c>
      <c r="K254" s="216" t="s">
        <v>169</v>
      </c>
      <c r="L254" s="46"/>
      <c r="M254" s="221" t="s">
        <v>19</v>
      </c>
      <c r="N254" s="222" t="s">
        <v>43</v>
      </c>
      <c r="O254" s="86"/>
      <c r="P254" s="223">
        <f>O254*H254</f>
        <v>0</v>
      </c>
      <c r="Q254" s="223">
        <v>0.14605</v>
      </c>
      <c r="R254" s="223">
        <f>Q254*H254</f>
        <v>1.1238547500000002</v>
      </c>
      <c r="S254" s="223">
        <v>0</v>
      </c>
      <c r="T254" s="224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25" t="s">
        <v>170</v>
      </c>
      <c r="AT254" s="225" t="s">
        <v>165</v>
      </c>
      <c r="AU254" s="225" t="s">
        <v>81</v>
      </c>
      <c r="AY254" s="19" t="s">
        <v>163</v>
      </c>
      <c r="BE254" s="226">
        <f>IF(N254="základní",J254,0)</f>
        <v>0</v>
      </c>
      <c r="BF254" s="226">
        <f>IF(N254="snížená",J254,0)</f>
        <v>0</v>
      </c>
      <c r="BG254" s="226">
        <f>IF(N254="zákl. přenesená",J254,0)</f>
        <v>0</v>
      </c>
      <c r="BH254" s="226">
        <f>IF(N254="sníž. přenesená",J254,0)</f>
        <v>0</v>
      </c>
      <c r="BI254" s="226">
        <f>IF(N254="nulová",J254,0)</f>
        <v>0</v>
      </c>
      <c r="BJ254" s="19" t="s">
        <v>79</v>
      </c>
      <c r="BK254" s="226">
        <f>ROUND(I254*H254,2)</f>
        <v>0</v>
      </c>
      <c r="BL254" s="19" t="s">
        <v>170</v>
      </c>
      <c r="BM254" s="225" t="s">
        <v>415</v>
      </c>
    </row>
    <row r="255" spans="1:47" s="2" customFormat="1" ht="12">
      <c r="A255" s="40"/>
      <c r="B255" s="41"/>
      <c r="C255" s="42"/>
      <c r="D255" s="227" t="s">
        <v>172</v>
      </c>
      <c r="E255" s="42"/>
      <c r="F255" s="228" t="s">
        <v>416</v>
      </c>
      <c r="G255" s="42"/>
      <c r="H255" s="42"/>
      <c r="I255" s="229"/>
      <c r="J255" s="42"/>
      <c r="K255" s="42"/>
      <c r="L255" s="46"/>
      <c r="M255" s="230"/>
      <c r="N255" s="231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172</v>
      </c>
      <c r="AU255" s="19" t="s">
        <v>81</v>
      </c>
    </row>
    <row r="256" spans="1:47" s="2" customFormat="1" ht="12">
      <c r="A256" s="40"/>
      <c r="B256" s="41"/>
      <c r="C256" s="42"/>
      <c r="D256" s="232" t="s">
        <v>174</v>
      </c>
      <c r="E256" s="42"/>
      <c r="F256" s="233" t="s">
        <v>417</v>
      </c>
      <c r="G256" s="42"/>
      <c r="H256" s="42"/>
      <c r="I256" s="229"/>
      <c r="J256" s="42"/>
      <c r="K256" s="42"/>
      <c r="L256" s="46"/>
      <c r="M256" s="230"/>
      <c r="N256" s="231"/>
      <c r="O256" s="86"/>
      <c r="P256" s="86"/>
      <c r="Q256" s="86"/>
      <c r="R256" s="86"/>
      <c r="S256" s="86"/>
      <c r="T256" s="87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19" t="s">
        <v>174</v>
      </c>
      <c r="AU256" s="19" t="s">
        <v>81</v>
      </c>
    </row>
    <row r="257" spans="1:51" s="13" customFormat="1" ht="12">
      <c r="A257" s="13"/>
      <c r="B257" s="234"/>
      <c r="C257" s="235"/>
      <c r="D257" s="227" t="s">
        <v>187</v>
      </c>
      <c r="E257" s="236" t="s">
        <v>19</v>
      </c>
      <c r="F257" s="237" t="s">
        <v>418</v>
      </c>
      <c r="G257" s="235"/>
      <c r="H257" s="238">
        <v>5</v>
      </c>
      <c r="I257" s="239"/>
      <c r="J257" s="235"/>
      <c r="K257" s="235"/>
      <c r="L257" s="240"/>
      <c r="M257" s="241"/>
      <c r="N257" s="242"/>
      <c r="O257" s="242"/>
      <c r="P257" s="242"/>
      <c r="Q257" s="242"/>
      <c r="R257" s="242"/>
      <c r="S257" s="242"/>
      <c r="T257" s="24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4" t="s">
        <v>187</v>
      </c>
      <c r="AU257" s="244" t="s">
        <v>81</v>
      </c>
      <c r="AV257" s="13" t="s">
        <v>81</v>
      </c>
      <c r="AW257" s="13" t="s">
        <v>33</v>
      </c>
      <c r="AX257" s="13" t="s">
        <v>72</v>
      </c>
      <c r="AY257" s="244" t="s">
        <v>163</v>
      </c>
    </row>
    <row r="258" spans="1:51" s="13" customFormat="1" ht="12">
      <c r="A258" s="13"/>
      <c r="B258" s="234"/>
      <c r="C258" s="235"/>
      <c r="D258" s="227" t="s">
        <v>187</v>
      </c>
      <c r="E258" s="236" t="s">
        <v>19</v>
      </c>
      <c r="F258" s="237" t="s">
        <v>419</v>
      </c>
      <c r="G258" s="235"/>
      <c r="H258" s="238">
        <v>2.695</v>
      </c>
      <c r="I258" s="239"/>
      <c r="J258" s="235"/>
      <c r="K258" s="235"/>
      <c r="L258" s="240"/>
      <c r="M258" s="241"/>
      <c r="N258" s="242"/>
      <c r="O258" s="242"/>
      <c r="P258" s="242"/>
      <c r="Q258" s="242"/>
      <c r="R258" s="242"/>
      <c r="S258" s="242"/>
      <c r="T258" s="24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4" t="s">
        <v>187</v>
      </c>
      <c r="AU258" s="244" t="s">
        <v>81</v>
      </c>
      <c r="AV258" s="13" t="s">
        <v>81</v>
      </c>
      <c r="AW258" s="13" t="s">
        <v>33</v>
      </c>
      <c r="AX258" s="13" t="s">
        <v>72</v>
      </c>
      <c r="AY258" s="244" t="s">
        <v>163</v>
      </c>
    </row>
    <row r="259" spans="1:51" s="14" customFormat="1" ht="12">
      <c r="A259" s="14"/>
      <c r="B259" s="245"/>
      <c r="C259" s="246"/>
      <c r="D259" s="227" t="s">
        <v>187</v>
      </c>
      <c r="E259" s="247" t="s">
        <v>19</v>
      </c>
      <c r="F259" s="248" t="s">
        <v>190</v>
      </c>
      <c r="G259" s="246"/>
      <c r="H259" s="249">
        <v>7.695</v>
      </c>
      <c r="I259" s="250"/>
      <c r="J259" s="246"/>
      <c r="K259" s="246"/>
      <c r="L259" s="251"/>
      <c r="M259" s="252"/>
      <c r="N259" s="253"/>
      <c r="O259" s="253"/>
      <c r="P259" s="253"/>
      <c r="Q259" s="253"/>
      <c r="R259" s="253"/>
      <c r="S259" s="253"/>
      <c r="T259" s="25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5" t="s">
        <v>187</v>
      </c>
      <c r="AU259" s="255" t="s">
        <v>81</v>
      </c>
      <c r="AV259" s="14" t="s">
        <v>170</v>
      </c>
      <c r="AW259" s="14" t="s">
        <v>33</v>
      </c>
      <c r="AX259" s="14" t="s">
        <v>79</v>
      </c>
      <c r="AY259" s="255" t="s">
        <v>163</v>
      </c>
    </row>
    <row r="260" spans="1:65" s="2" customFormat="1" ht="16.5" customHeight="1">
      <c r="A260" s="40"/>
      <c r="B260" s="41"/>
      <c r="C260" s="214" t="s">
        <v>420</v>
      </c>
      <c r="D260" s="214" t="s">
        <v>165</v>
      </c>
      <c r="E260" s="215" t="s">
        <v>421</v>
      </c>
      <c r="F260" s="216" t="s">
        <v>422</v>
      </c>
      <c r="G260" s="217" t="s">
        <v>193</v>
      </c>
      <c r="H260" s="218">
        <v>1.2</v>
      </c>
      <c r="I260" s="219"/>
      <c r="J260" s="220">
        <f>ROUND(I260*H260,2)</f>
        <v>0</v>
      </c>
      <c r="K260" s="216" t="s">
        <v>169</v>
      </c>
      <c r="L260" s="46"/>
      <c r="M260" s="221" t="s">
        <v>19</v>
      </c>
      <c r="N260" s="222" t="s">
        <v>43</v>
      </c>
      <c r="O260" s="86"/>
      <c r="P260" s="223">
        <f>O260*H260</f>
        <v>0</v>
      </c>
      <c r="Q260" s="223">
        <v>2.64468</v>
      </c>
      <c r="R260" s="223">
        <f>Q260*H260</f>
        <v>3.173616</v>
      </c>
      <c r="S260" s="223">
        <v>0</v>
      </c>
      <c r="T260" s="224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25" t="s">
        <v>170</v>
      </c>
      <c r="AT260" s="225" t="s">
        <v>165</v>
      </c>
      <c r="AU260" s="225" t="s">
        <v>81</v>
      </c>
      <c r="AY260" s="19" t="s">
        <v>163</v>
      </c>
      <c r="BE260" s="226">
        <f>IF(N260="základní",J260,0)</f>
        <v>0</v>
      </c>
      <c r="BF260" s="226">
        <f>IF(N260="snížená",J260,0)</f>
        <v>0</v>
      </c>
      <c r="BG260" s="226">
        <f>IF(N260="zákl. přenesená",J260,0)</f>
        <v>0</v>
      </c>
      <c r="BH260" s="226">
        <f>IF(N260="sníž. přenesená",J260,0)</f>
        <v>0</v>
      </c>
      <c r="BI260" s="226">
        <f>IF(N260="nulová",J260,0)</f>
        <v>0</v>
      </c>
      <c r="BJ260" s="19" t="s">
        <v>79</v>
      </c>
      <c r="BK260" s="226">
        <f>ROUND(I260*H260,2)</f>
        <v>0</v>
      </c>
      <c r="BL260" s="19" t="s">
        <v>170</v>
      </c>
      <c r="BM260" s="225" t="s">
        <v>423</v>
      </c>
    </row>
    <row r="261" spans="1:47" s="2" customFormat="1" ht="12">
      <c r="A261" s="40"/>
      <c r="B261" s="41"/>
      <c r="C261" s="42"/>
      <c r="D261" s="227" t="s">
        <v>172</v>
      </c>
      <c r="E261" s="42"/>
      <c r="F261" s="228" t="s">
        <v>422</v>
      </c>
      <c r="G261" s="42"/>
      <c r="H261" s="42"/>
      <c r="I261" s="229"/>
      <c r="J261" s="42"/>
      <c r="K261" s="42"/>
      <c r="L261" s="46"/>
      <c r="M261" s="230"/>
      <c r="N261" s="231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172</v>
      </c>
      <c r="AU261" s="19" t="s">
        <v>81</v>
      </c>
    </row>
    <row r="262" spans="1:47" s="2" customFormat="1" ht="12">
      <c r="A262" s="40"/>
      <c r="B262" s="41"/>
      <c r="C262" s="42"/>
      <c r="D262" s="232" t="s">
        <v>174</v>
      </c>
      <c r="E262" s="42"/>
      <c r="F262" s="233" t="s">
        <v>424</v>
      </c>
      <c r="G262" s="42"/>
      <c r="H262" s="42"/>
      <c r="I262" s="229"/>
      <c r="J262" s="42"/>
      <c r="K262" s="42"/>
      <c r="L262" s="46"/>
      <c r="M262" s="230"/>
      <c r="N262" s="231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174</v>
      </c>
      <c r="AU262" s="19" t="s">
        <v>81</v>
      </c>
    </row>
    <row r="263" spans="1:47" s="2" customFormat="1" ht="12">
      <c r="A263" s="40"/>
      <c r="B263" s="41"/>
      <c r="C263" s="42"/>
      <c r="D263" s="227" t="s">
        <v>301</v>
      </c>
      <c r="E263" s="42"/>
      <c r="F263" s="266" t="s">
        <v>425</v>
      </c>
      <c r="G263" s="42"/>
      <c r="H263" s="42"/>
      <c r="I263" s="229"/>
      <c r="J263" s="42"/>
      <c r="K263" s="42"/>
      <c r="L263" s="46"/>
      <c r="M263" s="230"/>
      <c r="N263" s="231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301</v>
      </c>
      <c r="AU263" s="19" t="s">
        <v>81</v>
      </c>
    </row>
    <row r="264" spans="1:51" s="13" customFormat="1" ht="12">
      <c r="A264" s="13"/>
      <c r="B264" s="234"/>
      <c r="C264" s="235"/>
      <c r="D264" s="227" t="s">
        <v>187</v>
      </c>
      <c r="E264" s="236" t="s">
        <v>19</v>
      </c>
      <c r="F264" s="237" t="s">
        <v>426</v>
      </c>
      <c r="G264" s="235"/>
      <c r="H264" s="238">
        <v>1.2</v>
      </c>
      <c r="I264" s="239"/>
      <c r="J264" s="235"/>
      <c r="K264" s="235"/>
      <c r="L264" s="240"/>
      <c r="M264" s="241"/>
      <c r="N264" s="242"/>
      <c r="O264" s="242"/>
      <c r="P264" s="242"/>
      <c r="Q264" s="242"/>
      <c r="R264" s="242"/>
      <c r="S264" s="242"/>
      <c r="T264" s="24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4" t="s">
        <v>187</v>
      </c>
      <c r="AU264" s="244" t="s">
        <v>81</v>
      </c>
      <c r="AV264" s="13" t="s">
        <v>81</v>
      </c>
      <c r="AW264" s="13" t="s">
        <v>33</v>
      </c>
      <c r="AX264" s="13" t="s">
        <v>79</v>
      </c>
      <c r="AY264" s="244" t="s">
        <v>163</v>
      </c>
    </row>
    <row r="265" spans="1:63" s="12" customFormat="1" ht="22.8" customHeight="1">
      <c r="A265" s="12"/>
      <c r="B265" s="198"/>
      <c r="C265" s="199"/>
      <c r="D265" s="200" t="s">
        <v>71</v>
      </c>
      <c r="E265" s="212" t="s">
        <v>170</v>
      </c>
      <c r="F265" s="212" t="s">
        <v>427</v>
      </c>
      <c r="G265" s="199"/>
      <c r="H265" s="199"/>
      <c r="I265" s="202"/>
      <c r="J265" s="213">
        <f>BK265</f>
        <v>0</v>
      </c>
      <c r="K265" s="199"/>
      <c r="L265" s="204"/>
      <c r="M265" s="205"/>
      <c r="N265" s="206"/>
      <c r="O265" s="206"/>
      <c r="P265" s="207">
        <f>SUM(P266:P310)</f>
        <v>0</v>
      </c>
      <c r="Q265" s="206"/>
      <c r="R265" s="207">
        <f>SUM(R266:R310)</f>
        <v>16.92432247</v>
      </c>
      <c r="S265" s="206"/>
      <c r="T265" s="208">
        <f>SUM(T266:T310)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09" t="s">
        <v>79</v>
      </c>
      <c r="AT265" s="210" t="s">
        <v>71</v>
      </c>
      <c r="AU265" s="210" t="s">
        <v>79</v>
      </c>
      <c r="AY265" s="209" t="s">
        <v>163</v>
      </c>
      <c r="BK265" s="211">
        <f>SUM(BK266:BK310)</f>
        <v>0</v>
      </c>
    </row>
    <row r="266" spans="1:65" s="2" customFormat="1" ht="24.15" customHeight="1">
      <c r="A266" s="40"/>
      <c r="B266" s="41"/>
      <c r="C266" s="214" t="s">
        <v>428</v>
      </c>
      <c r="D266" s="214" t="s">
        <v>165</v>
      </c>
      <c r="E266" s="215" t="s">
        <v>429</v>
      </c>
      <c r="F266" s="216" t="s">
        <v>430</v>
      </c>
      <c r="G266" s="217" t="s">
        <v>223</v>
      </c>
      <c r="H266" s="218">
        <v>1.04</v>
      </c>
      <c r="I266" s="219"/>
      <c r="J266" s="220">
        <f>ROUND(I266*H266,2)</f>
        <v>0</v>
      </c>
      <c r="K266" s="216" t="s">
        <v>169</v>
      </c>
      <c r="L266" s="46"/>
      <c r="M266" s="221" t="s">
        <v>19</v>
      </c>
      <c r="N266" s="222" t="s">
        <v>43</v>
      </c>
      <c r="O266" s="86"/>
      <c r="P266" s="223">
        <f>O266*H266</f>
        <v>0</v>
      </c>
      <c r="Q266" s="223">
        <v>0</v>
      </c>
      <c r="R266" s="223">
        <f>Q266*H266</f>
        <v>0</v>
      </c>
      <c r="S266" s="223">
        <v>0</v>
      </c>
      <c r="T266" s="224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25" t="s">
        <v>170</v>
      </c>
      <c r="AT266" s="225" t="s">
        <v>165</v>
      </c>
      <c r="AU266" s="225" t="s">
        <v>81</v>
      </c>
      <c r="AY266" s="19" t="s">
        <v>163</v>
      </c>
      <c r="BE266" s="226">
        <f>IF(N266="základní",J266,0)</f>
        <v>0</v>
      </c>
      <c r="BF266" s="226">
        <f>IF(N266="snížená",J266,0)</f>
        <v>0</v>
      </c>
      <c r="BG266" s="226">
        <f>IF(N266="zákl. přenesená",J266,0)</f>
        <v>0</v>
      </c>
      <c r="BH266" s="226">
        <f>IF(N266="sníž. přenesená",J266,0)</f>
        <v>0</v>
      </c>
      <c r="BI266" s="226">
        <f>IF(N266="nulová",J266,0)</f>
        <v>0</v>
      </c>
      <c r="BJ266" s="19" t="s">
        <v>79</v>
      </c>
      <c r="BK266" s="226">
        <f>ROUND(I266*H266,2)</f>
        <v>0</v>
      </c>
      <c r="BL266" s="19" t="s">
        <v>170</v>
      </c>
      <c r="BM266" s="225" t="s">
        <v>431</v>
      </c>
    </row>
    <row r="267" spans="1:47" s="2" customFormat="1" ht="12">
      <c r="A267" s="40"/>
      <c r="B267" s="41"/>
      <c r="C267" s="42"/>
      <c r="D267" s="227" t="s">
        <v>172</v>
      </c>
      <c r="E267" s="42"/>
      <c r="F267" s="228" t="s">
        <v>432</v>
      </c>
      <c r="G267" s="42"/>
      <c r="H267" s="42"/>
      <c r="I267" s="229"/>
      <c r="J267" s="42"/>
      <c r="K267" s="42"/>
      <c r="L267" s="46"/>
      <c r="M267" s="230"/>
      <c r="N267" s="231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172</v>
      </c>
      <c r="AU267" s="19" t="s">
        <v>81</v>
      </c>
    </row>
    <row r="268" spans="1:47" s="2" customFormat="1" ht="12">
      <c r="A268" s="40"/>
      <c r="B268" s="41"/>
      <c r="C268" s="42"/>
      <c r="D268" s="232" t="s">
        <v>174</v>
      </c>
      <c r="E268" s="42"/>
      <c r="F268" s="233" t="s">
        <v>433</v>
      </c>
      <c r="G268" s="42"/>
      <c r="H268" s="42"/>
      <c r="I268" s="229"/>
      <c r="J268" s="42"/>
      <c r="K268" s="42"/>
      <c r="L268" s="46"/>
      <c r="M268" s="230"/>
      <c r="N268" s="231"/>
      <c r="O268" s="86"/>
      <c r="P268" s="86"/>
      <c r="Q268" s="86"/>
      <c r="R268" s="86"/>
      <c r="S268" s="86"/>
      <c r="T268" s="87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9" t="s">
        <v>174</v>
      </c>
      <c r="AU268" s="19" t="s">
        <v>81</v>
      </c>
    </row>
    <row r="269" spans="1:65" s="2" customFormat="1" ht="16.5" customHeight="1">
      <c r="A269" s="40"/>
      <c r="B269" s="41"/>
      <c r="C269" s="256" t="s">
        <v>434</v>
      </c>
      <c r="D269" s="256" t="s">
        <v>279</v>
      </c>
      <c r="E269" s="257" t="s">
        <v>435</v>
      </c>
      <c r="F269" s="258" t="s">
        <v>436</v>
      </c>
      <c r="G269" s="259" t="s">
        <v>223</v>
      </c>
      <c r="H269" s="260">
        <v>1.04</v>
      </c>
      <c r="I269" s="261"/>
      <c r="J269" s="262">
        <f>ROUND(I269*H269,2)</f>
        <v>0</v>
      </c>
      <c r="K269" s="258" t="s">
        <v>19</v>
      </c>
      <c r="L269" s="263"/>
      <c r="M269" s="264" t="s">
        <v>19</v>
      </c>
      <c r="N269" s="265" t="s">
        <v>43</v>
      </c>
      <c r="O269" s="86"/>
      <c r="P269" s="223">
        <f>O269*H269</f>
        <v>0</v>
      </c>
      <c r="Q269" s="223">
        <v>0</v>
      </c>
      <c r="R269" s="223">
        <f>Q269*H269</f>
        <v>0</v>
      </c>
      <c r="S269" s="223">
        <v>0</v>
      </c>
      <c r="T269" s="224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25" t="s">
        <v>220</v>
      </c>
      <c r="AT269" s="225" t="s">
        <v>279</v>
      </c>
      <c r="AU269" s="225" t="s">
        <v>81</v>
      </c>
      <c r="AY269" s="19" t="s">
        <v>163</v>
      </c>
      <c r="BE269" s="226">
        <f>IF(N269="základní",J269,0)</f>
        <v>0</v>
      </c>
      <c r="BF269" s="226">
        <f>IF(N269="snížená",J269,0)</f>
        <v>0</v>
      </c>
      <c r="BG269" s="226">
        <f>IF(N269="zákl. přenesená",J269,0)</f>
        <v>0</v>
      </c>
      <c r="BH269" s="226">
        <f>IF(N269="sníž. přenesená",J269,0)</f>
        <v>0</v>
      </c>
      <c r="BI269" s="226">
        <f>IF(N269="nulová",J269,0)</f>
        <v>0</v>
      </c>
      <c r="BJ269" s="19" t="s">
        <v>79</v>
      </c>
      <c r="BK269" s="226">
        <f>ROUND(I269*H269,2)</f>
        <v>0</v>
      </c>
      <c r="BL269" s="19" t="s">
        <v>170</v>
      </c>
      <c r="BM269" s="225" t="s">
        <v>437</v>
      </c>
    </row>
    <row r="270" spans="1:47" s="2" customFormat="1" ht="12">
      <c r="A270" s="40"/>
      <c r="B270" s="41"/>
      <c r="C270" s="42"/>
      <c r="D270" s="227" t="s">
        <v>172</v>
      </c>
      <c r="E270" s="42"/>
      <c r="F270" s="228" t="s">
        <v>436</v>
      </c>
      <c r="G270" s="42"/>
      <c r="H270" s="42"/>
      <c r="I270" s="229"/>
      <c r="J270" s="42"/>
      <c r="K270" s="42"/>
      <c r="L270" s="46"/>
      <c r="M270" s="230"/>
      <c r="N270" s="231"/>
      <c r="O270" s="86"/>
      <c r="P270" s="86"/>
      <c r="Q270" s="86"/>
      <c r="R270" s="86"/>
      <c r="S270" s="86"/>
      <c r="T270" s="87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T270" s="19" t="s">
        <v>172</v>
      </c>
      <c r="AU270" s="19" t="s">
        <v>81</v>
      </c>
    </row>
    <row r="271" spans="1:47" s="2" customFormat="1" ht="12">
      <c r="A271" s="40"/>
      <c r="B271" s="41"/>
      <c r="C271" s="42"/>
      <c r="D271" s="227" t="s">
        <v>301</v>
      </c>
      <c r="E271" s="42"/>
      <c r="F271" s="266" t="s">
        <v>400</v>
      </c>
      <c r="G271" s="42"/>
      <c r="H271" s="42"/>
      <c r="I271" s="229"/>
      <c r="J271" s="42"/>
      <c r="K271" s="42"/>
      <c r="L271" s="46"/>
      <c r="M271" s="230"/>
      <c r="N271" s="231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301</v>
      </c>
      <c r="AU271" s="19" t="s">
        <v>81</v>
      </c>
    </row>
    <row r="272" spans="1:65" s="2" customFormat="1" ht="16.5" customHeight="1">
      <c r="A272" s="40"/>
      <c r="B272" s="41"/>
      <c r="C272" s="214" t="s">
        <v>438</v>
      </c>
      <c r="D272" s="214" t="s">
        <v>165</v>
      </c>
      <c r="E272" s="215" t="s">
        <v>439</v>
      </c>
      <c r="F272" s="216" t="s">
        <v>440</v>
      </c>
      <c r="G272" s="217" t="s">
        <v>193</v>
      </c>
      <c r="H272" s="218">
        <v>5.44</v>
      </c>
      <c r="I272" s="219"/>
      <c r="J272" s="220">
        <f>ROUND(I272*H272,2)</f>
        <v>0</v>
      </c>
      <c r="K272" s="216" t="s">
        <v>169</v>
      </c>
      <c r="L272" s="46"/>
      <c r="M272" s="221" t="s">
        <v>19</v>
      </c>
      <c r="N272" s="222" t="s">
        <v>43</v>
      </c>
      <c r="O272" s="86"/>
      <c r="P272" s="223">
        <f>O272*H272</f>
        <v>0</v>
      </c>
      <c r="Q272" s="223">
        <v>2.50201</v>
      </c>
      <c r="R272" s="223">
        <f>Q272*H272</f>
        <v>13.6109344</v>
      </c>
      <c r="S272" s="223">
        <v>0</v>
      </c>
      <c r="T272" s="224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25" t="s">
        <v>170</v>
      </c>
      <c r="AT272" s="225" t="s">
        <v>165</v>
      </c>
      <c r="AU272" s="225" t="s">
        <v>81</v>
      </c>
      <c r="AY272" s="19" t="s">
        <v>163</v>
      </c>
      <c r="BE272" s="226">
        <f>IF(N272="základní",J272,0)</f>
        <v>0</v>
      </c>
      <c r="BF272" s="226">
        <f>IF(N272="snížená",J272,0)</f>
        <v>0</v>
      </c>
      <c r="BG272" s="226">
        <f>IF(N272="zákl. přenesená",J272,0)</f>
        <v>0</v>
      </c>
      <c r="BH272" s="226">
        <f>IF(N272="sníž. přenesená",J272,0)</f>
        <v>0</v>
      </c>
      <c r="BI272" s="226">
        <f>IF(N272="nulová",J272,0)</f>
        <v>0</v>
      </c>
      <c r="BJ272" s="19" t="s">
        <v>79</v>
      </c>
      <c r="BK272" s="226">
        <f>ROUND(I272*H272,2)</f>
        <v>0</v>
      </c>
      <c r="BL272" s="19" t="s">
        <v>170</v>
      </c>
      <c r="BM272" s="225" t="s">
        <v>441</v>
      </c>
    </row>
    <row r="273" spans="1:47" s="2" customFormat="1" ht="12">
      <c r="A273" s="40"/>
      <c r="B273" s="41"/>
      <c r="C273" s="42"/>
      <c r="D273" s="227" t="s">
        <v>172</v>
      </c>
      <c r="E273" s="42"/>
      <c r="F273" s="228" t="s">
        <v>442</v>
      </c>
      <c r="G273" s="42"/>
      <c r="H273" s="42"/>
      <c r="I273" s="229"/>
      <c r="J273" s="42"/>
      <c r="K273" s="42"/>
      <c r="L273" s="46"/>
      <c r="M273" s="230"/>
      <c r="N273" s="231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172</v>
      </c>
      <c r="AU273" s="19" t="s">
        <v>81</v>
      </c>
    </row>
    <row r="274" spans="1:47" s="2" customFormat="1" ht="12">
      <c r="A274" s="40"/>
      <c r="B274" s="41"/>
      <c r="C274" s="42"/>
      <c r="D274" s="232" t="s">
        <v>174</v>
      </c>
      <c r="E274" s="42"/>
      <c r="F274" s="233" t="s">
        <v>443</v>
      </c>
      <c r="G274" s="42"/>
      <c r="H274" s="42"/>
      <c r="I274" s="229"/>
      <c r="J274" s="42"/>
      <c r="K274" s="42"/>
      <c r="L274" s="46"/>
      <c r="M274" s="230"/>
      <c r="N274" s="231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174</v>
      </c>
      <c r="AU274" s="19" t="s">
        <v>81</v>
      </c>
    </row>
    <row r="275" spans="1:51" s="13" customFormat="1" ht="12">
      <c r="A275" s="13"/>
      <c r="B275" s="234"/>
      <c r="C275" s="235"/>
      <c r="D275" s="227" t="s">
        <v>187</v>
      </c>
      <c r="E275" s="236" t="s">
        <v>19</v>
      </c>
      <c r="F275" s="237" t="s">
        <v>444</v>
      </c>
      <c r="G275" s="235"/>
      <c r="H275" s="238">
        <v>0.902</v>
      </c>
      <c r="I275" s="239"/>
      <c r="J275" s="235"/>
      <c r="K275" s="235"/>
      <c r="L275" s="240"/>
      <c r="M275" s="241"/>
      <c r="N275" s="242"/>
      <c r="O275" s="242"/>
      <c r="P275" s="242"/>
      <c r="Q275" s="242"/>
      <c r="R275" s="242"/>
      <c r="S275" s="242"/>
      <c r="T275" s="24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4" t="s">
        <v>187</v>
      </c>
      <c r="AU275" s="244" t="s">
        <v>81</v>
      </c>
      <c r="AV275" s="13" t="s">
        <v>81</v>
      </c>
      <c r="AW275" s="13" t="s">
        <v>33</v>
      </c>
      <c r="AX275" s="13" t="s">
        <v>72</v>
      </c>
      <c r="AY275" s="244" t="s">
        <v>163</v>
      </c>
    </row>
    <row r="276" spans="1:51" s="13" customFormat="1" ht="12">
      <c r="A276" s="13"/>
      <c r="B276" s="234"/>
      <c r="C276" s="235"/>
      <c r="D276" s="227" t="s">
        <v>187</v>
      </c>
      <c r="E276" s="236" t="s">
        <v>19</v>
      </c>
      <c r="F276" s="237" t="s">
        <v>445</v>
      </c>
      <c r="G276" s="235"/>
      <c r="H276" s="238">
        <v>4.538</v>
      </c>
      <c r="I276" s="239"/>
      <c r="J276" s="235"/>
      <c r="K276" s="235"/>
      <c r="L276" s="240"/>
      <c r="M276" s="241"/>
      <c r="N276" s="242"/>
      <c r="O276" s="242"/>
      <c r="P276" s="242"/>
      <c r="Q276" s="242"/>
      <c r="R276" s="242"/>
      <c r="S276" s="242"/>
      <c r="T276" s="24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4" t="s">
        <v>187</v>
      </c>
      <c r="AU276" s="244" t="s">
        <v>81</v>
      </c>
      <c r="AV276" s="13" t="s">
        <v>81</v>
      </c>
      <c r="AW276" s="13" t="s">
        <v>33</v>
      </c>
      <c r="AX276" s="13" t="s">
        <v>72</v>
      </c>
      <c r="AY276" s="244" t="s">
        <v>163</v>
      </c>
    </row>
    <row r="277" spans="1:51" s="14" customFormat="1" ht="12">
      <c r="A277" s="14"/>
      <c r="B277" s="245"/>
      <c r="C277" s="246"/>
      <c r="D277" s="227" t="s">
        <v>187</v>
      </c>
      <c r="E277" s="247" t="s">
        <v>19</v>
      </c>
      <c r="F277" s="248" t="s">
        <v>190</v>
      </c>
      <c r="G277" s="246"/>
      <c r="H277" s="249">
        <v>5.44</v>
      </c>
      <c r="I277" s="250"/>
      <c r="J277" s="246"/>
      <c r="K277" s="246"/>
      <c r="L277" s="251"/>
      <c r="M277" s="252"/>
      <c r="N277" s="253"/>
      <c r="O277" s="253"/>
      <c r="P277" s="253"/>
      <c r="Q277" s="253"/>
      <c r="R277" s="253"/>
      <c r="S277" s="253"/>
      <c r="T277" s="25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5" t="s">
        <v>187</v>
      </c>
      <c r="AU277" s="255" t="s">
        <v>81</v>
      </c>
      <c r="AV277" s="14" t="s">
        <v>170</v>
      </c>
      <c r="AW277" s="14" t="s">
        <v>33</v>
      </c>
      <c r="AX277" s="14" t="s">
        <v>79</v>
      </c>
      <c r="AY277" s="255" t="s">
        <v>163</v>
      </c>
    </row>
    <row r="278" spans="1:65" s="2" customFormat="1" ht="24.15" customHeight="1">
      <c r="A278" s="40"/>
      <c r="B278" s="41"/>
      <c r="C278" s="214" t="s">
        <v>446</v>
      </c>
      <c r="D278" s="214" t="s">
        <v>165</v>
      </c>
      <c r="E278" s="215" t="s">
        <v>447</v>
      </c>
      <c r="F278" s="216" t="s">
        <v>448</v>
      </c>
      <c r="G278" s="217" t="s">
        <v>168</v>
      </c>
      <c r="H278" s="218">
        <v>22.688</v>
      </c>
      <c r="I278" s="219"/>
      <c r="J278" s="220">
        <f>ROUND(I278*H278,2)</f>
        <v>0</v>
      </c>
      <c r="K278" s="216" t="s">
        <v>169</v>
      </c>
      <c r="L278" s="46"/>
      <c r="M278" s="221" t="s">
        <v>19</v>
      </c>
      <c r="N278" s="222" t="s">
        <v>43</v>
      </c>
      <c r="O278" s="86"/>
      <c r="P278" s="223">
        <f>O278*H278</f>
        <v>0</v>
      </c>
      <c r="Q278" s="223">
        <v>0.00533</v>
      </c>
      <c r="R278" s="223">
        <f>Q278*H278</f>
        <v>0.12092703999999999</v>
      </c>
      <c r="S278" s="223">
        <v>0</v>
      </c>
      <c r="T278" s="224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25" t="s">
        <v>170</v>
      </c>
      <c r="AT278" s="225" t="s">
        <v>165</v>
      </c>
      <c r="AU278" s="225" t="s">
        <v>81</v>
      </c>
      <c r="AY278" s="19" t="s">
        <v>163</v>
      </c>
      <c r="BE278" s="226">
        <f>IF(N278="základní",J278,0)</f>
        <v>0</v>
      </c>
      <c r="BF278" s="226">
        <f>IF(N278="snížená",J278,0)</f>
        <v>0</v>
      </c>
      <c r="BG278" s="226">
        <f>IF(N278="zákl. přenesená",J278,0)</f>
        <v>0</v>
      </c>
      <c r="BH278" s="226">
        <f>IF(N278="sníž. přenesená",J278,0)</f>
        <v>0</v>
      </c>
      <c r="BI278" s="226">
        <f>IF(N278="nulová",J278,0)</f>
        <v>0</v>
      </c>
      <c r="BJ278" s="19" t="s">
        <v>79</v>
      </c>
      <c r="BK278" s="226">
        <f>ROUND(I278*H278,2)</f>
        <v>0</v>
      </c>
      <c r="BL278" s="19" t="s">
        <v>170</v>
      </c>
      <c r="BM278" s="225" t="s">
        <v>449</v>
      </c>
    </row>
    <row r="279" spans="1:47" s="2" customFormat="1" ht="12">
      <c r="A279" s="40"/>
      <c r="B279" s="41"/>
      <c r="C279" s="42"/>
      <c r="D279" s="227" t="s">
        <v>172</v>
      </c>
      <c r="E279" s="42"/>
      <c r="F279" s="228" t="s">
        <v>450</v>
      </c>
      <c r="G279" s="42"/>
      <c r="H279" s="42"/>
      <c r="I279" s="229"/>
      <c r="J279" s="42"/>
      <c r="K279" s="42"/>
      <c r="L279" s="46"/>
      <c r="M279" s="230"/>
      <c r="N279" s="231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172</v>
      </c>
      <c r="AU279" s="19" t="s">
        <v>81</v>
      </c>
    </row>
    <row r="280" spans="1:47" s="2" customFormat="1" ht="12">
      <c r="A280" s="40"/>
      <c r="B280" s="41"/>
      <c r="C280" s="42"/>
      <c r="D280" s="232" t="s">
        <v>174</v>
      </c>
      <c r="E280" s="42"/>
      <c r="F280" s="233" t="s">
        <v>451</v>
      </c>
      <c r="G280" s="42"/>
      <c r="H280" s="42"/>
      <c r="I280" s="229"/>
      <c r="J280" s="42"/>
      <c r="K280" s="42"/>
      <c r="L280" s="46"/>
      <c r="M280" s="230"/>
      <c r="N280" s="231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174</v>
      </c>
      <c r="AU280" s="19" t="s">
        <v>81</v>
      </c>
    </row>
    <row r="281" spans="1:51" s="13" customFormat="1" ht="12">
      <c r="A281" s="13"/>
      <c r="B281" s="234"/>
      <c r="C281" s="235"/>
      <c r="D281" s="227" t="s">
        <v>187</v>
      </c>
      <c r="E281" s="236" t="s">
        <v>19</v>
      </c>
      <c r="F281" s="237" t="s">
        <v>452</v>
      </c>
      <c r="G281" s="235"/>
      <c r="H281" s="238">
        <v>22.688</v>
      </c>
      <c r="I281" s="239"/>
      <c r="J281" s="235"/>
      <c r="K281" s="235"/>
      <c r="L281" s="240"/>
      <c r="M281" s="241"/>
      <c r="N281" s="242"/>
      <c r="O281" s="242"/>
      <c r="P281" s="242"/>
      <c r="Q281" s="242"/>
      <c r="R281" s="242"/>
      <c r="S281" s="242"/>
      <c r="T281" s="24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4" t="s">
        <v>187</v>
      </c>
      <c r="AU281" s="244" t="s">
        <v>81</v>
      </c>
      <c r="AV281" s="13" t="s">
        <v>81</v>
      </c>
      <c r="AW281" s="13" t="s">
        <v>33</v>
      </c>
      <c r="AX281" s="13" t="s">
        <v>79</v>
      </c>
      <c r="AY281" s="244" t="s">
        <v>163</v>
      </c>
    </row>
    <row r="282" spans="1:65" s="2" customFormat="1" ht="24.15" customHeight="1">
      <c r="A282" s="40"/>
      <c r="B282" s="41"/>
      <c r="C282" s="214" t="s">
        <v>453</v>
      </c>
      <c r="D282" s="214" t="s">
        <v>165</v>
      </c>
      <c r="E282" s="215" t="s">
        <v>454</v>
      </c>
      <c r="F282" s="216" t="s">
        <v>455</v>
      </c>
      <c r="G282" s="217" t="s">
        <v>168</v>
      </c>
      <c r="H282" s="218">
        <v>22.688</v>
      </c>
      <c r="I282" s="219"/>
      <c r="J282" s="220">
        <f>ROUND(I282*H282,2)</f>
        <v>0</v>
      </c>
      <c r="K282" s="216" t="s">
        <v>169</v>
      </c>
      <c r="L282" s="46"/>
      <c r="M282" s="221" t="s">
        <v>19</v>
      </c>
      <c r="N282" s="222" t="s">
        <v>43</v>
      </c>
      <c r="O282" s="86"/>
      <c r="P282" s="223">
        <f>O282*H282</f>
        <v>0</v>
      </c>
      <c r="Q282" s="223">
        <v>0</v>
      </c>
      <c r="R282" s="223">
        <f>Q282*H282</f>
        <v>0</v>
      </c>
      <c r="S282" s="223">
        <v>0</v>
      </c>
      <c r="T282" s="224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25" t="s">
        <v>170</v>
      </c>
      <c r="AT282" s="225" t="s">
        <v>165</v>
      </c>
      <c r="AU282" s="225" t="s">
        <v>81</v>
      </c>
      <c r="AY282" s="19" t="s">
        <v>163</v>
      </c>
      <c r="BE282" s="226">
        <f>IF(N282="základní",J282,0)</f>
        <v>0</v>
      </c>
      <c r="BF282" s="226">
        <f>IF(N282="snížená",J282,0)</f>
        <v>0</v>
      </c>
      <c r="BG282" s="226">
        <f>IF(N282="zákl. přenesená",J282,0)</f>
        <v>0</v>
      </c>
      <c r="BH282" s="226">
        <f>IF(N282="sníž. přenesená",J282,0)</f>
        <v>0</v>
      </c>
      <c r="BI282" s="226">
        <f>IF(N282="nulová",J282,0)</f>
        <v>0</v>
      </c>
      <c r="BJ282" s="19" t="s">
        <v>79</v>
      </c>
      <c r="BK282" s="226">
        <f>ROUND(I282*H282,2)</f>
        <v>0</v>
      </c>
      <c r="BL282" s="19" t="s">
        <v>170</v>
      </c>
      <c r="BM282" s="225" t="s">
        <v>456</v>
      </c>
    </row>
    <row r="283" spans="1:47" s="2" customFormat="1" ht="12">
      <c r="A283" s="40"/>
      <c r="B283" s="41"/>
      <c r="C283" s="42"/>
      <c r="D283" s="227" t="s">
        <v>172</v>
      </c>
      <c r="E283" s="42"/>
      <c r="F283" s="228" t="s">
        <v>457</v>
      </c>
      <c r="G283" s="42"/>
      <c r="H283" s="42"/>
      <c r="I283" s="229"/>
      <c r="J283" s="42"/>
      <c r="K283" s="42"/>
      <c r="L283" s="46"/>
      <c r="M283" s="230"/>
      <c r="N283" s="231"/>
      <c r="O283" s="86"/>
      <c r="P283" s="86"/>
      <c r="Q283" s="86"/>
      <c r="R283" s="86"/>
      <c r="S283" s="86"/>
      <c r="T283" s="87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9" t="s">
        <v>172</v>
      </c>
      <c r="AU283" s="19" t="s">
        <v>81</v>
      </c>
    </row>
    <row r="284" spans="1:47" s="2" customFormat="1" ht="12">
      <c r="A284" s="40"/>
      <c r="B284" s="41"/>
      <c r="C284" s="42"/>
      <c r="D284" s="232" t="s">
        <v>174</v>
      </c>
      <c r="E284" s="42"/>
      <c r="F284" s="233" t="s">
        <v>458</v>
      </c>
      <c r="G284" s="42"/>
      <c r="H284" s="42"/>
      <c r="I284" s="229"/>
      <c r="J284" s="42"/>
      <c r="K284" s="42"/>
      <c r="L284" s="46"/>
      <c r="M284" s="230"/>
      <c r="N284" s="231"/>
      <c r="O284" s="86"/>
      <c r="P284" s="86"/>
      <c r="Q284" s="86"/>
      <c r="R284" s="86"/>
      <c r="S284" s="86"/>
      <c r="T284" s="87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9" t="s">
        <v>174</v>
      </c>
      <c r="AU284" s="19" t="s">
        <v>81</v>
      </c>
    </row>
    <row r="285" spans="1:65" s="2" customFormat="1" ht="24.15" customHeight="1">
      <c r="A285" s="40"/>
      <c r="B285" s="41"/>
      <c r="C285" s="214" t="s">
        <v>459</v>
      </c>
      <c r="D285" s="214" t="s">
        <v>165</v>
      </c>
      <c r="E285" s="215" t="s">
        <v>460</v>
      </c>
      <c r="F285" s="216" t="s">
        <v>461</v>
      </c>
      <c r="G285" s="217" t="s">
        <v>168</v>
      </c>
      <c r="H285" s="218">
        <v>7.52</v>
      </c>
      <c r="I285" s="219"/>
      <c r="J285" s="220">
        <f>ROUND(I285*H285,2)</f>
        <v>0</v>
      </c>
      <c r="K285" s="216" t="s">
        <v>169</v>
      </c>
      <c r="L285" s="46"/>
      <c r="M285" s="221" t="s">
        <v>19</v>
      </c>
      <c r="N285" s="222" t="s">
        <v>43</v>
      </c>
      <c r="O285" s="86"/>
      <c r="P285" s="223">
        <f>O285*H285</f>
        <v>0</v>
      </c>
      <c r="Q285" s="223">
        <v>0.00973</v>
      </c>
      <c r="R285" s="223">
        <f>Q285*H285</f>
        <v>0.0731696</v>
      </c>
      <c r="S285" s="223">
        <v>0</v>
      </c>
      <c r="T285" s="224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25" t="s">
        <v>170</v>
      </c>
      <c r="AT285" s="225" t="s">
        <v>165</v>
      </c>
      <c r="AU285" s="225" t="s">
        <v>81</v>
      </c>
      <c r="AY285" s="19" t="s">
        <v>163</v>
      </c>
      <c r="BE285" s="226">
        <f>IF(N285="základní",J285,0)</f>
        <v>0</v>
      </c>
      <c r="BF285" s="226">
        <f>IF(N285="snížená",J285,0)</f>
        <v>0</v>
      </c>
      <c r="BG285" s="226">
        <f>IF(N285="zákl. přenesená",J285,0)</f>
        <v>0</v>
      </c>
      <c r="BH285" s="226">
        <f>IF(N285="sníž. přenesená",J285,0)</f>
        <v>0</v>
      </c>
      <c r="BI285" s="226">
        <f>IF(N285="nulová",J285,0)</f>
        <v>0</v>
      </c>
      <c r="BJ285" s="19" t="s">
        <v>79</v>
      </c>
      <c r="BK285" s="226">
        <f>ROUND(I285*H285,2)</f>
        <v>0</v>
      </c>
      <c r="BL285" s="19" t="s">
        <v>170</v>
      </c>
      <c r="BM285" s="225" t="s">
        <v>462</v>
      </c>
    </row>
    <row r="286" spans="1:47" s="2" customFormat="1" ht="12">
      <c r="A286" s="40"/>
      <c r="B286" s="41"/>
      <c r="C286" s="42"/>
      <c r="D286" s="227" t="s">
        <v>172</v>
      </c>
      <c r="E286" s="42"/>
      <c r="F286" s="228" t="s">
        <v>463</v>
      </c>
      <c r="G286" s="42"/>
      <c r="H286" s="42"/>
      <c r="I286" s="229"/>
      <c r="J286" s="42"/>
      <c r="K286" s="42"/>
      <c r="L286" s="46"/>
      <c r="M286" s="230"/>
      <c r="N286" s="231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172</v>
      </c>
      <c r="AU286" s="19" t="s">
        <v>81</v>
      </c>
    </row>
    <row r="287" spans="1:47" s="2" customFormat="1" ht="12">
      <c r="A287" s="40"/>
      <c r="B287" s="41"/>
      <c r="C287" s="42"/>
      <c r="D287" s="232" t="s">
        <v>174</v>
      </c>
      <c r="E287" s="42"/>
      <c r="F287" s="233" t="s">
        <v>464</v>
      </c>
      <c r="G287" s="42"/>
      <c r="H287" s="42"/>
      <c r="I287" s="229"/>
      <c r="J287" s="42"/>
      <c r="K287" s="42"/>
      <c r="L287" s="46"/>
      <c r="M287" s="230"/>
      <c r="N287" s="231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174</v>
      </c>
      <c r="AU287" s="19" t="s">
        <v>81</v>
      </c>
    </row>
    <row r="288" spans="1:51" s="13" customFormat="1" ht="12">
      <c r="A288" s="13"/>
      <c r="B288" s="234"/>
      <c r="C288" s="235"/>
      <c r="D288" s="227" t="s">
        <v>187</v>
      </c>
      <c r="E288" s="236" t="s">
        <v>19</v>
      </c>
      <c r="F288" s="237" t="s">
        <v>465</v>
      </c>
      <c r="G288" s="235"/>
      <c r="H288" s="238">
        <v>7.52</v>
      </c>
      <c r="I288" s="239"/>
      <c r="J288" s="235"/>
      <c r="K288" s="235"/>
      <c r="L288" s="240"/>
      <c r="M288" s="241"/>
      <c r="N288" s="242"/>
      <c r="O288" s="242"/>
      <c r="P288" s="242"/>
      <c r="Q288" s="242"/>
      <c r="R288" s="242"/>
      <c r="S288" s="242"/>
      <c r="T288" s="24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4" t="s">
        <v>187</v>
      </c>
      <c r="AU288" s="244" t="s">
        <v>81</v>
      </c>
      <c r="AV288" s="13" t="s">
        <v>81</v>
      </c>
      <c r="AW288" s="13" t="s">
        <v>33</v>
      </c>
      <c r="AX288" s="13" t="s">
        <v>79</v>
      </c>
      <c r="AY288" s="244" t="s">
        <v>163</v>
      </c>
    </row>
    <row r="289" spans="1:65" s="2" customFormat="1" ht="24.15" customHeight="1">
      <c r="A289" s="40"/>
      <c r="B289" s="41"/>
      <c r="C289" s="214" t="s">
        <v>466</v>
      </c>
      <c r="D289" s="214" t="s">
        <v>165</v>
      </c>
      <c r="E289" s="215" t="s">
        <v>467</v>
      </c>
      <c r="F289" s="216" t="s">
        <v>468</v>
      </c>
      <c r="G289" s="217" t="s">
        <v>168</v>
      </c>
      <c r="H289" s="218">
        <v>22.688</v>
      </c>
      <c r="I289" s="219"/>
      <c r="J289" s="220">
        <f>ROUND(I289*H289,2)</f>
        <v>0</v>
      </c>
      <c r="K289" s="216" t="s">
        <v>169</v>
      </c>
      <c r="L289" s="46"/>
      <c r="M289" s="221" t="s">
        <v>19</v>
      </c>
      <c r="N289" s="222" t="s">
        <v>43</v>
      </c>
      <c r="O289" s="86"/>
      <c r="P289" s="223">
        <f>O289*H289</f>
        <v>0</v>
      </c>
      <c r="Q289" s="223">
        <v>0.00081</v>
      </c>
      <c r="R289" s="223">
        <f>Q289*H289</f>
        <v>0.01837728</v>
      </c>
      <c r="S289" s="223">
        <v>0</v>
      </c>
      <c r="T289" s="224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25" t="s">
        <v>170</v>
      </c>
      <c r="AT289" s="225" t="s">
        <v>165</v>
      </c>
      <c r="AU289" s="225" t="s">
        <v>81</v>
      </c>
      <c r="AY289" s="19" t="s">
        <v>163</v>
      </c>
      <c r="BE289" s="226">
        <f>IF(N289="základní",J289,0)</f>
        <v>0</v>
      </c>
      <c r="BF289" s="226">
        <f>IF(N289="snížená",J289,0)</f>
        <v>0</v>
      </c>
      <c r="BG289" s="226">
        <f>IF(N289="zákl. přenesená",J289,0)</f>
        <v>0</v>
      </c>
      <c r="BH289" s="226">
        <f>IF(N289="sníž. přenesená",J289,0)</f>
        <v>0</v>
      </c>
      <c r="BI289" s="226">
        <f>IF(N289="nulová",J289,0)</f>
        <v>0</v>
      </c>
      <c r="BJ289" s="19" t="s">
        <v>79</v>
      </c>
      <c r="BK289" s="226">
        <f>ROUND(I289*H289,2)</f>
        <v>0</v>
      </c>
      <c r="BL289" s="19" t="s">
        <v>170</v>
      </c>
      <c r="BM289" s="225" t="s">
        <v>469</v>
      </c>
    </row>
    <row r="290" spans="1:47" s="2" customFormat="1" ht="12">
      <c r="A290" s="40"/>
      <c r="B290" s="41"/>
      <c r="C290" s="42"/>
      <c r="D290" s="227" t="s">
        <v>172</v>
      </c>
      <c r="E290" s="42"/>
      <c r="F290" s="228" t="s">
        <v>470</v>
      </c>
      <c r="G290" s="42"/>
      <c r="H290" s="42"/>
      <c r="I290" s="229"/>
      <c r="J290" s="42"/>
      <c r="K290" s="42"/>
      <c r="L290" s="46"/>
      <c r="M290" s="230"/>
      <c r="N290" s="231"/>
      <c r="O290" s="86"/>
      <c r="P290" s="86"/>
      <c r="Q290" s="86"/>
      <c r="R290" s="86"/>
      <c r="S290" s="86"/>
      <c r="T290" s="87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T290" s="19" t="s">
        <v>172</v>
      </c>
      <c r="AU290" s="19" t="s">
        <v>81</v>
      </c>
    </row>
    <row r="291" spans="1:47" s="2" customFormat="1" ht="12">
      <c r="A291" s="40"/>
      <c r="B291" s="41"/>
      <c r="C291" s="42"/>
      <c r="D291" s="232" t="s">
        <v>174</v>
      </c>
      <c r="E291" s="42"/>
      <c r="F291" s="233" t="s">
        <v>471</v>
      </c>
      <c r="G291" s="42"/>
      <c r="H291" s="42"/>
      <c r="I291" s="229"/>
      <c r="J291" s="42"/>
      <c r="K291" s="42"/>
      <c r="L291" s="46"/>
      <c r="M291" s="230"/>
      <c r="N291" s="231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174</v>
      </c>
      <c r="AU291" s="19" t="s">
        <v>81</v>
      </c>
    </row>
    <row r="292" spans="1:65" s="2" customFormat="1" ht="24.15" customHeight="1">
      <c r="A292" s="40"/>
      <c r="B292" s="41"/>
      <c r="C292" s="214" t="s">
        <v>472</v>
      </c>
      <c r="D292" s="214" t="s">
        <v>165</v>
      </c>
      <c r="E292" s="215" t="s">
        <v>473</v>
      </c>
      <c r="F292" s="216" t="s">
        <v>474</v>
      </c>
      <c r="G292" s="217" t="s">
        <v>168</v>
      </c>
      <c r="H292" s="218">
        <v>22.688</v>
      </c>
      <c r="I292" s="219"/>
      <c r="J292" s="220">
        <f>ROUND(I292*H292,2)</f>
        <v>0</v>
      </c>
      <c r="K292" s="216" t="s">
        <v>169</v>
      </c>
      <c r="L292" s="46"/>
      <c r="M292" s="221" t="s">
        <v>19</v>
      </c>
      <c r="N292" s="222" t="s">
        <v>43</v>
      </c>
      <c r="O292" s="86"/>
      <c r="P292" s="223">
        <f>O292*H292</f>
        <v>0</v>
      </c>
      <c r="Q292" s="223">
        <v>0</v>
      </c>
      <c r="R292" s="223">
        <f>Q292*H292</f>
        <v>0</v>
      </c>
      <c r="S292" s="223">
        <v>0</v>
      </c>
      <c r="T292" s="224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25" t="s">
        <v>170</v>
      </c>
      <c r="AT292" s="225" t="s">
        <v>165</v>
      </c>
      <c r="AU292" s="225" t="s">
        <v>81</v>
      </c>
      <c r="AY292" s="19" t="s">
        <v>163</v>
      </c>
      <c r="BE292" s="226">
        <f>IF(N292="základní",J292,0)</f>
        <v>0</v>
      </c>
      <c r="BF292" s="226">
        <f>IF(N292="snížená",J292,0)</f>
        <v>0</v>
      </c>
      <c r="BG292" s="226">
        <f>IF(N292="zákl. přenesená",J292,0)</f>
        <v>0</v>
      </c>
      <c r="BH292" s="226">
        <f>IF(N292="sníž. přenesená",J292,0)</f>
        <v>0</v>
      </c>
      <c r="BI292" s="226">
        <f>IF(N292="nulová",J292,0)</f>
        <v>0</v>
      </c>
      <c r="BJ292" s="19" t="s">
        <v>79</v>
      </c>
      <c r="BK292" s="226">
        <f>ROUND(I292*H292,2)</f>
        <v>0</v>
      </c>
      <c r="BL292" s="19" t="s">
        <v>170</v>
      </c>
      <c r="BM292" s="225" t="s">
        <v>475</v>
      </c>
    </row>
    <row r="293" spans="1:47" s="2" customFormat="1" ht="12">
      <c r="A293" s="40"/>
      <c r="B293" s="41"/>
      <c r="C293" s="42"/>
      <c r="D293" s="227" t="s">
        <v>172</v>
      </c>
      <c r="E293" s="42"/>
      <c r="F293" s="228" t="s">
        <v>476</v>
      </c>
      <c r="G293" s="42"/>
      <c r="H293" s="42"/>
      <c r="I293" s="229"/>
      <c r="J293" s="42"/>
      <c r="K293" s="42"/>
      <c r="L293" s="46"/>
      <c r="M293" s="230"/>
      <c r="N293" s="231"/>
      <c r="O293" s="86"/>
      <c r="P293" s="86"/>
      <c r="Q293" s="86"/>
      <c r="R293" s="86"/>
      <c r="S293" s="86"/>
      <c r="T293" s="87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9" t="s">
        <v>172</v>
      </c>
      <c r="AU293" s="19" t="s">
        <v>81</v>
      </c>
    </row>
    <row r="294" spans="1:47" s="2" customFormat="1" ht="12">
      <c r="A294" s="40"/>
      <c r="B294" s="41"/>
      <c r="C294" s="42"/>
      <c r="D294" s="232" t="s">
        <v>174</v>
      </c>
      <c r="E294" s="42"/>
      <c r="F294" s="233" t="s">
        <v>477</v>
      </c>
      <c r="G294" s="42"/>
      <c r="H294" s="42"/>
      <c r="I294" s="229"/>
      <c r="J294" s="42"/>
      <c r="K294" s="42"/>
      <c r="L294" s="46"/>
      <c r="M294" s="230"/>
      <c r="N294" s="231"/>
      <c r="O294" s="86"/>
      <c r="P294" s="86"/>
      <c r="Q294" s="86"/>
      <c r="R294" s="86"/>
      <c r="S294" s="86"/>
      <c r="T294" s="87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9" t="s">
        <v>174</v>
      </c>
      <c r="AU294" s="19" t="s">
        <v>81</v>
      </c>
    </row>
    <row r="295" spans="1:65" s="2" customFormat="1" ht="16.5" customHeight="1">
      <c r="A295" s="40"/>
      <c r="B295" s="41"/>
      <c r="C295" s="214" t="s">
        <v>478</v>
      </c>
      <c r="D295" s="214" t="s">
        <v>165</v>
      </c>
      <c r="E295" s="215" t="s">
        <v>479</v>
      </c>
      <c r="F295" s="216" t="s">
        <v>480</v>
      </c>
      <c r="G295" s="217" t="s">
        <v>223</v>
      </c>
      <c r="H295" s="218">
        <v>0.653</v>
      </c>
      <c r="I295" s="219"/>
      <c r="J295" s="220">
        <f>ROUND(I295*H295,2)</f>
        <v>0</v>
      </c>
      <c r="K295" s="216" t="s">
        <v>169</v>
      </c>
      <c r="L295" s="46"/>
      <c r="M295" s="221" t="s">
        <v>19</v>
      </c>
      <c r="N295" s="222" t="s">
        <v>43</v>
      </c>
      <c r="O295" s="86"/>
      <c r="P295" s="223">
        <f>O295*H295</f>
        <v>0</v>
      </c>
      <c r="Q295" s="223">
        <v>1.05555</v>
      </c>
      <c r="R295" s="223">
        <f>Q295*H295</f>
        <v>0.68927415</v>
      </c>
      <c r="S295" s="223">
        <v>0</v>
      </c>
      <c r="T295" s="224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25" t="s">
        <v>170</v>
      </c>
      <c r="AT295" s="225" t="s">
        <v>165</v>
      </c>
      <c r="AU295" s="225" t="s">
        <v>81</v>
      </c>
      <c r="AY295" s="19" t="s">
        <v>163</v>
      </c>
      <c r="BE295" s="226">
        <f>IF(N295="základní",J295,0)</f>
        <v>0</v>
      </c>
      <c r="BF295" s="226">
        <f>IF(N295="snížená",J295,0)</f>
        <v>0</v>
      </c>
      <c r="BG295" s="226">
        <f>IF(N295="zákl. přenesená",J295,0)</f>
        <v>0</v>
      </c>
      <c r="BH295" s="226">
        <f>IF(N295="sníž. přenesená",J295,0)</f>
        <v>0</v>
      </c>
      <c r="BI295" s="226">
        <f>IF(N295="nulová",J295,0)</f>
        <v>0</v>
      </c>
      <c r="BJ295" s="19" t="s">
        <v>79</v>
      </c>
      <c r="BK295" s="226">
        <f>ROUND(I295*H295,2)</f>
        <v>0</v>
      </c>
      <c r="BL295" s="19" t="s">
        <v>170</v>
      </c>
      <c r="BM295" s="225" t="s">
        <v>481</v>
      </c>
    </row>
    <row r="296" spans="1:47" s="2" customFormat="1" ht="12">
      <c r="A296" s="40"/>
      <c r="B296" s="41"/>
      <c r="C296" s="42"/>
      <c r="D296" s="227" t="s">
        <v>172</v>
      </c>
      <c r="E296" s="42"/>
      <c r="F296" s="228" t="s">
        <v>482</v>
      </c>
      <c r="G296" s="42"/>
      <c r="H296" s="42"/>
      <c r="I296" s="229"/>
      <c r="J296" s="42"/>
      <c r="K296" s="42"/>
      <c r="L296" s="46"/>
      <c r="M296" s="230"/>
      <c r="N296" s="231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172</v>
      </c>
      <c r="AU296" s="19" t="s">
        <v>81</v>
      </c>
    </row>
    <row r="297" spans="1:47" s="2" customFormat="1" ht="12">
      <c r="A297" s="40"/>
      <c r="B297" s="41"/>
      <c r="C297" s="42"/>
      <c r="D297" s="232" t="s">
        <v>174</v>
      </c>
      <c r="E297" s="42"/>
      <c r="F297" s="233" t="s">
        <v>483</v>
      </c>
      <c r="G297" s="42"/>
      <c r="H297" s="42"/>
      <c r="I297" s="229"/>
      <c r="J297" s="42"/>
      <c r="K297" s="42"/>
      <c r="L297" s="46"/>
      <c r="M297" s="230"/>
      <c r="N297" s="231"/>
      <c r="O297" s="86"/>
      <c r="P297" s="86"/>
      <c r="Q297" s="86"/>
      <c r="R297" s="86"/>
      <c r="S297" s="86"/>
      <c r="T297" s="87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9" t="s">
        <v>174</v>
      </c>
      <c r="AU297" s="19" t="s">
        <v>81</v>
      </c>
    </row>
    <row r="298" spans="1:51" s="13" customFormat="1" ht="12">
      <c r="A298" s="13"/>
      <c r="B298" s="234"/>
      <c r="C298" s="235"/>
      <c r="D298" s="227" t="s">
        <v>187</v>
      </c>
      <c r="E298" s="236" t="s">
        <v>19</v>
      </c>
      <c r="F298" s="237" t="s">
        <v>484</v>
      </c>
      <c r="G298" s="235"/>
      <c r="H298" s="238">
        <v>0.653</v>
      </c>
      <c r="I298" s="239"/>
      <c r="J298" s="235"/>
      <c r="K298" s="235"/>
      <c r="L298" s="240"/>
      <c r="M298" s="241"/>
      <c r="N298" s="242"/>
      <c r="O298" s="242"/>
      <c r="P298" s="242"/>
      <c r="Q298" s="242"/>
      <c r="R298" s="242"/>
      <c r="S298" s="242"/>
      <c r="T298" s="24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4" t="s">
        <v>187</v>
      </c>
      <c r="AU298" s="244" t="s">
        <v>81</v>
      </c>
      <c r="AV298" s="13" t="s">
        <v>81</v>
      </c>
      <c r="AW298" s="13" t="s">
        <v>33</v>
      </c>
      <c r="AX298" s="13" t="s">
        <v>79</v>
      </c>
      <c r="AY298" s="244" t="s">
        <v>163</v>
      </c>
    </row>
    <row r="299" spans="1:65" s="2" customFormat="1" ht="24.15" customHeight="1">
      <c r="A299" s="40"/>
      <c r="B299" s="41"/>
      <c r="C299" s="214" t="s">
        <v>485</v>
      </c>
      <c r="D299" s="214" t="s">
        <v>165</v>
      </c>
      <c r="E299" s="215" t="s">
        <v>486</v>
      </c>
      <c r="F299" s="216" t="s">
        <v>487</v>
      </c>
      <c r="G299" s="217" t="s">
        <v>232</v>
      </c>
      <c r="H299" s="218">
        <v>69.6</v>
      </c>
      <c r="I299" s="219"/>
      <c r="J299" s="220">
        <f>ROUND(I299*H299,2)</f>
        <v>0</v>
      </c>
      <c r="K299" s="216" t="s">
        <v>169</v>
      </c>
      <c r="L299" s="46"/>
      <c r="M299" s="221" t="s">
        <v>19</v>
      </c>
      <c r="N299" s="222" t="s">
        <v>43</v>
      </c>
      <c r="O299" s="86"/>
      <c r="P299" s="223">
        <f>O299*H299</f>
        <v>0</v>
      </c>
      <c r="Q299" s="223">
        <v>0.03465</v>
      </c>
      <c r="R299" s="223">
        <f>Q299*H299</f>
        <v>2.41164</v>
      </c>
      <c r="S299" s="223">
        <v>0</v>
      </c>
      <c r="T299" s="224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25" t="s">
        <v>170</v>
      </c>
      <c r="AT299" s="225" t="s">
        <v>165</v>
      </c>
      <c r="AU299" s="225" t="s">
        <v>81</v>
      </c>
      <c r="AY299" s="19" t="s">
        <v>163</v>
      </c>
      <c r="BE299" s="226">
        <f>IF(N299="základní",J299,0)</f>
        <v>0</v>
      </c>
      <c r="BF299" s="226">
        <f>IF(N299="snížená",J299,0)</f>
        <v>0</v>
      </c>
      <c r="BG299" s="226">
        <f>IF(N299="zákl. přenesená",J299,0)</f>
        <v>0</v>
      </c>
      <c r="BH299" s="226">
        <f>IF(N299="sníž. přenesená",J299,0)</f>
        <v>0</v>
      </c>
      <c r="BI299" s="226">
        <f>IF(N299="nulová",J299,0)</f>
        <v>0</v>
      </c>
      <c r="BJ299" s="19" t="s">
        <v>79</v>
      </c>
      <c r="BK299" s="226">
        <f>ROUND(I299*H299,2)</f>
        <v>0</v>
      </c>
      <c r="BL299" s="19" t="s">
        <v>170</v>
      </c>
      <c r="BM299" s="225" t="s">
        <v>488</v>
      </c>
    </row>
    <row r="300" spans="1:47" s="2" customFormat="1" ht="12">
      <c r="A300" s="40"/>
      <c r="B300" s="41"/>
      <c r="C300" s="42"/>
      <c r="D300" s="227" t="s">
        <v>172</v>
      </c>
      <c r="E300" s="42"/>
      <c r="F300" s="228" t="s">
        <v>489</v>
      </c>
      <c r="G300" s="42"/>
      <c r="H300" s="42"/>
      <c r="I300" s="229"/>
      <c r="J300" s="42"/>
      <c r="K300" s="42"/>
      <c r="L300" s="46"/>
      <c r="M300" s="230"/>
      <c r="N300" s="231"/>
      <c r="O300" s="86"/>
      <c r="P300" s="86"/>
      <c r="Q300" s="86"/>
      <c r="R300" s="86"/>
      <c r="S300" s="86"/>
      <c r="T300" s="87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9" t="s">
        <v>172</v>
      </c>
      <c r="AU300" s="19" t="s">
        <v>81</v>
      </c>
    </row>
    <row r="301" spans="1:47" s="2" customFormat="1" ht="12">
      <c r="A301" s="40"/>
      <c r="B301" s="41"/>
      <c r="C301" s="42"/>
      <c r="D301" s="232" t="s">
        <v>174</v>
      </c>
      <c r="E301" s="42"/>
      <c r="F301" s="233" t="s">
        <v>490</v>
      </c>
      <c r="G301" s="42"/>
      <c r="H301" s="42"/>
      <c r="I301" s="229"/>
      <c r="J301" s="42"/>
      <c r="K301" s="42"/>
      <c r="L301" s="46"/>
      <c r="M301" s="230"/>
      <c r="N301" s="231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174</v>
      </c>
      <c r="AU301" s="19" t="s">
        <v>81</v>
      </c>
    </row>
    <row r="302" spans="1:51" s="13" customFormat="1" ht="12">
      <c r="A302" s="13"/>
      <c r="B302" s="234"/>
      <c r="C302" s="235"/>
      <c r="D302" s="227" t="s">
        <v>187</v>
      </c>
      <c r="E302" s="236" t="s">
        <v>19</v>
      </c>
      <c r="F302" s="237" t="s">
        <v>491</v>
      </c>
      <c r="G302" s="235"/>
      <c r="H302" s="238">
        <v>69.6</v>
      </c>
      <c r="I302" s="239"/>
      <c r="J302" s="235"/>
      <c r="K302" s="235"/>
      <c r="L302" s="240"/>
      <c r="M302" s="241"/>
      <c r="N302" s="242"/>
      <c r="O302" s="242"/>
      <c r="P302" s="242"/>
      <c r="Q302" s="242"/>
      <c r="R302" s="242"/>
      <c r="S302" s="242"/>
      <c r="T302" s="24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4" t="s">
        <v>187</v>
      </c>
      <c r="AU302" s="244" t="s">
        <v>81</v>
      </c>
      <c r="AV302" s="13" t="s">
        <v>81</v>
      </c>
      <c r="AW302" s="13" t="s">
        <v>33</v>
      </c>
      <c r="AX302" s="13" t="s">
        <v>79</v>
      </c>
      <c r="AY302" s="244" t="s">
        <v>163</v>
      </c>
    </row>
    <row r="303" spans="1:65" s="2" customFormat="1" ht="16.5" customHeight="1">
      <c r="A303" s="40"/>
      <c r="B303" s="41"/>
      <c r="C303" s="256" t="s">
        <v>492</v>
      </c>
      <c r="D303" s="256" t="s">
        <v>279</v>
      </c>
      <c r="E303" s="257" t="s">
        <v>493</v>
      </c>
      <c r="F303" s="258" t="s">
        <v>494</v>
      </c>
      <c r="G303" s="259" t="s">
        <v>232</v>
      </c>
      <c r="H303" s="260">
        <v>69.6</v>
      </c>
      <c r="I303" s="261"/>
      <c r="J303" s="262">
        <f>ROUND(I303*H303,2)</f>
        <v>0</v>
      </c>
      <c r="K303" s="258" t="s">
        <v>19</v>
      </c>
      <c r="L303" s="263"/>
      <c r="M303" s="264" t="s">
        <v>19</v>
      </c>
      <c r="N303" s="265" t="s">
        <v>43</v>
      </c>
      <c r="O303" s="86"/>
      <c r="P303" s="223">
        <f>O303*H303</f>
        <v>0</v>
      </c>
      <c r="Q303" s="223">
        <v>0</v>
      </c>
      <c r="R303" s="223">
        <f>Q303*H303</f>
        <v>0</v>
      </c>
      <c r="S303" s="223">
        <v>0</v>
      </c>
      <c r="T303" s="224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25" t="s">
        <v>220</v>
      </c>
      <c r="AT303" s="225" t="s">
        <v>279</v>
      </c>
      <c r="AU303" s="225" t="s">
        <v>81</v>
      </c>
      <c r="AY303" s="19" t="s">
        <v>163</v>
      </c>
      <c r="BE303" s="226">
        <f>IF(N303="základní",J303,0)</f>
        <v>0</v>
      </c>
      <c r="BF303" s="226">
        <f>IF(N303="snížená",J303,0)</f>
        <v>0</v>
      </c>
      <c r="BG303" s="226">
        <f>IF(N303="zákl. přenesená",J303,0)</f>
        <v>0</v>
      </c>
      <c r="BH303" s="226">
        <f>IF(N303="sníž. přenesená",J303,0)</f>
        <v>0</v>
      </c>
      <c r="BI303" s="226">
        <f>IF(N303="nulová",J303,0)</f>
        <v>0</v>
      </c>
      <c r="BJ303" s="19" t="s">
        <v>79</v>
      </c>
      <c r="BK303" s="226">
        <f>ROUND(I303*H303,2)</f>
        <v>0</v>
      </c>
      <c r="BL303" s="19" t="s">
        <v>170</v>
      </c>
      <c r="BM303" s="225" t="s">
        <v>495</v>
      </c>
    </row>
    <row r="304" spans="1:47" s="2" customFormat="1" ht="12">
      <c r="A304" s="40"/>
      <c r="B304" s="41"/>
      <c r="C304" s="42"/>
      <c r="D304" s="227" t="s">
        <v>172</v>
      </c>
      <c r="E304" s="42"/>
      <c r="F304" s="228" t="s">
        <v>494</v>
      </c>
      <c r="G304" s="42"/>
      <c r="H304" s="42"/>
      <c r="I304" s="229"/>
      <c r="J304" s="42"/>
      <c r="K304" s="42"/>
      <c r="L304" s="46"/>
      <c r="M304" s="230"/>
      <c r="N304" s="231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172</v>
      </c>
      <c r="AU304" s="19" t="s">
        <v>81</v>
      </c>
    </row>
    <row r="305" spans="1:65" s="2" customFormat="1" ht="33" customHeight="1">
      <c r="A305" s="40"/>
      <c r="B305" s="41"/>
      <c r="C305" s="214" t="s">
        <v>496</v>
      </c>
      <c r="D305" s="214" t="s">
        <v>165</v>
      </c>
      <c r="E305" s="215" t="s">
        <v>497</v>
      </c>
      <c r="F305" s="216" t="s">
        <v>498</v>
      </c>
      <c r="G305" s="217" t="s">
        <v>223</v>
      </c>
      <c r="H305" s="218">
        <v>9.5</v>
      </c>
      <c r="I305" s="219"/>
      <c r="J305" s="220">
        <f>ROUND(I305*H305,2)</f>
        <v>0</v>
      </c>
      <c r="K305" s="216" t="s">
        <v>169</v>
      </c>
      <c r="L305" s="46"/>
      <c r="M305" s="221" t="s">
        <v>19</v>
      </c>
      <c r="N305" s="222" t="s">
        <v>43</v>
      </c>
      <c r="O305" s="86"/>
      <c r="P305" s="223">
        <f>O305*H305</f>
        <v>0</v>
      </c>
      <c r="Q305" s="223">
        <v>0</v>
      </c>
      <c r="R305" s="223">
        <f>Q305*H305</f>
        <v>0</v>
      </c>
      <c r="S305" s="223">
        <v>0</v>
      </c>
      <c r="T305" s="224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25" t="s">
        <v>170</v>
      </c>
      <c r="AT305" s="225" t="s">
        <v>165</v>
      </c>
      <c r="AU305" s="225" t="s">
        <v>81</v>
      </c>
      <c r="AY305" s="19" t="s">
        <v>163</v>
      </c>
      <c r="BE305" s="226">
        <f>IF(N305="základní",J305,0)</f>
        <v>0</v>
      </c>
      <c r="BF305" s="226">
        <f>IF(N305="snížená",J305,0)</f>
        <v>0</v>
      </c>
      <c r="BG305" s="226">
        <f>IF(N305="zákl. přenesená",J305,0)</f>
        <v>0</v>
      </c>
      <c r="BH305" s="226">
        <f>IF(N305="sníž. přenesená",J305,0)</f>
        <v>0</v>
      </c>
      <c r="BI305" s="226">
        <f>IF(N305="nulová",J305,0)</f>
        <v>0</v>
      </c>
      <c r="BJ305" s="19" t="s">
        <v>79</v>
      </c>
      <c r="BK305" s="226">
        <f>ROUND(I305*H305,2)</f>
        <v>0</v>
      </c>
      <c r="BL305" s="19" t="s">
        <v>170</v>
      </c>
      <c r="BM305" s="225" t="s">
        <v>499</v>
      </c>
    </row>
    <row r="306" spans="1:47" s="2" customFormat="1" ht="12">
      <c r="A306" s="40"/>
      <c r="B306" s="41"/>
      <c r="C306" s="42"/>
      <c r="D306" s="227" t="s">
        <v>172</v>
      </c>
      <c r="E306" s="42"/>
      <c r="F306" s="228" t="s">
        <v>500</v>
      </c>
      <c r="G306" s="42"/>
      <c r="H306" s="42"/>
      <c r="I306" s="229"/>
      <c r="J306" s="42"/>
      <c r="K306" s="42"/>
      <c r="L306" s="46"/>
      <c r="M306" s="230"/>
      <c r="N306" s="231"/>
      <c r="O306" s="86"/>
      <c r="P306" s="86"/>
      <c r="Q306" s="86"/>
      <c r="R306" s="86"/>
      <c r="S306" s="86"/>
      <c r="T306" s="87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T306" s="19" t="s">
        <v>172</v>
      </c>
      <c r="AU306" s="19" t="s">
        <v>81</v>
      </c>
    </row>
    <row r="307" spans="1:47" s="2" customFormat="1" ht="12">
      <c r="A307" s="40"/>
      <c r="B307" s="41"/>
      <c r="C307" s="42"/>
      <c r="D307" s="232" t="s">
        <v>174</v>
      </c>
      <c r="E307" s="42"/>
      <c r="F307" s="233" t="s">
        <v>501</v>
      </c>
      <c r="G307" s="42"/>
      <c r="H307" s="42"/>
      <c r="I307" s="229"/>
      <c r="J307" s="42"/>
      <c r="K307" s="42"/>
      <c r="L307" s="46"/>
      <c r="M307" s="230"/>
      <c r="N307" s="231"/>
      <c r="O307" s="86"/>
      <c r="P307" s="86"/>
      <c r="Q307" s="86"/>
      <c r="R307" s="86"/>
      <c r="S307" s="86"/>
      <c r="T307" s="87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T307" s="19" t="s">
        <v>174</v>
      </c>
      <c r="AU307" s="19" t="s">
        <v>81</v>
      </c>
    </row>
    <row r="308" spans="1:65" s="2" customFormat="1" ht="16.5" customHeight="1">
      <c r="A308" s="40"/>
      <c r="B308" s="41"/>
      <c r="C308" s="256" t="s">
        <v>502</v>
      </c>
      <c r="D308" s="256" t="s">
        <v>279</v>
      </c>
      <c r="E308" s="257" t="s">
        <v>503</v>
      </c>
      <c r="F308" s="258" t="s">
        <v>504</v>
      </c>
      <c r="G308" s="259" t="s">
        <v>223</v>
      </c>
      <c r="H308" s="260">
        <v>9.7</v>
      </c>
      <c r="I308" s="261"/>
      <c r="J308" s="262">
        <f>ROUND(I308*H308,2)</f>
        <v>0</v>
      </c>
      <c r="K308" s="258" t="s">
        <v>19</v>
      </c>
      <c r="L308" s="263"/>
      <c r="M308" s="264" t="s">
        <v>19</v>
      </c>
      <c r="N308" s="265" t="s">
        <v>43</v>
      </c>
      <c r="O308" s="86"/>
      <c r="P308" s="223">
        <f>O308*H308</f>
        <v>0</v>
      </c>
      <c r="Q308" s="223">
        <v>0</v>
      </c>
      <c r="R308" s="223">
        <f>Q308*H308</f>
        <v>0</v>
      </c>
      <c r="S308" s="223">
        <v>0</v>
      </c>
      <c r="T308" s="224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25" t="s">
        <v>220</v>
      </c>
      <c r="AT308" s="225" t="s">
        <v>279</v>
      </c>
      <c r="AU308" s="225" t="s">
        <v>81</v>
      </c>
      <c r="AY308" s="19" t="s">
        <v>163</v>
      </c>
      <c r="BE308" s="226">
        <f>IF(N308="základní",J308,0)</f>
        <v>0</v>
      </c>
      <c r="BF308" s="226">
        <f>IF(N308="snížená",J308,0)</f>
        <v>0</v>
      </c>
      <c r="BG308" s="226">
        <f>IF(N308="zákl. přenesená",J308,0)</f>
        <v>0</v>
      </c>
      <c r="BH308" s="226">
        <f>IF(N308="sníž. přenesená",J308,0)</f>
        <v>0</v>
      </c>
      <c r="BI308" s="226">
        <f>IF(N308="nulová",J308,0)</f>
        <v>0</v>
      </c>
      <c r="BJ308" s="19" t="s">
        <v>79</v>
      </c>
      <c r="BK308" s="226">
        <f>ROUND(I308*H308,2)</f>
        <v>0</v>
      </c>
      <c r="BL308" s="19" t="s">
        <v>170</v>
      </c>
      <c r="BM308" s="225" t="s">
        <v>505</v>
      </c>
    </row>
    <row r="309" spans="1:47" s="2" customFormat="1" ht="12">
      <c r="A309" s="40"/>
      <c r="B309" s="41"/>
      <c r="C309" s="42"/>
      <c r="D309" s="227" t="s">
        <v>172</v>
      </c>
      <c r="E309" s="42"/>
      <c r="F309" s="228" t="s">
        <v>504</v>
      </c>
      <c r="G309" s="42"/>
      <c r="H309" s="42"/>
      <c r="I309" s="229"/>
      <c r="J309" s="42"/>
      <c r="K309" s="42"/>
      <c r="L309" s="46"/>
      <c r="M309" s="230"/>
      <c r="N309" s="231"/>
      <c r="O309" s="86"/>
      <c r="P309" s="86"/>
      <c r="Q309" s="86"/>
      <c r="R309" s="86"/>
      <c r="S309" s="86"/>
      <c r="T309" s="87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T309" s="19" t="s">
        <v>172</v>
      </c>
      <c r="AU309" s="19" t="s">
        <v>81</v>
      </c>
    </row>
    <row r="310" spans="1:47" s="2" customFormat="1" ht="12">
      <c r="A310" s="40"/>
      <c r="B310" s="41"/>
      <c r="C310" s="42"/>
      <c r="D310" s="227" t="s">
        <v>301</v>
      </c>
      <c r="E310" s="42"/>
      <c r="F310" s="266" t="s">
        <v>506</v>
      </c>
      <c r="G310" s="42"/>
      <c r="H310" s="42"/>
      <c r="I310" s="229"/>
      <c r="J310" s="42"/>
      <c r="K310" s="42"/>
      <c r="L310" s="46"/>
      <c r="M310" s="230"/>
      <c r="N310" s="231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301</v>
      </c>
      <c r="AU310" s="19" t="s">
        <v>81</v>
      </c>
    </row>
    <row r="311" spans="1:63" s="12" customFormat="1" ht="22.8" customHeight="1">
      <c r="A311" s="12"/>
      <c r="B311" s="198"/>
      <c r="C311" s="199"/>
      <c r="D311" s="200" t="s">
        <v>71</v>
      </c>
      <c r="E311" s="212" t="s">
        <v>198</v>
      </c>
      <c r="F311" s="212" t="s">
        <v>507</v>
      </c>
      <c r="G311" s="199"/>
      <c r="H311" s="199"/>
      <c r="I311" s="202"/>
      <c r="J311" s="213">
        <f>BK311</f>
        <v>0</v>
      </c>
      <c r="K311" s="199"/>
      <c r="L311" s="204"/>
      <c r="M311" s="205"/>
      <c r="N311" s="206"/>
      <c r="O311" s="206"/>
      <c r="P311" s="207">
        <f>SUM(P312:P329)</f>
        <v>0</v>
      </c>
      <c r="Q311" s="206"/>
      <c r="R311" s="207">
        <f>SUM(R312:R329)</f>
        <v>5.60375</v>
      </c>
      <c r="S311" s="206"/>
      <c r="T311" s="208">
        <f>SUM(T312:T329)</f>
        <v>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209" t="s">
        <v>79</v>
      </c>
      <c r="AT311" s="210" t="s">
        <v>71</v>
      </c>
      <c r="AU311" s="210" t="s">
        <v>79</v>
      </c>
      <c r="AY311" s="209" t="s">
        <v>163</v>
      </c>
      <c r="BK311" s="211">
        <f>SUM(BK312:BK329)</f>
        <v>0</v>
      </c>
    </row>
    <row r="312" spans="1:65" s="2" customFormat="1" ht="24.15" customHeight="1">
      <c r="A312" s="40"/>
      <c r="B312" s="41"/>
      <c r="C312" s="214" t="s">
        <v>508</v>
      </c>
      <c r="D312" s="214" t="s">
        <v>165</v>
      </c>
      <c r="E312" s="215" t="s">
        <v>509</v>
      </c>
      <c r="F312" s="216" t="s">
        <v>510</v>
      </c>
      <c r="G312" s="217" t="s">
        <v>168</v>
      </c>
      <c r="H312" s="218">
        <v>53</v>
      </c>
      <c r="I312" s="219"/>
      <c r="J312" s="220">
        <f>ROUND(I312*H312,2)</f>
        <v>0</v>
      </c>
      <c r="K312" s="216" t="s">
        <v>169</v>
      </c>
      <c r="L312" s="46"/>
      <c r="M312" s="221" t="s">
        <v>19</v>
      </c>
      <c r="N312" s="222" t="s">
        <v>43</v>
      </c>
      <c r="O312" s="86"/>
      <c r="P312" s="223">
        <f>O312*H312</f>
        <v>0</v>
      </c>
      <c r="Q312" s="223">
        <v>0</v>
      </c>
      <c r="R312" s="223">
        <f>Q312*H312</f>
        <v>0</v>
      </c>
      <c r="S312" s="223">
        <v>0</v>
      </c>
      <c r="T312" s="224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25" t="s">
        <v>170</v>
      </c>
      <c r="AT312" s="225" t="s">
        <v>165</v>
      </c>
      <c r="AU312" s="225" t="s">
        <v>81</v>
      </c>
      <c r="AY312" s="19" t="s">
        <v>163</v>
      </c>
      <c r="BE312" s="226">
        <f>IF(N312="základní",J312,0)</f>
        <v>0</v>
      </c>
      <c r="BF312" s="226">
        <f>IF(N312="snížená",J312,0)</f>
        <v>0</v>
      </c>
      <c r="BG312" s="226">
        <f>IF(N312="zákl. přenesená",J312,0)</f>
        <v>0</v>
      </c>
      <c r="BH312" s="226">
        <f>IF(N312="sníž. přenesená",J312,0)</f>
        <v>0</v>
      </c>
      <c r="BI312" s="226">
        <f>IF(N312="nulová",J312,0)</f>
        <v>0</v>
      </c>
      <c r="BJ312" s="19" t="s">
        <v>79</v>
      </c>
      <c r="BK312" s="226">
        <f>ROUND(I312*H312,2)</f>
        <v>0</v>
      </c>
      <c r="BL312" s="19" t="s">
        <v>170</v>
      </c>
      <c r="BM312" s="225" t="s">
        <v>511</v>
      </c>
    </row>
    <row r="313" spans="1:47" s="2" customFormat="1" ht="12">
      <c r="A313" s="40"/>
      <c r="B313" s="41"/>
      <c r="C313" s="42"/>
      <c r="D313" s="227" t="s">
        <v>172</v>
      </c>
      <c r="E313" s="42"/>
      <c r="F313" s="228" t="s">
        <v>512</v>
      </c>
      <c r="G313" s="42"/>
      <c r="H313" s="42"/>
      <c r="I313" s="229"/>
      <c r="J313" s="42"/>
      <c r="K313" s="42"/>
      <c r="L313" s="46"/>
      <c r="M313" s="230"/>
      <c r="N313" s="231"/>
      <c r="O313" s="86"/>
      <c r="P313" s="86"/>
      <c r="Q313" s="86"/>
      <c r="R313" s="86"/>
      <c r="S313" s="86"/>
      <c r="T313" s="87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9" t="s">
        <v>172</v>
      </c>
      <c r="AU313" s="19" t="s">
        <v>81</v>
      </c>
    </row>
    <row r="314" spans="1:47" s="2" customFormat="1" ht="12">
      <c r="A314" s="40"/>
      <c r="B314" s="41"/>
      <c r="C314" s="42"/>
      <c r="D314" s="232" t="s">
        <v>174</v>
      </c>
      <c r="E314" s="42"/>
      <c r="F314" s="233" t="s">
        <v>513</v>
      </c>
      <c r="G314" s="42"/>
      <c r="H314" s="42"/>
      <c r="I314" s="229"/>
      <c r="J314" s="42"/>
      <c r="K314" s="42"/>
      <c r="L314" s="46"/>
      <c r="M314" s="230"/>
      <c r="N314" s="231"/>
      <c r="O314" s="86"/>
      <c r="P314" s="86"/>
      <c r="Q314" s="86"/>
      <c r="R314" s="86"/>
      <c r="S314" s="86"/>
      <c r="T314" s="87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T314" s="19" t="s">
        <v>174</v>
      </c>
      <c r="AU314" s="19" t="s">
        <v>81</v>
      </c>
    </row>
    <row r="315" spans="1:51" s="13" customFormat="1" ht="12">
      <c r="A315" s="13"/>
      <c r="B315" s="234"/>
      <c r="C315" s="235"/>
      <c r="D315" s="227" t="s">
        <v>187</v>
      </c>
      <c r="E315" s="236" t="s">
        <v>19</v>
      </c>
      <c r="F315" s="237" t="s">
        <v>332</v>
      </c>
      <c r="G315" s="235"/>
      <c r="H315" s="238">
        <v>25</v>
      </c>
      <c r="I315" s="239"/>
      <c r="J315" s="235"/>
      <c r="K315" s="235"/>
      <c r="L315" s="240"/>
      <c r="M315" s="241"/>
      <c r="N315" s="242"/>
      <c r="O315" s="242"/>
      <c r="P315" s="242"/>
      <c r="Q315" s="242"/>
      <c r="R315" s="242"/>
      <c r="S315" s="242"/>
      <c r="T315" s="24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4" t="s">
        <v>187</v>
      </c>
      <c r="AU315" s="244" t="s">
        <v>81</v>
      </c>
      <c r="AV315" s="13" t="s">
        <v>81</v>
      </c>
      <c r="AW315" s="13" t="s">
        <v>33</v>
      </c>
      <c r="AX315" s="13" t="s">
        <v>72</v>
      </c>
      <c r="AY315" s="244" t="s">
        <v>163</v>
      </c>
    </row>
    <row r="316" spans="1:51" s="13" customFormat="1" ht="12">
      <c r="A316" s="13"/>
      <c r="B316" s="234"/>
      <c r="C316" s="235"/>
      <c r="D316" s="227" t="s">
        <v>187</v>
      </c>
      <c r="E316" s="236" t="s">
        <v>19</v>
      </c>
      <c r="F316" s="237" t="s">
        <v>355</v>
      </c>
      <c r="G316" s="235"/>
      <c r="H316" s="238">
        <v>28</v>
      </c>
      <c r="I316" s="239"/>
      <c r="J316" s="235"/>
      <c r="K316" s="235"/>
      <c r="L316" s="240"/>
      <c r="M316" s="241"/>
      <c r="N316" s="242"/>
      <c r="O316" s="242"/>
      <c r="P316" s="242"/>
      <c r="Q316" s="242"/>
      <c r="R316" s="242"/>
      <c r="S316" s="242"/>
      <c r="T316" s="24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4" t="s">
        <v>187</v>
      </c>
      <c r="AU316" s="244" t="s">
        <v>81</v>
      </c>
      <c r="AV316" s="13" t="s">
        <v>81</v>
      </c>
      <c r="AW316" s="13" t="s">
        <v>33</v>
      </c>
      <c r="AX316" s="13" t="s">
        <v>72</v>
      </c>
      <c r="AY316" s="244" t="s">
        <v>163</v>
      </c>
    </row>
    <row r="317" spans="1:51" s="14" customFormat="1" ht="12">
      <c r="A317" s="14"/>
      <c r="B317" s="245"/>
      <c r="C317" s="246"/>
      <c r="D317" s="227" t="s">
        <v>187</v>
      </c>
      <c r="E317" s="247" t="s">
        <v>19</v>
      </c>
      <c r="F317" s="248" t="s">
        <v>190</v>
      </c>
      <c r="G317" s="246"/>
      <c r="H317" s="249">
        <v>53</v>
      </c>
      <c r="I317" s="250"/>
      <c r="J317" s="246"/>
      <c r="K317" s="246"/>
      <c r="L317" s="251"/>
      <c r="M317" s="252"/>
      <c r="N317" s="253"/>
      <c r="O317" s="253"/>
      <c r="P317" s="253"/>
      <c r="Q317" s="253"/>
      <c r="R317" s="253"/>
      <c r="S317" s="253"/>
      <c r="T317" s="25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5" t="s">
        <v>187</v>
      </c>
      <c r="AU317" s="255" t="s">
        <v>81</v>
      </c>
      <c r="AV317" s="14" t="s">
        <v>170</v>
      </c>
      <c r="AW317" s="14" t="s">
        <v>33</v>
      </c>
      <c r="AX317" s="14" t="s">
        <v>79</v>
      </c>
      <c r="AY317" s="255" t="s">
        <v>163</v>
      </c>
    </row>
    <row r="318" spans="1:65" s="2" customFormat="1" ht="21.75" customHeight="1">
      <c r="A318" s="40"/>
      <c r="B318" s="41"/>
      <c r="C318" s="214" t="s">
        <v>514</v>
      </c>
      <c r="D318" s="214" t="s">
        <v>165</v>
      </c>
      <c r="E318" s="215" t="s">
        <v>515</v>
      </c>
      <c r="F318" s="216" t="s">
        <v>516</v>
      </c>
      <c r="G318" s="217" t="s">
        <v>168</v>
      </c>
      <c r="H318" s="218">
        <v>53</v>
      </c>
      <c r="I318" s="219"/>
      <c r="J318" s="220">
        <f>ROUND(I318*H318,2)</f>
        <v>0</v>
      </c>
      <c r="K318" s="216" t="s">
        <v>169</v>
      </c>
      <c r="L318" s="46"/>
      <c r="M318" s="221" t="s">
        <v>19</v>
      </c>
      <c r="N318" s="222" t="s">
        <v>43</v>
      </c>
      <c r="O318" s="86"/>
      <c r="P318" s="223">
        <f>O318*H318</f>
        <v>0</v>
      </c>
      <c r="Q318" s="223">
        <v>0</v>
      </c>
      <c r="R318" s="223">
        <f>Q318*H318</f>
        <v>0</v>
      </c>
      <c r="S318" s="223">
        <v>0</v>
      </c>
      <c r="T318" s="224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25" t="s">
        <v>170</v>
      </c>
      <c r="AT318" s="225" t="s">
        <v>165</v>
      </c>
      <c r="AU318" s="225" t="s">
        <v>81</v>
      </c>
      <c r="AY318" s="19" t="s">
        <v>163</v>
      </c>
      <c r="BE318" s="226">
        <f>IF(N318="základní",J318,0)</f>
        <v>0</v>
      </c>
      <c r="BF318" s="226">
        <f>IF(N318="snížená",J318,0)</f>
        <v>0</v>
      </c>
      <c r="BG318" s="226">
        <f>IF(N318="zákl. přenesená",J318,0)</f>
        <v>0</v>
      </c>
      <c r="BH318" s="226">
        <f>IF(N318="sníž. přenesená",J318,0)</f>
        <v>0</v>
      </c>
      <c r="BI318" s="226">
        <f>IF(N318="nulová",J318,0)</f>
        <v>0</v>
      </c>
      <c r="BJ318" s="19" t="s">
        <v>79</v>
      </c>
      <c r="BK318" s="226">
        <f>ROUND(I318*H318,2)</f>
        <v>0</v>
      </c>
      <c r="BL318" s="19" t="s">
        <v>170</v>
      </c>
      <c r="BM318" s="225" t="s">
        <v>517</v>
      </c>
    </row>
    <row r="319" spans="1:47" s="2" customFormat="1" ht="12">
      <c r="A319" s="40"/>
      <c r="B319" s="41"/>
      <c r="C319" s="42"/>
      <c r="D319" s="227" t="s">
        <v>172</v>
      </c>
      <c r="E319" s="42"/>
      <c r="F319" s="228" t="s">
        <v>518</v>
      </c>
      <c r="G319" s="42"/>
      <c r="H319" s="42"/>
      <c r="I319" s="229"/>
      <c r="J319" s="42"/>
      <c r="K319" s="42"/>
      <c r="L319" s="46"/>
      <c r="M319" s="230"/>
      <c r="N319" s="231"/>
      <c r="O319" s="86"/>
      <c r="P319" s="86"/>
      <c r="Q319" s="86"/>
      <c r="R319" s="86"/>
      <c r="S319" s="86"/>
      <c r="T319" s="87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9" t="s">
        <v>172</v>
      </c>
      <c r="AU319" s="19" t="s">
        <v>81</v>
      </c>
    </row>
    <row r="320" spans="1:47" s="2" customFormat="1" ht="12">
      <c r="A320" s="40"/>
      <c r="B320" s="41"/>
      <c r="C320" s="42"/>
      <c r="D320" s="232" t="s">
        <v>174</v>
      </c>
      <c r="E320" s="42"/>
      <c r="F320" s="233" t="s">
        <v>519</v>
      </c>
      <c r="G320" s="42"/>
      <c r="H320" s="42"/>
      <c r="I320" s="229"/>
      <c r="J320" s="42"/>
      <c r="K320" s="42"/>
      <c r="L320" s="46"/>
      <c r="M320" s="230"/>
      <c r="N320" s="231"/>
      <c r="O320" s="86"/>
      <c r="P320" s="86"/>
      <c r="Q320" s="86"/>
      <c r="R320" s="86"/>
      <c r="S320" s="86"/>
      <c r="T320" s="87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9" t="s">
        <v>174</v>
      </c>
      <c r="AU320" s="19" t="s">
        <v>81</v>
      </c>
    </row>
    <row r="321" spans="1:65" s="2" customFormat="1" ht="24.15" customHeight="1">
      <c r="A321" s="40"/>
      <c r="B321" s="41"/>
      <c r="C321" s="214" t="s">
        <v>520</v>
      </c>
      <c r="D321" s="214" t="s">
        <v>165</v>
      </c>
      <c r="E321" s="215" t="s">
        <v>521</v>
      </c>
      <c r="F321" s="216" t="s">
        <v>522</v>
      </c>
      <c r="G321" s="217" t="s">
        <v>168</v>
      </c>
      <c r="H321" s="218">
        <v>28</v>
      </c>
      <c r="I321" s="219"/>
      <c r="J321" s="220">
        <f>ROUND(I321*H321,2)</f>
        <v>0</v>
      </c>
      <c r="K321" s="216" t="s">
        <v>169</v>
      </c>
      <c r="L321" s="46"/>
      <c r="M321" s="221" t="s">
        <v>19</v>
      </c>
      <c r="N321" s="222" t="s">
        <v>43</v>
      </c>
      <c r="O321" s="86"/>
      <c r="P321" s="223">
        <f>O321*H321</f>
        <v>0</v>
      </c>
      <c r="Q321" s="223">
        <v>0</v>
      </c>
      <c r="R321" s="223">
        <f>Q321*H321</f>
        <v>0</v>
      </c>
      <c r="S321" s="223">
        <v>0</v>
      </c>
      <c r="T321" s="224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25" t="s">
        <v>170</v>
      </c>
      <c r="AT321" s="225" t="s">
        <v>165</v>
      </c>
      <c r="AU321" s="225" t="s">
        <v>81</v>
      </c>
      <c r="AY321" s="19" t="s">
        <v>163</v>
      </c>
      <c r="BE321" s="226">
        <f>IF(N321="základní",J321,0)</f>
        <v>0</v>
      </c>
      <c r="BF321" s="226">
        <f>IF(N321="snížená",J321,0)</f>
        <v>0</v>
      </c>
      <c r="BG321" s="226">
        <f>IF(N321="zákl. přenesená",J321,0)</f>
        <v>0</v>
      </c>
      <c r="BH321" s="226">
        <f>IF(N321="sníž. přenesená",J321,0)</f>
        <v>0</v>
      </c>
      <c r="BI321" s="226">
        <f>IF(N321="nulová",J321,0)</f>
        <v>0</v>
      </c>
      <c r="BJ321" s="19" t="s">
        <v>79</v>
      </c>
      <c r="BK321" s="226">
        <f>ROUND(I321*H321,2)</f>
        <v>0</v>
      </c>
      <c r="BL321" s="19" t="s">
        <v>170</v>
      </c>
      <c r="BM321" s="225" t="s">
        <v>523</v>
      </c>
    </row>
    <row r="322" spans="1:47" s="2" customFormat="1" ht="12">
      <c r="A322" s="40"/>
      <c r="B322" s="41"/>
      <c r="C322" s="42"/>
      <c r="D322" s="227" t="s">
        <v>172</v>
      </c>
      <c r="E322" s="42"/>
      <c r="F322" s="228" t="s">
        <v>524</v>
      </c>
      <c r="G322" s="42"/>
      <c r="H322" s="42"/>
      <c r="I322" s="229"/>
      <c r="J322" s="42"/>
      <c r="K322" s="42"/>
      <c r="L322" s="46"/>
      <c r="M322" s="230"/>
      <c r="N322" s="231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172</v>
      </c>
      <c r="AU322" s="19" t="s">
        <v>81</v>
      </c>
    </row>
    <row r="323" spans="1:47" s="2" customFormat="1" ht="12">
      <c r="A323" s="40"/>
      <c r="B323" s="41"/>
      <c r="C323" s="42"/>
      <c r="D323" s="232" t="s">
        <v>174</v>
      </c>
      <c r="E323" s="42"/>
      <c r="F323" s="233" t="s">
        <v>525</v>
      </c>
      <c r="G323" s="42"/>
      <c r="H323" s="42"/>
      <c r="I323" s="229"/>
      <c r="J323" s="42"/>
      <c r="K323" s="42"/>
      <c r="L323" s="46"/>
      <c r="M323" s="230"/>
      <c r="N323" s="231"/>
      <c r="O323" s="86"/>
      <c r="P323" s="86"/>
      <c r="Q323" s="86"/>
      <c r="R323" s="86"/>
      <c r="S323" s="86"/>
      <c r="T323" s="87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T323" s="19" t="s">
        <v>174</v>
      </c>
      <c r="AU323" s="19" t="s">
        <v>81</v>
      </c>
    </row>
    <row r="324" spans="1:65" s="2" customFormat="1" ht="24.15" customHeight="1">
      <c r="A324" s="40"/>
      <c r="B324" s="41"/>
      <c r="C324" s="214" t="s">
        <v>526</v>
      </c>
      <c r="D324" s="214" t="s">
        <v>165</v>
      </c>
      <c r="E324" s="215" t="s">
        <v>527</v>
      </c>
      <c r="F324" s="216" t="s">
        <v>528</v>
      </c>
      <c r="G324" s="217" t="s">
        <v>168</v>
      </c>
      <c r="H324" s="218">
        <v>25</v>
      </c>
      <c r="I324" s="219"/>
      <c r="J324" s="220">
        <f>ROUND(I324*H324,2)</f>
        <v>0</v>
      </c>
      <c r="K324" s="216" t="s">
        <v>169</v>
      </c>
      <c r="L324" s="46"/>
      <c r="M324" s="221" t="s">
        <v>19</v>
      </c>
      <c r="N324" s="222" t="s">
        <v>43</v>
      </c>
      <c r="O324" s="86"/>
      <c r="P324" s="223">
        <f>O324*H324</f>
        <v>0</v>
      </c>
      <c r="Q324" s="223">
        <v>0.08922</v>
      </c>
      <c r="R324" s="223">
        <f>Q324*H324</f>
        <v>2.2304999999999997</v>
      </c>
      <c r="S324" s="223">
        <v>0</v>
      </c>
      <c r="T324" s="224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25" t="s">
        <v>170</v>
      </c>
      <c r="AT324" s="225" t="s">
        <v>165</v>
      </c>
      <c r="AU324" s="225" t="s">
        <v>81</v>
      </c>
      <c r="AY324" s="19" t="s">
        <v>163</v>
      </c>
      <c r="BE324" s="226">
        <f>IF(N324="základní",J324,0)</f>
        <v>0</v>
      </c>
      <c r="BF324" s="226">
        <f>IF(N324="snížená",J324,0)</f>
        <v>0</v>
      </c>
      <c r="BG324" s="226">
        <f>IF(N324="zákl. přenesená",J324,0)</f>
        <v>0</v>
      </c>
      <c r="BH324" s="226">
        <f>IF(N324="sníž. přenesená",J324,0)</f>
        <v>0</v>
      </c>
      <c r="BI324" s="226">
        <f>IF(N324="nulová",J324,0)</f>
        <v>0</v>
      </c>
      <c r="BJ324" s="19" t="s">
        <v>79</v>
      </c>
      <c r="BK324" s="226">
        <f>ROUND(I324*H324,2)</f>
        <v>0</v>
      </c>
      <c r="BL324" s="19" t="s">
        <v>170</v>
      </c>
      <c r="BM324" s="225" t="s">
        <v>529</v>
      </c>
    </row>
    <row r="325" spans="1:47" s="2" customFormat="1" ht="12">
      <c r="A325" s="40"/>
      <c r="B325" s="41"/>
      <c r="C325" s="42"/>
      <c r="D325" s="227" t="s">
        <v>172</v>
      </c>
      <c r="E325" s="42"/>
      <c r="F325" s="228" t="s">
        <v>530</v>
      </c>
      <c r="G325" s="42"/>
      <c r="H325" s="42"/>
      <c r="I325" s="229"/>
      <c r="J325" s="42"/>
      <c r="K325" s="42"/>
      <c r="L325" s="46"/>
      <c r="M325" s="230"/>
      <c r="N325" s="231"/>
      <c r="O325" s="86"/>
      <c r="P325" s="86"/>
      <c r="Q325" s="86"/>
      <c r="R325" s="86"/>
      <c r="S325" s="86"/>
      <c r="T325" s="87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9" t="s">
        <v>172</v>
      </c>
      <c r="AU325" s="19" t="s">
        <v>81</v>
      </c>
    </row>
    <row r="326" spans="1:47" s="2" customFormat="1" ht="12">
      <c r="A326" s="40"/>
      <c r="B326" s="41"/>
      <c r="C326" s="42"/>
      <c r="D326" s="232" t="s">
        <v>174</v>
      </c>
      <c r="E326" s="42"/>
      <c r="F326" s="233" t="s">
        <v>531</v>
      </c>
      <c r="G326" s="42"/>
      <c r="H326" s="42"/>
      <c r="I326" s="229"/>
      <c r="J326" s="42"/>
      <c r="K326" s="42"/>
      <c r="L326" s="46"/>
      <c r="M326" s="230"/>
      <c r="N326" s="231"/>
      <c r="O326" s="86"/>
      <c r="P326" s="86"/>
      <c r="Q326" s="86"/>
      <c r="R326" s="86"/>
      <c r="S326" s="86"/>
      <c r="T326" s="87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T326" s="19" t="s">
        <v>174</v>
      </c>
      <c r="AU326" s="19" t="s">
        <v>81</v>
      </c>
    </row>
    <row r="327" spans="1:65" s="2" customFormat="1" ht="21.75" customHeight="1">
      <c r="A327" s="40"/>
      <c r="B327" s="41"/>
      <c r="C327" s="256" t="s">
        <v>532</v>
      </c>
      <c r="D327" s="256" t="s">
        <v>279</v>
      </c>
      <c r="E327" s="257" t="s">
        <v>533</v>
      </c>
      <c r="F327" s="258" t="s">
        <v>534</v>
      </c>
      <c r="G327" s="259" t="s">
        <v>168</v>
      </c>
      <c r="H327" s="260">
        <v>25.75</v>
      </c>
      <c r="I327" s="261"/>
      <c r="J327" s="262">
        <f>ROUND(I327*H327,2)</f>
        <v>0</v>
      </c>
      <c r="K327" s="258" t="s">
        <v>169</v>
      </c>
      <c r="L327" s="263"/>
      <c r="M327" s="264" t="s">
        <v>19</v>
      </c>
      <c r="N327" s="265" t="s">
        <v>43</v>
      </c>
      <c r="O327" s="86"/>
      <c r="P327" s="223">
        <f>O327*H327</f>
        <v>0</v>
      </c>
      <c r="Q327" s="223">
        <v>0.131</v>
      </c>
      <c r="R327" s="223">
        <f>Q327*H327</f>
        <v>3.37325</v>
      </c>
      <c r="S327" s="223">
        <v>0</v>
      </c>
      <c r="T327" s="224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25" t="s">
        <v>220</v>
      </c>
      <c r="AT327" s="225" t="s">
        <v>279</v>
      </c>
      <c r="AU327" s="225" t="s">
        <v>81</v>
      </c>
      <c r="AY327" s="19" t="s">
        <v>163</v>
      </c>
      <c r="BE327" s="226">
        <f>IF(N327="základní",J327,0)</f>
        <v>0</v>
      </c>
      <c r="BF327" s="226">
        <f>IF(N327="snížená",J327,0)</f>
        <v>0</v>
      </c>
      <c r="BG327" s="226">
        <f>IF(N327="zákl. přenesená",J327,0)</f>
        <v>0</v>
      </c>
      <c r="BH327" s="226">
        <f>IF(N327="sníž. přenesená",J327,0)</f>
        <v>0</v>
      </c>
      <c r="BI327" s="226">
        <f>IF(N327="nulová",J327,0)</f>
        <v>0</v>
      </c>
      <c r="BJ327" s="19" t="s">
        <v>79</v>
      </c>
      <c r="BK327" s="226">
        <f>ROUND(I327*H327,2)</f>
        <v>0</v>
      </c>
      <c r="BL327" s="19" t="s">
        <v>170</v>
      </c>
      <c r="BM327" s="225" t="s">
        <v>535</v>
      </c>
    </row>
    <row r="328" spans="1:47" s="2" customFormat="1" ht="12">
      <c r="A328" s="40"/>
      <c r="B328" s="41"/>
      <c r="C328" s="42"/>
      <c r="D328" s="227" t="s">
        <v>172</v>
      </c>
      <c r="E328" s="42"/>
      <c r="F328" s="228" t="s">
        <v>534</v>
      </c>
      <c r="G328" s="42"/>
      <c r="H328" s="42"/>
      <c r="I328" s="229"/>
      <c r="J328" s="42"/>
      <c r="K328" s="42"/>
      <c r="L328" s="46"/>
      <c r="M328" s="230"/>
      <c r="N328" s="231"/>
      <c r="O328" s="86"/>
      <c r="P328" s="86"/>
      <c r="Q328" s="86"/>
      <c r="R328" s="86"/>
      <c r="S328" s="86"/>
      <c r="T328" s="87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T328" s="19" t="s">
        <v>172</v>
      </c>
      <c r="AU328" s="19" t="s">
        <v>81</v>
      </c>
    </row>
    <row r="329" spans="1:51" s="13" customFormat="1" ht="12">
      <c r="A329" s="13"/>
      <c r="B329" s="234"/>
      <c r="C329" s="235"/>
      <c r="D329" s="227" t="s">
        <v>187</v>
      </c>
      <c r="E329" s="235"/>
      <c r="F329" s="237" t="s">
        <v>536</v>
      </c>
      <c r="G329" s="235"/>
      <c r="H329" s="238">
        <v>25.75</v>
      </c>
      <c r="I329" s="239"/>
      <c r="J329" s="235"/>
      <c r="K329" s="235"/>
      <c r="L329" s="240"/>
      <c r="M329" s="241"/>
      <c r="N329" s="242"/>
      <c r="O329" s="242"/>
      <c r="P329" s="242"/>
      <c r="Q329" s="242"/>
      <c r="R329" s="242"/>
      <c r="S329" s="242"/>
      <c r="T329" s="24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4" t="s">
        <v>187</v>
      </c>
      <c r="AU329" s="244" t="s">
        <v>81</v>
      </c>
      <c r="AV329" s="13" t="s">
        <v>81</v>
      </c>
      <c r="AW329" s="13" t="s">
        <v>4</v>
      </c>
      <c r="AX329" s="13" t="s">
        <v>79</v>
      </c>
      <c r="AY329" s="244" t="s">
        <v>163</v>
      </c>
    </row>
    <row r="330" spans="1:63" s="12" customFormat="1" ht="22.8" customHeight="1">
      <c r="A330" s="12"/>
      <c r="B330" s="198"/>
      <c r="C330" s="199"/>
      <c r="D330" s="200" t="s">
        <v>71</v>
      </c>
      <c r="E330" s="212" t="s">
        <v>208</v>
      </c>
      <c r="F330" s="212" t="s">
        <v>537</v>
      </c>
      <c r="G330" s="199"/>
      <c r="H330" s="199"/>
      <c r="I330" s="202"/>
      <c r="J330" s="213">
        <f>BK330</f>
        <v>0</v>
      </c>
      <c r="K330" s="199"/>
      <c r="L330" s="204"/>
      <c r="M330" s="205"/>
      <c r="N330" s="206"/>
      <c r="O330" s="206"/>
      <c r="P330" s="207">
        <f>SUM(P331:P391)</f>
        <v>0</v>
      </c>
      <c r="Q330" s="206"/>
      <c r="R330" s="207">
        <f>SUM(R331:R391)</f>
        <v>11.52935082</v>
      </c>
      <c r="S330" s="206"/>
      <c r="T330" s="208">
        <f>SUM(T331:T391)</f>
        <v>0</v>
      </c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R330" s="209" t="s">
        <v>79</v>
      </c>
      <c r="AT330" s="210" t="s">
        <v>71</v>
      </c>
      <c r="AU330" s="210" t="s">
        <v>79</v>
      </c>
      <c r="AY330" s="209" t="s">
        <v>163</v>
      </c>
      <c r="BK330" s="211">
        <f>SUM(BK331:BK391)</f>
        <v>0</v>
      </c>
    </row>
    <row r="331" spans="1:65" s="2" customFormat="1" ht="24.15" customHeight="1">
      <c r="A331" s="40"/>
      <c r="B331" s="41"/>
      <c r="C331" s="214" t="s">
        <v>538</v>
      </c>
      <c r="D331" s="214" t="s">
        <v>165</v>
      </c>
      <c r="E331" s="215" t="s">
        <v>539</v>
      </c>
      <c r="F331" s="216" t="s">
        <v>540</v>
      </c>
      <c r="G331" s="217" t="s">
        <v>297</v>
      </c>
      <c r="H331" s="218">
        <v>64</v>
      </c>
      <c r="I331" s="219"/>
      <c r="J331" s="220">
        <f>ROUND(I331*H331,2)</f>
        <v>0</v>
      </c>
      <c r="K331" s="216" t="s">
        <v>169</v>
      </c>
      <c r="L331" s="46"/>
      <c r="M331" s="221" t="s">
        <v>19</v>
      </c>
      <c r="N331" s="222" t="s">
        <v>43</v>
      </c>
      <c r="O331" s="86"/>
      <c r="P331" s="223">
        <f>O331*H331</f>
        <v>0</v>
      </c>
      <c r="Q331" s="223">
        <v>0.0406</v>
      </c>
      <c r="R331" s="223">
        <f>Q331*H331</f>
        <v>2.5984</v>
      </c>
      <c r="S331" s="223">
        <v>0</v>
      </c>
      <c r="T331" s="224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25" t="s">
        <v>170</v>
      </c>
      <c r="AT331" s="225" t="s">
        <v>165</v>
      </c>
      <c r="AU331" s="225" t="s">
        <v>81</v>
      </c>
      <c r="AY331" s="19" t="s">
        <v>163</v>
      </c>
      <c r="BE331" s="226">
        <f>IF(N331="základní",J331,0)</f>
        <v>0</v>
      </c>
      <c r="BF331" s="226">
        <f>IF(N331="snížená",J331,0)</f>
        <v>0</v>
      </c>
      <c r="BG331" s="226">
        <f>IF(N331="zákl. přenesená",J331,0)</f>
        <v>0</v>
      </c>
      <c r="BH331" s="226">
        <f>IF(N331="sníž. přenesená",J331,0)</f>
        <v>0</v>
      </c>
      <c r="BI331" s="226">
        <f>IF(N331="nulová",J331,0)</f>
        <v>0</v>
      </c>
      <c r="BJ331" s="19" t="s">
        <v>79</v>
      </c>
      <c r="BK331" s="226">
        <f>ROUND(I331*H331,2)</f>
        <v>0</v>
      </c>
      <c r="BL331" s="19" t="s">
        <v>170</v>
      </c>
      <c r="BM331" s="225" t="s">
        <v>541</v>
      </c>
    </row>
    <row r="332" spans="1:47" s="2" customFormat="1" ht="12">
      <c r="A332" s="40"/>
      <c r="B332" s="41"/>
      <c r="C332" s="42"/>
      <c r="D332" s="227" t="s">
        <v>172</v>
      </c>
      <c r="E332" s="42"/>
      <c r="F332" s="228" t="s">
        <v>542</v>
      </c>
      <c r="G332" s="42"/>
      <c r="H332" s="42"/>
      <c r="I332" s="229"/>
      <c r="J332" s="42"/>
      <c r="K332" s="42"/>
      <c r="L332" s="46"/>
      <c r="M332" s="230"/>
      <c r="N332" s="231"/>
      <c r="O332" s="86"/>
      <c r="P332" s="86"/>
      <c r="Q332" s="86"/>
      <c r="R332" s="86"/>
      <c r="S332" s="86"/>
      <c r="T332" s="87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T332" s="19" t="s">
        <v>172</v>
      </c>
      <c r="AU332" s="19" t="s">
        <v>81</v>
      </c>
    </row>
    <row r="333" spans="1:47" s="2" customFormat="1" ht="12">
      <c r="A333" s="40"/>
      <c r="B333" s="41"/>
      <c r="C333" s="42"/>
      <c r="D333" s="232" t="s">
        <v>174</v>
      </c>
      <c r="E333" s="42"/>
      <c r="F333" s="233" t="s">
        <v>543</v>
      </c>
      <c r="G333" s="42"/>
      <c r="H333" s="42"/>
      <c r="I333" s="229"/>
      <c r="J333" s="42"/>
      <c r="K333" s="42"/>
      <c r="L333" s="46"/>
      <c r="M333" s="230"/>
      <c r="N333" s="231"/>
      <c r="O333" s="86"/>
      <c r="P333" s="86"/>
      <c r="Q333" s="86"/>
      <c r="R333" s="86"/>
      <c r="S333" s="86"/>
      <c r="T333" s="87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T333" s="19" t="s">
        <v>174</v>
      </c>
      <c r="AU333" s="19" t="s">
        <v>81</v>
      </c>
    </row>
    <row r="334" spans="1:51" s="13" customFormat="1" ht="12">
      <c r="A334" s="13"/>
      <c r="B334" s="234"/>
      <c r="C334" s="235"/>
      <c r="D334" s="227" t="s">
        <v>187</v>
      </c>
      <c r="E334" s="236" t="s">
        <v>19</v>
      </c>
      <c r="F334" s="237" t="s">
        <v>544</v>
      </c>
      <c r="G334" s="235"/>
      <c r="H334" s="238">
        <v>64</v>
      </c>
      <c r="I334" s="239"/>
      <c r="J334" s="235"/>
      <c r="K334" s="235"/>
      <c r="L334" s="240"/>
      <c r="M334" s="241"/>
      <c r="N334" s="242"/>
      <c r="O334" s="242"/>
      <c r="P334" s="242"/>
      <c r="Q334" s="242"/>
      <c r="R334" s="242"/>
      <c r="S334" s="242"/>
      <c r="T334" s="24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4" t="s">
        <v>187</v>
      </c>
      <c r="AU334" s="244" t="s">
        <v>81</v>
      </c>
      <c r="AV334" s="13" t="s">
        <v>81</v>
      </c>
      <c r="AW334" s="13" t="s">
        <v>33</v>
      </c>
      <c r="AX334" s="13" t="s">
        <v>79</v>
      </c>
      <c r="AY334" s="244" t="s">
        <v>163</v>
      </c>
    </row>
    <row r="335" spans="1:65" s="2" customFormat="1" ht="24.15" customHeight="1">
      <c r="A335" s="40"/>
      <c r="B335" s="41"/>
      <c r="C335" s="214" t="s">
        <v>545</v>
      </c>
      <c r="D335" s="214" t="s">
        <v>165</v>
      </c>
      <c r="E335" s="215" t="s">
        <v>546</v>
      </c>
      <c r="F335" s="216" t="s">
        <v>547</v>
      </c>
      <c r="G335" s="217" t="s">
        <v>168</v>
      </c>
      <c r="H335" s="218">
        <v>30.14</v>
      </c>
      <c r="I335" s="219"/>
      <c r="J335" s="220">
        <f>ROUND(I335*H335,2)</f>
        <v>0</v>
      </c>
      <c r="K335" s="216" t="s">
        <v>169</v>
      </c>
      <c r="L335" s="46"/>
      <c r="M335" s="221" t="s">
        <v>19</v>
      </c>
      <c r="N335" s="222" t="s">
        <v>43</v>
      </c>
      <c r="O335" s="86"/>
      <c r="P335" s="223">
        <f>O335*H335</f>
        <v>0</v>
      </c>
      <c r="Q335" s="223">
        <v>0.0154</v>
      </c>
      <c r="R335" s="223">
        <f>Q335*H335</f>
        <v>0.464156</v>
      </c>
      <c r="S335" s="223">
        <v>0</v>
      </c>
      <c r="T335" s="224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25" t="s">
        <v>170</v>
      </c>
      <c r="AT335" s="225" t="s">
        <v>165</v>
      </c>
      <c r="AU335" s="225" t="s">
        <v>81</v>
      </c>
      <c r="AY335" s="19" t="s">
        <v>163</v>
      </c>
      <c r="BE335" s="226">
        <f>IF(N335="základní",J335,0)</f>
        <v>0</v>
      </c>
      <c r="BF335" s="226">
        <f>IF(N335="snížená",J335,0)</f>
        <v>0</v>
      </c>
      <c r="BG335" s="226">
        <f>IF(N335="zákl. přenesená",J335,0)</f>
        <v>0</v>
      </c>
      <c r="BH335" s="226">
        <f>IF(N335="sníž. přenesená",J335,0)</f>
        <v>0</v>
      </c>
      <c r="BI335" s="226">
        <f>IF(N335="nulová",J335,0)</f>
        <v>0</v>
      </c>
      <c r="BJ335" s="19" t="s">
        <v>79</v>
      </c>
      <c r="BK335" s="226">
        <f>ROUND(I335*H335,2)</f>
        <v>0</v>
      </c>
      <c r="BL335" s="19" t="s">
        <v>170</v>
      </c>
      <c r="BM335" s="225" t="s">
        <v>548</v>
      </c>
    </row>
    <row r="336" spans="1:47" s="2" customFormat="1" ht="12">
      <c r="A336" s="40"/>
      <c r="B336" s="41"/>
      <c r="C336" s="42"/>
      <c r="D336" s="227" t="s">
        <v>172</v>
      </c>
      <c r="E336" s="42"/>
      <c r="F336" s="228" t="s">
        <v>549</v>
      </c>
      <c r="G336" s="42"/>
      <c r="H336" s="42"/>
      <c r="I336" s="229"/>
      <c r="J336" s="42"/>
      <c r="K336" s="42"/>
      <c r="L336" s="46"/>
      <c r="M336" s="230"/>
      <c r="N336" s="231"/>
      <c r="O336" s="86"/>
      <c r="P336" s="86"/>
      <c r="Q336" s="86"/>
      <c r="R336" s="86"/>
      <c r="S336" s="86"/>
      <c r="T336" s="87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T336" s="19" t="s">
        <v>172</v>
      </c>
      <c r="AU336" s="19" t="s">
        <v>81</v>
      </c>
    </row>
    <row r="337" spans="1:47" s="2" customFormat="1" ht="12">
      <c r="A337" s="40"/>
      <c r="B337" s="41"/>
      <c r="C337" s="42"/>
      <c r="D337" s="232" t="s">
        <v>174</v>
      </c>
      <c r="E337" s="42"/>
      <c r="F337" s="233" t="s">
        <v>550</v>
      </c>
      <c r="G337" s="42"/>
      <c r="H337" s="42"/>
      <c r="I337" s="229"/>
      <c r="J337" s="42"/>
      <c r="K337" s="42"/>
      <c r="L337" s="46"/>
      <c r="M337" s="230"/>
      <c r="N337" s="231"/>
      <c r="O337" s="86"/>
      <c r="P337" s="86"/>
      <c r="Q337" s="86"/>
      <c r="R337" s="86"/>
      <c r="S337" s="86"/>
      <c r="T337" s="87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T337" s="19" t="s">
        <v>174</v>
      </c>
      <c r="AU337" s="19" t="s">
        <v>81</v>
      </c>
    </row>
    <row r="338" spans="1:51" s="13" customFormat="1" ht="12">
      <c r="A338" s="13"/>
      <c r="B338" s="234"/>
      <c r="C338" s="235"/>
      <c r="D338" s="227" t="s">
        <v>187</v>
      </c>
      <c r="E338" s="236" t="s">
        <v>19</v>
      </c>
      <c r="F338" s="237" t="s">
        <v>551</v>
      </c>
      <c r="G338" s="235"/>
      <c r="H338" s="238">
        <v>18.14</v>
      </c>
      <c r="I338" s="239"/>
      <c r="J338" s="235"/>
      <c r="K338" s="235"/>
      <c r="L338" s="240"/>
      <c r="M338" s="241"/>
      <c r="N338" s="242"/>
      <c r="O338" s="242"/>
      <c r="P338" s="242"/>
      <c r="Q338" s="242"/>
      <c r="R338" s="242"/>
      <c r="S338" s="242"/>
      <c r="T338" s="24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4" t="s">
        <v>187</v>
      </c>
      <c r="AU338" s="244" t="s">
        <v>81</v>
      </c>
      <c r="AV338" s="13" t="s">
        <v>81</v>
      </c>
      <c r="AW338" s="13" t="s">
        <v>33</v>
      </c>
      <c r="AX338" s="13" t="s">
        <v>72</v>
      </c>
      <c r="AY338" s="244" t="s">
        <v>163</v>
      </c>
    </row>
    <row r="339" spans="1:51" s="13" customFormat="1" ht="12">
      <c r="A339" s="13"/>
      <c r="B339" s="234"/>
      <c r="C339" s="235"/>
      <c r="D339" s="227" t="s">
        <v>187</v>
      </c>
      <c r="E339" s="236" t="s">
        <v>19</v>
      </c>
      <c r="F339" s="237" t="s">
        <v>252</v>
      </c>
      <c r="G339" s="235"/>
      <c r="H339" s="238">
        <v>12</v>
      </c>
      <c r="I339" s="239"/>
      <c r="J339" s="235"/>
      <c r="K339" s="235"/>
      <c r="L339" s="240"/>
      <c r="M339" s="241"/>
      <c r="N339" s="242"/>
      <c r="O339" s="242"/>
      <c r="P339" s="242"/>
      <c r="Q339" s="242"/>
      <c r="R339" s="242"/>
      <c r="S339" s="242"/>
      <c r="T339" s="24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4" t="s">
        <v>187</v>
      </c>
      <c r="AU339" s="244" t="s">
        <v>81</v>
      </c>
      <c r="AV339" s="13" t="s">
        <v>81</v>
      </c>
      <c r="AW339" s="13" t="s">
        <v>33</v>
      </c>
      <c r="AX339" s="13" t="s">
        <v>72</v>
      </c>
      <c r="AY339" s="244" t="s">
        <v>163</v>
      </c>
    </row>
    <row r="340" spans="1:51" s="14" customFormat="1" ht="12">
      <c r="A340" s="14"/>
      <c r="B340" s="245"/>
      <c r="C340" s="246"/>
      <c r="D340" s="227" t="s">
        <v>187</v>
      </c>
      <c r="E340" s="247" t="s">
        <v>19</v>
      </c>
      <c r="F340" s="248" t="s">
        <v>190</v>
      </c>
      <c r="G340" s="246"/>
      <c r="H340" s="249">
        <v>30.14</v>
      </c>
      <c r="I340" s="250"/>
      <c r="J340" s="246"/>
      <c r="K340" s="246"/>
      <c r="L340" s="251"/>
      <c r="M340" s="252"/>
      <c r="N340" s="253"/>
      <c r="O340" s="253"/>
      <c r="P340" s="253"/>
      <c r="Q340" s="253"/>
      <c r="R340" s="253"/>
      <c r="S340" s="253"/>
      <c r="T340" s="25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5" t="s">
        <v>187</v>
      </c>
      <c r="AU340" s="255" t="s">
        <v>81</v>
      </c>
      <c r="AV340" s="14" t="s">
        <v>170</v>
      </c>
      <c r="AW340" s="14" t="s">
        <v>33</v>
      </c>
      <c r="AX340" s="14" t="s">
        <v>79</v>
      </c>
      <c r="AY340" s="255" t="s">
        <v>163</v>
      </c>
    </row>
    <row r="341" spans="1:65" s="2" customFormat="1" ht="24.15" customHeight="1">
      <c r="A341" s="40"/>
      <c r="B341" s="41"/>
      <c r="C341" s="214" t="s">
        <v>552</v>
      </c>
      <c r="D341" s="214" t="s">
        <v>165</v>
      </c>
      <c r="E341" s="215" t="s">
        <v>553</v>
      </c>
      <c r="F341" s="216" t="s">
        <v>554</v>
      </c>
      <c r="G341" s="217" t="s">
        <v>168</v>
      </c>
      <c r="H341" s="218">
        <v>143.002</v>
      </c>
      <c r="I341" s="219"/>
      <c r="J341" s="220">
        <f>ROUND(I341*H341,2)</f>
        <v>0</v>
      </c>
      <c r="K341" s="216" t="s">
        <v>169</v>
      </c>
      <c r="L341" s="46"/>
      <c r="M341" s="221" t="s">
        <v>19</v>
      </c>
      <c r="N341" s="222" t="s">
        <v>43</v>
      </c>
      <c r="O341" s="86"/>
      <c r="P341" s="223">
        <f>O341*H341</f>
        <v>0</v>
      </c>
      <c r="Q341" s="223">
        <v>0.01838</v>
      </c>
      <c r="R341" s="223">
        <f>Q341*H341</f>
        <v>2.62837676</v>
      </c>
      <c r="S341" s="223">
        <v>0</v>
      </c>
      <c r="T341" s="224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25" t="s">
        <v>170</v>
      </c>
      <c r="AT341" s="225" t="s">
        <v>165</v>
      </c>
      <c r="AU341" s="225" t="s">
        <v>81</v>
      </c>
      <c r="AY341" s="19" t="s">
        <v>163</v>
      </c>
      <c r="BE341" s="226">
        <f>IF(N341="základní",J341,0)</f>
        <v>0</v>
      </c>
      <c r="BF341" s="226">
        <f>IF(N341="snížená",J341,0)</f>
        <v>0</v>
      </c>
      <c r="BG341" s="226">
        <f>IF(N341="zákl. přenesená",J341,0)</f>
        <v>0</v>
      </c>
      <c r="BH341" s="226">
        <f>IF(N341="sníž. přenesená",J341,0)</f>
        <v>0</v>
      </c>
      <c r="BI341" s="226">
        <f>IF(N341="nulová",J341,0)</f>
        <v>0</v>
      </c>
      <c r="BJ341" s="19" t="s">
        <v>79</v>
      </c>
      <c r="BK341" s="226">
        <f>ROUND(I341*H341,2)</f>
        <v>0</v>
      </c>
      <c r="BL341" s="19" t="s">
        <v>170</v>
      </c>
      <c r="BM341" s="225" t="s">
        <v>555</v>
      </c>
    </row>
    <row r="342" spans="1:47" s="2" customFormat="1" ht="12">
      <c r="A342" s="40"/>
      <c r="B342" s="41"/>
      <c r="C342" s="42"/>
      <c r="D342" s="227" t="s">
        <v>172</v>
      </c>
      <c r="E342" s="42"/>
      <c r="F342" s="228" t="s">
        <v>556</v>
      </c>
      <c r="G342" s="42"/>
      <c r="H342" s="42"/>
      <c r="I342" s="229"/>
      <c r="J342" s="42"/>
      <c r="K342" s="42"/>
      <c r="L342" s="46"/>
      <c r="M342" s="230"/>
      <c r="N342" s="231"/>
      <c r="O342" s="86"/>
      <c r="P342" s="86"/>
      <c r="Q342" s="86"/>
      <c r="R342" s="86"/>
      <c r="S342" s="86"/>
      <c r="T342" s="87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T342" s="19" t="s">
        <v>172</v>
      </c>
      <c r="AU342" s="19" t="s">
        <v>81</v>
      </c>
    </row>
    <row r="343" spans="1:47" s="2" customFormat="1" ht="12">
      <c r="A343" s="40"/>
      <c r="B343" s="41"/>
      <c r="C343" s="42"/>
      <c r="D343" s="232" t="s">
        <v>174</v>
      </c>
      <c r="E343" s="42"/>
      <c r="F343" s="233" t="s">
        <v>557</v>
      </c>
      <c r="G343" s="42"/>
      <c r="H343" s="42"/>
      <c r="I343" s="229"/>
      <c r="J343" s="42"/>
      <c r="K343" s="42"/>
      <c r="L343" s="46"/>
      <c r="M343" s="230"/>
      <c r="N343" s="231"/>
      <c r="O343" s="86"/>
      <c r="P343" s="86"/>
      <c r="Q343" s="86"/>
      <c r="R343" s="86"/>
      <c r="S343" s="86"/>
      <c r="T343" s="87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T343" s="19" t="s">
        <v>174</v>
      </c>
      <c r="AU343" s="19" t="s">
        <v>81</v>
      </c>
    </row>
    <row r="344" spans="1:51" s="13" customFormat="1" ht="12">
      <c r="A344" s="13"/>
      <c r="B344" s="234"/>
      <c r="C344" s="235"/>
      <c r="D344" s="227" t="s">
        <v>187</v>
      </c>
      <c r="E344" s="236" t="s">
        <v>19</v>
      </c>
      <c r="F344" s="237" t="s">
        <v>558</v>
      </c>
      <c r="G344" s="235"/>
      <c r="H344" s="238">
        <v>26.585</v>
      </c>
      <c r="I344" s="239"/>
      <c r="J344" s="235"/>
      <c r="K344" s="235"/>
      <c r="L344" s="240"/>
      <c r="M344" s="241"/>
      <c r="N344" s="242"/>
      <c r="O344" s="242"/>
      <c r="P344" s="242"/>
      <c r="Q344" s="242"/>
      <c r="R344" s="242"/>
      <c r="S344" s="242"/>
      <c r="T344" s="24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4" t="s">
        <v>187</v>
      </c>
      <c r="AU344" s="244" t="s">
        <v>81</v>
      </c>
      <c r="AV344" s="13" t="s">
        <v>81</v>
      </c>
      <c r="AW344" s="13" t="s">
        <v>33</v>
      </c>
      <c r="AX344" s="13" t="s">
        <v>72</v>
      </c>
      <c r="AY344" s="244" t="s">
        <v>163</v>
      </c>
    </row>
    <row r="345" spans="1:51" s="13" customFormat="1" ht="12">
      <c r="A345" s="13"/>
      <c r="B345" s="234"/>
      <c r="C345" s="235"/>
      <c r="D345" s="227" t="s">
        <v>187</v>
      </c>
      <c r="E345" s="236" t="s">
        <v>19</v>
      </c>
      <c r="F345" s="237" t="s">
        <v>559</v>
      </c>
      <c r="G345" s="235"/>
      <c r="H345" s="238">
        <v>12.463</v>
      </c>
      <c r="I345" s="239"/>
      <c r="J345" s="235"/>
      <c r="K345" s="235"/>
      <c r="L345" s="240"/>
      <c r="M345" s="241"/>
      <c r="N345" s="242"/>
      <c r="O345" s="242"/>
      <c r="P345" s="242"/>
      <c r="Q345" s="242"/>
      <c r="R345" s="242"/>
      <c r="S345" s="242"/>
      <c r="T345" s="24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4" t="s">
        <v>187</v>
      </c>
      <c r="AU345" s="244" t="s">
        <v>81</v>
      </c>
      <c r="AV345" s="13" t="s">
        <v>81</v>
      </c>
      <c r="AW345" s="13" t="s">
        <v>33</v>
      </c>
      <c r="AX345" s="13" t="s">
        <v>72</v>
      </c>
      <c r="AY345" s="244" t="s">
        <v>163</v>
      </c>
    </row>
    <row r="346" spans="1:51" s="13" customFormat="1" ht="12">
      <c r="A346" s="13"/>
      <c r="B346" s="234"/>
      <c r="C346" s="235"/>
      <c r="D346" s="227" t="s">
        <v>187</v>
      </c>
      <c r="E346" s="236" t="s">
        <v>19</v>
      </c>
      <c r="F346" s="237" t="s">
        <v>560</v>
      </c>
      <c r="G346" s="235"/>
      <c r="H346" s="238">
        <v>49.254</v>
      </c>
      <c r="I346" s="239"/>
      <c r="J346" s="235"/>
      <c r="K346" s="235"/>
      <c r="L346" s="240"/>
      <c r="M346" s="241"/>
      <c r="N346" s="242"/>
      <c r="O346" s="242"/>
      <c r="P346" s="242"/>
      <c r="Q346" s="242"/>
      <c r="R346" s="242"/>
      <c r="S346" s="242"/>
      <c r="T346" s="24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4" t="s">
        <v>187</v>
      </c>
      <c r="AU346" s="244" t="s">
        <v>81</v>
      </c>
      <c r="AV346" s="13" t="s">
        <v>81</v>
      </c>
      <c r="AW346" s="13" t="s">
        <v>33</v>
      </c>
      <c r="AX346" s="13" t="s">
        <v>72</v>
      </c>
      <c r="AY346" s="244" t="s">
        <v>163</v>
      </c>
    </row>
    <row r="347" spans="1:51" s="13" customFormat="1" ht="12">
      <c r="A347" s="13"/>
      <c r="B347" s="234"/>
      <c r="C347" s="235"/>
      <c r="D347" s="227" t="s">
        <v>187</v>
      </c>
      <c r="E347" s="236" t="s">
        <v>19</v>
      </c>
      <c r="F347" s="237" t="s">
        <v>561</v>
      </c>
      <c r="G347" s="235"/>
      <c r="H347" s="238">
        <v>12.7</v>
      </c>
      <c r="I347" s="239"/>
      <c r="J347" s="235"/>
      <c r="K347" s="235"/>
      <c r="L347" s="240"/>
      <c r="M347" s="241"/>
      <c r="N347" s="242"/>
      <c r="O347" s="242"/>
      <c r="P347" s="242"/>
      <c r="Q347" s="242"/>
      <c r="R347" s="242"/>
      <c r="S347" s="242"/>
      <c r="T347" s="24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4" t="s">
        <v>187</v>
      </c>
      <c r="AU347" s="244" t="s">
        <v>81</v>
      </c>
      <c r="AV347" s="13" t="s">
        <v>81</v>
      </c>
      <c r="AW347" s="13" t="s">
        <v>33</v>
      </c>
      <c r="AX347" s="13" t="s">
        <v>72</v>
      </c>
      <c r="AY347" s="244" t="s">
        <v>163</v>
      </c>
    </row>
    <row r="348" spans="1:51" s="13" customFormat="1" ht="12">
      <c r="A348" s="13"/>
      <c r="B348" s="234"/>
      <c r="C348" s="235"/>
      <c r="D348" s="227" t="s">
        <v>187</v>
      </c>
      <c r="E348" s="236" t="s">
        <v>19</v>
      </c>
      <c r="F348" s="237" t="s">
        <v>446</v>
      </c>
      <c r="G348" s="235"/>
      <c r="H348" s="238">
        <v>42</v>
      </c>
      <c r="I348" s="239"/>
      <c r="J348" s="235"/>
      <c r="K348" s="235"/>
      <c r="L348" s="240"/>
      <c r="M348" s="241"/>
      <c r="N348" s="242"/>
      <c r="O348" s="242"/>
      <c r="P348" s="242"/>
      <c r="Q348" s="242"/>
      <c r="R348" s="242"/>
      <c r="S348" s="242"/>
      <c r="T348" s="24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4" t="s">
        <v>187</v>
      </c>
      <c r="AU348" s="244" t="s">
        <v>81</v>
      </c>
      <c r="AV348" s="13" t="s">
        <v>81</v>
      </c>
      <c r="AW348" s="13" t="s">
        <v>33</v>
      </c>
      <c r="AX348" s="13" t="s">
        <v>72</v>
      </c>
      <c r="AY348" s="244" t="s">
        <v>163</v>
      </c>
    </row>
    <row r="349" spans="1:51" s="14" customFormat="1" ht="12">
      <c r="A349" s="14"/>
      <c r="B349" s="245"/>
      <c r="C349" s="246"/>
      <c r="D349" s="227" t="s">
        <v>187</v>
      </c>
      <c r="E349" s="247" t="s">
        <v>19</v>
      </c>
      <c r="F349" s="248" t="s">
        <v>190</v>
      </c>
      <c r="G349" s="246"/>
      <c r="H349" s="249">
        <v>143.002</v>
      </c>
      <c r="I349" s="250"/>
      <c r="J349" s="246"/>
      <c r="K349" s="246"/>
      <c r="L349" s="251"/>
      <c r="M349" s="252"/>
      <c r="N349" s="253"/>
      <c r="O349" s="253"/>
      <c r="P349" s="253"/>
      <c r="Q349" s="253"/>
      <c r="R349" s="253"/>
      <c r="S349" s="253"/>
      <c r="T349" s="25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5" t="s">
        <v>187</v>
      </c>
      <c r="AU349" s="255" t="s">
        <v>81</v>
      </c>
      <c r="AV349" s="14" t="s">
        <v>170</v>
      </c>
      <c r="AW349" s="14" t="s">
        <v>33</v>
      </c>
      <c r="AX349" s="14" t="s">
        <v>79</v>
      </c>
      <c r="AY349" s="255" t="s">
        <v>163</v>
      </c>
    </row>
    <row r="350" spans="1:65" s="2" customFormat="1" ht="24.15" customHeight="1">
      <c r="A350" s="40"/>
      <c r="B350" s="41"/>
      <c r="C350" s="214" t="s">
        <v>562</v>
      </c>
      <c r="D350" s="214" t="s">
        <v>165</v>
      </c>
      <c r="E350" s="215" t="s">
        <v>563</v>
      </c>
      <c r="F350" s="216" t="s">
        <v>564</v>
      </c>
      <c r="G350" s="217" t="s">
        <v>168</v>
      </c>
      <c r="H350" s="218">
        <v>56</v>
      </c>
      <c r="I350" s="219"/>
      <c r="J350" s="220">
        <f>ROUND(I350*H350,2)</f>
        <v>0</v>
      </c>
      <c r="K350" s="216" t="s">
        <v>169</v>
      </c>
      <c r="L350" s="46"/>
      <c r="M350" s="221" t="s">
        <v>19</v>
      </c>
      <c r="N350" s="222" t="s">
        <v>43</v>
      </c>
      <c r="O350" s="86"/>
      <c r="P350" s="223">
        <f>O350*H350</f>
        <v>0</v>
      </c>
      <c r="Q350" s="223">
        <v>0.00438</v>
      </c>
      <c r="R350" s="223">
        <f>Q350*H350</f>
        <v>0.24528</v>
      </c>
      <c r="S350" s="223">
        <v>0</v>
      </c>
      <c r="T350" s="224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25" t="s">
        <v>170</v>
      </c>
      <c r="AT350" s="225" t="s">
        <v>165</v>
      </c>
      <c r="AU350" s="225" t="s">
        <v>81</v>
      </c>
      <c r="AY350" s="19" t="s">
        <v>163</v>
      </c>
      <c r="BE350" s="226">
        <f>IF(N350="základní",J350,0)</f>
        <v>0</v>
      </c>
      <c r="BF350" s="226">
        <f>IF(N350="snížená",J350,0)</f>
        <v>0</v>
      </c>
      <c r="BG350" s="226">
        <f>IF(N350="zákl. přenesená",J350,0)</f>
        <v>0</v>
      </c>
      <c r="BH350" s="226">
        <f>IF(N350="sníž. přenesená",J350,0)</f>
        <v>0</v>
      </c>
      <c r="BI350" s="226">
        <f>IF(N350="nulová",J350,0)</f>
        <v>0</v>
      </c>
      <c r="BJ350" s="19" t="s">
        <v>79</v>
      </c>
      <c r="BK350" s="226">
        <f>ROUND(I350*H350,2)</f>
        <v>0</v>
      </c>
      <c r="BL350" s="19" t="s">
        <v>170</v>
      </c>
      <c r="BM350" s="225" t="s">
        <v>565</v>
      </c>
    </row>
    <row r="351" spans="1:47" s="2" customFormat="1" ht="12">
      <c r="A351" s="40"/>
      <c r="B351" s="41"/>
      <c r="C351" s="42"/>
      <c r="D351" s="227" t="s">
        <v>172</v>
      </c>
      <c r="E351" s="42"/>
      <c r="F351" s="228" t="s">
        <v>566</v>
      </c>
      <c r="G351" s="42"/>
      <c r="H351" s="42"/>
      <c r="I351" s="229"/>
      <c r="J351" s="42"/>
      <c r="K351" s="42"/>
      <c r="L351" s="46"/>
      <c r="M351" s="230"/>
      <c r="N351" s="231"/>
      <c r="O351" s="86"/>
      <c r="P351" s="86"/>
      <c r="Q351" s="86"/>
      <c r="R351" s="86"/>
      <c r="S351" s="86"/>
      <c r="T351" s="87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T351" s="19" t="s">
        <v>172</v>
      </c>
      <c r="AU351" s="19" t="s">
        <v>81</v>
      </c>
    </row>
    <row r="352" spans="1:47" s="2" customFormat="1" ht="12">
      <c r="A352" s="40"/>
      <c r="B352" s="41"/>
      <c r="C352" s="42"/>
      <c r="D352" s="232" t="s">
        <v>174</v>
      </c>
      <c r="E352" s="42"/>
      <c r="F352" s="233" t="s">
        <v>567</v>
      </c>
      <c r="G352" s="42"/>
      <c r="H352" s="42"/>
      <c r="I352" s="229"/>
      <c r="J352" s="42"/>
      <c r="K352" s="42"/>
      <c r="L352" s="46"/>
      <c r="M352" s="230"/>
      <c r="N352" s="231"/>
      <c r="O352" s="86"/>
      <c r="P352" s="86"/>
      <c r="Q352" s="86"/>
      <c r="R352" s="86"/>
      <c r="S352" s="86"/>
      <c r="T352" s="87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9" t="s">
        <v>174</v>
      </c>
      <c r="AU352" s="19" t="s">
        <v>81</v>
      </c>
    </row>
    <row r="353" spans="1:51" s="13" customFormat="1" ht="12">
      <c r="A353" s="13"/>
      <c r="B353" s="234"/>
      <c r="C353" s="235"/>
      <c r="D353" s="227" t="s">
        <v>187</v>
      </c>
      <c r="E353" s="236" t="s">
        <v>19</v>
      </c>
      <c r="F353" s="237" t="s">
        <v>568</v>
      </c>
      <c r="G353" s="235"/>
      <c r="H353" s="238">
        <v>56</v>
      </c>
      <c r="I353" s="239"/>
      <c r="J353" s="235"/>
      <c r="K353" s="235"/>
      <c r="L353" s="240"/>
      <c r="M353" s="241"/>
      <c r="N353" s="242"/>
      <c r="O353" s="242"/>
      <c r="P353" s="242"/>
      <c r="Q353" s="242"/>
      <c r="R353" s="242"/>
      <c r="S353" s="242"/>
      <c r="T353" s="24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4" t="s">
        <v>187</v>
      </c>
      <c r="AU353" s="244" t="s">
        <v>81</v>
      </c>
      <c r="AV353" s="13" t="s">
        <v>81</v>
      </c>
      <c r="AW353" s="13" t="s">
        <v>33</v>
      </c>
      <c r="AX353" s="13" t="s">
        <v>79</v>
      </c>
      <c r="AY353" s="244" t="s">
        <v>163</v>
      </c>
    </row>
    <row r="354" spans="1:65" s="2" customFormat="1" ht="44.25" customHeight="1">
      <c r="A354" s="40"/>
      <c r="B354" s="41"/>
      <c r="C354" s="214" t="s">
        <v>569</v>
      </c>
      <c r="D354" s="214" t="s">
        <v>165</v>
      </c>
      <c r="E354" s="215" t="s">
        <v>570</v>
      </c>
      <c r="F354" s="216" t="s">
        <v>571</v>
      </c>
      <c r="G354" s="217" t="s">
        <v>168</v>
      </c>
      <c r="H354" s="218">
        <v>56</v>
      </c>
      <c r="I354" s="219"/>
      <c r="J354" s="220">
        <f>ROUND(I354*H354,2)</f>
        <v>0</v>
      </c>
      <c r="K354" s="216" t="s">
        <v>169</v>
      </c>
      <c r="L354" s="46"/>
      <c r="M354" s="221" t="s">
        <v>19</v>
      </c>
      <c r="N354" s="222" t="s">
        <v>43</v>
      </c>
      <c r="O354" s="86"/>
      <c r="P354" s="223">
        <f>O354*H354</f>
        <v>0</v>
      </c>
      <c r="Q354" s="223">
        <v>0.01152</v>
      </c>
      <c r="R354" s="223">
        <f>Q354*H354</f>
        <v>0.64512</v>
      </c>
      <c r="S354" s="223">
        <v>0</v>
      </c>
      <c r="T354" s="224">
        <f>S354*H354</f>
        <v>0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25" t="s">
        <v>170</v>
      </c>
      <c r="AT354" s="225" t="s">
        <v>165</v>
      </c>
      <c r="AU354" s="225" t="s">
        <v>81</v>
      </c>
      <c r="AY354" s="19" t="s">
        <v>163</v>
      </c>
      <c r="BE354" s="226">
        <f>IF(N354="základní",J354,0)</f>
        <v>0</v>
      </c>
      <c r="BF354" s="226">
        <f>IF(N354="snížená",J354,0)</f>
        <v>0</v>
      </c>
      <c r="BG354" s="226">
        <f>IF(N354="zákl. přenesená",J354,0)</f>
        <v>0</v>
      </c>
      <c r="BH354" s="226">
        <f>IF(N354="sníž. přenesená",J354,0)</f>
        <v>0</v>
      </c>
      <c r="BI354" s="226">
        <f>IF(N354="nulová",J354,0)</f>
        <v>0</v>
      </c>
      <c r="BJ354" s="19" t="s">
        <v>79</v>
      </c>
      <c r="BK354" s="226">
        <f>ROUND(I354*H354,2)</f>
        <v>0</v>
      </c>
      <c r="BL354" s="19" t="s">
        <v>170</v>
      </c>
      <c r="BM354" s="225" t="s">
        <v>572</v>
      </c>
    </row>
    <row r="355" spans="1:47" s="2" customFormat="1" ht="12">
      <c r="A355" s="40"/>
      <c r="B355" s="41"/>
      <c r="C355" s="42"/>
      <c r="D355" s="227" t="s">
        <v>172</v>
      </c>
      <c r="E355" s="42"/>
      <c r="F355" s="228" t="s">
        <v>573</v>
      </c>
      <c r="G355" s="42"/>
      <c r="H355" s="42"/>
      <c r="I355" s="229"/>
      <c r="J355" s="42"/>
      <c r="K355" s="42"/>
      <c r="L355" s="46"/>
      <c r="M355" s="230"/>
      <c r="N355" s="231"/>
      <c r="O355" s="86"/>
      <c r="P355" s="86"/>
      <c r="Q355" s="86"/>
      <c r="R355" s="86"/>
      <c r="S355" s="86"/>
      <c r="T355" s="87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T355" s="19" t="s">
        <v>172</v>
      </c>
      <c r="AU355" s="19" t="s">
        <v>81</v>
      </c>
    </row>
    <row r="356" spans="1:47" s="2" customFormat="1" ht="12">
      <c r="A356" s="40"/>
      <c r="B356" s="41"/>
      <c r="C356" s="42"/>
      <c r="D356" s="232" t="s">
        <v>174</v>
      </c>
      <c r="E356" s="42"/>
      <c r="F356" s="233" t="s">
        <v>574</v>
      </c>
      <c r="G356" s="42"/>
      <c r="H356" s="42"/>
      <c r="I356" s="229"/>
      <c r="J356" s="42"/>
      <c r="K356" s="42"/>
      <c r="L356" s="46"/>
      <c r="M356" s="230"/>
      <c r="N356" s="231"/>
      <c r="O356" s="86"/>
      <c r="P356" s="86"/>
      <c r="Q356" s="86"/>
      <c r="R356" s="86"/>
      <c r="S356" s="86"/>
      <c r="T356" s="87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T356" s="19" t="s">
        <v>174</v>
      </c>
      <c r="AU356" s="19" t="s">
        <v>81</v>
      </c>
    </row>
    <row r="357" spans="1:47" s="2" customFormat="1" ht="12">
      <c r="A357" s="40"/>
      <c r="B357" s="41"/>
      <c r="C357" s="42"/>
      <c r="D357" s="227" t="s">
        <v>301</v>
      </c>
      <c r="E357" s="42"/>
      <c r="F357" s="266" t="s">
        <v>575</v>
      </c>
      <c r="G357" s="42"/>
      <c r="H357" s="42"/>
      <c r="I357" s="229"/>
      <c r="J357" s="42"/>
      <c r="K357" s="42"/>
      <c r="L357" s="46"/>
      <c r="M357" s="230"/>
      <c r="N357" s="231"/>
      <c r="O357" s="86"/>
      <c r="P357" s="86"/>
      <c r="Q357" s="86"/>
      <c r="R357" s="86"/>
      <c r="S357" s="86"/>
      <c r="T357" s="87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T357" s="19" t="s">
        <v>301</v>
      </c>
      <c r="AU357" s="19" t="s">
        <v>81</v>
      </c>
    </row>
    <row r="358" spans="1:65" s="2" customFormat="1" ht="24.15" customHeight="1">
      <c r="A358" s="40"/>
      <c r="B358" s="41"/>
      <c r="C358" s="256" t="s">
        <v>576</v>
      </c>
      <c r="D358" s="256" t="s">
        <v>279</v>
      </c>
      <c r="E358" s="257" t="s">
        <v>577</v>
      </c>
      <c r="F358" s="258" t="s">
        <v>578</v>
      </c>
      <c r="G358" s="259" t="s">
        <v>168</v>
      </c>
      <c r="H358" s="260">
        <v>58.8</v>
      </c>
      <c r="I358" s="261"/>
      <c r="J358" s="262">
        <f>ROUND(I358*H358,2)</f>
        <v>0</v>
      </c>
      <c r="K358" s="258" t="s">
        <v>169</v>
      </c>
      <c r="L358" s="263"/>
      <c r="M358" s="264" t="s">
        <v>19</v>
      </c>
      <c r="N358" s="265" t="s">
        <v>43</v>
      </c>
      <c r="O358" s="86"/>
      <c r="P358" s="223">
        <f>O358*H358</f>
        <v>0</v>
      </c>
      <c r="Q358" s="223">
        <v>0.0155</v>
      </c>
      <c r="R358" s="223">
        <f>Q358*H358</f>
        <v>0.9114</v>
      </c>
      <c r="S358" s="223">
        <v>0</v>
      </c>
      <c r="T358" s="224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25" t="s">
        <v>220</v>
      </c>
      <c r="AT358" s="225" t="s">
        <v>279</v>
      </c>
      <c r="AU358" s="225" t="s">
        <v>81</v>
      </c>
      <c r="AY358" s="19" t="s">
        <v>163</v>
      </c>
      <c r="BE358" s="226">
        <f>IF(N358="základní",J358,0)</f>
        <v>0</v>
      </c>
      <c r="BF358" s="226">
        <f>IF(N358="snížená",J358,0)</f>
        <v>0</v>
      </c>
      <c r="BG358" s="226">
        <f>IF(N358="zákl. přenesená",J358,0)</f>
        <v>0</v>
      </c>
      <c r="BH358" s="226">
        <f>IF(N358="sníž. přenesená",J358,0)</f>
        <v>0</v>
      </c>
      <c r="BI358" s="226">
        <f>IF(N358="nulová",J358,0)</f>
        <v>0</v>
      </c>
      <c r="BJ358" s="19" t="s">
        <v>79</v>
      </c>
      <c r="BK358" s="226">
        <f>ROUND(I358*H358,2)</f>
        <v>0</v>
      </c>
      <c r="BL358" s="19" t="s">
        <v>170</v>
      </c>
      <c r="BM358" s="225" t="s">
        <v>579</v>
      </c>
    </row>
    <row r="359" spans="1:47" s="2" customFormat="1" ht="12">
      <c r="A359" s="40"/>
      <c r="B359" s="41"/>
      <c r="C359" s="42"/>
      <c r="D359" s="227" t="s">
        <v>172</v>
      </c>
      <c r="E359" s="42"/>
      <c r="F359" s="228" t="s">
        <v>578</v>
      </c>
      <c r="G359" s="42"/>
      <c r="H359" s="42"/>
      <c r="I359" s="229"/>
      <c r="J359" s="42"/>
      <c r="K359" s="42"/>
      <c r="L359" s="46"/>
      <c r="M359" s="230"/>
      <c r="N359" s="231"/>
      <c r="O359" s="86"/>
      <c r="P359" s="86"/>
      <c r="Q359" s="86"/>
      <c r="R359" s="86"/>
      <c r="S359" s="86"/>
      <c r="T359" s="87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T359" s="19" t="s">
        <v>172</v>
      </c>
      <c r="AU359" s="19" t="s">
        <v>81</v>
      </c>
    </row>
    <row r="360" spans="1:51" s="13" customFormat="1" ht="12">
      <c r="A360" s="13"/>
      <c r="B360" s="234"/>
      <c r="C360" s="235"/>
      <c r="D360" s="227" t="s">
        <v>187</v>
      </c>
      <c r="E360" s="235"/>
      <c r="F360" s="237" t="s">
        <v>580</v>
      </c>
      <c r="G360" s="235"/>
      <c r="H360" s="238">
        <v>58.8</v>
      </c>
      <c r="I360" s="239"/>
      <c r="J360" s="235"/>
      <c r="K360" s="235"/>
      <c r="L360" s="240"/>
      <c r="M360" s="241"/>
      <c r="N360" s="242"/>
      <c r="O360" s="242"/>
      <c r="P360" s="242"/>
      <c r="Q360" s="242"/>
      <c r="R360" s="242"/>
      <c r="S360" s="242"/>
      <c r="T360" s="24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4" t="s">
        <v>187</v>
      </c>
      <c r="AU360" s="244" t="s">
        <v>81</v>
      </c>
      <c r="AV360" s="13" t="s">
        <v>81</v>
      </c>
      <c r="AW360" s="13" t="s">
        <v>4</v>
      </c>
      <c r="AX360" s="13" t="s">
        <v>79</v>
      </c>
      <c r="AY360" s="244" t="s">
        <v>163</v>
      </c>
    </row>
    <row r="361" spans="1:65" s="2" customFormat="1" ht="24.15" customHeight="1">
      <c r="A361" s="40"/>
      <c r="B361" s="41"/>
      <c r="C361" s="214" t="s">
        <v>581</v>
      </c>
      <c r="D361" s="214" t="s">
        <v>165</v>
      </c>
      <c r="E361" s="215" t="s">
        <v>582</v>
      </c>
      <c r="F361" s="216" t="s">
        <v>583</v>
      </c>
      <c r="G361" s="217" t="s">
        <v>168</v>
      </c>
      <c r="H361" s="218">
        <v>58</v>
      </c>
      <c r="I361" s="219"/>
      <c r="J361" s="220">
        <f>ROUND(I361*H361,2)</f>
        <v>0</v>
      </c>
      <c r="K361" s="216" t="s">
        <v>169</v>
      </c>
      <c r="L361" s="46"/>
      <c r="M361" s="221" t="s">
        <v>19</v>
      </c>
      <c r="N361" s="222" t="s">
        <v>43</v>
      </c>
      <c r="O361" s="86"/>
      <c r="P361" s="223">
        <f>O361*H361</f>
        <v>0</v>
      </c>
      <c r="Q361" s="223">
        <v>0.00273</v>
      </c>
      <c r="R361" s="223">
        <f>Q361*H361</f>
        <v>0.15833999999999998</v>
      </c>
      <c r="S361" s="223">
        <v>0</v>
      </c>
      <c r="T361" s="224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25" t="s">
        <v>170</v>
      </c>
      <c r="AT361" s="225" t="s">
        <v>165</v>
      </c>
      <c r="AU361" s="225" t="s">
        <v>81</v>
      </c>
      <c r="AY361" s="19" t="s">
        <v>163</v>
      </c>
      <c r="BE361" s="226">
        <f>IF(N361="základní",J361,0)</f>
        <v>0</v>
      </c>
      <c r="BF361" s="226">
        <f>IF(N361="snížená",J361,0)</f>
        <v>0</v>
      </c>
      <c r="BG361" s="226">
        <f>IF(N361="zákl. přenesená",J361,0)</f>
        <v>0</v>
      </c>
      <c r="BH361" s="226">
        <f>IF(N361="sníž. přenesená",J361,0)</f>
        <v>0</v>
      </c>
      <c r="BI361" s="226">
        <f>IF(N361="nulová",J361,0)</f>
        <v>0</v>
      </c>
      <c r="BJ361" s="19" t="s">
        <v>79</v>
      </c>
      <c r="BK361" s="226">
        <f>ROUND(I361*H361,2)</f>
        <v>0</v>
      </c>
      <c r="BL361" s="19" t="s">
        <v>170</v>
      </c>
      <c r="BM361" s="225" t="s">
        <v>584</v>
      </c>
    </row>
    <row r="362" spans="1:47" s="2" customFormat="1" ht="12">
      <c r="A362" s="40"/>
      <c r="B362" s="41"/>
      <c r="C362" s="42"/>
      <c r="D362" s="227" t="s">
        <v>172</v>
      </c>
      <c r="E362" s="42"/>
      <c r="F362" s="228" t="s">
        <v>585</v>
      </c>
      <c r="G362" s="42"/>
      <c r="H362" s="42"/>
      <c r="I362" s="229"/>
      <c r="J362" s="42"/>
      <c r="K362" s="42"/>
      <c r="L362" s="46"/>
      <c r="M362" s="230"/>
      <c r="N362" s="231"/>
      <c r="O362" s="86"/>
      <c r="P362" s="86"/>
      <c r="Q362" s="86"/>
      <c r="R362" s="86"/>
      <c r="S362" s="86"/>
      <c r="T362" s="87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T362" s="19" t="s">
        <v>172</v>
      </c>
      <c r="AU362" s="19" t="s">
        <v>81</v>
      </c>
    </row>
    <row r="363" spans="1:47" s="2" customFormat="1" ht="12">
      <c r="A363" s="40"/>
      <c r="B363" s="41"/>
      <c r="C363" s="42"/>
      <c r="D363" s="232" t="s">
        <v>174</v>
      </c>
      <c r="E363" s="42"/>
      <c r="F363" s="233" t="s">
        <v>586</v>
      </c>
      <c r="G363" s="42"/>
      <c r="H363" s="42"/>
      <c r="I363" s="229"/>
      <c r="J363" s="42"/>
      <c r="K363" s="42"/>
      <c r="L363" s="46"/>
      <c r="M363" s="230"/>
      <c r="N363" s="231"/>
      <c r="O363" s="86"/>
      <c r="P363" s="86"/>
      <c r="Q363" s="86"/>
      <c r="R363" s="86"/>
      <c r="S363" s="86"/>
      <c r="T363" s="87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T363" s="19" t="s">
        <v>174</v>
      </c>
      <c r="AU363" s="19" t="s">
        <v>81</v>
      </c>
    </row>
    <row r="364" spans="1:65" s="2" customFormat="1" ht="33" customHeight="1">
      <c r="A364" s="40"/>
      <c r="B364" s="41"/>
      <c r="C364" s="214" t="s">
        <v>587</v>
      </c>
      <c r="D364" s="214" t="s">
        <v>165</v>
      </c>
      <c r="E364" s="215" t="s">
        <v>588</v>
      </c>
      <c r="F364" s="216" t="s">
        <v>589</v>
      </c>
      <c r="G364" s="217" t="s">
        <v>193</v>
      </c>
      <c r="H364" s="218">
        <v>1.328</v>
      </c>
      <c r="I364" s="219"/>
      <c r="J364" s="220">
        <f>ROUND(I364*H364,2)</f>
        <v>0</v>
      </c>
      <c r="K364" s="216" t="s">
        <v>169</v>
      </c>
      <c r="L364" s="46"/>
      <c r="M364" s="221" t="s">
        <v>19</v>
      </c>
      <c r="N364" s="222" t="s">
        <v>43</v>
      </c>
      <c r="O364" s="86"/>
      <c r="P364" s="223">
        <f>O364*H364</f>
        <v>0</v>
      </c>
      <c r="Q364" s="223">
        <v>2.50187</v>
      </c>
      <c r="R364" s="223">
        <f>Q364*H364</f>
        <v>3.32248336</v>
      </c>
      <c r="S364" s="223">
        <v>0</v>
      </c>
      <c r="T364" s="224">
        <f>S364*H364</f>
        <v>0</v>
      </c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R364" s="225" t="s">
        <v>170</v>
      </c>
      <c r="AT364" s="225" t="s">
        <v>165</v>
      </c>
      <c r="AU364" s="225" t="s">
        <v>81</v>
      </c>
      <c r="AY364" s="19" t="s">
        <v>163</v>
      </c>
      <c r="BE364" s="226">
        <f>IF(N364="základní",J364,0)</f>
        <v>0</v>
      </c>
      <c r="BF364" s="226">
        <f>IF(N364="snížená",J364,0)</f>
        <v>0</v>
      </c>
      <c r="BG364" s="226">
        <f>IF(N364="zákl. přenesená",J364,0)</f>
        <v>0</v>
      </c>
      <c r="BH364" s="226">
        <f>IF(N364="sníž. přenesená",J364,0)</f>
        <v>0</v>
      </c>
      <c r="BI364" s="226">
        <f>IF(N364="nulová",J364,0)</f>
        <v>0</v>
      </c>
      <c r="BJ364" s="19" t="s">
        <v>79</v>
      </c>
      <c r="BK364" s="226">
        <f>ROUND(I364*H364,2)</f>
        <v>0</v>
      </c>
      <c r="BL364" s="19" t="s">
        <v>170</v>
      </c>
      <c r="BM364" s="225" t="s">
        <v>590</v>
      </c>
    </row>
    <row r="365" spans="1:47" s="2" customFormat="1" ht="12">
      <c r="A365" s="40"/>
      <c r="B365" s="41"/>
      <c r="C365" s="42"/>
      <c r="D365" s="227" t="s">
        <v>172</v>
      </c>
      <c r="E365" s="42"/>
      <c r="F365" s="228" t="s">
        <v>591</v>
      </c>
      <c r="G365" s="42"/>
      <c r="H365" s="42"/>
      <c r="I365" s="229"/>
      <c r="J365" s="42"/>
      <c r="K365" s="42"/>
      <c r="L365" s="46"/>
      <c r="M365" s="230"/>
      <c r="N365" s="231"/>
      <c r="O365" s="86"/>
      <c r="P365" s="86"/>
      <c r="Q365" s="86"/>
      <c r="R365" s="86"/>
      <c r="S365" s="86"/>
      <c r="T365" s="87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T365" s="19" t="s">
        <v>172</v>
      </c>
      <c r="AU365" s="19" t="s">
        <v>81</v>
      </c>
    </row>
    <row r="366" spans="1:47" s="2" customFormat="1" ht="12">
      <c r="A366" s="40"/>
      <c r="B366" s="41"/>
      <c r="C366" s="42"/>
      <c r="D366" s="232" t="s">
        <v>174</v>
      </c>
      <c r="E366" s="42"/>
      <c r="F366" s="233" t="s">
        <v>592</v>
      </c>
      <c r="G366" s="42"/>
      <c r="H366" s="42"/>
      <c r="I366" s="229"/>
      <c r="J366" s="42"/>
      <c r="K366" s="42"/>
      <c r="L366" s="46"/>
      <c r="M366" s="230"/>
      <c r="N366" s="231"/>
      <c r="O366" s="86"/>
      <c r="P366" s="86"/>
      <c r="Q366" s="86"/>
      <c r="R366" s="86"/>
      <c r="S366" s="86"/>
      <c r="T366" s="87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T366" s="19" t="s">
        <v>174</v>
      </c>
      <c r="AU366" s="19" t="s">
        <v>81</v>
      </c>
    </row>
    <row r="367" spans="1:51" s="13" customFormat="1" ht="12">
      <c r="A367" s="13"/>
      <c r="B367" s="234"/>
      <c r="C367" s="235"/>
      <c r="D367" s="227" t="s">
        <v>187</v>
      </c>
      <c r="E367" s="236" t="s">
        <v>19</v>
      </c>
      <c r="F367" s="237" t="s">
        <v>593</v>
      </c>
      <c r="G367" s="235"/>
      <c r="H367" s="238">
        <v>1.328</v>
      </c>
      <c r="I367" s="239"/>
      <c r="J367" s="235"/>
      <c r="K367" s="235"/>
      <c r="L367" s="240"/>
      <c r="M367" s="241"/>
      <c r="N367" s="242"/>
      <c r="O367" s="242"/>
      <c r="P367" s="242"/>
      <c r="Q367" s="242"/>
      <c r="R367" s="242"/>
      <c r="S367" s="242"/>
      <c r="T367" s="24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4" t="s">
        <v>187</v>
      </c>
      <c r="AU367" s="244" t="s">
        <v>81</v>
      </c>
      <c r="AV367" s="13" t="s">
        <v>81</v>
      </c>
      <c r="AW367" s="13" t="s">
        <v>33</v>
      </c>
      <c r="AX367" s="13" t="s">
        <v>79</v>
      </c>
      <c r="AY367" s="244" t="s">
        <v>163</v>
      </c>
    </row>
    <row r="368" spans="1:65" s="2" customFormat="1" ht="24.15" customHeight="1">
      <c r="A368" s="40"/>
      <c r="B368" s="41"/>
      <c r="C368" s="214" t="s">
        <v>594</v>
      </c>
      <c r="D368" s="214" t="s">
        <v>165</v>
      </c>
      <c r="E368" s="215" t="s">
        <v>595</v>
      </c>
      <c r="F368" s="216" t="s">
        <v>596</v>
      </c>
      <c r="G368" s="217" t="s">
        <v>168</v>
      </c>
      <c r="H368" s="218">
        <v>1.12</v>
      </c>
      <c r="I368" s="219"/>
      <c r="J368" s="220">
        <f>ROUND(I368*H368,2)</f>
        <v>0</v>
      </c>
      <c r="K368" s="216" t="s">
        <v>169</v>
      </c>
      <c r="L368" s="46"/>
      <c r="M368" s="221" t="s">
        <v>19</v>
      </c>
      <c r="N368" s="222" t="s">
        <v>43</v>
      </c>
      <c r="O368" s="86"/>
      <c r="P368" s="223">
        <f>O368*H368</f>
        <v>0</v>
      </c>
      <c r="Q368" s="223">
        <v>0.09336</v>
      </c>
      <c r="R368" s="223">
        <f>Q368*H368</f>
        <v>0.10456320000000001</v>
      </c>
      <c r="S368" s="223">
        <v>0</v>
      </c>
      <c r="T368" s="224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25" t="s">
        <v>170</v>
      </c>
      <c r="AT368" s="225" t="s">
        <v>165</v>
      </c>
      <c r="AU368" s="225" t="s">
        <v>81</v>
      </c>
      <c r="AY368" s="19" t="s">
        <v>163</v>
      </c>
      <c r="BE368" s="226">
        <f>IF(N368="základní",J368,0)</f>
        <v>0</v>
      </c>
      <c r="BF368" s="226">
        <f>IF(N368="snížená",J368,0)</f>
        <v>0</v>
      </c>
      <c r="BG368" s="226">
        <f>IF(N368="zákl. přenesená",J368,0)</f>
        <v>0</v>
      </c>
      <c r="BH368" s="226">
        <f>IF(N368="sníž. přenesená",J368,0)</f>
        <v>0</v>
      </c>
      <c r="BI368" s="226">
        <f>IF(N368="nulová",J368,0)</f>
        <v>0</v>
      </c>
      <c r="BJ368" s="19" t="s">
        <v>79</v>
      </c>
      <c r="BK368" s="226">
        <f>ROUND(I368*H368,2)</f>
        <v>0</v>
      </c>
      <c r="BL368" s="19" t="s">
        <v>170</v>
      </c>
      <c r="BM368" s="225" t="s">
        <v>597</v>
      </c>
    </row>
    <row r="369" spans="1:47" s="2" customFormat="1" ht="12">
      <c r="A369" s="40"/>
      <c r="B369" s="41"/>
      <c r="C369" s="42"/>
      <c r="D369" s="227" t="s">
        <v>172</v>
      </c>
      <c r="E369" s="42"/>
      <c r="F369" s="228" t="s">
        <v>598</v>
      </c>
      <c r="G369" s="42"/>
      <c r="H369" s="42"/>
      <c r="I369" s="229"/>
      <c r="J369" s="42"/>
      <c r="K369" s="42"/>
      <c r="L369" s="46"/>
      <c r="M369" s="230"/>
      <c r="N369" s="231"/>
      <c r="O369" s="86"/>
      <c r="P369" s="86"/>
      <c r="Q369" s="86"/>
      <c r="R369" s="86"/>
      <c r="S369" s="86"/>
      <c r="T369" s="87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T369" s="19" t="s">
        <v>172</v>
      </c>
      <c r="AU369" s="19" t="s">
        <v>81</v>
      </c>
    </row>
    <row r="370" spans="1:47" s="2" customFormat="1" ht="12">
      <c r="A370" s="40"/>
      <c r="B370" s="41"/>
      <c r="C370" s="42"/>
      <c r="D370" s="232" t="s">
        <v>174</v>
      </c>
      <c r="E370" s="42"/>
      <c r="F370" s="233" t="s">
        <v>599</v>
      </c>
      <c r="G370" s="42"/>
      <c r="H370" s="42"/>
      <c r="I370" s="229"/>
      <c r="J370" s="42"/>
      <c r="K370" s="42"/>
      <c r="L370" s="46"/>
      <c r="M370" s="230"/>
      <c r="N370" s="231"/>
      <c r="O370" s="86"/>
      <c r="P370" s="86"/>
      <c r="Q370" s="86"/>
      <c r="R370" s="86"/>
      <c r="S370" s="86"/>
      <c r="T370" s="87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T370" s="19" t="s">
        <v>174</v>
      </c>
      <c r="AU370" s="19" t="s">
        <v>81</v>
      </c>
    </row>
    <row r="371" spans="1:51" s="13" customFormat="1" ht="12">
      <c r="A371" s="13"/>
      <c r="B371" s="234"/>
      <c r="C371" s="235"/>
      <c r="D371" s="227" t="s">
        <v>187</v>
      </c>
      <c r="E371" s="236" t="s">
        <v>19</v>
      </c>
      <c r="F371" s="237" t="s">
        <v>600</v>
      </c>
      <c r="G371" s="235"/>
      <c r="H371" s="238">
        <v>1.12</v>
      </c>
      <c r="I371" s="239"/>
      <c r="J371" s="235"/>
      <c r="K371" s="235"/>
      <c r="L371" s="240"/>
      <c r="M371" s="241"/>
      <c r="N371" s="242"/>
      <c r="O371" s="242"/>
      <c r="P371" s="242"/>
      <c r="Q371" s="242"/>
      <c r="R371" s="242"/>
      <c r="S371" s="242"/>
      <c r="T371" s="24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4" t="s">
        <v>187</v>
      </c>
      <c r="AU371" s="244" t="s">
        <v>81</v>
      </c>
      <c r="AV371" s="13" t="s">
        <v>81</v>
      </c>
      <c r="AW371" s="13" t="s">
        <v>33</v>
      </c>
      <c r="AX371" s="13" t="s">
        <v>79</v>
      </c>
      <c r="AY371" s="244" t="s">
        <v>163</v>
      </c>
    </row>
    <row r="372" spans="1:65" s="2" customFormat="1" ht="24.15" customHeight="1">
      <c r="A372" s="40"/>
      <c r="B372" s="41"/>
      <c r="C372" s="214" t="s">
        <v>601</v>
      </c>
      <c r="D372" s="214" t="s">
        <v>165</v>
      </c>
      <c r="E372" s="215" t="s">
        <v>602</v>
      </c>
      <c r="F372" s="216" t="s">
        <v>603</v>
      </c>
      <c r="G372" s="217" t="s">
        <v>168</v>
      </c>
      <c r="H372" s="218">
        <v>13.475</v>
      </c>
      <c r="I372" s="219"/>
      <c r="J372" s="220">
        <f>ROUND(I372*H372,2)</f>
        <v>0</v>
      </c>
      <c r="K372" s="216" t="s">
        <v>169</v>
      </c>
      <c r="L372" s="46"/>
      <c r="M372" s="221" t="s">
        <v>19</v>
      </c>
      <c r="N372" s="222" t="s">
        <v>43</v>
      </c>
      <c r="O372" s="86"/>
      <c r="P372" s="223">
        <f>O372*H372</f>
        <v>0</v>
      </c>
      <c r="Q372" s="223">
        <v>0.02634</v>
      </c>
      <c r="R372" s="223">
        <f>Q372*H372</f>
        <v>0.35493149999999996</v>
      </c>
      <c r="S372" s="223">
        <v>0</v>
      </c>
      <c r="T372" s="224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25" t="s">
        <v>170</v>
      </c>
      <c r="AT372" s="225" t="s">
        <v>165</v>
      </c>
      <c r="AU372" s="225" t="s">
        <v>81</v>
      </c>
      <c r="AY372" s="19" t="s">
        <v>163</v>
      </c>
      <c r="BE372" s="226">
        <f>IF(N372="základní",J372,0)</f>
        <v>0</v>
      </c>
      <c r="BF372" s="226">
        <f>IF(N372="snížená",J372,0)</f>
        <v>0</v>
      </c>
      <c r="BG372" s="226">
        <f>IF(N372="zákl. přenesená",J372,0)</f>
        <v>0</v>
      </c>
      <c r="BH372" s="226">
        <f>IF(N372="sníž. přenesená",J372,0)</f>
        <v>0</v>
      </c>
      <c r="BI372" s="226">
        <f>IF(N372="nulová",J372,0)</f>
        <v>0</v>
      </c>
      <c r="BJ372" s="19" t="s">
        <v>79</v>
      </c>
      <c r="BK372" s="226">
        <f>ROUND(I372*H372,2)</f>
        <v>0</v>
      </c>
      <c r="BL372" s="19" t="s">
        <v>170</v>
      </c>
      <c r="BM372" s="225" t="s">
        <v>604</v>
      </c>
    </row>
    <row r="373" spans="1:47" s="2" customFormat="1" ht="12">
      <c r="A373" s="40"/>
      <c r="B373" s="41"/>
      <c r="C373" s="42"/>
      <c r="D373" s="227" t="s">
        <v>172</v>
      </c>
      <c r="E373" s="42"/>
      <c r="F373" s="228" t="s">
        <v>605</v>
      </c>
      <c r="G373" s="42"/>
      <c r="H373" s="42"/>
      <c r="I373" s="229"/>
      <c r="J373" s="42"/>
      <c r="K373" s="42"/>
      <c r="L373" s="46"/>
      <c r="M373" s="230"/>
      <c r="N373" s="231"/>
      <c r="O373" s="86"/>
      <c r="P373" s="86"/>
      <c r="Q373" s="86"/>
      <c r="R373" s="86"/>
      <c r="S373" s="86"/>
      <c r="T373" s="87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T373" s="19" t="s">
        <v>172</v>
      </c>
      <c r="AU373" s="19" t="s">
        <v>81</v>
      </c>
    </row>
    <row r="374" spans="1:47" s="2" customFormat="1" ht="12">
      <c r="A374" s="40"/>
      <c r="B374" s="41"/>
      <c r="C374" s="42"/>
      <c r="D374" s="232" t="s">
        <v>174</v>
      </c>
      <c r="E374" s="42"/>
      <c r="F374" s="233" t="s">
        <v>606</v>
      </c>
      <c r="G374" s="42"/>
      <c r="H374" s="42"/>
      <c r="I374" s="229"/>
      <c r="J374" s="42"/>
      <c r="K374" s="42"/>
      <c r="L374" s="46"/>
      <c r="M374" s="230"/>
      <c r="N374" s="231"/>
      <c r="O374" s="86"/>
      <c r="P374" s="86"/>
      <c r="Q374" s="86"/>
      <c r="R374" s="86"/>
      <c r="S374" s="86"/>
      <c r="T374" s="87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T374" s="19" t="s">
        <v>174</v>
      </c>
      <c r="AU374" s="19" t="s">
        <v>81</v>
      </c>
    </row>
    <row r="375" spans="1:65" s="2" customFormat="1" ht="24.15" customHeight="1">
      <c r="A375" s="40"/>
      <c r="B375" s="41"/>
      <c r="C375" s="214" t="s">
        <v>607</v>
      </c>
      <c r="D375" s="214" t="s">
        <v>165</v>
      </c>
      <c r="E375" s="215" t="s">
        <v>608</v>
      </c>
      <c r="F375" s="216" t="s">
        <v>609</v>
      </c>
      <c r="G375" s="217" t="s">
        <v>168</v>
      </c>
      <c r="H375" s="218">
        <v>235</v>
      </c>
      <c r="I375" s="219"/>
      <c r="J375" s="220">
        <f>ROUND(I375*H375,2)</f>
        <v>0</v>
      </c>
      <c r="K375" s="216" t="s">
        <v>169</v>
      </c>
      <c r="L375" s="46"/>
      <c r="M375" s="221" t="s">
        <v>19</v>
      </c>
      <c r="N375" s="222" t="s">
        <v>43</v>
      </c>
      <c r="O375" s="86"/>
      <c r="P375" s="223">
        <f>O375*H375</f>
        <v>0</v>
      </c>
      <c r="Q375" s="223">
        <v>0</v>
      </c>
      <c r="R375" s="223">
        <f>Q375*H375</f>
        <v>0</v>
      </c>
      <c r="S375" s="223">
        <v>0</v>
      </c>
      <c r="T375" s="224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25" t="s">
        <v>170</v>
      </c>
      <c r="AT375" s="225" t="s">
        <v>165</v>
      </c>
      <c r="AU375" s="225" t="s">
        <v>81</v>
      </c>
      <c r="AY375" s="19" t="s">
        <v>163</v>
      </c>
      <c r="BE375" s="226">
        <f>IF(N375="základní",J375,0)</f>
        <v>0</v>
      </c>
      <c r="BF375" s="226">
        <f>IF(N375="snížená",J375,0)</f>
        <v>0</v>
      </c>
      <c r="BG375" s="226">
        <f>IF(N375="zákl. přenesená",J375,0)</f>
        <v>0</v>
      </c>
      <c r="BH375" s="226">
        <f>IF(N375="sníž. přenesená",J375,0)</f>
        <v>0</v>
      </c>
      <c r="BI375" s="226">
        <f>IF(N375="nulová",J375,0)</f>
        <v>0</v>
      </c>
      <c r="BJ375" s="19" t="s">
        <v>79</v>
      </c>
      <c r="BK375" s="226">
        <f>ROUND(I375*H375,2)</f>
        <v>0</v>
      </c>
      <c r="BL375" s="19" t="s">
        <v>170</v>
      </c>
      <c r="BM375" s="225" t="s">
        <v>610</v>
      </c>
    </row>
    <row r="376" spans="1:47" s="2" customFormat="1" ht="12">
      <c r="A376" s="40"/>
      <c r="B376" s="41"/>
      <c r="C376" s="42"/>
      <c r="D376" s="227" t="s">
        <v>172</v>
      </c>
      <c r="E376" s="42"/>
      <c r="F376" s="228" t="s">
        <v>611</v>
      </c>
      <c r="G376" s="42"/>
      <c r="H376" s="42"/>
      <c r="I376" s="229"/>
      <c r="J376" s="42"/>
      <c r="K376" s="42"/>
      <c r="L376" s="46"/>
      <c r="M376" s="230"/>
      <c r="N376" s="231"/>
      <c r="O376" s="86"/>
      <c r="P376" s="86"/>
      <c r="Q376" s="86"/>
      <c r="R376" s="86"/>
      <c r="S376" s="86"/>
      <c r="T376" s="87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T376" s="19" t="s">
        <v>172</v>
      </c>
      <c r="AU376" s="19" t="s">
        <v>81</v>
      </c>
    </row>
    <row r="377" spans="1:47" s="2" customFormat="1" ht="12">
      <c r="A377" s="40"/>
      <c r="B377" s="41"/>
      <c r="C377" s="42"/>
      <c r="D377" s="232" t="s">
        <v>174</v>
      </c>
      <c r="E377" s="42"/>
      <c r="F377" s="233" t="s">
        <v>612</v>
      </c>
      <c r="G377" s="42"/>
      <c r="H377" s="42"/>
      <c r="I377" s="229"/>
      <c r="J377" s="42"/>
      <c r="K377" s="42"/>
      <c r="L377" s="46"/>
      <c r="M377" s="230"/>
      <c r="N377" s="231"/>
      <c r="O377" s="86"/>
      <c r="P377" s="86"/>
      <c r="Q377" s="86"/>
      <c r="R377" s="86"/>
      <c r="S377" s="86"/>
      <c r="T377" s="87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T377" s="19" t="s">
        <v>174</v>
      </c>
      <c r="AU377" s="19" t="s">
        <v>81</v>
      </c>
    </row>
    <row r="378" spans="1:65" s="2" customFormat="1" ht="24.15" customHeight="1">
      <c r="A378" s="40"/>
      <c r="B378" s="41"/>
      <c r="C378" s="214" t="s">
        <v>613</v>
      </c>
      <c r="D378" s="214" t="s">
        <v>165</v>
      </c>
      <c r="E378" s="215" t="s">
        <v>614</v>
      </c>
      <c r="F378" s="216" t="s">
        <v>615</v>
      </c>
      <c r="G378" s="217" t="s">
        <v>168</v>
      </c>
      <c r="H378" s="218">
        <v>470</v>
      </c>
      <c r="I378" s="219"/>
      <c r="J378" s="220">
        <f>ROUND(I378*H378,2)</f>
        <v>0</v>
      </c>
      <c r="K378" s="216" t="s">
        <v>169</v>
      </c>
      <c r="L378" s="46"/>
      <c r="M378" s="221" t="s">
        <v>19</v>
      </c>
      <c r="N378" s="222" t="s">
        <v>43</v>
      </c>
      <c r="O378" s="86"/>
      <c r="P378" s="223">
        <f>O378*H378</f>
        <v>0</v>
      </c>
      <c r="Q378" s="223">
        <v>0</v>
      </c>
      <c r="R378" s="223">
        <f>Q378*H378</f>
        <v>0</v>
      </c>
      <c r="S378" s="223">
        <v>0</v>
      </c>
      <c r="T378" s="224">
        <f>S378*H378</f>
        <v>0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25" t="s">
        <v>170</v>
      </c>
      <c r="AT378" s="225" t="s">
        <v>165</v>
      </c>
      <c r="AU378" s="225" t="s">
        <v>81</v>
      </c>
      <c r="AY378" s="19" t="s">
        <v>163</v>
      </c>
      <c r="BE378" s="226">
        <f>IF(N378="základní",J378,0)</f>
        <v>0</v>
      </c>
      <c r="BF378" s="226">
        <f>IF(N378="snížená",J378,0)</f>
        <v>0</v>
      </c>
      <c r="BG378" s="226">
        <f>IF(N378="zákl. přenesená",J378,0)</f>
        <v>0</v>
      </c>
      <c r="BH378" s="226">
        <f>IF(N378="sníž. přenesená",J378,0)</f>
        <v>0</v>
      </c>
      <c r="BI378" s="226">
        <f>IF(N378="nulová",J378,0)</f>
        <v>0</v>
      </c>
      <c r="BJ378" s="19" t="s">
        <v>79</v>
      </c>
      <c r="BK378" s="226">
        <f>ROUND(I378*H378,2)</f>
        <v>0</v>
      </c>
      <c r="BL378" s="19" t="s">
        <v>170</v>
      </c>
      <c r="BM378" s="225" t="s">
        <v>616</v>
      </c>
    </row>
    <row r="379" spans="1:47" s="2" customFormat="1" ht="12">
      <c r="A379" s="40"/>
      <c r="B379" s="41"/>
      <c r="C379" s="42"/>
      <c r="D379" s="227" t="s">
        <v>172</v>
      </c>
      <c r="E379" s="42"/>
      <c r="F379" s="228" t="s">
        <v>617</v>
      </c>
      <c r="G379" s="42"/>
      <c r="H379" s="42"/>
      <c r="I379" s="229"/>
      <c r="J379" s="42"/>
      <c r="K379" s="42"/>
      <c r="L379" s="46"/>
      <c r="M379" s="230"/>
      <c r="N379" s="231"/>
      <c r="O379" s="86"/>
      <c r="P379" s="86"/>
      <c r="Q379" s="86"/>
      <c r="R379" s="86"/>
      <c r="S379" s="86"/>
      <c r="T379" s="87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T379" s="19" t="s">
        <v>172</v>
      </c>
      <c r="AU379" s="19" t="s">
        <v>81</v>
      </c>
    </row>
    <row r="380" spans="1:47" s="2" customFormat="1" ht="12">
      <c r="A380" s="40"/>
      <c r="B380" s="41"/>
      <c r="C380" s="42"/>
      <c r="D380" s="232" t="s">
        <v>174</v>
      </c>
      <c r="E380" s="42"/>
      <c r="F380" s="233" t="s">
        <v>618</v>
      </c>
      <c r="G380" s="42"/>
      <c r="H380" s="42"/>
      <c r="I380" s="229"/>
      <c r="J380" s="42"/>
      <c r="K380" s="42"/>
      <c r="L380" s="46"/>
      <c r="M380" s="230"/>
      <c r="N380" s="231"/>
      <c r="O380" s="86"/>
      <c r="P380" s="86"/>
      <c r="Q380" s="86"/>
      <c r="R380" s="86"/>
      <c r="S380" s="86"/>
      <c r="T380" s="87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T380" s="19" t="s">
        <v>174</v>
      </c>
      <c r="AU380" s="19" t="s">
        <v>81</v>
      </c>
    </row>
    <row r="381" spans="1:51" s="13" customFormat="1" ht="12">
      <c r="A381" s="13"/>
      <c r="B381" s="234"/>
      <c r="C381" s="235"/>
      <c r="D381" s="227" t="s">
        <v>187</v>
      </c>
      <c r="E381" s="235"/>
      <c r="F381" s="237" t="s">
        <v>619</v>
      </c>
      <c r="G381" s="235"/>
      <c r="H381" s="238">
        <v>470</v>
      </c>
      <c r="I381" s="239"/>
      <c r="J381" s="235"/>
      <c r="K381" s="235"/>
      <c r="L381" s="240"/>
      <c r="M381" s="241"/>
      <c r="N381" s="242"/>
      <c r="O381" s="242"/>
      <c r="P381" s="242"/>
      <c r="Q381" s="242"/>
      <c r="R381" s="242"/>
      <c r="S381" s="242"/>
      <c r="T381" s="24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4" t="s">
        <v>187</v>
      </c>
      <c r="AU381" s="244" t="s">
        <v>81</v>
      </c>
      <c r="AV381" s="13" t="s">
        <v>81</v>
      </c>
      <c r="AW381" s="13" t="s">
        <v>4</v>
      </c>
      <c r="AX381" s="13" t="s">
        <v>79</v>
      </c>
      <c r="AY381" s="244" t="s">
        <v>163</v>
      </c>
    </row>
    <row r="382" spans="1:65" s="2" customFormat="1" ht="24.15" customHeight="1">
      <c r="A382" s="40"/>
      <c r="B382" s="41"/>
      <c r="C382" s="214" t="s">
        <v>620</v>
      </c>
      <c r="D382" s="214" t="s">
        <v>165</v>
      </c>
      <c r="E382" s="215" t="s">
        <v>621</v>
      </c>
      <c r="F382" s="216" t="s">
        <v>622</v>
      </c>
      <c r="G382" s="217" t="s">
        <v>297</v>
      </c>
      <c r="H382" s="218">
        <v>2</v>
      </c>
      <c r="I382" s="219"/>
      <c r="J382" s="220">
        <f>ROUND(I382*H382,2)</f>
        <v>0</v>
      </c>
      <c r="K382" s="216" t="s">
        <v>169</v>
      </c>
      <c r="L382" s="46"/>
      <c r="M382" s="221" t="s">
        <v>19</v>
      </c>
      <c r="N382" s="222" t="s">
        <v>43</v>
      </c>
      <c r="O382" s="86"/>
      <c r="P382" s="223">
        <f>O382*H382</f>
        <v>0</v>
      </c>
      <c r="Q382" s="223">
        <v>0.01777</v>
      </c>
      <c r="R382" s="223">
        <f>Q382*H382</f>
        <v>0.03554</v>
      </c>
      <c r="S382" s="223">
        <v>0</v>
      </c>
      <c r="T382" s="224">
        <f>S382*H382</f>
        <v>0</v>
      </c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25" t="s">
        <v>170</v>
      </c>
      <c r="AT382" s="225" t="s">
        <v>165</v>
      </c>
      <c r="AU382" s="225" t="s">
        <v>81</v>
      </c>
      <c r="AY382" s="19" t="s">
        <v>163</v>
      </c>
      <c r="BE382" s="226">
        <f>IF(N382="základní",J382,0)</f>
        <v>0</v>
      </c>
      <c r="BF382" s="226">
        <f>IF(N382="snížená",J382,0)</f>
        <v>0</v>
      </c>
      <c r="BG382" s="226">
        <f>IF(N382="zákl. přenesená",J382,0)</f>
        <v>0</v>
      </c>
      <c r="BH382" s="226">
        <f>IF(N382="sníž. přenesená",J382,0)</f>
        <v>0</v>
      </c>
      <c r="BI382" s="226">
        <f>IF(N382="nulová",J382,0)</f>
        <v>0</v>
      </c>
      <c r="BJ382" s="19" t="s">
        <v>79</v>
      </c>
      <c r="BK382" s="226">
        <f>ROUND(I382*H382,2)</f>
        <v>0</v>
      </c>
      <c r="BL382" s="19" t="s">
        <v>170</v>
      </c>
      <c r="BM382" s="225" t="s">
        <v>623</v>
      </c>
    </row>
    <row r="383" spans="1:47" s="2" customFormat="1" ht="12">
      <c r="A383" s="40"/>
      <c r="B383" s="41"/>
      <c r="C383" s="42"/>
      <c r="D383" s="227" t="s">
        <v>172</v>
      </c>
      <c r="E383" s="42"/>
      <c r="F383" s="228" t="s">
        <v>624</v>
      </c>
      <c r="G383" s="42"/>
      <c r="H383" s="42"/>
      <c r="I383" s="229"/>
      <c r="J383" s="42"/>
      <c r="K383" s="42"/>
      <c r="L383" s="46"/>
      <c r="M383" s="230"/>
      <c r="N383" s="231"/>
      <c r="O383" s="86"/>
      <c r="P383" s="86"/>
      <c r="Q383" s="86"/>
      <c r="R383" s="86"/>
      <c r="S383" s="86"/>
      <c r="T383" s="87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T383" s="19" t="s">
        <v>172</v>
      </c>
      <c r="AU383" s="19" t="s">
        <v>81</v>
      </c>
    </row>
    <row r="384" spans="1:47" s="2" customFormat="1" ht="12">
      <c r="A384" s="40"/>
      <c r="B384" s="41"/>
      <c r="C384" s="42"/>
      <c r="D384" s="232" t="s">
        <v>174</v>
      </c>
      <c r="E384" s="42"/>
      <c r="F384" s="233" t="s">
        <v>625</v>
      </c>
      <c r="G384" s="42"/>
      <c r="H384" s="42"/>
      <c r="I384" s="229"/>
      <c r="J384" s="42"/>
      <c r="K384" s="42"/>
      <c r="L384" s="46"/>
      <c r="M384" s="230"/>
      <c r="N384" s="231"/>
      <c r="O384" s="86"/>
      <c r="P384" s="86"/>
      <c r="Q384" s="86"/>
      <c r="R384" s="86"/>
      <c r="S384" s="86"/>
      <c r="T384" s="87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T384" s="19" t="s">
        <v>174</v>
      </c>
      <c r="AU384" s="19" t="s">
        <v>81</v>
      </c>
    </row>
    <row r="385" spans="1:65" s="2" customFormat="1" ht="24.15" customHeight="1">
      <c r="A385" s="40"/>
      <c r="B385" s="41"/>
      <c r="C385" s="256" t="s">
        <v>626</v>
      </c>
      <c r="D385" s="256" t="s">
        <v>279</v>
      </c>
      <c r="E385" s="257" t="s">
        <v>627</v>
      </c>
      <c r="F385" s="258" t="s">
        <v>628</v>
      </c>
      <c r="G385" s="259" t="s">
        <v>297</v>
      </c>
      <c r="H385" s="260">
        <v>2</v>
      </c>
      <c r="I385" s="261"/>
      <c r="J385" s="262">
        <f>ROUND(I385*H385,2)</f>
        <v>0</v>
      </c>
      <c r="K385" s="258" t="s">
        <v>169</v>
      </c>
      <c r="L385" s="263"/>
      <c r="M385" s="264" t="s">
        <v>19</v>
      </c>
      <c r="N385" s="265" t="s">
        <v>43</v>
      </c>
      <c r="O385" s="86"/>
      <c r="P385" s="223">
        <f>O385*H385</f>
        <v>0</v>
      </c>
      <c r="Q385" s="223">
        <v>0.01272</v>
      </c>
      <c r="R385" s="223">
        <f>Q385*H385</f>
        <v>0.02544</v>
      </c>
      <c r="S385" s="223">
        <v>0</v>
      </c>
      <c r="T385" s="224">
        <f>S385*H385</f>
        <v>0</v>
      </c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25" t="s">
        <v>220</v>
      </c>
      <c r="AT385" s="225" t="s">
        <v>279</v>
      </c>
      <c r="AU385" s="225" t="s">
        <v>81</v>
      </c>
      <c r="AY385" s="19" t="s">
        <v>163</v>
      </c>
      <c r="BE385" s="226">
        <f>IF(N385="základní",J385,0)</f>
        <v>0</v>
      </c>
      <c r="BF385" s="226">
        <f>IF(N385="snížená",J385,0)</f>
        <v>0</v>
      </c>
      <c r="BG385" s="226">
        <f>IF(N385="zákl. přenesená",J385,0)</f>
        <v>0</v>
      </c>
      <c r="BH385" s="226">
        <f>IF(N385="sníž. přenesená",J385,0)</f>
        <v>0</v>
      </c>
      <c r="BI385" s="226">
        <f>IF(N385="nulová",J385,0)</f>
        <v>0</v>
      </c>
      <c r="BJ385" s="19" t="s">
        <v>79</v>
      </c>
      <c r="BK385" s="226">
        <f>ROUND(I385*H385,2)</f>
        <v>0</v>
      </c>
      <c r="BL385" s="19" t="s">
        <v>170</v>
      </c>
      <c r="BM385" s="225" t="s">
        <v>629</v>
      </c>
    </row>
    <row r="386" spans="1:47" s="2" customFormat="1" ht="12">
      <c r="A386" s="40"/>
      <c r="B386" s="41"/>
      <c r="C386" s="42"/>
      <c r="D386" s="227" t="s">
        <v>172</v>
      </c>
      <c r="E386" s="42"/>
      <c r="F386" s="228" t="s">
        <v>628</v>
      </c>
      <c r="G386" s="42"/>
      <c r="H386" s="42"/>
      <c r="I386" s="229"/>
      <c r="J386" s="42"/>
      <c r="K386" s="42"/>
      <c r="L386" s="46"/>
      <c r="M386" s="230"/>
      <c r="N386" s="231"/>
      <c r="O386" s="86"/>
      <c r="P386" s="86"/>
      <c r="Q386" s="86"/>
      <c r="R386" s="86"/>
      <c r="S386" s="86"/>
      <c r="T386" s="87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T386" s="19" t="s">
        <v>172</v>
      </c>
      <c r="AU386" s="19" t="s">
        <v>81</v>
      </c>
    </row>
    <row r="387" spans="1:65" s="2" customFormat="1" ht="24.15" customHeight="1">
      <c r="A387" s="40"/>
      <c r="B387" s="41"/>
      <c r="C387" s="214" t="s">
        <v>630</v>
      </c>
      <c r="D387" s="214" t="s">
        <v>165</v>
      </c>
      <c r="E387" s="215" t="s">
        <v>631</v>
      </c>
      <c r="F387" s="216" t="s">
        <v>632</v>
      </c>
      <c r="G387" s="217" t="s">
        <v>297</v>
      </c>
      <c r="H387" s="218">
        <v>1</v>
      </c>
      <c r="I387" s="219"/>
      <c r="J387" s="220">
        <f>ROUND(I387*H387,2)</f>
        <v>0</v>
      </c>
      <c r="K387" s="216" t="s">
        <v>169</v>
      </c>
      <c r="L387" s="46"/>
      <c r="M387" s="221" t="s">
        <v>19</v>
      </c>
      <c r="N387" s="222" t="s">
        <v>43</v>
      </c>
      <c r="O387" s="86"/>
      <c r="P387" s="223">
        <f>O387*H387</f>
        <v>0</v>
      </c>
      <c r="Q387" s="223">
        <v>0.03532</v>
      </c>
      <c r="R387" s="223">
        <f>Q387*H387</f>
        <v>0.03532</v>
      </c>
      <c r="S387" s="223">
        <v>0</v>
      </c>
      <c r="T387" s="224">
        <f>S387*H387</f>
        <v>0</v>
      </c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R387" s="225" t="s">
        <v>170</v>
      </c>
      <c r="AT387" s="225" t="s">
        <v>165</v>
      </c>
      <c r="AU387" s="225" t="s">
        <v>81</v>
      </c>
      <c r="AY387" s="19" t="s">
        <v>163</v>
      </c>
      <c r="BE387" s="226">
        <f>IF(N387="základní",J387,0)</f>
        <v>0</v>
      </c>
      <c r="BF387" s="226">
        <f>IF(N387="snížená",J387,0)</f>
        <v>0</v>
      </c>
      <c r="BG387" s="226">
        <f>IF(N387="zákl. přenesená",J387,0)</f>
        <v>0</v>
      </c>
      <c r="BH387" s="226">
        <f>IF(N387="sníž. přenesená",J387,0)</f>
        <v>0</v>
      </c>
      <c r="BI387" s="226">
        <f>IF(N387="nulová",J387,0)</f>
        <v>0</v>
      </c>
      <c r="BJ387" s="19" t="s">
        <v>79</v>
      </c>
      <c r="BK387" s="226">
        <f>ROUND(I387*H387,2)</f>
        <v>0</v>
      </c>
      <c r="BL387" s="19" t="s">
        <v>170</v>
      </c>
      <c r="BM387" s="225" t="s">
        <v>633</v>
      </c>
    </row>
    <row r="388" spans="1:47" s="2" customFormat="1" ht="12">
      <c r="A388" s="40"/>
      <c r="B388" s="41"/>
      <c r="C388" s="42"/>
      <c r="D388" s="227" t="s">
        <v>172</v>
      </c>
      <c r="E388" s="42"/>
      <c r="F388" s="228" t="s">
        <v>634</v>
      </c>
      <c r="G388" s="42"/>
      <c r="H388" s="42"/>
      <c r="I388" s="229"/>
      <c r="J388" s="42"/>
      <c r="K388" s="42"/>
      <c r="L388" s="46"/>
      <c r="M388" s="230"/>
      <c r="N388" s="231"/>
      <c r="O388" s="86"/>
      <c r="P388" s="86"/>
      <c r="Q388" s="86"/>
      <c r="R388" s="86"/>
      <c r="S388" s="86"/>
      <c r="T388" s="87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T388" s="19" t="s">
        <v>172</v>
      </c>
      <c r="AU388" s="19" t="s">
        <v>81</v>
      </c>
    </row>
    <row r="389" spans="1:47" s="2" customFormat="1" ht="12">
      <c r="A389" s="40"/>
      <c r="B389" s="41"/>
      <c r="C389" s="42"/>
      <c r="D389" s="232" t="s">
        <v>174</v>
      </c>
      <c r="E389" s="42"/>
      <c r="F389" s="233" t="s">
        <v>635</v>
      </c>
      <c r="G389" s="42"/>
      <c r="H389" s="42"/>
      <c r="I389" s="229"/>
      <c r="J389" s="42"/>
      <c r="K389" s="42"/>
      <c r="L389" s="46"/>
      <c r="M389" s="230"/>
      <c r="N389" s="231"/>
      <c r="O389" s="86"/>
      <c r="P389" s="86"/>
      <c r="Q389" s="86"/>
      <c r="R389" s="86"/>
      <c r="S389" s="86"/>
      <c r="T389" s="87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T389" s="19" t="s">
        <v>174</v>
      </c>
      <c r="AU389" s="19" t="s">
        <v>81</v>
      </c>
    </row>
    <row r="390" spans="1:65" s="2" customFormat="1" ht="16.5" customHeight="1">
      <c r="A390" s="40"/>
      <c r="B390" s="41"/>
      <c r="C390" s="256" t="s">
        <v>636</v>
      </c>
      <c r="D390" s="256" t="s">
        <v>279</v>
      </c>
      <c r="E390" s="257" t="s">
        <v>637</v>
      </c>
      <c r="F390" s="258" t="s">
        <v>638</v>
      </c>
      <c r="G390" s="259" t="s">
        <v>297</v>
      </c>
      <c r="H390" s="260">
        <v>1</v>
      </c>
      <c r="I390" s="261"/>
      <c r="J390" s="262">
        <f>ROUND(I390*H390,2)</f>
        <v>0</v>
      </c>
      <c r="K390" s="258" t="s">
        <v>19</v>
      </c>
      <c r="L390" s="263"/>
      <c r="M390" s="264" t="s">
        <v>19</v>
      </c>
      <c r="N390" s="265" t="s">
        <v>43</v>
      </c>
      <c r="O390" s="86"/>
      <c r="P390" s="223">
        <f>O390*H390</f>
        <v>0</v>
      </c>
      <c r="Q390" s="223">
        <v>0</v>
      </c>
      <c r="R390" s="223">
        <f>Q390*H390</f>
        <v>0</v>
      </c>
      <c r="S390" s="223">
        <v>0</v>
      </c>
      <c r="T390" s="224">
        <f>S390*H390</f>
        <v>0</v>
      </c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R390" s="225" t="s">
        <v>220</v>
      </c>
      <c r="AT390" s="225" t="s">
        <v>279</v>
      </c>
      <c r="AU390" s="225" t="s">
        <v>81</v>
      </c>
      <c r="AY390" s="19" t="s">
        <v>163</v>
      </c>
      <c r="BE390" s="226">
        <f>IF(N390="základní",J390,0)</f>
        <v>0</v>
      </c>
      <c r="BF390" s="226">
        <f>IF(N390="snížená",J390,0)</f>
        <v>0</v>
      </c>
      <c r="BG390" s="226">
        <f>IF(N390="zákl. přenesená",J390,0)</f>
        <v>0</v>
      </c>
      <c r="BH390" s="226">
        <f>IF(N390="sníž. přenesená",J390,0)</f>
        <v>0</v>
      </c>
      <c r="BI390" s="226">
        <f>IF(N390="nulová",J390,0)</f>
        <v>0</v>
      </c>
      <c r="BJ390" s="19" t="s">
        <v>79</v>
      </c>
      <c r="BK390" s="226">
        <f>ROUND(I390*H390,2)</f>
        <v>0</v>
      </c>
      <c r="BL390" s="19" t="s">
        <v>170</v>
      </c>
      <c r="BM390" s="225" t="s">
        <v>639</v>
      </c>
    </row>
    <row r="391" spans="1:47" s="2" customFormat="1" ht="12">
      <c r="A391" s="40"/>
      <c r="B391" s="41"/>
      <c r="C391" s="42"/>
      <c r="D391" s="227" t="s">
        <v>172</v>
      </c>
      <c r="E391" s="42"/>
      <c r="F391" s="228" t="s">
        <v>638</v>
      </c>
      <c r="G391" s="42"/>
      <c r="H391" s="42"/>
      <c r="I391" s="229"/>
      <c r="J391" s="42"/>
      <c r="K391" s="42"/>
      <c r="L391" s="46"/>
      <c r="M391" s="230"/>
      <c r="N391" s="231"/>
      <c r="O391" s="86"/>
      <c r="P391" s="86"/>
      <c r="Q391" s="86"/>
      <c r="R391" s="86"/>
      <c r="S391" s="86"/>
      <c r="T391" s="87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T391" s="19" t="s">
        <v>172</v>
      </c>
      <c r="AU391" s="19" t="s">
        <v>81</v>
      </c>
    </row>
    <row r="392" spans="1:63" s="12" customFormat="1" ht="22.8" customHeight="1">
      <c r="A392" s="12"/>
      <c r="B392" s="198"/>
      <c r="C392" s="199"/>
      <c r="D392" s="200" t="s">
        <v>71</v>
      </c>
      <c r="E392" s="212" t="s">
        <v>229</v>
      </c>
      <c r="F392" s="212" t="s">
        <v>640</v>
      </c>
      <c r="G392" s="199"/>
      <c r="H392" s="199"/>
      <c r="I392" s="202"/>
      <c r="J392" s="213">
        <f>BK392</f>
        <v>0</v>
      </c>
      <c r="K392" s="199"/>
      <c r="L392" s="204"/>
      <c r="M392" s="205"/>
      <c r="N392" s="206"/>
      <c r="O392" s="206"/>
      <c r="P392" s="207">
        <f>SUM(P393:P567)</f>
        <v>0</v>
      </c>
      <c r="Q392" s="206"/>
      <c r="R392" s="207">
        <f>SUM(R393:R567)</f>
        <v>142.4793515</v>
      </c>
      <c r="S392" s="206"/>
      <c r="T392" s="208">
        <f>SUM(T393:T567)</f>
        <v>29.615783999999998</v>
      </c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R392" s="209" t="s">
        <v>79</v>
      </c>
      <c r="AT392" s="210" t="s">
        <v>71</v>
      </c>
      <c r="AU392" s="210" t="s">
        <v>79</v>
      </c>
      <c r="AY392" s="209" t="s">
        <v>163</v>
      </c>
      <c r="BK392" s="211">
        <f>SUM(BK393:BK567)</f>
        <v>0</v>
      </c>
    </row>
    <row r="393" spans="1:65" s="2" customFormat="1" ht="24.15" customHeight="1">
      <c r="A393" s="40"/>
      <c r="B393" s="41"/>
      <c r="C393" s="214" t="s">
        <v>641</v>
      </c>
      <c r="D393" s="214" t="s">
        <v>165</v>
      </c>
      <c r="E393" s="215" t="s">
        <v>642</v>
      </c>
      <c r="F393" s="216" t="s">
        <v>643</v>
      </c>
      <c r="G393" s="217" t="s">
        <v>232</v>
      </c>
      <c r="H393" s="218">
        <v>3.5</v>
      </c>
      <c r="I393" s="219"/>
      <c r="J393" s="220">
        <f>ROUND(I393*H393,2)</f>
        <v>0</v>
      </c>
      <c r="K393" s="216" t="s">
        <v>169</v>
      </c>
      <c r="L393" s="46"/>
      <c r="M393" s="221" t="s">
        <v>19</v>
      </c>
      <c r="N393" s="222" t="s">
        <v>43</v>
      </c>
      <c r="O393" s="86"/>
      <c r="P393" s="223">
        <f>O393*H393</f>
        <v>0</v>
      </c>
      <c r="Q393" s="223">
        <v>0.10095</v>
      </c>
      <c r="R393" s="223">
        <f>Q393*H393</f>
        <v>0.353325</v>
      </c>
      <c r="S393" s="223">
        <v>0</v>
      </c>
      <c r="T393" s="224">
        <f>S393*H393</f>
        <v>0</v>
      </c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25" t="s">
        <v>170</v>
      </c>
      <c r="AT393" s="225" t="s">
        <v>165</v>
      </c>
      <c r="AU393" s="225" t="s">
        <v>81</v>
      </c>
      <c r="AY393" s="19" t="s">
        <v>163</v>
      </c>
      <c r="BE393" s="226">
        <f>IF(N393="základní",J393,0)</f>
        <v>0</v>
      </c>
      <c r="BF393" s="226">
        <f>IF(N393="snížená",J393,0)</f>
        <v>0</v>
      </c>
      <c r="BG393" s="226">
        <f>IF(N393="zákl. přenesená",J393,0)</f>
        <v>0</v>
      </c>
      <c r="BH393" s="226">
        <f>IF(N393="sníž. přenesená",J393,0)</f>
        <v>0</v>
      </c>
      <c r="BI393" s="226">
        <f>IF(N393="nulová",J393,0)</f>
        <v>0</v>
      </c>
      <c r="BJ393" s="19" t="s">
        <v>79</v>
      </c>
      <c r="BK393" s="226">
        <f>ROUND(I393*H393,2)</f>
        <v>0</v>
      </c>
      <c r="BL393" s="19" t="s">
        <v>170</v>
      </c>
      <c r="BM393" s="225" t="s">
        <v>644</v>
      </c>
    </row>
    <row r="394" spans="1:47" s="2" customFormat="1" ht="12">
      <c r="A394" s="40"/>
      <c r="B394" s="41"/>
      <c r="C394" s="42"/>
      <c r="D394" s="227" t="s">
        <v>172</v>
      </c>
      <c r="E394" s="42"/>
      <c r="F394" s="228" t="s">
        <v>645</v>
      </c>
      <c r="G394" s="42"/>
      <c r="H394" s="42"/>
      <c r="I394" s="229"/>
      <c r="J394" s="42"/>
      <c r="K394" s="42"/>
      <c r="L394" s="46"/>
      <c r="M394" s="230"/>
      <c r="N394" s="231"/>
      <c r="O394" s="86"/>
      <c r="P394" s="86"/>
      <c r="Q394" s="86"/>
      <c r="R394" s="86"/>
      <c r="S394" s="86"/>
      <c r="T394" s="87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T394" s="19" t="s">
        <v>172</v>
      </c>
      <c r="AU394" s="19" t="s">
        <v>81</v>
      </c>
    </row>
    <row r="395" spans="1:47" s="2" customFormat="1" ht="12">
      <c r="A395" s="40"/>
      <c r="B395" s="41"/>
      <c r="C395" s="42"/>
      <c r="D395" s="232" t="s">
        <v>174</v>
      </c>
      <c r="E395" s="42"/>
      <c r="F395" s="233" t="s">
        <v>646</v>
      </c>
      <c r="G395" s="42"/>
      <c r="H395" s="42"/>
      <c r="I395" s="229"/>
      <c r="J395" s="42"/>
      <c r="K395" s="42"/>
      <c r="L395" s="46"/>
      <c r="M395" s="230"/>
      <c r="N395" s="231"/>
      <c r="O395" s="86"/>
      <c r="P395" s="86"/>
      <c r="Q395" s="86"/>
      <c r="R395" s="86"/>
      <c r="S395" s="86"/>
      <c r="T395" s="87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T395" s="19" t="s">
        <v>174</v>
      </c>
      <c r="AU395" s="19" t="s">
        <v>81</v>
      </c>
    </row>
    <row r="396" spans="1:51" s="13" customFormat="1" ht="12">
      <c r="A396" s="13"/>
      <c r="B396" s="234"/>
      <c r="C396" s="235"/>
      <c r="D396" s="227" t="s">
        <v>187</v>
      </c>
      <c r="E396" s="236" t="s">
        <v>19</v>
      </c>
      <c r="F396" s="237" t="s">
        <v>647</v>
      </c>
      <c r="G396" s="235"/>
      <c r="H396" s="238">
        <v>3.5</v>
      </c>
      <c r="I396" s="239"/>
      <c r="J396" s="235"/>
      <c r="K396" s="235"/>
      <c r="L396" s="240"/>
      <c r="M396" s="241"/>
      <c r="N396" s="242"/>
      <c r="O396" s="242"/>
      <c r="P396" s="242"/>
      <c r="Q396" s="242"/>
      <c r="R396" s="242"/>
      <c r="S396" s="242"/>
      <c r="T396" s="24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4" t="s">
        <v>187</v>
      </c>
      <c r="AU396" s="244" t="s">
        <v>81</v>
      </c>
      <c r="AV396" s="13" t="s">
        <v>81</v>
      </c>
      <c r="AW396" s="13" t="s">
        <v>33</v>
      </c>
      <c r="AX396" s="13" t="s">
        <v>79</v>
      </c>
      <c r="AY396" s="244" t="s">
        <v>163</v>
      </c>
    </row>
    <row r="397" spans="1:65" s="2" customFormat="1" ht="16.5" customHeight="1">
      <c r="A397" s="40"/>
      <c r="B397" s="41"/>
      <c r="C397" s="256" t="s">
        <v>648</v>
      </c>
      <c r="D397" s="256" t="s">
        <v>279</v>
      </c>
      <c r="E397" s="257" t="s">
        <v>649</v>
      </c>
      <c r="F397" s="258" t="s">
        <v>650</v>
      </c>
      <c r="G397" s="259" t="s">
        <v>232</v>
      </c>
      <c r="H397" s="260">
        <v>3.5</v>
      </c>
      <c r="I397" s="261"/>
      <c r="J397" s="262">
        <f>ROUND(I397*H397,2)</f>
        <v>0</v>
      </c>
      <c r="K397" s="258" t="s">
        <v>169</v>
      </c>
      <c r="L397" s="263"/>
      <c r="M397" s="264" t="s">
        <v>19</v>
      </c>
      <c r="N397" s="265" t="s">
        <v>43</v>
      </c>
      <c r="O397" s="86"/>
      <c r="P397" s="223">
        <f>O397*H397</f>
        <v>0</v>
      </c>
      <c r="Q397" s="223">
        <v>0.028</v>
      </c>
      <c r="R397" s="223">
        <f>Q397*H397</f>
        <v>0.098</v>
      </c>
      <c r="S397" s="223">
        <v>0</v>
      </c>
      <c r="T397" s="224">
        <f>S397*H397</f>
        <v>0</v>
      </c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R397" s="225" t="s">
        <v>220</v>
      </c>
      <c r="AT397" s="225" t="s">
        <v>279</v>
      </c>
      <c r="AU397" s="225" t="s">
        <v>81</v>
      </c>
      <c r="AY397" s="19" t="s">
        <v>163</v>
      </c>
      <c r="BE397" s="226">
        <f>IF(N397="základní",J397,0)</f>
        <v>0</v>
      </c>
      <c r="BF397" s="226">
        <f>IF(N397="snížená",J397,0)</f>
        <v>0</v>
      </c>
      <c r="BG397" s="226">
        <f>IF(N397="zákl. přenesená",J397,0)</f>
        <v>0</v>
      </c>
      <c r="BH397" s="226">
        <f>IF(N397="sníž. přenesená",J397,0)</f>
        <v>0</v>
      </c>
      <c r="BI397" s="226">
        <f>IF(N397="nulová",J397,0)</f>
        <v>0</v>
      </c>
      <c r="BJ397" s="19" t="s">
        <v>79</v>
      </c>
      <c r="BK397" s="226">
        <f>ROUND(I397*H397,2)</f>
        <v>0</v>
      </c>
      <c r="BL397" s="19" t="s">
        <v>170</v>
      </c>
      <c r="BM397" s="225" t="s">
        <v>651</v>
      </c>
    </row>
    <row r="398" spans="1:47" s="2" customFormat="1" ht="12">
      <c r="A398" s="40"/>
      <c r="B398" s="41"/>
      <c r="C398" s="42"/>
      <c r="D398" s="227" t="s">
        <v>172</v>
      </c>
      <c r="E398" s="42"/>
      <c r="F398" s="228" t="s">
        <v>650</v>
      </c>
      <c r="G398" s="42"/>
      <c r="H398" s="42"/>
      <c r="I398" s="229"/>
      <c r="J398" s="42"/>
      <c r="K398" s="42"/>
      <c r="L398" s="46"/>
      <c r="M398" s="230"/>
      <c r="N398" s="231"/>
      <c r="O398" s="86"/>
      <c r="P398" s="86"/>
      <c r="Q398" s="86"/>
      <c r="R398" s="86"/>
      <c r="S398" s="86"/>
      <c r="T398" s="87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T398" s="19" t="s">
        <v>172</v>
      </c>
      <c r="AU398" s="19" t="s">
        <v>81</v>
      </c>
    </row>
    <row r="399" spans="1:65" s="2" customFormat="1" ht="24.15" customHeight="1">
      <c r="A399" s="40"/>
      <c r="B399" s="41"/>
      <c r="C399" s="214" t="s">
        <v>652</v>
      </c>
      <c r="D399" s="214" t="s">
        <v>165</v>
      </c>
      <c r="E399" s="215" t="s">
        <v>653</v>
      </c>
      <c r="F399" s="216" t="s">
        <v>654</v>
      </c>
      <c r="G399" s="217" t="s">
        <v>232</v>
      </c>
      <c r="H399" s="218">
        <v>20</v>
      </c>
      <c r="I399" s="219"/>
      <c r="J399" s="220">
        <f>ROUND(I399*H399,2)</f>
        <v>0</v>
      </c>
      <c r="K399" s="216" t="s">
        <v>169</v>
      </c>
      <c r="L399" s="46"/>
      <c r="M399" s="221" t="s">
        <v>19</v>
      </c>
      <c r="N399" s="222" t="s">
        <v>43</v>
      </c>
      <c r="O399" s="86"/>
      <c r="P399" s="223">
        <f>O399*H399</f>
        <v>0</v>
      </c>
      <c r="Q399" s="223">
        <v>0</v>
      </c>
      <c r="R399" s="223">
        <f>Q399*H399</f>
        <v>0</v>
      </c>
      <c r="S399" s="223">
        <v>0</v>
      </c>
      <c r="T399" s="224">
        <f>S399*H399</f>
        <v>0</v>
      </c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R399" s="225" t="s">
        <v>170</v>
      </c>
      <c r="AT399" s="225" t="s">
        <v>165</v>
      </c>
      <c r="AU399" s="225" t="s">
        <v>81</v>
      </c>
      <c r="AY399" s="19" t="s">
        <v>163</v>
      </c>
      <c r="BE399" s="226">
        <f>IF(N399="základní",J399,0)</f>
        <v>0</v>
      </c>
      <c r="BF399" s="226">
        <f>IF(N399="snížená",J399,0)</f>
        <v>0</v>
      </c>
      <c r="BG399" s="226">
        <f>IF(N399="zákl. přenesená",J399,0)</f>
        <v>0</v>
      </c>
      <c r="BH399" s="226">
        <f>IF(N399="sníž. přenesená",J399,0)</f>
        <v>0</v>
      </c>
      <c r="BI399" s="226">
        <f>IF(N399="nulová",J399,0)</f>
        <v>0</v>
      </c>
      <c r="BJ399" s="19" t="s">
        <v>79</v>
      </c>
      <c r="BK399" s="226">
        <f>ROUND(I399*H399,2)</f>
        <v>0</v>
      </c>
      <c r="BL399" s="19" t="s">
        <v>170</v>
      </c>
      <c r="BM399" s="225" t="s">
        <v>655</v>
      </c>
    </row>
    <row r="400" spans="1:47" s="2" customFormat="1" ht="12">
      <c r="A400" s="40"/>
      <c r="B400" s="41"/>
      <c r="C400" s="42"/>
      <c r="D400" s="227" t="s">
        <v>172</v>
      </c>
      <c r="E400" s="42"/>
      <c r="F400" s="228" t="s">
        <v>656</v>
      </c>
      <c r="G400" s="42"/>
      <c r="H400" s="42"/>
      <c r="I400" s="229"/>
      <c r="J400" s="42"/>
      <c r="K400" s="42"/>
      <c r="L400" s="46"/>
      <c r="M400" s="230"/>
      <c r="N400" s="231"/>
      <c r="O400" s="86"/>
      <c r="P400" s="86"/>
      <c r="Q400" s="86"/>
      <c r="R400" s="86"/>
      <c r="S400" s="86"/>
      <c r="T400" s="87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T400" s="19" t="s">
        <v>172</v>
      </c>
      <c r="AU400" s="19" t="s">
        <v>81</v>
      </c>
    </row>
    <row r="401" spans="1:47" s="2" customFormat="1" ht="12">
      <c r="A401" s="40"/>
      <c r="B401" s="41"/>
      <c r="C401" s="42"/>
      <c r="D401" s="232" t="s">
        <v>174</v>
      </c>
      <c r="E401" s="42"/>
      <c r="F401" s="233" t="s">
        <v>657</v>
      </c>
      <c r="G401" s="42"/>
      <c r="H401" s="42"/>
      <c r="I401" s="229"/>
      <c r="J401" s="42"/>
      <c r="K401" s="42"/>
      <c r="L401" s="46"/>
      <c r="M401" s="230"/>
      <c r="N401" s="231"/>
      <c r="O401" s="86"/>
      <c r="P401" s="86"/>
      <c r="Q401" s="86"/>
      <c r="R401" s="86"/>
      <c r="S401" s="86"/>
      <c r="T401" s="87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T401" s="19" t="s">
        <v>174</v>
      </c>
      <c r="AU401" s="19" t="s">
        <v>81</v>
      </c>
    </row>
    <row r="402" spans="1:51" s="13" customFormat="1" ht="12">
      <c r="A402" s="13"/>
      <c r="B402" s="234"/>
      <c r="C402" s="235"/>
      <c r="D402" s="227" t="s">
        <v>187</v>
      </c>
      <c r="E402" s="236" t="s">
        <v>19</v>
      </c>
      <c r="F402" s="237" t="s">
        <v>658</v>
      </c>
      <c r="G402" s="235"/>
      <c r="H402" s="238">
        <v>20</v>
      </c>
      <c r="I402" s="239"/>
      <c r="J402" s="235"/>
      <c r="K402" s="235"/>
      <c r="L402" s="240"/>
      <c r="M402" s="241"/>
      <c r="N402" s="242"/>
      <c r="O402" s="242"/>
      <c r="P402" s="242"/>
      <c r="Q402" s="242"/>
      <c r="R402" s="242"/>
      <c r="S402" s="242"/>
      <c r="T402" s="24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4" t="s">
        <v>187</v>
      </c>
      <c r="AU402" s="244" t="s">
        <v>81</v>
      </c>
      <c r="AV402" s="13" t="s">
        <v>81</v>
      </c>
      <c r="AW402" s="13" t="s">
        <v>33</v>
      </c>
      <c r="AX402" s="13" t="s">
        <v>79</v>
      </c>
      <c r="AY402" s="244" t="s">
        <v>163</v>
      </c>
    </row>
    <row r="403" spans="1:65" s="2" customFormat="1" ht="37.8" customHeight="1">
      <c r="A403" s="40"/>
      <c r="B403" s="41"/>
      <c r="C403" s="214" t="s">
        <v>659</v>
      </c>
      <c r="D403" s="214" t="s">
        <v>165</v>
      </c>
      <c r="E403" s="215" t="s">
        <v>660</v>
      </c>
      <c r="F403" s="216" t="s">
        <v>661</v>
      </c>
      <c r="G403" s="217" t="s">
        <v>168</v>
      </c>
      <c r="H403" s="218">
        <v>463.487</v>
      </c>
      <c r="I403" s="219"/>
      <c r="J403" s="220">
        <f>ROUND(I403*H403,2)</f>
        <v>0</v>
      </c>
      <c r="K403" s="216" t="s">
        <v>169</v>
      </c>
      <c r="L403" s="46"/>
      <c r="M403" s="221" t="s">
        <v>19</v>
      </c>
      <c r="N403" s="222" t="s">
        <v>43</v>
      </c>
      <c r="O403" s="86"/>
      <c r="P403" s="223">
        <f>O403*H403</f>
        <v>0</v>
      </c>
      <c r="Q403" s="223">
        <v>0</v>
      </c>
      <c r="R403" s="223">
        <f>Q403*H403</f>
        <v>0</v>
      </c>
      <c r="S403" s="223">
        <v>0</v>
      </c>
      <c r="T403" s="224">
        <f>S403*H403</f>
        <v>0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25" t="s">
        <v>170</v>
      </c>
      <c r="AT403" s="225" t="s">
        <v>165</v>
      </c>
      <c r="AU403" s="225" t="s">
        <v>81</v>
      </c>
      <c r="AY403" s="19" t="s">
        <v>163</v>
      </c>
      <c r="BE403" s="226">
        <f>IF(N403="základní",J403,0)</f>
        <v>0</v>
      </c>
      <c r="BF403" s="226">
        <f>IF(N403="snížená",J403,0)</f>
        <v>0</v>
      </c>
      <c r="BG403" s="226">
        <f>IF(N403="zákl. přenesená",J403,0)</f>
        <v>0</v>
      </c>
      <c r="BH403" s="226">
        <f>IF(N403="sníž. přenesená",J403,0)</f>
        <v>0</v>
      </c>
      <c r="BI403" s="226">
        <f>IF(N403="nulová",J403,0)</f>
        <v>0</v>
      </c>
      <c r="BJ403" s="19" t="s">
        <v>79</v>
      </c>
      <c r="BK403" s="226">
        <f>ROUND(I403*H403,2)</f>
        <v>0</v>
      </c>
      <c r="BL403" s="19" t="s">
        <v>170</v>
      </c>
      <c r="BM403" s="225" t="s">
        <v>662</v>
      </c>
    </row>
    <row r="404" spans="1:47" s="2" customFormat="1" ht="12">
      <c r="A404" s="40"/>
      <c r="B404" s="41"/>
      <c r="C404" s="42"/>
      <c r="D404" s="227" t="s">
        <v>172</v>
      </c>
      <c r="E404" s="42"/>
      <c r="F404" s="228" t="s">
        <v>663</v>
      </c>
      <c r="G404" s="42"/>
      <c r="H404" s="42"/>
      <c r="I404" s="229"/>
      <c r="J404" s="42"/>
      <c r="K404" s="42"/>
      <c r="L404" s="46"/>
      <c r="M404" s="230"/>
      <c r="N404" s="231"/>
      <c r="O404" s="86"/>
      <c r="P404" s="86"/>
      <c r="Q404" s="86"/>
      <c r="R404" s="86"/>
      <c r="S404" s="86"/>
      <c r="T404" s="87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T404" s="19" t="s">
        <v>172</v>
      </c>
      <c r="AU404" s="19" t="s">
        <v>81</v>
      </c>
    </row>
    <row r="405" spans="1:47" s="2" customFormat="1" ht="12">
      <c r="A405" s="40"/>
      <c r="B405" s="41"/>
      <c r="C405" s="42"/>
      <c r="D405" s="232" t="s">
        <v>174</v>
      </c>
      <c r="E405" s="42"/>
      <c r="F405" s="233" t="s">
        <v>664</v>
      </c>
      <c r="G405" s="42"/>
      <c r="H405" s="42"/>
      <c r="I405" s="229"/>
      <c r="J405" s="42"/>
      <c r="K405" s="42"/>
      <c r="L405" s="46"/>
      <c r="M405" s="230"/>
      <c r="N405" s="231"/>
      <c r="O405" s="86"/>
      <c r="P405" s="86"/>
      <c r="Q405" s="86"/>
      <c r="R405" s="86"/>
      <c r="S405" s="86"/>
      <c r="T405" s="87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T405" s="19" t="s">
        <v>174</v>
      </c>
      <c r="AU405" s="19" t="s">
        <v>81</v>
      </c>
    </row>
    <row r="406" spans="1:51" s="13" customFormat="1" ht="12">
      <c r="A406" s="13"/>
      <c r="B406" s="234"/>
      <c r="C406" s="235"/>
      <c r="D406" s="227" t="s">
        <v>187</v>
      </c>
      <c r="E406" s="236" t="s">
        <v>19</v>
      </c>
      <c r="F406" s="237" t="s">
        <v>665</v>
      </c>
      <c r="G406" s="235"/>
      <c r="H406" s="238">
        <v>565.487</v>
      </c>
      <c r="I406" s="239"/>
      <c r="J406" s="235"/>
      <c r="K406" s="235"/>
      <c r="L406" s="240"/>
      <c r="M406" s="241"/>
      <c r="N406" s="242"/>
      <c r="O406" s="242"/>
      <c r="P406" s="242"/>
      <c r="Q406" s="242"/>
      <c r="R406" s="242"/>
      <c r="S406" s="242"/>
      <c r="T406" s="24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4" t="s">
        <v>187</v>
      </c>
      <c r="AU406" s="244" t="s">
        <v>81</v>
      </c>
      <c r="AV406" s="13" t="s">
        <v>81</v>
      </c>
      <c r="AW406" s="13" t="s">
        <v>33</v>
      </c>
      <c r="AX406" s="13" t="s">
        <v>72</v>
      </c>
      <c r="AY406" s="244" t="s">
        <v>163</v>
      </c>
    </row>
    <row r="407" spans="1:51" s="13" customFormat="1" ht="12">
      <c r="A407" s="13"/>
      <c r="B407" s="234"/>
      <c r="C407" s="235"/>
      <c r="D407" s="227" t="s">
        <v>187</v>
      </c>
      <c r="E407" s="236" t="s">
        <v>19</v>
      </c>
      <c r="F407" s="237" t="s">
        <v>666</v>
      </c>
      <c r="G407" s="235"/>
      <c r="H407" s="238">
        <v>-102</v>
      </c>
      <c r="I407" s="239"/>
      <c r="J407" s="235"/>
      <c r="K407" s="235"/>
      <c r="L407" s="240"/>
      <c r="M407" s="241"/>
      <c r="N407" s="242"/>
      <c r="O407" s="242"/>
      <c r="P407" s="242"/>
      <c r="Q407" s="242"/>
      <c r="R407" s="242"/>
      <c r="S407" s="242"/>
      <c r="T407" s="24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4" t="s">
        <v>187</v>
      </c>
      <c r="AU407" s="244" t="s">
        <v>81</v>
      </c>
      <c r="AV407" s="13" t="s">
        <v>81</v>
      </c>
      <c r="AW407" s="13" t="s">
        <v>33</v>
      </c>
      <c r="AX407" s="13" t="s">
        <v>72</v>
      </c>
      <c r="AY407" s="244" t="s">
        <v>163</v>
      </c>
    </row>
    <row r="408" spans="1:51" s="14" customFormat="1" ht="12">
      <c r="A408" s="14"/>
      <c r="B408" s="245"/>
      <c r="C408" s="246"/>
      <c r="D408" s="227" t="s">
        <v>187</v>
      </c>
      <c r="E408" s="247" t="s">
        <v>19</v>
      </c>
      <c r="F408" s="248" t="s">
        <v>190</v>
      </c>
      <c r="G408" s="246"/>
      <c r="H408" s="249">
        <v>463.48699999999997</v>
      </c>
      <c r="I408" s="250"/>
      <c r="J408" s="246"/>
      <c r="K408" s="246"/>
      <c r="L408" s="251"/>
      <c r="M408" s="252"/>
      <c r="N408" s="253"/>
      <c r="O408" s="253"/>
      <c r="P408" s="253"/>
      <c r="Q408" s="253"/>
      <c r="R408" s="253"/>
      <c r="S408" s="253"/>
      <c r="T408" s="25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55" t="s">
        <v>187</v>
      </c>
      <c r="AU408" s="255" t="s">
        <v>81</v>
      </c>
      <c r="AV408" s="14" t="s">
        <v>170</v>
      </c>
      <c r="AW408" s="14" t="s">
        <v>33</v>
      </c>
      <c r="AX408" s="14" t="s">
        <v>79</v>
      </c>
      <c r="AY408" s="255" t="s">
        <v>163</v>
      </c>
    </row>
    <row r="409" spans="1:65" s="2" customFormat="1" ht="33" customHeight="1">
      <c r="A409" s="40"/>
      <c r="B409" s="41"/>
      <c r="C409" s="214" t="s">
        <v>667</v>
      </c>
      <c r="D409" s="214" t="s">
        <v>165</v>
      </c>
      <c r="E409" s="215" t="s">
        <v>668</v>
      </c>
      <c r="F409" s="216" t="s">
        <v>669</v>
      </c>
      <c r="G409" s="217" t="s">
        <v>168</v>
      </c>
      <c r="H409" s="218">
        <v>55618.44</v>
      </c>
      <c r="I409" s="219"/>
      <c r="J409" s="220">
        <f>ROUND(I409*H409,2)</f>
        <v>0</v>
      </c>
      <c r="K409" s="216" t="s">
        <v>169</v>
      </c>
      <c r="L409" s="46"/>
      <c r="M409" s="221" t="s">
        <v>19</v>
      </c>
      <c r="N409" s="222" t="s">
        <v>43</v>
      </c>
      <c r="O409" s="86"/>
      <c r="P409" s="223">
        <f>O409*H409</f>
        <v>0</v>
      </c>
      <c r="Q409" s="223">
        <v>0</v>
      </c>
      <c r="R409" s="223">
        <f>Q409*H409</f>
        <v>0</v>
      </c>
      <c r="S409" s="223">
        <v>0</v>
      </c>
      <c r="T409" s="224">
        <f>S409*H409</f>
        <v>0</v>
      </c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R409" s="225" t="s">
        <v>170</v>
      </c>
      <c r="AT409" s="225" t="s">
        <v>165</v>
      </c>
      <c r="AU409" s="225" t="s">
        <v>81</v>
      </c>
      <c r="AY409" s="19" t="s">
        <v>163</v>
      </c>
      <c r="BE409" s="226">
        <f>IF(N409="základní",J409,0)</f>
        <v>0</v>
      </c>
      <c r="BF409" s="226">
        <f>IF(N409="snížená",J409,0)</f>
        <v>0</v>
      </c>
      <c r="BG409" s="226">
        <f>IF(N409="zákl. přenesená",J409,0)</f>
        <v>0</v>
      </c>
      <c r="BH409" s="226">
        <f>IF(N409="sníž. přenesená",J409,0)</f>
        <v>0</v>
      </c>
      <c r="BI409" s="226">
        <f>IF(N409="nulová",J409,0)</f>
        <v>0</v>
      </c>
      <c r="BJ409" s="19" t="s">
        <v>79</v>
      </c>
      <c r="BK409" s="226">
        <f>ROUND(I409*H409,2)</f>
        <v>0</v>
      </c>
      <c r="BL409" s="19" t="s">
        <v>170</v>
      </c>
      <c r="BM409" s="225" t="s">
        <v>670</v>
      </c>
    </row>
    <row r="410" spans="1:47" s="2" customFormat="1" ht="12">
      <c r="A410" s="40"/>
      <c r="B410" s="41"/>
      <c r="C410" s="42"/>
      <c r="D410" s="227" t="s">
        <v>172</v>
      </c>
      <c r="E410" s="42"/>
      <c r="F410" s="228" t="s">
        <v>671</v>
      </c>
      <c r="G410" s="42"/>
      <c r="H410" s="42"/>
      <c r="I410" s="229"/>
      <c r="J410" s="42"/>
      <c r="K410" s="42"/>
      <c r="L410" s="46"/>
      <c r="M410" s="230"/>
      <c r="N410" s="231"/>
      <c r="O410" s="86"/>
      <c r="P410" s="86"/>
      <c r="Q410" s="86"/>
      <c r="R410" s="86"/>
      <c r="S410" s="86"/>
      <c r="T410" s="87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T410" s="19" t="s">
        <v>172</v>
      </c>
      <c r="AU410" s="19" t="s">
        <v>81</v>
      </c>
    </row>
    <row r="411" spans="1:47" s="2" customFormat="1" ht="12">
      <c r="A411" s="40"/>
      <c r="B411" s="41"/>
      <c r="C411" s="42"/>
      <c r="D411" s="232" t="s">
        <v>174</v>
      </c>
      <c r="E411" s="42"/>
      <c r="F411" s="233" t="s">
        <v>672</v>
      </c>
      <c r="G411" s="42"/>
      <c r="H411" s="42"/>
      <c r="I411" s="229"/>
      <c r="J411" s="42"/>
      <c r="K411" s="42"/>
      <c r="L411" s="46"/>
      <c r="M411" s="230"/>
      <c r="N411" s="231"/>
      <c r="O411" s="86"/>
      <c r="P411" s="86"/>
      <c r="Q411" s="86"/>
      <c r="R411" s="86"/>
      <c r="S411" s="86"/>
      <c r="T411" s="87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T411" s="19" t="s">
        <v>174</v>
      </c>
      <c r="AU411" s="19" t="s">
        <v>81</v>
      </c>
    </row>
    <row r="412" spans="1:51" s="13" customFormat="1" ht="12">
      <c r="A412" s="13"/>
      <c r="B412" s="234"/>
      <c r="C412" s="235"/>
      <c r="D412" s="227" t="s">
        <v>187</v>
      </c>
      <c r="E412" s="235"/>
      <c r="F412" s="237" t="s">
        <v>673</v>
      </c>
      <c r="G412" s="235"/>
      <c r="H412" s="238">
        <v>55618.44</v>
      </c>
      <c r="I412" s="239"/>
      <c r="J412" s="235"/>
      <c r="K412" s="235"/>
      <c r="L412" s="240"/>
      <c r="M412" s="241"/>
      <c r="N412" s="242"/>
      <c r="O412" s="242"/>
      <c r="P412" s="242"/>
      <c r="Q412" s="242"/>
      <c r="R412" s="242"/>
      <c r="S412" s="242"/>
      <c r="T412" s="24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4" t="s">
        <v>187</v>
      </c>
      <c r="AU412" s="244" t="s">
        <v>81</v>
      </c>
      <c r="AV412" s="13" t="s">
        <v>81</v>
      </c>
      <c r="AW412" s="13" t="s">
        <v>4</v>
      </c>
      <c r="AX412" s="13" t="s">
        <v>79</v>
      </c>
      <c r="AY412" s="244" t="s">
        <v>163</v>
      </c>
    </row>
    <row r="413" spans="1:65" s="2" customFormat="1" ht="37.8" customHeight="1">
      <c r="A413" s="40"/>
      <c r="B413" s="41"/>
      <c r="C413" s="214" t="s">
        <v>674</v>
      </c>
      <c r="D413" s="214" t="s">
        <v>165</v>
      </c>
      <c r="E413" s="215" t="s">
        <v>675</v>
      </c>
      <c r="F413" s="216" t="s">
        <v>676</v>
      </c>
      <c r="G413" s="217" t="s">
        <v>168</v>
      </c>
      <c r="H413" s="218">
        <v>463.487</v>
      </c>
      <c r="I413" s="219"/>
      <c r="J413" s="220">
        <f>ROUND(I413*H413,2)</f>
        <v>0</v>
      </c>
      <c r="K413" s="216" t="s">
        <v>169</v>
      </c>
      <c r="L413" s="46"/>
      <c r="M413" s="221" t="s">
        <v>19</v>
      </c>
      <c r="N413" s="222" t="s">
        <v>43</v>
      </c>
      <c r="O413" s="86"/>
      <c r="P413" s="223">
        <f>O413*H413</f>
        <v>0</v>
      </c>
      <c r="Q413" s="223">
        <v>0</v>
      </c>
      <c r="R413" s="223">
        <f>Q413*H413</f>
        <v>0</v>
      </c>
      <c r="S413" s="223">
        <v>0</v>
      </c>
      <c r="T413" s="224">
        <f>S413*H413</f>
        <v>0</v>
      </c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R413" s="225" t="s">
        <v>170</v>
      </c>
      <c r="AT413" s="225" t="s">
        <v>165</v>
      </c>
      <c r="AU413" s="225" t="s">
        <v>81</v>
      </c>
      <c r="AY413" s="19" t="s">
        <v>163</v>
      </c>
      <c r="BE413" s="226">
        <f>IF(N413="základní",J413,0)</f>
        <v>0</v>
      </c>
      <c r="BF413" s="226">
        <f>IF(N413="snížená",J413,0)</f>
        <v>0</v>
      </c>
      <c r="BG413" s="226">
        <f>IF(N413="zákl. přenesená",J413,0)</f>
        <v>0</v>
      </c>
      <c r="BH413" s="226">
        <f>IF(N413="sníž. přenesená",J413,0)</f>
        <v>0</v>
      </c>
      <c r="BI413" s="226">
        <f>IF(N413="nulová",J413,0)</f>
        <v>0</v>
      </c>
      <c r="BJ413" s="19" t="s">
        <v>79</v>
      </c>
      <c r="BK413" s="226">
        <f>ROUND(I413*H413,2)</f>
        <v>0</v>
      </c>
      <c r="BL413" s="19" t="s">
        <v>170</v>
      </c>
      <c r="BM413" s="225" t="s">
        <v>677</v>
      </c>
    </row>
    <row r="414" spans="1:47" s="2" customFormat="1" ht="12">
      <c r="A414" s="40"/>
      <c r="B414" s="41"/>
      <c r="C414" s="42"/>
      <c r="D414" s="227" t="s">
        <v>172</v>
      </c>
      <c r="E414" s="42"/>
      <c r="F414" s="228" t="s">
        <v>678</v>
      </c>
      <c r="G414" s="42"/>
      <c r="H414" s="42"/>
      <c r="I414" s="229"/>
      <c r="J414" s="42"/>
      <c r="K414" s="42"/>
      <c r="L414" s="46"/>
      <c r="M414" s="230"/>
      <c r="N414" s="231"/>
      <c r="O414" s="86"/>
      <c r="P414" s="86"/>
      <c r="Q414" s="86"/>
      <c r="R414" s="86"/>
      <c r="S414" s="86"/>
      <c r="T414" s="87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T414" s="19" t="s">
        <v>172</v>
      </c>
      <c r="AU414" s="19" t="s">
        <v>81</v>
      </c>
    </row>
    <row r="415" spans="1:47" s="2" customFormat="1" ht="12">
      <c r="A415" s="40"/>
      <c r="B415" s="41"/>
      <c r="C415" s="42"/>
      <c r="D415" s="232" t="s">
        <v>174</v>
      </c>
      <c r="E415" s="42"/>
      <c r="F415" s="233" t="s">
        <v>679</v>
      </c>
      <c r="G415" s="42"/>
      <c r="H415" s="42"/>
      <c r="I415" s="229"/>
      <c r="J415" s="42"/>
      <c r="K415" s="42"/>
      <c r="L415" s="46"/>
      <c r="M415" s="230"/>
      <c r="N415" s="231"/>
      <c r="O415" s="86"/>
      <c r="P415" s="86"/>
      <c r="Q415" s="86"/>
      <c r="R415" s="86"/>
      <c r="S415" s="86"/>
      <c r="T415" s="87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T415" s="19" t="s">
        <v>174</v>
      </c>
      <c r="AU415" s="19" t="s">
        <v>81</v>
      </c>
    </row>
    <row r="416" spans="1:65" s="2" customFormat="1" ht="24.15" customHeight="1">
      <c r="A416" s="40"/>
      <c r="B416" s="41"/>
      <c r="C416" s="214" t="s">
        <v>680</v>
      </c>
      <c r="D416" s="214" t="s">
        <v>165</v>
      </c>
      <c r="E416" s="215" t="s">
        <v>681</v>
      </c>
      <c r="F416" s="216" t="s">
        <v>682</v>
      </c>
      <c r="G416" s="217" t="s">
        <v>193</v>
      </c>
      <c r="H416" s="218">
        <v>2199.115</v>
      </c>
      <c r="I416" s="219"/>
      <c r="J416" s="220">
        <f>ROUND(I416*H416,2)</f>
        <v>0</v>
      </c>
      <c r="K416" s="216" t="s">
        <v>169</v>
      </c>
      <c r="L416" s="46"/>
      <c r="M416" s="221" t="s">
        <v>19</v>
      </c>
      <c r="N416" s="222" t="s">
        <v>43</v>
      </c>
      <c r="O416" s="86"/>
      <c r="P416" s="223">
        <f>O416*H416</f>
        <v>0</v>
      </c>
      <c r="Q416" s="223">
        <v>0</v>
      </c>
      <c r="R416" s="223">
        <f>Q416*H416</f>
        <v>0</v>
      </c>
      <c r="S416" s="223">
        <v>0</v>
      </c>
      <c r="T416" s="224">
        <f>S416*H416</f>
        <v>0</v>
      </c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R416" s="225" t="s">
        <v>170</v>
      </c>
      <c r="AT416" s="225" t="s">
        <v>165</v>
      </c>
      <c r="AU416" s="225" t="s">
        <v>81</v>
      </c>
      <c r="AY416" s="19" t="s">
        <v>163</v>
      </c>
      <c r="BE416" s="226">
        <f>IF(N416="základní",J416,0)</f>
        <v>0</v>
      </c>
      <c r="BF416" s="226">
        <f>IF(N416="snížená",J416,0)</f>
        <v>0</v>
      </c>
      <c r="BG416" s="226">
        <f>IF(N416="zákl. přenesená",J416,0)</f>
        <v>0</v>
      </c>
      <c r="BH416" s="226">
        <f>IF(N416="sníž. přenesená",J416,0)</f>
        <v>0</v>
      </c>
      <c r="BI416" s="226">
        <f>IF(N416="nulová",J416,0)</f>
        <v>0</v>
      </c>
      <c r="BJ416" s="19" t="s">
        <v>79</v>
      </c>
      <c r="BK416" s="226">
        <f>ROUND(I416*H416,2)</f>
        <v>0</v>
      </c>
      <c r="BL416" s="19" t="s">
        <v>170</v>
      </c>
      <c r="BM416" s="225" t="s">
        <v>683</v>
      </c>
    </row>
    <row r="417" spans="1:47" s="2" customFormat="1" ht="12">
      <c r="A417" s="40"/>
      <c r="B417" s="41"/>
      <c r="C417" s="42"/>
      <c r="D417" s="227" t="s">
        <v>172</v>
      </c>
      <c r="E417" s="42"/>
      <c r="F417" s="228" t="s">
        <v>684</v>
      </c>
      <c r="G417" s="42"/>
      <c r="H417" s="42"/>
      <c r="I417" s="229"/>
      <c r="J417" s="42"/>
      <c r="K417" s="42"/>
      <c r="L417" s="46"/>
      <c r="M417" s="230"/>
      <c r="N417" s="231"/>
      <c r="O417" s="86"/>
      <c r="P417" s="86"/>
      <c r="Q417" s="86"/>
      <c r="R417" s="86"/>
      <c r="S417" s="86"/>
      <c r="T417" s="87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T417" s="19" t="s">
        <v>172</v>
      </c>
      <c r="AU417" s="19" t="s">
        <v>81</v>
      </c>
    </row>
    <row r="418" spans="1:47" s="2" customFormat="1" ht="12">
      <c r="A418" s="40"/>
      <c r="B418" s="41"/>
      <c r="C418" s="42"/>
      <c r="D418" s="232" t="s">
        <v>174</v>
      </c>
      <c r="E418" s="42"/>
      <c r="F418" s="233" t="s">
        <v>685</v>
      </c>
      <c r="G418" s="42"/>
      <c r="H418" s="42"/>
      <c r="I418" s="229"/>
      <c r="J418" s="42"/>
      <c r="K418" s="42"/>
      <c r="L418" s="46"/>
      <c r="M418" s="230"/>
      <c r="N418" s="231"/>
      <c r="O418" s="86"/>
      <c r="P418" s="86"/>
      <c r="Q418" s="86"/>
      <c r="R418" s="86"/>
      <c r="S418" s="86"/>
      <c r="T418" s="87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T418" s="19" t="s">
        <v>174</v>
      </c>
      <c r="AU418" s="19" t="s">
        <v>81</v>
      </c>
    </row>
    <row r="419" spans="1:51" s="13" customFormat="1" ht="12">
      <c r="A419" s="13"/>
      <c r="B419" s="234"/>
      <c r="C419" s="235"/>
      <c r="D419" s="227" t="s">
        <v>187</v>
      </c>
      <c r="E419" s="236" t="s">
        <v>19</v>
      </c>
      <c r="F419" s="237" t="s">
        <v>686</v>
      </c>
      <c r="G419" s="235"/>
      <c r="H419" s="238">
        <v>2199.115</v>
      </c>
      <c r="I419" s="239"/>
      <c r="J419" s="235"/>
      <c r="K419" s="235"/>
      <c r="L419" s="240"/>
      <c r="M419" s="241"/>
      <c r="N419" s="242"/>
      <c r="O419" s="242"/>
      <c r="P419" s="242"/>
      <c r="Q419" s="242"/>
      <c r="R419" s="242"/>
      <c r="S419" s="242"/>
      <c r="T419" s="24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4" t="s">
        <v>187</v>
      </c>
      <c r="AU419" s="244" t="s">
        <v>81</v>
      </c>
      <c r="AV419" s="13" t="s">
        <v>81</v>
      </c>
      <c r="AW419" s="13" t="s">
        <v>33</v>
      </c>
      <c r="AX419" s="13" t="s">
        <v>79</v>
      </c>
      <c r="AY419" s="244" t="s">
        <v>163</v>
      </c>
    </row>
    <row r="420" spans="1:65" s="2" customFormat="1" ht="33" customHeight="1">
      <c r="A420" s="40"/>
      <c r="B420" s="41"/>
      <c r="C420" s="214" t="s">
        <v>687</v>
      </c>
      <c r="D420" s="214" t="s">
        <v>165</v>
      </c>
      <c r="E420" s="215" t="s">
        <v>688</v>
      </c>
      <c r="F420" s="216" t="s">
        <v>689</v>
      </c>
      <c r="G420" s="217" t="s">
        <v>193</v>
      </c>
      <c r="H420" s="218">
        <v>197920.35</v>
      </c>
      <c r="I420" s="219"/>
      <c r="J420" s="220">
        <f>ROUND(I420*H420,2)</f>
        <v>0</v>
      </c>
      <c r="K420" s="216" t="s">
        <v>169</v>
      </c>
      <c r="L420" s="46"/>
      <c r="M420" s="221" t="s">
        <v>19</v>
      </c>
      <c r="N420" s="222" t="s">
        <v>43</v>
      </c>
      <c r="O420" s="86"/>
      <c r="P420" s="223">
        <f>O420*H420</f>
        <v>0</v>
      </c>
      <c r="Q420" s="223">
        <v>0</v>
      </c>
      <c r="R420" s="223">
        <f>Q420*H420</f>
        <v>0</v>
      </c>
      <c r="S420" s="223">
        <v>0</v>
      </c>
      <c r="T420" s="224">
        <f>S420*H420</f>
        <v>0</v>
      </c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R420" s="225" t="s">
        <v>170</v>
      </c>
      <c r="AT420" s="225" t="s">
        <v>165</v>
      </c>
      <c r="AU420" s="225" t="s">
        <v>81</v>
      </c>
      <c r="AY420" s="19" t="s">
        <v>163</v>
      </c>
      <c r="BE420" s="226">
        <f>IF(N420="základní",J420,0)</f>
        <v>0</v>
      </c>
      <c r="BF420" s="226">
        <f>IF(N420="snížená",J420,0)</f>
        <v>0</v>
      </c>
      <c r="BG420" s="226">
        <f>IF(N420="zákl. přenesená",J420,0)</f>
        <v>0</v>
      </c>
      <c r="BH420" s="226">
        <f>IF(N420="sníž. přenesená",J420,0)</f>
        <v>0</v>
      </c>
      <c r="BI420" s="226">
        <f>IF(N420="nulová",J420,0)</f>
        <v>0</v>
      </c>
      <c r="BJ420" s="19" t="s">
        <v>79</v>
      </c>
      <c r="BK420" s="226">
        <f>ROUND(I420*H420,2)</f>
        <v>0</v>
      </c>
      <c r="BL420" s="19" t="s">
        <v>170</v>
      </c>
      <c r="BM420" s="225" t="s">
        <v>690</v>
      </c>
    </row>
    <row r="421" spans="1:47" s="2" customFormat="1" ht="12">
      <c r="A421" s="40"/>
      <c r="B421" s="41"/>
      <c r="C421" s="42"/>
      <c r="D421" s="227" t="s">
        <v>172</v>
      </c>
      <c r="E421" s="42"/>
      <c r="F421" s="228" t="s">
        <v>691</v>
      </c>
      <c r="G421" s="42"/>
      <c r="H421" s="42"/>
      <c r="I421" s="229"/>
      <c r="J421" s="42"/>
      <c r="K421" s="42"/>
      <c r="L421" s="46"/>
      <c r="M421" s="230"/>
      <c r="N421" s="231"/>
      <c r="O421" s="86"/>
      <c r="P421" s="86"/>
      <c r="Q421" s="86"/>
      <c r="R421" s="86"/>
      <c r="S421" s="86"/>
      <c r="T421" s="87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T421" s="19" t="s">
        <v>172</v>
      </c>
      <c r="AU421" s="19" t="s">
        <v>81</v>
      </c>
    </row>
    <row r="422" spans="1:47" s="2" customFormat="1" ht="12">
      <c r="A422" s="40"/>
      <c r="B422" s="41"/>
      <c r="C422" s="42"/>
      <c r="D422" s="232" t="s">
        <v>174</v>
      </c>
      <c r="E422" s="42"/>
      <c r="F422" s="233" t="s">
        <v>692</v>
      </c>
      <c r="G422" s="42"/>
      <c r="H422" s="42"/>
      <c r="I422" s="229"/>
      <c r="J422" s="42"/>
      <c r="K422" s="42"/>
      <c r="L422" s="46"/>
      <c r="M422" s="230"/>
      <c r="N422" s="231"/>
      <c r="O422" s="86"/>
      <c r="P422" s="86"/>
      <c r="Q422" s="86"/>
      <c r="R422" s="86"/>
      <c r="S422" s="86"/>
      <c r="T422" s="87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T422" s="19" t="s">
        <v>174</v>
      </c>
      <c r="AU422" s="19" t="s">
        <v>81</v>
      </c>
    </row>
    <row r="423" spans="1:51" s="13" customFormat="1" ht="12">
      <c r="A423" s="13"/>
      <c r="B423" s="234"/>
      <c r="C423" s="235"/>
      <c r="D423" s="227" t="s">
        <v>187</v>
      </c>
      <c r="E423" s="236" t="s">
        <v>19</v>
      </c>
      <c r="F423" s="237" t="s">
        <v>693</v>
      </c>
      <c r="G423" s="235"/>
      <c r="H423" s="238">
        <v>2199.115</v>
      </c>
      <c r="I423" s="239"/>
      <c r="J423" s="235"/>
      <c r="K423" s="235"/>
      <c r="L423" s="240"/>
      <c r="M423" s="241"/>
      <c r="N423" s="242"/>
      <c r="O423" s="242"/>
      <c r="P423" s="242"/>
      <c r="Q423" s="242"/>
      <c r="R423" s="242"/>
      <c r="S423" s="242"/>
      <c r="T423" s="24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4" t="s">
        <v>187</v>
      </c>
      <c r="AU423" s="244" t="s">
        <v>81</v>
      </c>
      <c r="AV423" s="13" t="s">
        <v>81</v>
      </c>
      <c r="AW423" s="13" t="s">
        <v>33</v>
      </c>
      <c r="AX423" s="13" t="s">
        <v>79</v>
      </c>
      <c r="AY423" s="244" t="s">
        <v>163</v>
      </c>
    </row>
    <row r="424" spans="1:51" s="13" customFormat="1" ht="12">
      <c r="A424" s="13"/>
      <c r="B424" s="234"/>
      <c r="C424" s="235"/>
      <c r="D424" s="227" t="s">
        <v>187</v>
      </c>
      <c r="E424" s="235"/>
      <c r="F424" s="237" t="s">
        <v>694</v>
      </c>
      <c r="G424" s="235"/>
      <c r="H424" s="238">
        <v>197920.35</v>
      </c>
      <c r="I424" s="239"/>
      <c r="J424" s="235"/>
      <c r="K424" s="235"/>
      <c r="L424" s="240"/>
      <c r="M424" s="241"/>
      <c r="N424" s="242"/>
      <c r="O424" s="242"/>
      <c r="P424" s="242"/>
      <c r="Q424" s="242"/>
      <c r="R424" s="242"/>
      <c r="S424" s="242"/>
      <c r="T424" s="24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4" t="s">
        <v>187</v>
      </c>
      <c r="AU424" s="244" t="s">
        <v>81</v>
      </c>
      <c r="AV424" s="13" t="s">
        <v>81</v>
      </c>
      <c r="AW424" s="13" t="s">
        <v>4</v>
      </c>
      <c r="AX424" s="13" t="s">
        <v>79</v>
      </c>
      <c r="AY424" s="244" t="s">
        <v>163</v>
      </c>
    </row>
    <row r="425" spans="1:65" s="2" customFormat="1" ht="33" customHeight="1">
      <c r="A425" s="40"/>
      <c r="B425" s="41"/>
      <c r="C425" s="214" t="s">
        <v>695</v>
      </c>
      <c r="D425" s="214" t="s">
        <v>165</v>
      </c>
      <c r="E425" s="215" t="s">
        <v>696</v>
      </c>
      <c r="F425" s="216" t="s">
        <v>697</v>
      </c>
      <c r="G425" s="217" t="s">
        <v>193</v>
      </c>
      <c r="H425" s="218">
        <v>2199.115</v>
      </c>
      <c r="I425" s="219"/>
      <c r="J425" s="220">
        <f>ROUND(I425*H425,2)</f>
        <v>0</v>
      </c>
      <c r="K425" s="216" t="s">
        <v>169</v>
      </c>
      <c r="L425" s="46"/>
      <c r="M425" s="221" t="s">
        <v>19</v>
      </c>
      <c r="N425" s="222" t="s">
        <v>43</v>
      </c>
      <c r="O425" s="86"/>
      <c r="P425" s="223">
        <f>O425*H425</f>
        <v>0</v>
      </c>
      <c r="Q425" s="223">
        <v>0</v>
      </c>
      <c r="R425" s="223">
        <f>Q425*H425</f>
        <v>0</v>
      </c>
      <c r="S425" s="223">
        <v>0</v>
      </c>
      <c r="T425" s="224">
        <f>S425*H425</f>
        <v>0</v>
      </c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R425" s="225" t="s">
        <v>170</v>
      </c>
      <c r="AT425" s="225" t="s">
        <v>165</v>
      </c>
      <c r="AU425" s="225" t="s">
        <v>81</v>
      </c>
      <c r="AY425" s="19" t="s">
        <v>163</v>
      </c>
      <c r="BE425" s="226">
        <f>IF(N425="základní",J425,0)</f>
        <v>0</v>
      </c>
      <c r="BF425" s="226">
        <f>IF(N425="snížená",J425,0)</f>
        <v>0</v>
      </c>
      <c r="BG425" s="226">
        <f>IF(N425="zákl. přenesená",J425,0)</f>
        <v>0</v>
      </c>
      <c r="BH425" s="226">
        <f>IF(N425="sníž. přenesená",J425,0)</f>
        <v>0</v>
      </c>
      <c r="BI425" s="226">
        <f>IF(N425="nulová",J425,0)</f>
        <v>0</v>
      </c>
      <c r="BJ425" s="19" t="s">
        <v>79</v>
      </c>
      <c r="BK425" s="226">
        <f>ROUND(I425*H425,2)</f>
        <v>0</v>
      </c>
      <c r="BL425" s="19" t="s">
        <v>170</v>
      </c>
      <c r="BM425" s="225" t="s">
        <v>698</v>
      </c>
    </row>
    <row r="426" spans="1:47" s="2" customFormat="1" ht="12">
      <c r="A426" s="40"/>
      <c r="B426" s="41"/>
      <c r="C426" s="42"/>
      <c r="D426" s="227" t="s">
        <v>172</v>
      </c>
      <c r="E426" s="42"/>
      <c r="F426" s="228" t="s">
        <v>699</v>
      </c>
      <c r="G426" s="42"/>
      <c r="H426" s="42"/>
      <c r="I426" s="229"/>
      <c r="J426" s="42"/>
      <c r="K426" s="42"/>
      <c r="L426" s="46"/>
      <c r="M426" s="230"/>
      <c r="N426" s="231"/>
      <c r="O426" s="86"/>
      <c r="P426" s="86"/>
      <c r="Q426" s="86"/>
      <c r="R426" s="86"/>
      <c r="S426" s="86"/>
      <c r="T426" s="87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T426" s="19" t="s">
        <v>172</v>
      </c>
      <c r="AU426" s="19" t="s">
        <v>81</v>
      </c>
    </row>
    <row r="427" spans="1:47" s="2" customFormat="1" ht="12">
      <c r="A427" s="40"/>
      <c r="B427" s="41"/>
      <c r="C427" s="42"/>
      <c r="D427" s="232" t="s">
        <v>174</v>
      </c>
      <c r="E427" s="42"/>
      <c r="F427" s="233" t="s">
        <v>700</v>
      </c>
      <c r="G427" s="42"/>
      <c r="H427" s="42"/>
      <c r="I427" s="229"/>
      <c r="J427" s="42"/>
      <c r="K427" s="42"/>
      <c r="L427" s="46"/>
      <c r="M427" s="230"/>
      <c r="N427" s="231"/>
      <c r="O427" s="86"/>
      <c r="P427" s="86"/>
      <c r="Q427" s="86"/>
      <c r="R427" s="86"/>
      <c r="S427" s="86"/>
      <c r="T427" s="87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T427" s="19" t="s">
        <v>174</v>
      </c>
      <c r="AU427" s="19" t="s">
        <v>81</v>
      </c>
    </row>
    <row r="428" spans="1:65" s="2" customFormat="1" ht="16.5" customHeight="1">
      <c r="A428" s="40"/>
      <c r="B428" s="41"/>
      <c r="C428" s="214" t="s">
        <v>701</v>
      </c>
      <c r="D428" s="214" t="s">
        <v>165</v>
      </c>
      <c r="E428" s="215" t="s">
        <v>702</v>
      </c>
      <c r="F428" s="216" t="s">
        <v>703</v>
      </c>
      <c r="G428" s="217" t="s">
        <v>704</v>
      </c>
      <c r="H428" s="218">
        <v>20</v>
      </c>
      <c r="I428" s="219"/>
      <c r="J428" s="220">
        <f>ROUND(I428*H428,2)</f>
        <v>0</v>
      </c>
      <c r="K428" s="216" t="s">
        <v>19</v>
      </c>
      <c r="L428" s="46"/>
      <c r="M428" s="221" t="s">
        <v>19</v>
      </c>
      <c r="N428" s="222" t="s">
        <v>43</v>
      </c>
      <c r="O428" s="86"/>
      <c r="P428" s="223">
        <f>O428*H428</f>
        <v>0</v>
      </c>
      <c r="Q428" s="223">
        <v>7.08986</v>
      </c>
      <c r="R428" s="223">
        <f>Q428*H428</f>
        <v>141.7972</v>
      </c>
      <c r="S428" s="223">
        <v>0</v>
      </c>
      <c r="T428" s="224">
        <f>S428*H428</f>
        <v>0</v>
      </c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R428" s="225" t="s">
        <v>170</v>
      </c>
      <c r="AT428" s="225" t="s">
        <v>165</v>
      </c>
      <c r="AU428" s="225" t="s">
        <v>81</v>
      </c>
      <c r="AY428" s="19" t="s">
        <v>163</v>
      </c>
      <c r="BE428" s="226">
        <f>IF(N428="základní",J428,0)</f>
        <v>0</v>
      </c>
      <c r="BF428" s="226">
        <f>IF(N428="snížená",J428,0)</f>
        <v>0</v>
      </c>
      <c r="BG428" s="226">
        <f>IF(N428="zákl. přenesená",J428,0)</f>
        <v>0</v>
      </c>
      <c r="BH428" s="226">
        <f>IF(N428="sníž. přenesená",J428,0)</f>
        <v>0</v>
      </c>
      <c r="BI428" s="226">
        <f>IF(N428="nulová",J428,0)</f>
        <v>0</v>
      </c>
      <c r="BJ428" s="19" t="s">
        <v>79</v>
      </c>
      <c r="BK428" s="226">
        <f>ROUND(I428*H428,2)</f>
        <v>0</v>
      </c>
      <c r="BL428" s="19" t="s">
        <v>170</v>
      </c>
      <c r="BM428" s="225" t="s">
        <v>705</v>
      </c>
    </row>
    <row r="429" spans="1:47" s="2" customFormat="1" ht="12">
      <c r="A429" s="40"/>
      <c r="B429" s="41"/>
      <c r="C429" s="42"/>
      <c r="D429" s="227" t="s">
        <v>172</v>
      </c>
      <c r="E429" s="42"/>
      <c r="F429" s="228" t="s">
        <v>703</v>
      </c>
      <c r="G429" s="42"/>
      <c r="H429" s="42"/>
      <c r="I429" s="229"/>
      <c r="J429" s="42"/>
      <c r="K429" s="42"/>
      <c r="L429" s="46"/>
      <c r="M429" s="230"/>
      <c r="N429" s="231"/>
      <c r="O429" s="86"/>
      <c r="P429" s="86"/>
      <c r="Q429" s="86"/>
      <c r="R429" s="86"/>
      <c r="S429" s="86"/>
      <c r="T429" s="87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T429" s="19" t="s">
        <v>172</v>
      </c>
      <c r="AU429" s="19" t="s">
        <v>81</v>
      </c>
    </row>
    <row r="430" spans="1:65" s="2" customFormat="1" ht="24.15" customHeight="1">
      <c r="A430" s="40"/>
      <c r="B430" s="41"/>
      <c r="C430" s="214" t="s">
        <v>706</v>
      </c>
      <c r="D430" s="214" t="s">
        <v>165</v>
      </c>
      <c r="E430" s="215" t="s">
        <v>707</v>
      </c>
      <c r="F430" s="216" t="s">
        <v>708</v>
      </c>
      <c r="G430" s="217" t="s">
        <v>168</v>
      </c>
      <c r="H430" s="218">
        <v>2260</v>
      </c>
      <c r="I430" s="219"/>
      <c r="J430" s="220">
        <f>ROUND(I430*H430,2)</f>
        <v>0</v>
      </c>
      <c r="K430" s="216" t="s">
        <v>169</v>
      </c>
      <c r="L430" s="46"/>
      <c r="M430" s="221" t="s">
        <v>19</v>
      </c>
      <c r="N430" s="222" t="s">
        <v>43</v>
      </c>
      <c r="O430" s="86"/>
      <c r="P430" s="223">
        <f>O430*H430</f>
        <v>0</v>
      </c>
      <c r="Q430" s="223">
        <v>4E-05</v>
      </c>
      <c r="R430" s="223">
        <f>Q430*H430</f>
        <v>0.09040000000000001</v>
      </c>
      <c r="S430" s="223">
        <v>0</v>
      </c>
      <c r="T430" s="224">
        <f>S430*H430</f>
        <v>0</v>
      </c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R430" s="225" t="s">
        <v>170</v>
      </c>
      <c r="AT430" s="225" t="s">
        <v>165</v>
      </c>
      <c r="AU430" s="225" t="s">
        <v>81</v>
      </c>
      <c r="AY430" s="19" t="s">
        <v>163</v>
      </c>
      <c r="BE430" s="226">
        <f>IF(N430="základní",J430,0)</f>
        <v>0</v>
      </c>
      <c r="BF430" s="226">
        <f>IF(N430="snížená",J430,0)</f>
        <v>0</v>
      </c>
      <c r="BG430" s="226">
        <f>IF(N430="zákl. přenesená",J430,0)</f>
        <v>0</v>
      </c>
      <c r="BH430" s="226">
        <f>IF(N430="sníž. přenesená",J430,0)</f>
        <v>0</v>
      </c>
      <c r="BI430" s="226">
        <f>IF(N430="nulová",J430,0)</f>
        <v>0</v>
      </c>
      <c r="BJ430" s="19" t="s">
        <v>79</v>
      </c>
      <c r="BK430" s="226">
        <f>ROUND(I430*H430,2)</f>
        <v>0</v>
      </c>
      <c r="BL430" s="19" t="s">
        <v>170</v>
      </c>
      <c r="BM430" s="225" t="s">
        <v>709</v>
      </c>
    </row>
    <row r="431" spans="1:47" s="2" customFormat="1" ht="12">
      <c r="A431" s="40"/>
      <c r="B431" s="41"/>
      <c r="C431" s="42"/>
      <c r="D431" s="227" t="s">
        <v>172</v>
      </c>
      <c r="E431" s="42"/>
      <c r="F431" s="228" t="s">
        <v>710</v>
      </c>
      <c r="G431" s="42"/>
      <c r="H431" s="42"/>
      <c r="I431" s="229"/>
      <c r="J431" s="42"/>
      <c r="K431" s="42"/>
      <c r="L431" s="46"/>
      <c r="M431" s="230"/>
      <c r="N431" s="231"/>
      <c r="O431" s="86"/>
      <c r="P431" s="86"/>
      <c r="Q431" s="86"/>
      <c r="R431" s="86"/>
      <c r="S431" s="86"/>
      <c r="T431" s="87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T431" s="19" t="s">
        <v>172</v>
      </c>
      <c r="AU431" s="19" t="s">
        <v>81</v>
      </c>
    </row>
    <row r="432" spans="1:47" s="2" customFormat="1" ht="12">
      <c r="A432" s="40"/>
      <c r="B432" s="41"/>
      <c r="C432" s="42"/>
      <c r="D432" s="232" t="s">
        <v>174</v>
      </c>
      <c r="E432" s="42"/>
      <c r="F432" s="233" t="s">
        <v>711</v>
      </c>
      <c r="G432" s="42"/>
      <c r="H432" s="42"/>
      <c r="I432" s="229"/>
      <c r="J432" s="42"/>
      <c r="K432" s="42"/>
      <c r="L432" s="46"/>
      <c r="M432" s="230"/>
      <c r="N432" s="231"/>
      <c r="O432" s="86"/>
      <c r="P432" s="86"/>
      <c r="Q432" s="86"/>
      <c r="R432" s="86"/>
      <c r="S432" s="86"/>
      <c r="T432" s="87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T432" s="19" t="s">
        <v>174</v>
      </c>
      <c r="AU432" s="19" t="s">
        <v>81</v>
      </c>
    </row>
    <row r="433" spans="1:51" s="13" customFormat="1" ht="12">
      <c r="A433" s="13"/>
      <c r="B433" s="234"/>
      <c r="C433" s="235"/>
      <c r="D433" s="227" t="s">
        <v>187</v>
      </c>
      <c r="E433" s="236" t="s">
        <v>19</v>
      </c>
      <c r="F433" s="237" t="s">
        <v>712</v>
      </c>
      <c r="G433" s="235"/>
      <c r="H433" s="238">
        <v>2260</v>
      </c>
      <c r="I433" s="239"/>
      <c r="J433" s="235"/>
      <c r="K433" s="235"/>
      <c r="L433" s="240"/>
      <c r="M433" s="241"/>
      <c r="N433" s="242"/>
      <c r="O433" s="242"/>
      <c r="P433" s="242"/>
      <c r="Q433" s="242"/>
      <c r="R433" s="242"/>
      <c r="S433" s="242"/>
      <c r="T433" s="24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4" t="s">
        <v>187</v>
      </c>
      <c r="AU433" s="244" t="s">
        <v>81</v>
      </c>
      <c r="AV433" s="13" t="s">
        <v>81</v>
      </c>
      <c r="AW433" s="13" t="s">
        <v>33</v>
      </c>
      <c r="AX433" s="13" t="s">
        <v>79</v>
      </c>
      <c r="AY433" s="244" t="s">
        <v>163</v>
      </c>
    </row>
    <row r="434" spans="1:65" s="2" customFormat="1" ht="33" customHeight="1">
      <c r="A434" s="40"/>
      <c r="B434" s="41"/>
      <c r="C434" s="214" t="s">
        <v>713</v>
      </c>
      <c r="D434" s="214" t="s">
        <v>165</v>
      </c>
      <c r="E434" s="215" t="s">
        <v>714</v>
      </c>
      <c r="F434" s="216" t="s">
        <v>715</v>
      </c>
      <c r="G434" s="217" t="s">
        <v>168</v>
      </c>
      <c r="H434" s="218">
        <v>4.55</v>
      </c>
      <c r="I434" s="219"/>
      <c r="J434" s="220">
        <f>ROUND(I434*H434,2)</f>
        <v>0</v>
      </c>
      <c r="K434" s="216" t="s">
        <v>169</v>
      </c>
      <c r="L434" s="46"/>
      <c r="M434" s="221" t="s">
        <v>19</v>
      </c>
      <c r="N434" s="222" t="s">
        <v>43</v>
      </c>
      <c r="O434" s="86"/>
      <c r="P434" s="223">
        <f>O434*H434</f>
        <v>0</v>
      </c>
      <c r="Q434" s="223">
        <v>0.00063</v>
      </c>
      <c r="R434" s="223">
        <f>Q434*H434</f>
        <v>0.0028665</v>
      </c>
      <c r="S434" s="223">
        <v>0</v>
      </c>
      <c r="T434" s="224">
        <f>S434*H434</f>
        <v>0</v>
      </c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R434" s="225" t="s">
        <v>170</v>
      </c>
      <c r="AT434" s="225" t="s">
        <v>165</v>
      </c>
      <c r="AU434" s="225" t="s">
        <v>81</v>
      </c>
      <c r="AY434" s="19" t="s">
        <v>163</v>
      </c>
      <c r="BE434" s="226">
        <f>IF(N434="základní",J434,0)</f>
        <v>0</v>
      </c>
      <c r="BF434" s="226">
        <f>IF(N434="snížená",J434,0)</f>
        <v>0</v>
      </c>
      <c r="BG434" s="226">
        <f>IF(N434="zákl. přenesená",J434,0)</f>
        <v>0</v>
      </c>
      <c r="BH434" s="226">
        <f>IF(N434="sníž. přenesená",J434,0)</f>
        <v>0</v>
      </c>
      <c r="BI434" s="226">
        <f>IF(N434="nulová",J434,0)</f>
        <v>0</v>
      </c>
      <c r="BJ434" s="19" t="s">
        <v>79</v>
      </c>
      <c r="BK434" s="226">
        <f>ROUND(I434*H434,2)</f>
        <v>0</v>
      </c>
      <c r="BL434" s="19" t="s">
        <v>170</v>
      </c>
      <c r="BM434" s="225" t="s">
        <v>716</v>
      </c>
    </row>
    <row r="435" spans="1:47" s="2" customFormat="1" ht="12">
      <c r="A435" s="40"/>
      <c r="B435" s="41"/>
      <c r="C435" s="42"/>
      <c r="D435" s="227" t="s">
        <v>172</v>
      </c>
      <c r="E435" s="42"/>
      <c r="F435" s="228" t="s">
        <v>717</v>
      </c>
      <c r="G435" s="42"/>
      <c r="H435" s="42"/>
      <c r="I435" s="229"/>
      <c r="J435" s="42"/>
      <c r="K435" s="42"/>
      <c r="L435" s="46"/>
      <c r="M435" s="230"/>
      <c r="N435" s="231"/>
      <c r="O435" s="86"/>
      <c r="P435" s="86"/>
      <c r="Q435" s="86"/>
      <c r="R435" s="86"/>
      <c r="S435" s="86"/>
      <c r="T435" s="87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T435" s="19" t="s">
        <v>172</v>
      </c>
      <c r="AU435" s="19" t="s">
        <v>81</v>
      </c>
    </row>
    <row r="436" spans="1:47" s="2" customFormat="1" ht="12">
      <c r="A436" s="40"/>
      <c r="B436" s="41"/>
      <c r="C436" s="42"/>
      <c r="D436" s="232" t="s">
        <v>174</v>
      </c>
      <c r="E436" s="42"/>
      <c r="F436" s="233" t="s">
        <v>718</v>
      </c>
      <c r="G436" s="42"/>
      <c r="H436" s="42"/>
      <c r="I436" s="229"/>
      <c r="J436" s="42"/>
      <c r="K436" s="42"/>
      <c r="L436" s="46"/>
      <c r="M436" s="230"/>
      <c r="N436" s="231"/>
      <c r="O436" s="86"/>
      <c r="P436" s="86"/>
      <c r="Q436" s="86"/>
      <c r="R436" s="86"/>
      <c r="S436" s="86"/>
      <c r="T436" s="87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T436" s="19" t="s">
        <v>174</v>
      </c>
      <c r="AU436" s="19" t="s">
        <v>81</v>
      </c>
    </row>
    <row r="437" spans="1:51" s="13" customFormat="1" ht="12">
      <c r="A437" s="13"/>
      <c r="B437" s="234"/>
      <c r="C437" s="235"/>
      <c r="D437" s="227" t="s">
        <v>187</v>
      </c>
      <c r="E437" s="236" t="s">
        <v>19</v>
      </c>
      <c r="F437" s="237" t="s">
        <v>719</v>
      </c>
      <c r="G437" s="235"/>
      <c r="H437" s="238">
        <v>4.55</v>
      </c>
      <c r="I437" s="239"/>
      <c r="J437" s="235"/>
      <c r="K437" s="235"/>
      <c r="L437" s="240"/>
      <c r="M437" s="241"/>
      <c r="N437" s="242"/>
      <c r="O437" s="242"/>
      <c r="P437" s="242"/>
      <c r="Q437" s="242"/>
      <c r="R437" s="242"/>
      <c r="S437" s="242"/>
      <c r="T437" s="24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4" t="s">
        <v>187</v>
      </c>
      <c r="AU437" s="244" t="s">
        <v>81</v>
      </c>
      <c r="AV437" s="13" t="s">
        <v>81</v>
      </c>
      <c r="AW437" s="13" t="s">
        <v>33</v>
      </c>
      <c r="AX437" s="13" t="s">
        <v>79</v>
      </c>
      <c r="AY437" s="244" t="s">
        <v>163</v>
      </c>
    </row>
    <row r="438" spans="1:65" s="2" customFormat="1" ht="16.5" customHeight="1">
      <c r="A438" s="40"/>
      <c r="B438" s="41"/>
      <c r="C438" s="214" t="s">
        <v>720</v>
      </c>
      <c r="D438" s="214" t="s">
        <v>165</v>
      </c>
      <c r="E438" s="215" t="s">
        <v>721</v>
      </c>
      <c r="F438" s="216" t="s">
        <v>722</v>
      </c>
      <c r="G438" s="217" t="s">
        <v>297</v>
      </c>
      <c r="H438" s="218">
        <v>7</v>
      </c>
      <c r="I438" s="219"/>
      <c r="J438" s="220">
        <f>ROUND(I438*H438,2)</f>
        <v>0</v>
      </c>
      <c r="K438" s="216" t="s">
        <v>169</v>
      </c>
      <c r="L438" s="46"/>
      <c r="M438" s="221" t="s">
        <v>19</v>
      </c>
      <c r="N438" s="222" t="s">
        <v>43</v>
      </c>
      <c r="O438" s="86"/>
      <c r="P438" s="223">
        <f>O438*H438</f>
        <v>0</v>
      </c>
      <c r="Q438" s="223">
        <v>0.00018</v>
      </c>
      <c r="R438" s="223">
        <f>Q438*H438</f>
        <v>0.00126</v>
      </c>
      <c r="S438" s="223">
        <v>0</v>
      </c>
      <c r="T438" s="224">
        <f>S438*H438</f>
        <v>0</v>
      </c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R438" s="225" t="s">
        <v>170</v>
      </c>
      <c r="AT438" s="225" t="s">
        <v>165</v>
      </c>
      <c r="AU438" s="225" t="s">
        <v>81</v>
      </c>
      <c r="AY438" s="19" t="s">
        <v>163</v>
      </c>
      <c r="BE438" s="226">
        <f>IF(N438="základní",J438,0)</f>
        <v>0</v>
      </c>
      <c r="BF438" s="226">
        <f>IF(N438="snížená",J438,0)</f>
        <v>0</v>
      </c>
      <c r="BG438" s="226">
        <f>IF(N438="zákl. přenesená",J438,0)</f>
        <v>0</v>
      </c>
      <c r="BH438" s="226">
        <f>IF(N438="sníž. přenesená",J438,0)</f>
        <v>0</v>
      </c>
      <c r="BI438" s="226">
        <f>IF(N438="nulová",J438,0)</f>
        <v>0</v>
      </c>
      <c r="BJ438" s="19" t="s">
        <v>79</v>
      </c>
      <c r="BK438" s="226">
        <f>ROUND(I438*H438,2)</f>
        <v>0</v>
      </c>
      <c r="BL438" s="19" t="s">
        <v>170</v>
      </c>
      <c r="BM438" s="225" t="s">
        <v>723</v>
      </c>
    </row>
    <row r="439" spans="1:47" s="2" customFormat="1" ht="12">
      <c r="A439" s="40"/>
      <c r="B439" s="41"/>
      <c r="C439" s="42"/>
      <c r="D439" s="227" t="s">
        <v>172</v>
      </c>
      <c r="E439" s="42"/>
      <c r="F439" s="228" t="s">
        <v>724</v>
      </c>
      <c r="G439" s="42"/>
      <c r="H439" s="42"/>
      <c r="I439" s="229"/>
      <c r="J439" s="42"/>
      <c r="K439" s="42"/>
      <c r="L439" s="46"/>
      <c r="M439" s="230"/>
      <c r="N439" s="231"/>
      <c r="O439" s="86"/>
      <c r="P439" s="86"/>
      <c r="Q439" s="86"/>
      <c r="R439" s="86"/>
      <c r="S439" s="86"/>
      <c r="T439" s="87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T439" s="19" t="s">
        <v>172</v>
      </c>
      <c r="AU439" s="19" t="s">
        <v>81</v>
      </c>
    </row>
    <row r="440" spans="1:47" s="2" customFormat="1" ht="12">
      <c r="A440" s="40"/>
      <c r="B440" s="41"/>
      <c r="C440" s="42"/>
      <c r="D440" s="232" t="s">
        <v>174</v>
      </c>
      <c r="E440" s="42"/>
      <c r="F440" s="233" t="s">
        <v>725</v>
      </c>
      <c r="G440" s="42"/>
      <c r="H440" s="42"/>
      <c r="I440" s="229"/>
      <c r="J440" s="42"/>
      <c r="K440" s="42"/>
      <c r="L440" s="46"/>
      <c r="M440" s="230"/>
      <c r="N440" s="231"/>
      <c r="O440" s="86"/>
      <c r="P440" s="86"/>
      <c r="Q440" s="86"/>
      <c r="R440" s="86"/>
      <c r="S440" s="86"/>
      <c r="T440" s="87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T440" s="19" t="s">
        <v>174</v>
      </c>
      <c r="AU440" s="19" t="s">
        <v>81</v>
      </c>
    </row>
    <row r="441" spans="1:65" s="2" customFormat="1" ht="16.5" customHeight="1">
      <c r="A441" s="40"/>
      <c r="B441" s="41"/>
      <c r="C441" s="256" t="s">
        <v>726</v>
      </c>
      <c r="D441" s="256" t="s">
        <v>279</v>
      </c>
      <c r="E441" s="257" t="s">
        <v>727</v>
      </c>
      <c r="F441" s="258" t="s">
        <v>728</v>
      </c>
      <c r="G441" s="259" t="s">
        <v>297</v>
      </c>
      <c r="H441" s="260">
        <v>7</v>
      </c>
      <c r="I441" s="261"/>
      <c r="J441" s="262">
        <f>ROUND(I441*H441,2)</f>
        <v>0</v>
      </c>
      <c r="K441" s="258" t="s">
        <v>169</v>
      </c>
      <c r="L441" s="263"/>
      <c r="M441" s="264" t="s">
        <v>19</v>
      </c>
      <c r="N441" s="265" t="s">
        <v>43</v>
      </c>
      <c r="O441" s="86"/>
      <c r="P441" s="223">
        <f>O441*H441</f>
        <v>0</v>
      </c>
      <c r="Q441" s="223">
        <v>0.012</v>
      </c>
      <c r="R441" s="223">
        <f>Q441*H441</f>
        <v>0.084</v>
      </c>
      <c r="S441" s="223">
        <v>0</v>
      </c>
      <c r="T441" s="224">
        <f>S441*H441</f>
        <v>0</v>
      </c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R441" s="225" t="s">
        <v>220</v>
      </c>
      <c r="AT441" s="225" t="s">
        <v>279</v>
      </c>
      <c r="AU441" s="225" t="s">
        <v>81</v>
      </c>
      <c r="AY441" s="19" t="s">
        <v>163</v>
      </c>
      <c r="BE441" s="226">
        <f>IF(N441="základní",J441,0)</f>
        <v>0</v>
      </c>
      <c r="BF441" s="226">
        <f>IF(N441="snížená",J441,0)</f>
        <v>0</v>
      </c>
      <c r="BG441" s="226">
        <f>IF(N441="zákl. přenesená",J441,0)</f>
        <v>0</v>
      </c>
      <c r="BH441" s="226">
        <f>IF(N441="sníž. přenesená",J441,0)</f>
        <v>0</v>
      </c>
      <c r="BI441" s="226">
        <f>IF(N441="nulová",J441,0)</f>
        <v>0</v>
      </c>
      <c r="BJ441" s="19" t="s">
        <v>79</v>
      </c>
      <c r="BK441" s="226">
        <f>ROUND(I441*H441,2)</f>
        <v>0</v>
      </c>
      <c r="BL441" s="19" t="s">
        <v>170</v>
      </c>
      <c r="BM441" s="225" t="s">
        <v>729</v>
      </c>
    </row>
    <row r="442" spans="1:47" s="2" customFormat="1" ht="12">
      <c r="A442" s="40"/>
      <c r="B442" s="41"/>
      <c r="C442" s="42"/>
      <c r="D442" s="227" t="s">
        <v>172</v>
      </c>
      <c r="E442" s="42"/>
      <c r="F442" s="228" t="s">
        <v>728</v>
      </c>
      <c r="G442" s="42"/>
      <c r="H442" s="42"/>
      <c r="I442" s="229"/>
      <c r="J442" s="42"/>
      <c r="K442" s="42"/>
      <c r="L442" s="46"/>
      <c r="M442" s="230"/>
      <c r="N442" s="231"/>
      <c r="O442" s="86"/>
      <c r="P442" s="86"/>
      <c r="Q442" s="86"/>
      <c r="R442" s="86"/>
      <c r="S442" s="86"/>
      <c r="T442" s="87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T442" s="19" t="s">
        <v>172</v>
      </c>
      <c r="AU442" s="19" t="s">
        <v>81</v>
      </c>
    </row>
    <row r="443" spans="1:65" s="2" customFormat="1" ht="24.15" customHeight="1">
      <c r="A443" s="40"/>
      <c r="B443" s="41"/>
      <c r="C443" s="214" t="s">
        <v>730</v>
      </c>
      <c r="D443" s="214" t="s">
        <v>165</v>
      </c>
      <c r="E443" s="215" t="s">
        <v>731</v>
      </c>
      <c r="F443" s="216" t="s">
        <v>732</v>
      </c>
      <c r="G443" s="217" t="s">
        <v>297</v>
      </c>
      <c r="H443" s="218">
        <v>8</v>
      </c>
      <c r="I443" s="219"/>
      <c r="J443" s="220">
        <f>ROUND(I443*H443,2)</f>
        <v>0</v>
      </c>
      <c r="K443" s="216" t="s">
        <v>169</v>
      </c>
      <c r="L443" s="46"/>
      <c r="M443" s="221" t="s">
        <v>19</v>
      </c>
      <c r="N443" s="222" t="s">
        <v>43</v>
      </c>
      <c r="O443" s="86"/>
      <c r="P443" s="223">
        <f>O443*H443</f>
        <v>0</v>
      </c>
      <c r="Q443" s="223">
        <v>2E-05</v>
      </c>
      <c r="R443" s="223">
        <f>Q443*H443</f>
        <v>0.00016</v>
      </c>
      <c r="S443" s="223">
        <v>0</v>
      </c>
      <c r="T443" s="224">
        <f>S443*H443</f>
        <v>0</v>
      </c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R443" s="225" t="s">
        <v>170</v>
      </c>
      <c r="AT443" s="225" t="s">
        <v>165</v>
      </c>
      <c r="AU443" s="225" t="s">
        <v>81</v>
      </c>
      <c r="AY443" s="19" t="s">
        <v>163</v>
      </c>
      <c r="BE443" s="226">
        <f>IF(N443="základní",J443,0)</f>
        <v>0</v>
      </c>
      <c r="BF443" s="226">
        <f>IF(N443="snížená",J443,0)</f>
        <v>0</v>
      </c>
      <c r="BG443" s="226">
        <f>IF(N443="zákl. přenesená",J443,0)</f>
        <v>0</v>
      </c>
      <c r="BH443" s="226">
        <f>IF(N443="sníž. přenesená",J443,0)</f>
        <v>0</v>
      </c>
      <c r="BI443" s="226">
        <f>IF(N443="nulová",J443,0)</f>
        <v>0</v>
      </c>
      <c r="BJ443" s="19" t="s">
        <v>79</v>
      </c>
      <c r="BK443" s="226">
        <f>ROUND(I443*H443,2)</f>
        <v>0</v>
      </c>
      <c r="BL443" s="19" t="s">
        <v>170</v>
      </c>
      <c r="BM443" s="225" t="s">
        <v>733</v>
      </c>
    </row>
    <row r="444" spans="1:47" s="2" customFormat="1" ht="12">
      <c r="A444" s="40"/>
      <c r="B444" s="41"/>
      <c r="C444" s="42"/>
      <c r="D444" s="227" t="s">
        <v>172</v>
      </c>
      <c r="E444" s="42"/>
      <c r="F444" s="228" t="s">
        <v>734</v>
      </c>
      <c r="G444" s="42"/>
      <c r="H444" s="42"/>
      <c r="I444" s="229"/>
      <c r="J444" s="42"/>
      <c r="K444" s="42"/>
      <c r="L444" s="46"/>
      <c r="M444" s="230"/>
      <c r="N444" s="231"/>
      <c r="O444" s="86"/>
      <c r="P444" s="86"/>
      <c r="Q444" s="86"/>
      <c r="R444" s="86"/>
      <c r="S444" s="86"/>
      <c r="T444" s="87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T444" s="19" t="s">
        <v>172</v>
      </c>
      <c r="AU444" s="19" t="s">
        <v>81</v>
      </c>
    </row>
    <row r="445" spans="1:47" s="2" customFormat="1" ht="12">
      <c r="A445" s="40"/>
      <c r="B445" s="41"/>
      <c r="C445" s="42"/>
      <c r="D445" s="232" t="s">
        <v>174</v>
      </c>
      <c r="E445" s="42"/>
      <c r="F445" s="233" t="s">
        <v>735</v>
      </c>
      <c r="G445" s="42"/>
      <c r="H445" s="42"/>
      <c r="I445" s="229"/>
      <c r="J445" s="42"/>
      <c r="K445" s="42"/>
      <c r="L445" s="46"/>
      <c r="M445" s="230"/>
      <c r="N445" s="231"/>
      <c r="O445" s="86"/>
      <c r="P445" s="86"/>
      <c r="Q445" s="86"/>
      <c r="R445" s="86"/>
      <c r="S445" s="86"/>
      <c r="T445" s="87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T445" s="19" t="s">
        <v>174</v>
      </c>
      <c r="AU445" s="19" t="s">
        <v>81</v>
      </c>
    </row>
    <row r="446" spans="1:51" s="13" customFormat="1" ht="12">
      <c r="A446" s="13"/>
      <c r="B446" s="234"/>
      <c r="C446" s="235"/>
      <c r="D446" s="227" t="s">
        <v>187</v>
      </c>
      <c r="E446" s="236" t="s">
        <v>19</v>
      </c>
      <c r="F446" s="237" t="s">
        <v>736</v>
      </c>
      <c r="G446" s="235"/>
      <c r="H446" s="238">
        <v>8</v>
      </c>
      <c r="I446" s="239"/>
      <c r="J446" s="235"/>
      <c r="K446" s="235"/>
      <c r="L446" s="240"/>
      <c r="M446" s="241"/>
      <c r="N446" s="242"/>
      <c r="O446" s="242"/>
      <c r="P446" s="242"/>
      <c r="Q446" s="242"/>
      <c r="R446" s="242"/>
      <c r="S446" s="242"/>
      <c r="T446" s="24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4" t="s">
        <v>187</v>
      </c>
      <c r="AU446" s="244" t="s">
        <v>81</v>
      </c>
      <c r="AV446" s="13" t="s">
        <v>81</v>
      </c>
      <c r="AW446" s="13" t="s">
        <v>33</v>
      </c>
      <c r="AX446" s="13" t="s">
        <v>79</v>
      </c>
      <c r="AY446" s="244" t="s">
        <v>163</v>
      </c>
    </row>
    <row r="447" spans="1:65" s="2" customFormat="1" ht="24.15" customHeight="1">
      <c r="A447" s="40"/>
      <c r="B447" s="41"/>
      <c r="C447" s="214" t="s">
        <v>737</v>
      </c>
      <c r="D447" s="214" t="s">
        <v>165</v>
      </c>
      <c r="E447" s="215" t="s">
        <v>738</v>
      </c>
      <c r="F447" s="216" t="s">
        <v>739</v>
      </c>
      <c r="G447" s="217" t="s">
        <v>297</v>
      </c>
      <c r="H447" s="218">
        <v>40</v>
      </c>
      <c r="I447" s="219"/>
      <c r="J447" s="220">
        <f>ROUND(I447*H447,2)</f>
        <v>0</v>
      </c>
      <c r="K447" s="216" t="s">
        <v>169</v>
      </c>
      <c r="L447" s="46"/>
      <c r="M447" s="221" t="s">
        <v>19</v>
      </c>
      <c r="N447" s="222" t="s">
        <v>43</v>
      </c>
      <c r="O447" s="86"/>
      <c r="P447" s="223">
        <f>O447*H447</f>
        <v>0</v>
      </c>
      <c r="Q447" s="223">
        <v>7E-05</v>
      </c>
      <c r="R447" s="223">
        <f>Q447*H447</f>
        <v>0.0027999999999999995</v>
      </c>
      <c r="S447" s="223">
        <v>0</v>
      </c>
      <c r="T447" s="224">
        <f>S447*H447</f>
        <v>0</v>
      </c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R447" s="225" t="s">
        <v>170</v>
      </c>
      <c r="AT447" s="225" t="s">
        <v>165</v>
      </c>
      <c r="AU447" s="225" t="s">
        <v>81</v>
      </c>
      <c r="AY447" s="19" t="s">
        <v>163</v>
      </c>
      <c r="BE447" s="226">
        <f>IF(N447="základní",J447,0)</f>
        <v>0</v>
      </c>
      <c r="BF447" s="226">
        <f>IF(N447="snížená",J447,0)</f>
        <v>0</v>
      </c>
      <c r="BG447" s="226">
        <f>IF(N447="zákl. přenesená",J447,0)</f>
        <v>0</v>
      </c>
      <c r="BH447" s="226">
        <f>IF(N447="sníž. přenesená",J447,0)</f>
        <v>0</v>
      </c>
      <c r="BI447" s="226">
        <f>IF(N447="nulová",J447,0)</f>
        <v>0</v>
      </c>
      <c r="BJ447" s="19" t="s">
        <v>79</v>
      </c>
      <c r="BK447" s="226">
        <f>ROUND(I447*H447,2)</f>
        <v>0</v>
      </c>
      <c r="BL447" s="19" t="s">
        <v>170</v>
      </c>
      <c r="BM447" s="225" t="s">
        <v>740</v>
      </c>
    </row>
    <row r="448" spans="1:47" s="2" customFormat="1" ht="12">
      <c r="A448" s="40"/>
      <c r="B448" s="41"/>
      <c r="C448" s="42"/>
      <c r="D448" s="227" t="s">
        <v>172</v>
      </c>
      <c r="E448" s="42"/>
      <c r="F448" s="228" t="s">
        <v>741</v>
      </c>
      <c r="G448" s="42"/>
      <c r="H448" s="42"/>
      <c r="I448" s="229"/>
      <c r="J448" s="42"/>
      <c r="K448" s="42"/>
      <c r="L448" s="46"/>
      <c r="M448" s="230"/>
      <c r="N448" s="231"/>
      <c r="O448" s="86"/>
      <c r="P448" s="86"/>
      <c r="Q448" s="86"/>
      <c r="R448" s="86"/>
      <c r="S448" s="86"/>
      <c r="T448" s="87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T448" s="19" t="s">
        <v>172</v>
      </c>
      <c r="AU448" s="19" t="s">
        <v>81</v>
      </c>
    </row>
    <row r="449" spans="1:47" s="2" customFormat="1" ht="12">
      <c r="A449" s="40"/>
      <c r="B449" s="41"/>
      <c r="C449" s="42"/>
      <c r="D449" s="232" t="s">
        <v>174</v>
      </c>
      <c r="E449" s="42"/>
      <c r="F449" s="233" t="s">
        <v>742</v>
      </c>
      <c r="G449" s="42"/>
      <c r="H449" s="42"/>
      <c r="I449" s="229"/>
      <c r="J449" s="42"/>
      <c r="K449" s="42"/>
      <c r="L449" s="46"/>
      <c r="M449" s="230"/>
      <c r="N449" s="231"/>
      <c r="O449" s="86"/>
      <c r="P449" s="86"/>
      <c r="Q449" s="86"/>
      <c r="R449" s="86"/>
      <c r="S449" s="86"/>
      <c r="T449" s="87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T449" s="19" t="s">
        <v>174</v>
      </c>
      <c r="AU449" s="19" t="s">
        <v>81</v>
      </c>
    </row>
    <row r="450" spans="1:51" s="13" customFormat="1" ht="12">
      <c r="A450" s="13"/>
      <c r="B450" s="234"/>
      <c r="C450" s="235"/>
      <c r="D450" s="227" t="s">
        <v>187</v>
      </c>
      <c r="E450" s="236" t="s">
        <v>19</v>
      </c>
      <c r="F450" s="237" t="s">
        <v>743</v>
      </c>
      <c r="G450" s="235"/>
      <c r="H450" s="238">
        <v>40</v>
      </c>
      <c r="I450" s="239"/>
      <c r="J450" s="235"/>
      <c r="K450" s="235"/>
      <c r="L450" s="240"/>
      <c r="M450" s="241"/>
      <c r="N450" s="242"/>
      <c r="O450" s="242"/>
      <c r="P450" s="242"/>
      <c r="Q450" s="242"/>
      <c r="R450" s="242"/>
      <c r="S450" s="242"/>
      <c r="T450" s="24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4" t="s">
        <v>187</v>
      </c>
      <c r="AU450" s="244" t="s">
        <v>81</v>
      </c>
      <c r="AV450" s="13" t="s">
        <v>81</v>
      </c>
      <c r="AW450" s="13" t="s">
        <v>33</v>
      </c>
      <c r="AX450" s="13" t="s">
        <v>79</v>
      </c>
      <c r="AY450" s="244" t="s">
        <v>163</v>
      </c>
    </row>
    <row r="451" spans="1:65" s="2" customFormat="1" ht="24.15" customHeight="1">
      <c r="A451" s="40"/>
      <c r="B451" s="41"/>
      <c r="C451" s="214" t="s">
        <v>744</v>
      </c>
      <c r="D451" s="214" t="s">
        <v>165</v>
      </c>
      <c r="E451" s="215" t="s">
        <v>745</v>
      </c>
      <c r="F451" s="216" t="s">
        <v>746</v>
      </c>
      <c r="G451" s="217" t="s">
        <v>297</v>
      </c>
      <c r="H451" s="218">
        <v>22</v>
      </c>
      <c r="I451" s="219"/>
      <c r="J451" s="220">
        <f>ROUND(I451*H451,2)</f>
        <v>0</v>
      </c>
      <c r="K451" s="216" t="s">
        <v>169</v>
      </c>
      <c r="L451" s="46"/>
      <c r="M451" s="221" t="s">
        <v>19</v>
      </c>
      <c r="N451" s="222" t="s">
        <v>43</v>
      </c>
      <c r="O451" s="86"/>
      <c r="P451" s="223">
        <f>O451*H451</f>
        <v>0</v>
      </c>
      <c r="Q451" s="223">
        <v>0.00011</v>
      </c>
      <c r="R451" s="223">
        <f>Q451*H451</f>
        <v>0.0024200000000000003</v>
      </c>
      <c r="S451" s="223">
        <v>0</v>
      </c>
      <c r="T451" s="224">
        <f>S451*H451</f>
        <v>0</v>
      </c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R451" s="225" t="s">
        <v>170</v>
      </c>
      <c r="AT451" s="225" t="s">
        <v>165</v>
      </c>
      <c r="AU451" s="225" t="s">
        <v>81</v>
      </c>
      <c r="AY451" s="19" t="s">
        <v>163</v>
      </c>
      <c r="BE451" s="226">
        <f>IF(N451="základní",J451,0)</f>
        <v>0</v>
      </c>
      <c r="BF451" s="226">
        <f>IF(N451="snížená",J451,0)</f>
        <v>0</v>
      </c>
      <c r="BG451" s="226">
        <f>IF(N451="zákl. přenesená",J451,0)</f>
        <v>0</v>
      </c>
      <c r="BH451" s="226">
        <f>IF(N451="sníž. přenesená",J451,0)</f>
        <v>0</v>
      </c>
      <c r="BI451" s="226">
        <f>IF(N451="nulová",J451,0)</f>
        <v>0</v>
      </c>
      <c r="BJ451" s="19" t="s">
        <v>79</v>
      </c>
      <c r="BK451" s="226">
        <f>ROUND(I451*H451,2)</f>
        <v>0</v>
      </c>
      <c r="BL451" s="19" t="s">
        <v>170</v>
      </c>
      <c r="BM451" s="225" t="s">
        <v>747</v>
      </c>
    </row>
    <row r="452" spans="1:47" s="2" customFormat="1" ht="12">
      <c r="A452" s="40"/>
      <c r="B452" s="41"/>
      <c r="C452" s="42"/>
      <c r="D452" s="227" t="s">
        <v>172</v>
      </c>
      <c r="E452" s="42"/>
      <c r="F452" s="228" t="s">
        <v>748</v>
      </c>
      <c r="G452" s="42"/>
      <c r="H452" s="42"/>
      <c r="I452" s="229"/>
      <c r="J452" s="42"/>
      <c r="K452" s="42"/>
      <c r="L452" s="46"/>
      <c r="M452" s="230"/>
      <c r="N452" s="231"/>
      <c r="O452" s="86"/>
      <c r="P452" s="86"/>
      <c r="Q452" s="86"/>
      <c r="R452" s="86"/>
      <c r="S452" s="86"/>
      <c r="T452" s="87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T452" s="19" t="s">
        <v>172</v>
      </c>
      <c r="AU452" s="19" t="s">
        <v>81</v>
      </c>
    </row>
    <row r="453" spans="1:47" s="2" customFormat="1" ht="12">
      <c r="A453" s="40"/>
      <c r="B453" s="41"/>
      <c r="C453" s="42"/>
      <c r="D453" s="232" t="s">
        <v>174</v>
      </c>
      <c r="E453" s="42"/>
      <c r="F453" s="233" t="s">
        <v>749</v>
      </c>
      <c r="G453" s="42"/>
      <c r="H453" s="42"/>
      <c r="I453" s="229"/>
      <c r="J453" s="42"/>
      <c r="K453" s="42"/>
      <c r="L453" s="46"/>
      <c r="M453" s="230"/>
      <c r="N453" s="231"/>
      <c r="O453" s="86"/>
      <c r="P453" s="86"/>
      <c r="Q453" s="86"/>
      <c r="R453" s="86"/>
      <c r="S453" s="86"/>
      <c r="T453" s="87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T453" s="19" t="s">
        <v>174</v>
      </c>
      <c r="AU453" s="19" t="s">
        <v>81</v>
      </c>
    </row>
    <row r="454" spans="1:51" s="13" customFormat="1" ht="12">
      <c r="A454" s="13"/>
      <c r="B454" s="234"/>
      <c r="C454" s="235"/>
      <c r="D454" s="227" t="s">
        <v>187</v>
      </c>
      <c r="E454" s="236" t="s">
        <v>19</v>
      </c>
      <c r="F454" s="237" t="s">
        <v>750</v>
      </c>
      <c r="G454" s="235"/>
      <c r="H454" s="238">
        <v>14</v>
      </c>
      <c r="I454" s="239"/>
      <c r="J454" s="235"/>
      <c r="K454" s="235"/>
      <c r="L454" s="240"/>
      <c r="M454" s="241"/>
      <c r="N454" s="242"/>
      <c r="O454" s="242"/>
      <c r="P454" s="242"/>
      <c r="Q454" s="242"/>
      <c r="R454" s="242"/>
      <c r="S454" s="242"/>
      <c r="T454" s="24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4" t="s">
        <v>187</v>
      </c>
      <c r="AU454" s="244" t="s">
        <v>81</v>
      </c>
      <c r="AV454" s="13" t="s">
        <v>81</v>
      </c>
      <c r="AW454" s="13" t="s">
        <v>33</v>
      </c>
      <c r="AX454" s="13" t="s">
        <v>72</v>
      </c>
      <c r="AY454" s="244" t="s">
        <v>163</v>
      </c>
    </row>
    <row r="455" spans="1:51" s="13" customFormat="1" ht="12">
      <c r="A455" s="13"/>
      <c r="B455" s="234"/>
      <c r="C455" s="235"/>
      <c r="D455" s="227" t="s">
        <v>187</v>
      </c>
      <c r="E455" s="236" t="s">
        <v>19</v>
      </c>
      <c r="F455" s="237" t="s">
        <v>751</v>
      </c>
      <c r="G455" s="235"/>
      <c r="H455" s="238">
        <v>8</v>
      </c>
      <c r="I455" s="239"/>
      <c r="J455" s="235"/>
      <c r="K455" s="235"/>
      <c r="L455" s="240"/>
      <c r="M455" s="241"/>
      <c r="N455" s="242"/>
      <c r="O455" s="242"/>
      <c r="P455" s="242"/>
      <c r="Q455" s="242"/>
      <c r="R455" s="242"/>
      <c r="S455" s="242"/>
      <c r="T455" s="24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4" t="s">
        <v>187</v>
      </c>
      <c r="AU455" s="244" t="s">
        <v>81</v>
      </c>
      <c r="AV455" s="13" t="s">
        <v>81</v>
      </c>
      <c r="AW455" s="13" t="s">
        <v>33</v>
      </c>
      <c r="AX455" s="13" t="s">
        <v>72</v>
      </c>
      <c r="AY455" s="244" t="s">
        <v>163</v>
      </c>
    </row>
    <row r="456" spans="1:51" s="14" customFormat="1" ht="12">
      <c r="A456" s="14"/>
      <c r="B456" s="245"/>
      <c r="C456" s="246"/>
      <c r="D456" s="227" t="s">
        <v>187</v>
      </c>
      <c r="E456" s="247" t="s">
        <v>19</v>
      </c>
      <c r="F456" s="248" t="s">
        <v>190</v>
      </c>
      <c r="G456" s="246"/>
      <c r="H456" s="249">
        <v>22</v>
      </c>
      <c r="I456" s="250"/>
      <c r="J456" s="246"/>
      <c r="K456" s="246"/>
      <c r="L456" s="251"/>
      <c r="M456" s="252"/>
      <c r="N456" s="253"/>
      <c r="O456" s="253"/>
      <c r="P456" s="253"/>
      <c r="Q456" s="253"/>
      <c r="R456" s="253"/>
      <c r="S456" s="253"/>
      <c r="T456" s="25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55" t="s">
        <v>187</v>
      </c>
      <c r="AU456" s="255" t="s">
        <v>81</v>
      </c>
      <c r="AV456" s="14" t="s">
        <v>170</v>
      </c>
      <c r="AW456" s="14" t="s">
        <v>33</v>
      </c>
      <c r="AX456" s="14" t="s">
        <v>79</v>
      </c>
      <c r="AY456" s="255" t="s">
        <v>163</v>
      </c>
    </row>
    <row r="457" spans="1:65" s="2" customFormat="1" ht="21.75" customHeight="1">
      <c r="A457" s="40"/>
      <c r="B457" s="41"/>
      <c r="C457" s="214" t="s">
        <v>752</v>
      </c>
      <c r="D457" s="214" t="s">
        <v>165</v>
      </c>
      <c r="E457" s="215" t="s">
        <v>753</v>
      </c>
      <c r="F457" s="216" t="s">
        <v>754</v>
      </c>
      <c r="G457" s="217" t="s">
        <v>297</v>
      </c>
      <c r="H457" s="218">
        <v>8</v>
      </c>
      <c r="I457" s="219"/>
      <c r="J457" s="220">
        <f>ROUND(I457*H457,2)</f>
        <v>0</v>
      </c>
      <c r="K457" s="216" t="s">
        <v>169</v>
      </c>
      <c r="L457" s="46"/>
      <c r="M457" s="221" t="s">
        <v>19</v>
      </c>
      <c r="N457" s="222" t="s">
        <v>43</v>
      </c>
      <c r="O457" s="86"/>
      <c r="P457" s="223">
        <f>O457*H457</f>
        <v>0</v>
      </c>
      <c r="Q457" s="223">
        <v>0.00037</v>
      </c>
      <c r="R457" s="223">
        <f>Q457*H457</f>
        <v>0.00296</v>
      </c>
      <c r="S457" s="223">
        <v>0</v>
      </c>
      <c r="T457" s="224">
        <f>S457*H457</f>
        <v>0</v>
      </c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R457" s="225" t="s">
        <v>170</v>
      </c>
      <c r="AT457" s="225" t="s">
        <v>165</v>
      </c>
      <c r="AU457" s="225" t="s">
        <v>81</v>
      </c>
      <c r="AY457" s="19" t="s">
        <v>163</v>
      </c>
      <c r="BE457" s="226">
        <f>IF(N457="základní",J457,0)</f>
        <v>0</v>
      </c>
      <c r="BF457" s="226">
        <f>IF(N457="snížená",J457,0)</f>
        <v>0</v>
      </c>
      <c r="BG457" s="226">
        <f>IF(N457="zákl. přenesená",J457,0)</f>
        <v>0</v>
      </c>
      <c r="BH457" s="226">
        <f>IF(N457="sníž. přenesená",J457,0)</f>
        <v>0</v>
      </c>
      <c r="BI457" s="226">
        <f>IF(N457="nulová",J457,0)</f>
        <v>0</v>
      </c>
      <c r="BJ457" s="19" t="s">
        <v>79</v>
      </c>
      <c r="BK457" s="226">
        <f>ROUND(I457*H457,2)</f>
        <v>0</v>
      </c>
      <c r="BL457" s="19" t="s">
        <v>170</v>
      </c>
      <c r="BM457" s="225" t="s">
        <v>755</v>
      </c>
    </row>
    <row r="458" spans="1:47" s="2" customFormat="1" ht="12">
      <c r="A458" s="40"/>
      <c r="B458" s="41"/>
      <c r="C458" s="42"/>
      <c r="D458" s="227" t="s">
        <v>172</v>
      </c>
      <c r="E458" s="42"/>
      <c r="F458" s="228" t="s">
        <v>756</v>
      </c>
      <c r="G458" s="42"/>
      <c r="H458" s="42"/>
      <c r="I458" s="229"/>
      <c r="J458" s="42"/>
      <c r="K458" s="42"/>
      <c r="L458" s="46"/>
      <c r="M458" s="230"/>
      <c r="N458" s="231"/>
      <c r="O458" s="86"/>
      <c r="P458" s="86"/>
      <c r="Q458" s="86"/>
      <c r="R458" s="86"/>
      <c r="S458" s="86"/>
      <c r="T458" s="87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T458" s="19" t="s">
        <v>172</v>
      </c>
      <c r="AU458" s="19" t="s">
        <v>81</v>
      </c>
    </row>
    <row r="459" spans="1:47" s="2" customFormat="1" ht="12">
      <c r="A459" s="40"/>
      <c r="B459" s="41"/>
      <c r="C459" s="42"/>
      <c r="D459" s="232" t="s">
        <v>174</v>
      </c>
      <c r="E459" s="42"/>
      <c r="F459" s="233" t="s">
        <v>757</v>
      </c>
      <c r="G459" s="42"/>
      <c r="H459" s="42"/>
      <c r="I459" s="229"/>
      <c r="J459" s="42"/>
      <c r="K459" s="42"/>
      <c r="L459" s="46"/>
      <c r="M459" s="230"/>
      <c r="N459" s="231"/>
      <c r="O459" s="86"/>
      <c r="P459" s="86"/>
      <c r="Q459" s="86"/>
      <c r="R459" s="86"/>
      <c r="S459" s="86"/>
      <c r="T459" s="87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T459" s="19" t="s">
        <v>174</v>
      </c>
      <c r="AU459" s="19" t="s">
        <v>81</v>
      </c>
    </row>
    <row r="460" spans="1:65" s="2" customFormat="1" ht="21.75" customHeight="1">
      <c r="A460" s="40"/>
      <c r="B460" s="41"/>
      <c r="C460" s="214" t="s">
        <v>758</v>
      </c>
      <c r="D460" s="214" t="s">
        <v>165</v>
      </c>
      <c r="E460" s="215" t="s">
        <v>759</v>
      </c>
      <c r="F460" s="216" t="s">
        <v>760</v>
      </c>
      <c r="G460" s="217" t="s">
        <v>297</v>
      </c>
      <c r="H460" s="218">
        <v>40</v>
      </c>
      <c r="I460" s="219"/>
      <c r="J460" s="220">
        <f>ROUND(I460*H460,2)</f>
        <v>0</v>
      </c>
      <c r="K460" s="216" t="s">
        <v>169</v>
      </c>
      <c r="L460" s="46"/>
      <c r="M460" s="221" t="s">
        <v>19</v>
      </c>
      <c r="N460" s="222" t="s">
        <v>43</v>
      </c>
      <c r="O460" s="86"/>
      <c r="P460" s="223">
        <f>O460*H460</f>
        <v>0</v>
      </c>
      <c r="Q460" s="223">
        <v>0.00056</v>
      </c>
      <c r="R460" s="223">
        <f>Q460*H460</f>
        <v>0.022399999999999996</v>
      </c>
      <c r="S460" s="223">
        <v>0</v>
      </c>
      <c r="T460" s="224">
        <f>S460*H460</f>
        <v>0</v>
      </c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R460" s="225" t="s">
        <v>170</v>
      </c>
      <c r="AT460" s="225" t="s">
        <v>165</v>
      </c>
      <c r="AU460" s="225" t="s">
        <v>81</v>
      </c>
      <c r="AY460" s="19" t="s">
        <v>163</v>
      </c>
      <c r="BE460" s="226">
        <f>IF(N460="základní",J460,0)</f>
        <v>0</v>
      </c>
      <c r="BF460" s="226">
        <f>IF(N460="snížená",J460,0)</f>
        <v>0</v>
      </c>
      <c r="BG460" s="226">
        <f>IF(N460="zákl. přenesená",J460,0)</f>
        <v>0</v>
      </c>
      <c r="BH460" s="226">
        <f>IF(N460="sníž. přenesená",J460,0)</f>
        <v>0</v>
      </c>
      <c r="BI460" s="226">
        <f>IF(N460="nulová",J460,0)</f>
        <v>0</v>
      </c>
      <c r="BJ460" s="19" t="s">
        <v>79</v>
      </c>
      <c r="BK460" s="226">
        <f>ROUND(I460*H460,2)</f>
        <v>0</v>
      </c>
      <c r="BL460" s="19" t="s">
        <v>170</v>
      </c>
      <c r="BM460" s="225" t="s">
        <v>761</v>
      </c>
    </row>
    <row r="461" spans="1:47" s="2" customFormat="1" ht="12">
      <c r="A461" s="40"/>
      <c r="B461" s="41"/>
      <c r="C461" s="42"/>
      <c r="D461" s="227" t="s">
        <v>172</v>
      </c>
      <c r="E461" s="42"/>
      <c r="F461" s="228" t="s">
        <v>762</v>
      </c>
      <c r="G461" s="42"/>
      <c r="H461" s="42"/>
      <c r="I461" s="229"/>
      <c r="J461" s="42"/>
      <c r="K461" s="42"/>
      <c r="L461" s="46"/>
      <c r="M461" s="230"/>
      <c r="N461" s="231"/>
      <c r="O461" s="86"/>
      <c r="P461" s="86"/>
      <c r="Q461" s="86"/>
      <c r="R461" s="86"/>
      <c r="S461" s="86"/>
      <c r="T461" s="87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T461" s="19" t="s">
        <v>172</v>
      </c>
      <c r="AU461" s="19" t="s">
        <v>81</v>
      </c>
    </row>
    <row r="462" spans="1:47" s="2" customFormat="1" ht="12">
      <c r="A462" s="40"/>
      <c r="B462" s="41"/>
      <c r="C462" s="42"/>
      <c r="D462" s="232" t="s">
        <v>174</v>
      </c>
      <c r="E462" s="42"/>
      <c r="F462" s="233" t="s">
        <v>763</v>
      </c>
      <c r="G462" s="42"/>
      <c r="H462" s="42"/>
      <c r="I462" s="229"/>
      <c r="J462" s="42"/>
      <c r="K462" s="42"/>
      <c r="L462" s="46"/>
      <c r="M462" s="230"/>
      <c r="N462" s="231"/>
      <c r="O462" s="86"/>
      <c r="P462" s="86"/>
      <c r="Q462" s="86"/>
      <c r="R462" s="86"/>
      <c r="S462" s="86"/>
      <c r="T462" s="87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T462" s="19" t="s">
        <v>174</v>
      </c>
      <c r="AU462" s="19" t="s">
        <v>81</v>
      </c>
    </row>
    <row r="463" spans="1:65" s="2" customFormat="1" ht="21.75" customHeight="1">
      <c r="A463" s="40"/>
      <c r="B463" s="41"/>
      <c r="C463" s="214" t="s">
        <v>764</v>
      </c>
      <c r="D463" s="214" t="s">
        <v>165</v>
      </c>
      <c r="E463" s="215" t="s">
        <v>765</v>
      </c>
      <c r="F463" s="216" t="s">
        <v>766</v>
      </c>
      <c r="G463" s="217" t="s">
        <v>297</v>
      </c>
      <c r="H463" s="218">
        <v>22</v>
      </c>
      <c r="I463" s="219"/>
      <c r="J463" s="220">
        <f>ROUND(I463*H463,2)</f>
        <v>0</v>
      </c>
      <c r="K463" s="216" t="s">
        <v>169</v>
      </c>
      <c r="L463" s="46"/>
      <c r="M463" s="221" t="s">
        <v>19</v>
      </c>
      <c r="N463" s="222" t="s">
        <v>43</v>
      </c>
      <c r="O463" s="86"/>
      <c r="P463" s="223">
        <f>O463*H463</f>
        <v>0</v>
      </c>
      <c r="Q463" s="223">
        <v>0.00098</v>
      </c>
      <c r="R463" s="223">
        <f>Q463*H463</f>
        <v>0.02156</v>
      </c>
      <c r="S463" s="223">
        <v>0</v>
      </c>
      <c r="T463" s="224">
        <f>S463*H463</f>
        <v>0</v>
      </c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R463" s="225" t="s">
        <v>170</v>
      </c>
      <c r="AT463" s="225" t="s">
        <v>165</v>
      </c>
      <c r="AU463" s="225" t="s">
        <v>81</v>
      </c>
      <c r="AY463" s="19" t="s">
        <v>163</v>
      </c>
      <c r="BE463" s="226">
        <f>IF(N463="základní",J463,0)</f>
        <v>0</v>
      </c>
      <c r="BF463" s="226">
        <f>IF(N463="snížená",J463,0)</f>
        <v>0</v>
      </c>
      <c r="BG463" s="226">
        <f>IF(N463="zákl. přenesená",J463,0)</f>
        <v>0</v>
      </c>
      <c r="BH463" s="226">
        <f>IF(N463="sníž. přenesená",J463,0)</f>
        <v>0</v>
      </c>
      <c r="BI463" s="226">
        <f>IF(N463="nulová",J463,0)</f>
        <v>0</v>
      </c>
      <c r="BJ463" s="19" t="s">
        <v>79</v>
      </c>
      <c r="BK463" s="226">
        <f>ROUND(I463*H463,2)</f>
        <v>0</v>
      </c>
      <c r="BL463" s="19" t="s">
        <v>170</v>
      </c>
      <c r="BM463" s="225" t="s">
        <v>767</v>
      </c>
    </row>
    <row r="464" spans="1:47" s="2" customFormat="1" ht="12">
      <c r="A464" s="40"/>
      <c r="B464" s="41"/>
      <c r="C464" s="42"/>
      <c r="D464" s="227" t="s">
        <v>172</v>
      </c>
      <c r="E464" s="42"/>
      <c r="F464" s="228" t="s">
        <v>768</v>
      </c>
      <c r="G464" s="42"/>
      <c r="H464" s="42"/>
      <c r="I464" s="229"/>
      <c r="J464" s="42"/>
      <c r="K464" s="42"/>
      <c r="L464" s="46"/>
      <c r="M464" s="230"/>
      <c r="N464" s="231"/>
      <c r="O464" s="86"/>
      <c r="P464" s="86"/>
      <c r="Q464" s="86"/>
      <c r="R464" s="86"/>
      <c r="S464" s="86"/>
      <c r="T464" s="87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T464" s="19" t="s">
        <v>172</v>
      </c>
      <c r="AU464" s="19" t="s">
        <v>81</v>
      </c>
    </row>
    <row r="465" spans="1:47" s="2" customFormat="1" ht="12">
      <c r="A465" s="40"/>
      <c r="B465" s="41"/>
      <c r="C465" s="42"/>
      <c r="D465" s="232" t="s">
        <v>174</v>
      </c>
      <c r="E465" s="42"/>
      <c r="F465" s="233" t="s">
        <v>769</v>
      </c>
      <c r="G465" s="42"/>
      <c r="H465" s="42"/>
      <c r="I465" s="229"/>
      <c r="J465" s="42"/>
      <c r="K465" s="42"/>
      <c r="L465" s="46"/>
      <c r="M465" s="230"/>
      <c r="N465" s="231"/>
      <c r="O465" s="86"/>
      <c r="P465" s="86"/>
      <c r="Q465" s="86"/>
      <c r="R465" s="86"/>
      <c r="S465" s="86"/>
      <c r="T465" s="87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T465" s="19" t="s">
        <v>174</v>
      </c>
      <c r="AU465" s="19" t="s">
        <v>81</v>
      </c>
    </row>
    <row r="466" spans="1:47" s="2" customFormat="1" ht="12">
      <c r="A466" s="40"/>
      <c r="B466" s="41"/>
      <c r="C466" s="42"/>
      <c r="D466" s="227" t="s">
        <v>301</v>
      </c>
      <c r="E466" s="42"/>
      <c r="F466" s="266" t="s">
        <v>770</v>
      </c>
      <c r="G466" s="42"/>
      <c r="H466" s="42"/>
      <c r="I466" s="229"/>
      <c r="J466" s="42"/>
      <c r="K466" s="42"/>
      <c r="L466" s="46"/>
      <c r="M466" s="230"/>
      <c r="N466" s="231"/>
      <c r="O466" s="86"/>
      <c r="P466" s="86"/>
      <c r="Q466" s="86"/>
      <c r="R466" s="86"/>
      <c r="S466" s="86"/>
      <c r="T466" s="87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T466" s="19" t="s">
        <v>301</v>
      </c>
      <c r="AU466" s="19" t="s">
        <v>81</v>
      </c>
    </row>
    <row r="467" spans="1:65" s="2" customFormat="1" ht="24.15" customHeight="1">
      <c r="A467" s="40"/>
      <c r="B467" s="41"/>
      <c r="C467" s="214" t="s">
        <v>771</v>
      </c>
      <c r="D467" s="214" t="s">
        <v>165</v>
      </c>
      <c r="E467" s="215" t="s">
        <v>772</v>
      </c>
      <c r="F467" s="216" t="s">
        <v>773</v>
      </c>
      <c r="G467" s="217" t="s">
        <v>297</v>
      </c>
      <c r="H467" s="218">
        <v>20</v>
      </c>
      <c r="I467" s="219"/>
      <c r="J467" s="220">
        <f>ROUND(I467*H467,2)</f>
        <v>0</v>
      </c>
      <c r="K467" s="216" t="s">
        <v>169</v>
      </c>
      <c r="L467" s="46"/>
      <c r="M467" s="221" t="s">
        <v>19</v>
      </c>
      <c r="N467" s="222" t="s">
        <v>43</v>
      </c>
      <c r="O467" s="86"/>
      <c r="P467" s="223">
        <f>O467*H467</f>
        <v>0</v>
      </c>
      <c r="Q467" s="223">
        <v>0</v>
      </c>
      <c r="R467" s="223">
        <f>Q467*H467</f>
        <v>0</v>
      </c>
      <c r="S467" s="223">
        <v>0</v>
      </c>
      <c r="T467" s="224">
        <f>S467*H467</f>
        <v>0</v>
      </c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R467" s="225" t="s">
        <v>170</v>
      </c>
      <c r="AT467" s="225" t="s">
        <v>165</v>
      </c>
      <c r="AU467" s="225" t="s">
        <v>81</v>
      </c>
      <c r="AY467" s="19" t="s">
        <v>163</v>
      </c>
      <c r="BE467" s="226">
        <f>IF(N467="základní",J467,0)</f>
        <v>0</v>
      </c>
      <c r="BF467" s="226">
        <f>IF(N467="snížená",J467,0)</f>
        <v>0</v>
      </c>
      <c r="BG467" s="226">
        <f>IF(N467="zákl. přenesená",J467,0)</f>
        <v>0</v>
      </c>
      <c r="BH467" s="226">
        <f>IF(N467="sníž. přenesená",J467,0)</f>
        <v>0</v>
      </c>
      <c r="BI467" s="226">
        <f>IF(N467="nulová",J467,0)</f>
        <v>0</v>
      </c>
      <c r="BJ467" s="19" t="s">
        <v>79</v>
      </c>
      <c r="BK467" s="226">
        <f>ROUND(I467*H467,2)</f>
        <v>0</v>
      </c>
      <c r="BL467" s="19" t="s">
        <v>170</v>
      </c>
      <c r="BM467" s="225" t="s">
        <v>774</v>
      </c>
    </row>
    <row r="468" spans="1:47" s="2" customFormat="1" ht="12">
      <c r="A468" s="40"/>
      <c r="B468" s="41"/>
      <c r="C468" s="42"/>
      <c r="D468" s="227" t="s">
        <v>172</v>
      </c>
      <c r="E468" s="42"/>
      <c r="F468" s="228" t="s">
        <v>773</v>
      </c>
      <c r="G468" s="42"/>
      <c r="H468" s="42"/>
      <c r="I468" s="229"/>
      <c r="J468" s="42"/>
      <c r="K468" s="42"/>
      <c r="L468" s="46"/>
      <c r="M468" s="230"/>
      <c r="N468" s="231"/>
      <c r="O468" s="86"/>
      <c r="P468" s="86"/>
      <c r="Q468" s="86"/>
      <c r="R468" s="86"/>
      <c r="S468" s="86"/>
      <c r="T468" s="87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T468" s="19" t="s">
        <v>172</v>
      </c>
      <c r="AU468" s="19" t="s">
        <v>81</v>
      </c>
    </row>
    <row r="469" spans="1:47" s="2" customFormat="1" ht="12">
      <c r="A469" s="40"/>
      <c r="B469" s="41"/>
      <c r="C469" s="42"/>
      <c r="D469" s="232" t="s">
        <v>174</v>
      </c>
      <c r="E469" s="42"/>
      <c r="F469" s="233" t="s">
        <v>775</v>
      </c>
      <c r="G469" s="42"/>
      <c r="H469" s="42"/>
      <c r="I469" s="229"/>
      <c r="J469" s="42"/>
      <c r="K469" s="42"/>
      <c r="L469" s="46"/>
      <c r="M469" s="230"/>
      <c r="N469" s="231"/>
      <c r="O469" s="86"/>
      <c r="P469" s="86"/>
      <c r="Q469" s="86"/>
      <c r="R469" s="86"/>
      <c r="S469" s="86"/>
      <c r="T469" s="87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T469" s="19" t="s">
        <v>174</v>
      </c>
      <c r="AU469" s="19" t="s">
        <v>81</v>
      </c>
    </row>
    <row r="470" spans="1:65" s="2" customFormat="1" ht="24.15" customHeight="1">
      <c r="A470" s="40"/>
      <c r="B470" s="41"/>
      <c r="C470" s="256" t="s">
        <v>776</v>
      </c>
      <c r="D470" s="256" t="s">
        <v>279</v>
      </c>
      <c r="E470" s="257" t="s">
        <v>777</v>
      </c>
      <c r="F470" s="258" t="s">
        <v>778</v>
      </c>
      <c r="G470" s="259" t="s">
        <v>297</v>
      </c>
      <c r="H470" s="260">
        <v>20</v>
      </c>
      <c r="I470" s="261"/>
      <c r="J470" s="262">
        <f>ROUND(I470*H470,2)</f>
        <v>0</v>
      </c>
      <c r="K470" s="258" t="s">
        <v>169</v>
      </c>
      <c r="L470" s="263"/>
      <c r="M470" s="264" t="s">
        <v>19</v>
      </c>
      <c r="N470" s="265" t="s">
        <v>43</v>
      </c>
      <c r="O470" s="86"/>
      <c r="P470" s="223">
        <f>O470*H470</f>
        <v>0</v>
      </c>
      <c r="Q470" s="223">
        <v>0</v>
      </c>
      <c r="R470" s="223">
        <f>Q470*H470</f>
        <v>0</v>
      </c>
      <c r="S470" s="223">
        <v>0</v>
      </c>
      <c r="T470" s="224">
        <f>S470*H470</f>
        <v>0</v>
      </c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R470" s="225" t="s">
        <v>220</v>
      </c>
      <c r="AT470" s="225" t="s">
        <v>279</v>
      </c>
      <c r="AU470" s="225" t="s">
        <v>81</v>
      </c>
      <c r="AY470" s="19" t="s">
        <v>163</v>
      </c>
      <c r="BE470" s="226">
        <f>IF(N470="základní",J470,0)</f>
        <v>0</v>
      </c>
      <c r="BF470" s="226">
        <f>IF(N470="snížená",J470,0)</f>
        <v>0</v>
      </c>
      <c r="BG470" s="226">
        <f>IF(N470="zákl. přenesená",J470,0)</f>
        <v>0</v>
      </c>
      <c r="BH470" s="226">
        <f>IF(N470="sníž. přenesená",J470,0)</f>
        <v>0</v>
      </c>
      <c r="BI470" s="226">
        <f>IF(N470="nulová",J470,0)</f>
        <v>0</v>
      </c>
      <c r="BJ470" s="19" t="s">
        <v>79</v>
      </c>
      <c r="BK470" s="226">
        <f>ROUND(I470*H470,2)</f>
        <v>0</v>
      </c>
      <c r="BL470" s="19" t="s">
        <v>170</v>
      </c>
      <c r="BM470" s="225" t="s">
        <v>779</v>
      </c>
    </row>
    <row r="471" spans="1:47" s="2" customFormat="1" ht="12">
      <c r="A471" s="40"/>
      <c r="B471" s="41"/>
      <c r="C471" s="42"/>
      <c r="D471" s="227" t="s">
        <v>172</v>
      </c>
      <c r="E471" s="42"/>
      <c r="F471" s="228" t="s">
        <v>778</v>
      </c>
      <c r="G471" s="42"/>
      <c r="H471" s="42"/>
      <c r="I471" s="229"/>
      <c r="J471" s="42"/>
      <c r="K471" s="42"/>
      <c r="L471" s="46"/>
      <c r="M471" s="230"/>
      <c r="N471" s="231"/>
      <c r="O471" s="86"/>
      <c r="P471" s="86"/>
      <c r="Q471" s="86"/>
      <c r="R471" s="86"/>
      <c r="S471" s="86"/>
      <c r="T471" s="87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T471" s="19" t="s">
        <v>172</v>
      </c>
      <c r="AU471" s="19" t="s">
        <v>81</v>
      </c>
    </row>
    <row r="472" spans="1:65" s="2" customFormat="1" ht="16.5" customHeight="1">
      <c r="A472" s="40"/>
      <c r="B472" s="41"/>
      <c r="C472" s="214" t="s">
        <v>780</v>
      </c>
      <c r="D472" s="214" t="s">
        <v>165</v>
      </c>
      <c r="E472" s="215" t="s">
        <v>781</v>
      </c>
      <c r="F472" s="216" t="s">
        <v>782</v>
      </c>
      <c r="G472" s="217" t="s">
        <v>193</v>
      </c>
      <c r="H472" s="218">
        <v>1.04</v>
      </c>
      <c r="I472" s="219"/>
      <c r="J472" s="220">
        <f>ROUND(I472*H472,2)</f>
        <v>0</v>
      </c>
      <c r="K472" s="216" t="s">
        <v>169</v>
      </c>
      <c r="L472" s="46"/>
      <c r="M472" s="221" t="s">
        <v>19</v>
      </c>
      <c r="N472" s="222" t="s">
        <v>43</v>
      </c>
      <c r="O472" s="86"/>
      <c r="P472" s="223">
        <f>O472*H472</f>
        <v>0</v>
      </c>
      <c r="Q472" s="223">
        <v>0</v>
      </c>
      <c r="R472" s="223">
        <f>Q472*H472</f>
        <v>0</v>
      </c>
      <c r="S472" s="223">
        <v>2</v>
      </c>
      <c r="T472" s="224">
        <f>S472*H472</f>
        <v>2.08</v>
      </c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R472" s="225" t="s">
        <v>170</v>
      </c>
      <c r="AT472" s="225" t="s">
        <v>165</v>
      </c>
      <c r="AU472" s="225" t="s">
        <v>81</v>
      </c>
      <c r="AY472" s="19" t="s">
        <v>163</v>
      </c>
      <c r="BE472" s="226">
        <f>IF(N472="základní",J472,0)</f>
        <v>0</v>
      </c>
      <c r="BF472" s="226">
        <f>IF(N472="snížená",J472,0)</f>
        <v>0</v>
      </c>
      <c r="BG472" s="226">
        <f>IF(N472="zákl. přenesená",J472,0)</f>
        <v>0</v>
      </c>
      <c r="BH472" s="226">
        <f>IF(N472="sníž. přenesená",J472,0)</f>
        <v>0</v>
      </c>
      <c r="BI472" s="226">
        <f>IF(N472="nulová",J472,0)</f>
        <v>0</v>
      </c>
      <c r="BJ472" s="19" t="s">
        <v>79</v>
      </c>
      <c r="BK472" s="226">
        <f>ROUND(I472*H472,2)</f>
        <v>0</v>
      </c>
      <c r="BL472" s="19" t="s">
        <v>170</v>
      </c>
      <c r="BM472" s="225" t="s">
        <v>783</v>
      </c>
    </row>
    <row r="473" spans="1:47" s="2" customFormat="1" ht="12">
      <c r="A473" s="40"/>
      <c r="B473" s="41"/>
      <c r="C473" s="42"/>
      <c r="D473" s="227" t="s">
        <v>172</v>
      </c>
      <c r="E473" s="42"/>
      <c r="F473" s="228" t="s">
        <v>784</v>
      </c>
      <c r="G473" s="42"/>
      <c r="H473" s="42"/>
      <c r="I473" s="229"/>
      <c r="J473" s="42"/>
      <c r="K473" s="42"/>
      <c r="L473" s="46"/>
      <c r="M473" s="230"/>
      <c r="N473" s="231"/>
      <c r="O473" s="86"/>
      <c r="P473" s="86"/>
      <c r="Q473" s="86"/>
      <c r="R473" s="86"/>
      <c r="S473" s="86"/>
      <c r="T473" s="87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T473" s="19" t="s">
        <v>172</v>
      </c>
      <c r="AU473" s="19" t="s">
        <v>81</v>
      </c>
    </row>
    <row r="474" spans="1:47" s="2" customFormat="1" ht="12">
      <c r="A474" s="40"/>
      <c r="B474" s="41"/>
      <c r="C474" s="42"/>
      <c r="D474" s="232" t="s">
        <v>174</v>
      </c>
      <c r="E474" s="42"/>
      <c r="F474" s="233" t="s">
        <v>785</v>
      </c>
      <c r="G474" s="42"/>
      <c r="H474" s="42"/>
      <c r="I474" s="229"/>
      <c r="J474" s="42"/>
      <c r="K474" s="42"/>
      <c r="L474" s="46"/>
      <c r="M474" s="230"/>
      <c r="N474" s="231"/>
      <c r="O474" s="86"/>
      <c r="P474" s="86"/>
      <c r="Q474" s="86"/>
      <c r="R474" s="86"/>
      <c r="S474" s="86"/>
      <c r="T474" s="87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T474" s="19" t="s">
        <v>174</v>
      </c>
      <c r="AU474" s="19" t="s">
        <v>81</v>
      </c>
    </row>
    <row r="475" spans="1:51" s="13" customFormat="1" ht="12">
      <c r="A475" s="13"/>
      <c r="B475" s="234"/>
      <c r="C475" s="235"/>
      <c r="D475" s="227" t="s">
        <v>187</v>
      </c>
      <c r="E475" s="236" t="s">
        <v>19</v>
      </c>
      <c r="F475" s="237" t="s">
        <v>786</v>
      </c>
      <c r="G475" s="235"/>
      <c r="H475" s="238">
        <v>1.04</v>
      </c>
      <c r="I475" s="239"/>
      <c r="J475" s="235"/>
      <c r="K475" s="235"/>
      <c r="L475" s="240"/>
      <c r="M475" s="241"/>
      <c r="N475" s="242"/>
      <c r="O475" s="242"/>
      <c r="P475" s="242"/>
      <c r="Q475" s="242"/>
      <c r="R475" s="242"/>
      <c r="S475" s="242"/>
      <c r="T475" s="24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44" t="s">
        <v>187</v>
      </c>
      <c r="AU475" s="244" t="s">
        <v>81</v>
      </c>
      <c r="AV475" s="13" t="s">
        <v>81</v>
      </c>
      <c r="AW475" s="13" t="s">
        <v>33</v>
      </c>
      <c r="AX475" s="13" t="s">
        <v>79</v>
      </c>
      <c r="AY475" s="244" t="s">
        <v>163</v>
      </c>
    </row>
    <row r="476" spans="1:65" s="2" customFormat="1" ht="21.75" customHeight="1">
      <c r="A476" s="40"/>
      <c r="B476" s="41"/>
      <c r="C476" s="214" t="s">
        <v>787</v>
      </c>
      <c r="D476" s="214" t="s">
        <v>165</v>
      </c>
      <c r="E476" s="215" t="s">
        <v>788</v>
      </c>
      <c r="F476" s="216" t="s">
        <v>789</v>
      </c>
      <c r="G476" s="217" t="s">
        <v>168</v>
      </c>
      <c r="H476" s="218">
        <v>15</v>
      </c>
      <c r="I476" s="219"/>
      <c r="J476" s="220">
        <f>ROUND(I476*H476,2)</f>
        <v>0</v>
      </c>
      <c r="K476" s="216" t="s">
        <v>169</v>
      </c>
      <c r="L476" s="46"/>
      <c r="M476" s="221" t="s">
        <v>19</v>
      </c>
      <c r="N476" s="222" t="s">
        <v>43</v>
      </c>
      <c r="O476" s="86"/>
      <c r="P476" s="223">
        <f>O476*H476</f>
        <v>0</v>
      </c>
      <c r="Q476" s="223">
        <v>0</v>
      </c>
      <c r="R476" s="223">
        <f>Q476*H476</f>
        <v>0</v>
      </c>
      <c r="S476" s="223">
        <v>0.181</v>
      </c>
      <c r="T476" s="224">
        <f>S476*H476</f>
        <v>2.715</v>
      </c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R476" s="225" t="s">
        <v>170</v>
      </c>
      <c r="AT476" s="225" t="s">
        <v>165</v>
      </c>
      <c r="AU476" s="225" t="s">
        <v>81</v>
      </c>
      <c r="AY476" s="19" t="s">
        <v>163</v>
      </c>
      <c r="BE476" s="226">
        <f>IF(N476="základní",J476,0)</f>
        <v>0</v>
      </c>
      <c r="BF476" s="226">
        <f>IF(N476="snížená",J476,0)</f>
        <v>0</v>
      </c>
      <c r="BG476" s="226">
        <f>IF(N476="zákl. přenesená",J476,0)</f>
        <v>0</v>
      </c>
      <c r="BH476" s="226">
        <f>IF(N476="sníž. přenesená",J476,0)</f>
        <v>0</v>
      </c>
      <c r="BI476" s="226">
        <f>IF(N476="nulová",J476,0)</f>
        <v>0</v>
      </c>
      <c r="BJ476" s="19" t="s">
        <v>79</v>
      </c>
      <c r="BK476" s="226">
        <f>ROUND(I476*H476,2)</f>
        <v>0</v>
      </c>
      <c r="BL476" s="19" t="s">
        <v>170</v>
      </c>
      <c r="BM476" s="225" t="s">
        <v>790</v>
      </c>
    </row>
    <row r="477" spans="1:47" s="2" customFormat="1" ht="12">
      <c r="A477" s="40"/>
      <c r="B477" s="41"/>
      <c r="C477" s="42"/>
      <c r="D477" s="227" t="s">
        <v>172</v>
      </c>
      <c r="E477" s="42"/>
      <c r="F477" s="228" t="s">
        <v>791</v>
      </c>
      <c r="G477" s="42"/>
      <c r="H477" s="42"/>
      <c r="I477" s="229"/>
      <c r="J477" s="42"/>
      <c r="K477" s="42"/>
      <c r="L477" s="46"/>
      <c r="M477" s="230"/>
      <c r="N477" s="231"/>
      <c r="O477" s="86"/>
      <c r="P477" s="86"/>
      <c r="Q477" s="86"/>
      <c r="R477" s="86"/>
      <c r="S477" s="86"/>
      <c r="T477" s="87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T477" s="19" t="s">
        <v>172</v>
      </c>
      <c r="AU477" s="19" t="s">
        <v>81</v>
      </c>
    </row>
    <row r="478" spans="1:47" s="2" customFormat="1" ht="12">
      <c r="A478" s="40"/>
      <c r="B478" s="41"/>
      <c r="C478" s="42"/>
      <c r="D478" s="232" t="s">
        <v>174</v>
      </c>
      <c r="E478" s="42"/>
      <c r="F478" s="233" t="s">
        <v>792</v>
      </c>
      <c r="G478" s="42"/>
      <c r="H478" s="42"/>
      <c r="I478" s="229"/>
      <c r="J478" s="42"/>
      <c r="K478" s="42"/>
      <c r="L478" s="46"/>
      <c r="M478" s="230"/>
      <c r="N478" s="231"/>
      <c r="O478" s="86"/>
      <c r="P478" s="86"/>
      <c r="Q478" s="86"/>
      <c r="R478" s="86"/>
      <c r="S478" s="86"/>
      <c r="T478" s="87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T478" s="19" t="s">
        <v>174</v>
      </c>
      <c r="AU478" s="19" t="s">
        <v>81</v>
      </c>
    </row>
    <row r="479" spans="1:51" s="13" customFormat="1" ht="12">
      <c r="A479" s="13"/>
      <c r="B479" s="234"/>
      <c r="C479" s="235"/>
      <c r="D479" s="227" t="s">
        <v>187</v>
      </c>
      <c r="E479" s="236" t="s">
        <v>19</v>
      </c>
      <c r="F479" s="237" t="s">
        <v>793</v>
      </c>
      <c r="G479" s="235"/>
      <c r="H479" s="238">
        <v>15</v>
      </c>
      <c r="I479" s="239"/>
      <c r="J479" s="235"/>
      <c r="K479" s="235"/>
      <c r="L479" s="240"/>
      <c r="M479" s="241"/>
      <c r="N479" s="242"/>
      <c r="O479" s="242"/>
      <c r="P479" s="242"/>
      <c r="Q479" s="242"/>
      <c r="R479" s="242"/>
      <c r="S479" s="242"/>
      <c r="T479" s="24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4" t="s">
        <v>187</v>
      </c>
      <c r="AU479" s="244" t="s">
        <v>81</v>
      </c>
      <c r="AV479" s="13" t="s">
        <v>81</v>
      </c>
      <c r="AW479" s="13" t="s">
        <v>33</v>
      </c>
      <c r="AX479" s="13" t="s">
        <v>79</v>
      </c>
      <c r="AY479" s="244" t="s">
        <v>163</v>
      </c>
    </row>
    <row r="480" spans="1:65" s="2" customFormat="1" ht="16.5" customHeight="1">
      <c r="A480" s="40"/>
      <c r="B480" s="41"/>
      <c r="C480" s="214" t="s">
        <v>794</v>
      </c>
      <c r="D480" s="214" t="s">
        <v>165</v>
      </c>
      <c r="E480" s="215" t="s">
        <v>795</v>
      </c>
      <c r="F480" s="216" t="s">
        <v>796</v>
      </c>
      <c r="G480" s="217" t="s">
        <v>193</v>
      </c>
      <c r="H480" s="218">
        <v>0.525</v>
      </c>
      <c r="I480" s="219"/>
      <c r="J480" s="220">
        <f>ROUND(I480*H480,2)</f>
        <v>0</v>
      </c>
      <c r="K480" s="216" t="s">
        <v>169</v>
      </c>
      <c r="L480" s="46"/>
      <c r="M480" s="221" t="s">
        <v>19</v>
      </c>
      <c r="N480" s="222" t="s">
        <v>43</v>
      </c>
      <c r="O480" s="86"/>
      <c r="P480" s="223">
        <f>O480*H480</f>
        <v>0</v>
      </c>
      <c r="Q480" s="223">
        <v>0</v>
      </c>
      <c r="R480" s="223">
        <f>Q480*H480</f>
        <v>0</v>
      </c>
      <c r="S480" s="223">
        <v>2.4</v>
      </c>
      <c r="T480" s="224">
        <f>S480*H480</f>
        <v>1.26</v>
      </c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R480" s="225" t="s">
        <v>170</v>
      </c>
      <c r="AT480" s="225" t="s">
        <v>165</v>
      </c>
      <c r="AU480" s="225" t="s">
        <v>81</v>
      </c>
      <c r="AY480" s="19" t="s">
        <v>163</v>
      </c>
      <c r="BE480" s="226">
        <f>IF(N480="základní",J480,0)</f>
        <v>0</v>
      </c>
      <c r="BF480" s="226">
        <f>IF(N480="snížená",J480,0)</f>
        <v>0</v>
      </c>
      <c r="BG480" s="226">
        <f>IF(N480="zákl. přenesená",J480,0)</f>
        <v>0</v>
      </c>
      <c r="BH480" s="226">
        <f>IF(N480="sníž. přenesená",J480,0)</f>
        <v>0</v>
      </c>
      <c r="BI480" s="226">
        <f>IF(N480="nulová",J480,0)</f>
        <v>0</v>
      </c>
      <c r="BJ480" s="19" t="s">
        <v>79</v>
      </c>
      <c r="BK480" s="226">
        <f>ROUND(I480*H480,2)</f>
        <v>0</v>
      </c>
      <c r="BL480" s="19" t="s">
        <v>170</v>
      </c>
      <c r="BM480" s="225" t="s">
        <v>797</v>
      </c>
    </row>
    <row r="481" spans="1:47" s="2" customFormat="1" ht="12">
      <c r="A481" s="40"/>
      <c r="B481" s="41"/>
      <c r="C481" s="42"/>
      <c r="D481" s="227" t="s">
        <v>172</v>
      </c>
      <c r="E481" s="42"/>
      <c r="F481" s="228" t="s">
        <v>798</v>
      </c>
      <c r="G481" s="42"/>
      <c r="H481" s="42"/>
      <c r="I481" s="229"/>
      <c r="J481" s="42"/>
      <c r="K481" s="42"/>
      <c r="L481" s="46"/>
      <c r="M481" s="230"/>
      <c r="N481" s="231"/>
      <c r="O481" s="86"/>
      <c r="P481" s="86"/>
      <c r="Q481" s="86"/>
      <c r="R481" s="86"/>
      <c r="S481" s="86"/>
      <c r="T481" s="87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T481" s="19" t="s">
        <v>172</v>
      </c>
      <c r="AU481" s="19" t="s">
        <v>81</v>
      </c>
    </row>
    <row r="482" spans="1:47" s="2" customFormat="1" ht="12">
      <c r="A482" s="40"/>
      <c r="B482" s="41"/>
      <c r="C482" s="42"/>
      <c r="D482" s="232" t="s">
        <v>174</v>
      </c>
      <c r="E482" s="42"/>
      <c r="F482" s="233" t="s">
        <v>799</v>
      </c>
      <c r="G482" s="42"/>
      <c r="H482" s="42"/>
      <c r="I482" s="229"/>
      <c r="J482" s="42"/>
      <c r="K482" s="42"/>
      <c r="L482" s="46"/>
      <c r="M482" s="230"/>
      <c r="N482" s="231"/>
      <c r="O482" s="86"/>
      <c r="P482" s="86"/>
      <c r="Q482" s="86"/>
      <c r="R482" s="86"/>
      <c r="S482" s="86"/>
      <c r="T482" s="87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T482" s="19" t="s">
        <v>174</v>
      </c>
      <c r="AU482" s="19" t="s">
        <v>81</v>
      </c>
    </row>
    <row r="483" spans="1:51" s="13" customFormat="1" ht="12">
      <c r="A483" s="13"/>
      <c r="B483" s="234"/>
      <c r="C483" s="235"/>
      <c r="D483" s="227" t="s">
        <v>187</v>
      </c>
      <c r="E483" s="236" t="s">
        <v>19</v>
      </c>
      <c r="F483" s="237" t="s">
        <v>800</v>
      </c>
      <c r="G483" s="235"/>
      <c r="H483" s="238">
        <v>0.525</v>
      </c>
      <c r="I483" s="239"/>
      <c r="J483" s="235"/>
      <c r="K483" s="235"/>
      <c r="L483" s="240"/>
      <c r="M483" s="241"/>
      <c r="N483" s="242"/>
      <c r="O483" s="242"/>
      <c r="P483" s="242"/>
      <c r="Q483" s="242"/>
      <c r="R483" s="242"/>
      <c r="S483" s="242"/>
      <c r="T483" s="24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44" t="s">
        <v>187</v>
      </c>
      <c r="AU483" s="244" t="s">
        <v>81</v>
      </c>
      <c r="AV483" s="13" t="s">
        <v>81</v>
      </c>
      <c r="AW483" s="13" t="s">
        <v>33</v>
      </c>
      <c r="AX483" s="13" t="s">
        <v>79</v>
      </c>
      <c r="AY483" s="244" t="s">
        <v>163</v>
      </c>
    </row>
    <row r="484" spans="1:65" s="2" customFormat="1" ht="21.75" customHeight="1">
      <c r="A484" s="40"/>
      <c r="B484" s="41"/>
      <c r="C484" s="214" t="s">
        <v>801</v>
      </c>
      <c r="D484" s="214" t="s">
        <v>165</v>
      </c>
      <c r="E484" s="215" t="s">
        <v>802</v>
      </c>
      <c r="F484" s="216" t="s">
        <v>803</v>
      </c>
      <c r="G484" s="217" t="s">
        <v>168</v>
      </c>
      <c r="H484" s="218">
        <v>5</v>
      </c>
      <c r="I484" s="219"/>
      <c r="J484" s="220">
        <f>ROUND(I484*H484,2)</f>
        <v>0</v>
      </c>
      <c r="K484" s="216" t="s">
        <v>169</v>
      </c>
      <c r="L484" s="46"/>
      <c r="M484" s="221" t="s">
        <v>19</v>
      </c>
      <c r="N484" s="222" t="s">
        <v>43</v>
      </c>
      <c r="O484" s="86"/>
      <c r="P484" s="223">
        <f>O484*H484</f>
        <v>0</v>
      </c>
      <c r="Q484" s="223">
        <v>0</v>
      </c>
      <c r="R484" s="223">
        <f>Q484*H484</f>
        <v>0</v>
      </c>
      <c r="S484" s="223">
        <v>0.1</v>
      </c>
      <c r="T484" s="224">
        <f>S484*H484</f>
        <v>0.5</v>
      </c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R484" s="225" t="s">
        <v>170</v>
      </c>
      <c r="AT484" s="225" t="s">
        <v>165</v>
      </c>
      <c r="AU484" s="225" t="s">
        <v>81</v>
      </c>
      <c r="AY484" s="19" t="s">
        <v>163</v>
      </c>
      <c r="BE484" s="226">
        <f>IF(N484="základní",J484,0)</f>
        <v>0</v>
      </c>
      <c r="BF484" s="226">
        <f>IF(N484="snížená",J484,0)</f>
        <v>0</v>
      </c>
      <c r="BG484" s="226">
        <f>IF(N484="zákl. přenesená",J484,0)</f>
        <v>0</v>
      </c>
      <c r="BH484" s="226">
        <f>IF(N484="sníž. přenesená",J484,0)</f>
        <v>0</v>
      </c>
      <c r="BI484" s="226">
        <f>IF(N484="nulová",J484,0)</f>
        <v>0</v>
      </c>
      <c r="BJ484" s="19" t="s">
        <v>79</v>
      </c>
      <c r="BK484" s="226">
        <f>ROUND(I484*H484,2)</f>
        <v>0</v>
      </c>
      <c r="BL484" s="19" t="s">
        <v>170</v>
      </c>
      <c r="BM484" s="225" t="s">
        <v>804</v>
      </c>
    </row>
    <row r="485" spans="1:47" s="2" customFormat="1" ht="12">
      <c r="A485" s="40"/>
      <c r="B485" s="41"/>
      <c r="C485" s="42"/>
      <c r="D485" s="227" t="s">
        <v>172</v>
      </c>
      <c r="E485" s="42"/>
      <c r="F485" s="228" t="s">
        <v>805</v>
      </c>
      <c r="G485" s="42"/>
      <c r="H485" s="42"/>
      <c r="I485" s="229"/>
      <c r="J485" s="42"/>
      <c r="K485" s="42"/>
      <c r="L485" s="46"/>
      <c r="M485" s="230"/>
      <c r="N485" s="231"/>
      <c r="O485" s="86"/>
      <c r="P485" s="86"/>
      <c r="Q485" s="86"/>
      <c r="R485" s="86"/>
      <c r="S485" s="86"/>
      <c r="T485" s="87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T485" s="19" t="s">
        <v>172</v>
      </c>
      <c r="AU485" s="19" t="s">
        <v>81</v>
      </c>
    </row>
    <row r="486" spans="1:47" s="2" customFormat="1" ht="12">
      <c r="A486" s="40"/>
      <c r="B486" s="41"/>
      <c r="C486" s="42"/>
      <c r="D486" s="232" t="s">
        <v>174</v>
      </c>
      <c r="E486" s="42"/>
      <c r="F486" s="233" t="s">
        <v>806</v>
      </c>
      <c r="G486" s="42"/>
      <c r="H486" s="42"/>
      <c r="I486" s="229"/>
      <c r="J486" s="42"/>
      <c r="K486" s="42"/>
      <c r="L486" s="46"/>
      <c r="M486" s="230"/>
      <c r="N486" s="231"/>
      <c r="O486" s="86"/>
      <c r="P486" s="86"/>
      <c r="Q486" s="86"/>
      <c r="R486" s="86"/>
      <c r="S486" s="86"/>
      <c r="T486" s="87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T486" s="19" t="s">
        <v>174</v>
      </c>
      <c r="AU486" s="19" t="s">
        <v>81</v>
      </c>
    </row>
    <row r="487" spans="1:51" s="13" customFormat="1" ht="12">
      <c r="A487" s="13"/>
      <c r="B487" s="234"/>
      <c r="C487" s="235"/>
      <c r="D487" s="227" t="s">
        <v>187</v>
      </c>
      <c r="E487" s="236" t="s">
        <v>19</v>
      </c>
      <c r="F487" s="237" t="s">
        <v>418</v>
      </c>
      <c r="G487" s="235"/>
      <c r="H487" s="238">
        <v>5</v>
      </c>
      <c r="I487" s="239"/>
      <c r="J487" s="235"/>
      <c r="K487" s="235"/>
      <c r="L487" s="240"/>
      <c r="M487" s="241"/>
      <c r="N487" s="242"/>
      <c r="O487" s="242"/>
      <c r="P487" s="242"/>
      <c r="Q487" s="242"/>
      <c r="R487" s="242"/>
      <c r="S487" s="242"/>
      <c r="T487" s="24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44" t="s">
        <v>187</v>
      </c>
      <c r="AU487" s="244" t="s">
        <v>81</v>
      </c>
      <c r="AV487" s="13" t="s">
        <v>81</v>
      </c>
      <c r="AW487" s="13" t="s">
        <v>33</v>
      </c>
      <c r="AX487" s="13" t="s">
        <v>79</v>
      </c>
      <c r="AY487" s="244" t="s">
        <v>163</v>
      </c>
    </row>
    <row r="488" spans="1:65" s="2" customFormat="1" ht="24.15" customHeight="1">
      <c r="A488" s="40"/>
      <c r="B488" s="41"/>
      <c r="C488" s="214" t="s">
        <v>807</v>
      </c>
      <c r="D488" s="214" t="s">
        <v>165</v>
      </c>
      <c r="E488" s="215" t="s">
        <v>808</v>
      </c>
      <c r="F488" s="216" t="s">
        <v>809</v>
      </c>
      <c r="G488" s="217" t="s">
        <v>232</v>
      </c>
      <c r="H488" s="218">
        <v>49.5</v>
      </c>
      <c r="I488" s="219"/>
      <c r="J488" s="220">
        <f>ROUND(I488*H488,2)</f>
        <v>0</v>
      </c>
      <c r="K488" s="216" t="s">
        <v>169</v>
      </c>
      <c r="L488" s="46"/>
      <c r="M488" s="221" t="s">
        <v>19</v>
      </c>
      <c r="N488" s="222" t="s">
        <v>43</v>
      </c>
      <c r="O488" s="86"/>
      <c r="P488" s="223">
        <f>O488*H488</f>
        <v>0</v>
      </c>
      <c r="Q488" s="223">
        <v>0</v>
      </c>
      <c r="R488" s="223">
        <f>Q488*H488</f>
        <v>0</v>
      </c>
      <c r="S488" s="223">
        <v>0.07</v>
      </c>
      <c r="T488" s="224">
        <f>S488*H488</f>
        <v>3.4650000000000003</v>
      </c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R488" s="225" t="s">
        <v>170</v>
      </c>
      <c r="AT488" s="225" t="s">
        <v>165</v>
      </c>
      <c r="AU488" s="225" t="s">
        <v>81</v>
      </c>
      <c r="AY488" s="19" t="s">
        <v>163</v>
      </c>
      <c r="BE488" s="226">
        <f>IF(N488="základní",J488,0)</f>
        <v>0</v>
      </c>
      <c r="BF488" s="226">
        <f>IF(N488="snížená",J488,0)</f>
        <v>0</v>
      </c>
      <c r="BG488" s="226">
        <f>IF(N488="zákl. přenesená",J488,0)</f>
        <v>0</v>
      </c>
      <c r="BH488" s="226">
        <f>IF(N488="sníž. přenesená",J488,0)</f>
        <v>0</v>
      </c>
      <c r="BI488" s="226">
        <f>IF(N488="nulová",J488,0)</f>
        <v>0</v>
      </c>
      <c r="BJ488" s="19" t="s">
        <v>79</v>
      </c>
      <c r="BK488" s="226">
        <f>ROUND(I488*H488,2)</f>
        <v>0</v>
      </c>
      <c r="BL488" s="19" t="s">
        <v>170</v>
      </c>
      <c r="BM488" s="225" t="s">
        <v>810</v>
      </c>
    </row>
    <row r="489" spans="1:47" s="2" customFormat="1" ht="12">
      <c r="A489" s="40"/>
      <c r="B489" s="41"/>
      <c r="C489" s="42"/>
      <c r="D489" s="227" t="s">
        <v>172</v>
      </c>
      <c r="E489" s="42"/>
      <c r="F489" s="228" t="s">
        <v>809</v>
      </c>
      <c r="G489" s="42"/>
      <c r="H489" s="42"/>
      <c r="I489" s="229"/>
      <c r="J489" s="42"/>
      <c r="K489" s="42"/>
      <c r="L489" s="46"/>
      <c r="M489" s="230"/>
      <c r="N489" s="231"/>
      <c r="O489" s="86"/>
      <c r="P489" s="86"/>
      <c r="Q489" s="86"/>
      <c r="R489" s="86"/>
      <c r="S489" s="86"/>
      <c r="T489" s="87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T489" s="19" t="s">
        <v>172</v>
      </c>
      <c r="AU489" s="19" t="s">
        <v>81</v>
      </c>
    </row>
    <row r="490" spans="1:47" s="2" customFormat="1" ht="12">
      <c r="A490" s="40"/>
      <c r="B490" s="41"/>
      <c r="C490" s="42"/>
      <c r="D490" s="232" t="s">
        <v>174</v>
      </c>
      <c r="E490" s="42"/>
      <c r="F490" s="233" t="s">
        <v>811</v>
      </c>
      <c r="G490" s="42"/>
      <c r="H490" s="42"/>
      <c r="I490" s="229"/>
      <c r="J490" s="42"/>
      <c r="K490" s="42"/>
      <c r="L490" s="46"/>
      <c r="M490" s="230"/>
      <c r="N490" s="231"/>
      <c r="O490" s="86"/>
      <c r="P490" s="86"/>
      <c r="Q490" s="86"/>
      <c r="R490" s="86"/>
      <c r="S490" s="86"/>
      <c r="T490" s="87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T490" s="19" t="s">
        <v>174</v>
      </c>
      <c r="AU490" s="19" t="s">
        <v>81</v>
      </c>
    </row>
    <row r="491" spans="1:51" s="13" customFormat="1" ht="12">
      <c r="A491" s="13"/>
      <c r="B491" s="234"/>
      <c r="C491" s="235"/>
      <c r="D491" s="227" t="s">
        <v>187</v>
      </c>
      <c r="E491" s="236" t="s">
        <v>19</v>
      </c>
      <c r="F491" s="237" t="s">
        <v>812</v>
      </c>
      <c r="G491" s="235"/>
      <c r="H491" s="238">
        <v>49.5</v>
      </c>
      <c r="I491" s="239"/>
      <c r="J491" s="235"/>
      <c r="K491" s="235"/>
      <c r="L491" s="240"/>
      <c r="M491" s="241"/>
      <c r="N491" s="242"/>
      <c r="O491" s="242"/>
      <c r="P491" s="242"/>
      <c r="Q491" s="242"/>
      <c r="R491" s="242"/>
      <c r="S491" s="242"/>
      <c r="T491" s="24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44" t="s">
        <v>187</v>
      </c>
      <c r="AU491" s="244" t="s">
        <v>81</v>
      </c>
      <c r="AV491" s="13" t="s">
        <v>81</v>
      </c>
      <c r="AW491" s="13" t="s">
        <v>33</v>
      </c>
      <c r="AX491" s="13" t="s">
        <v>79</v>
      </c>
      <c r="AY491" s="244" t="s">
        <v>163</v>
      </c>
    </row>
    <row r="492" spans="1:65" s="2" customFormat="1" ht="16.5" customHeight="1">
      <c r="A492" s="40"/>
      <c r="B492" s="41"/>
      <c r="C492" s="214" t="s">
        <v>813</v>
      </c>
      <c r="D492" s="214" t="s">
        <v>165</v>
      </c>
      <c r="E492" s="215" t="s">
        <v>814</v>
      </c>
      <c r="F492" s="216" t="s">
        <v>815</v>
      </c>
      <c r="G492" s="217" t="s">
        <v>232</v>
      </c>
      <c r="H492" s="218">
        <v>2.6</v>
      </c>
      <c r="I492" s="219"/>
      <c r="J492" s="220">
        <f>ROUND(I492*H492,2)</f>
        <v>0</v>
      </c>
      <c r="K492" s="216" t="s">
        <v>169</v>
      </c>
      <c r="L492" s="46"/>
      <c r="M492" s="221" t="s">
        <v>19</v>
      </c>
      <c r="N492" s="222" t="s">
        <v>43</v>
      </c>
      <c r="O492" s="86"/>
      <c r="P492" s="223">
        <f>O492*H492</f>
        <v>0</v>
      </c>
      <c r="Q492" s="223">
        <v>0</v>
      </c>
      <c r="R492" s="223">
        <f>Q492*H492</f>
        <v>0</v>
      </c>
      <c r="S492" s="223">
        <v>0.144</v>
      </c>
      <c r="T492" s="224">
        <f>S492*H492</f>
        <v>0.3744</v>
      </c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R492" s="225" t="s">
        <v>170</v>
      </c>
      <c r="AT492" s="225" t="s">
        <v>165</v>
      </c>
      <c r="AU492" s="225" t="s">
        <v>81</v>
      </c>
      <c r="AY492" s="19" t="s">
        <v>163</v>
      </c>
      <c r="BE492" s="226">
        <f>IF(N492="základní",J492,0)</f>
        <v>0</v>
      </c>
      <c r="BF492" s="226">
        <f>IF(N492="snížená",J492,0)</f>
        <v>0</v>
      </c>
      <c r="BG492" s="226">
        <f>IF(N492="zákl. přenesená",J492,0)</f>
        <v>0</v>
      </c>
      <c r="BH492" s="226">
        <f>IF(N492="sníž. přenesená",J492,0)</f>
        <v>0</v>
      </c>
      <c r="BI492" s="226">
        <f>IF(N492="nulová",J492,0)</f>
        <v>0</v>
      </c>
      <c r="BJ492" s="19" t="s">
        <v>79</v>
      </c>
      <c r="BK492" s="226">
        <f>ROUND(I492*H492,2)</f>
        <v>0</v>
      </c>
      <c r="BL492" s="19" t="s">
        <v>170</v>
      </c>
      <c r="BM492" s="225" t="s">
        <v>816</v>
      </c>
    </row>
    <row r="493" spans="1:47" s="2" customFormat="1" ht="12">
      <c r="A493" s="40"/>
      <c r="B493" s="41"/>
      <c r="C493" s="42"/>
      <c r="D493" s="227" t="s">
        <v>172</v>
      </c>
      <c r="E493" s="42"/>
      <c r="F493" s="228" t="s">
        <v>817</v>
      </c>
      <c r="G493" s="42"/>
      <c r="H493" s="42"/>
      <c r="I493" s="229"/>
      <c r="J493" s="42"/>
      <c r="K493" s="42"/>
      <c r="L493" s="46"/>
      <c r="M493" s="230"/>
      <c r="N493" s="231"/>
      <c r="O493" s="86"/>
      <c r="P493" s="86"/>
      <c r="Q493" s="86"/>
      <c r="R493" s="86"/>
      <c r="S493" s="86"/>
      <c r="T493" s="87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T493" s="19" t="s">
        <v>172</v>
      </c>
      <c r="AU493" s="19" t="s">
        <v>81</v>
      </c>
    </row>
    <row r="494" spans="1:47" s="2" customFormat="1" ht="12">
      <c r="A494" s="40"/>
      <c r="B494" s="41"/>
      <c r="C494" s="42"/>
      <c r="D494" s="232" t="s">
        <v>174</v>
      </c>
      <c r="E494" s="42"/>
      <c r="F494" s="233" t="s">
        <v>818</v>
      </c>
      <c r="G494" s="42"/>
      <c r="H494" s="42"/>
      <c r="I494" s="229"/>
      <c r="J494" s="42"/>
      <c r="K494" s="42"/>
      <c r="L494" s="46"/>
      <c r="M494" s="230"/>
      <c r="N494" s="231"/>
      <c r="O494" s="86"/>
      <c r="P494" s="86"/>
      <c r="Q494" s="86"/>
      <c r="R494" s="86"/>
      <c r="S494" s="86"/>
      <c r="T494" s="87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T494" s="19" t="s">
        <v>174</v>
      </c>
      <c r="AU494" s="19" t="s">
        <v>81</v>
      </c>
    </row>
    <row r="495" spans="1:51" s="13" customFormat="1" ht="12">
      <c r="A495" s="13"/>
      <c r="B495" s="234"/>
      <c r="C495" s="235"/>
      <c r="D495" s="227" t="s">
        <v>187</v>
      </c>
      <c r="E495" s="236" t="s">
        <v>19</v>
      </c>
      <c r="F495" s="237" t="s">
        <v>819</v>
      </c>
      <c r="G495" s="235"/>
      <c r="H495" s="238">
        <v>2.6</v>
      </c>
      <c r="I495" s="239"/>
      <c r="J495" s="235"/>
      <c r="K495" s="235"/>
      <c r="L495" s="240"/>
      <c r="M495" s="241"/>
      <c r="N495" s="242"/>
      <c r="O495" s="242"/>
      <c r="P495" s="242"/>
      <c r="Q495" s="242"/>
      <c r="R495" s="242"/>
      <c r="S495" s="242"/>
      <c r="T495" s="24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4" t="s">
        <v>187</v>
      </c>
      <c r="AU495" s="244" t="s">
        <v>81</v>
      </c>
      <c r="AV495" s="13" t="s">
        <v>81</v>
      </c>
      <c r="AW495" s="13" t="s">
        <v>33</v>
      </c>
      <c r="AX495" s="13" t="s">
        <v>79</v>
      </c>
      <c r="AY495" s="244" t="s">
        <v>163</v>
      </c>
    </row>
    <row r="496" spans="1:65" s="2" customFormat="1" ht="33" customHeight="1">
      <c r="A496" s="40"/>
      <c r="B496" s="41"/>
      <c r="C496" s="214" t="s">
        <v>820</v>
      </c>
      <c r="D496" s="214" t="s">
        <v>165</v>
      </c>
      <c r="E496" s="215" t="s">
        <v>821</v>
      </c>
      <c r="F496" s="216" t="s">
        <v>822</v>
      </c>
      <c r="G496" s="217" t="s">
        <v>193</v>
      </c>
      <c r="H496" s="218">
        <v>1.348</v>
      </c>
      <c r="I496" s="219"/>
      <c r="J496" s="220">
        <f>ROUND(I496*H496,2)</f>
        <v>0</v>
      </c>
      <c r="K496" s="216" t="s">
        <v>169</v>
      </c>
      <c r="L496" s="46"/>
      <c r="M496" s="221" t="s">
        <v>19</v>
      </c>
      <c r="N496" s="222" t="s">
        <v>43</v>
      </c>
      <c r="O496" s="86"/>
      <c r="P496" s="223">
        <f>O496*H496</f>
        <v>0</v>
      </c>
      <c r="Q496" s="223">
        <v>0</v>
      </c>
      <c r="R496" s="223">
        <f>Q496*H496</f>
        <v>0</v>
      </c>
      <c r="S496" s="223">
        <v>2.2</v>
      </c>
      <c r="T496" s="224">
        <f>S496*H496</f>
        <v>2.9656000000000002</v>
      </c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R496" s="225" t="s">
        <v>170</v>
      </c>
      <c r="AT496" s="225" t="s">
        <v>165</v>
      </c>
      <c r="AU496" s="225" t="s">
        <v>81</v>
      </c>
      <c r="AY496" s="19" t="s">
        <v>163</v>
      </c>
      <c r="BE496" s="226">
        <f>IF(N496="základní",J496,0)</f>
        <v>0</v>
      </c>
      <c r="BF496" s="226">
        <f>IF(N496="snížená",J496,0)</f>
        <v>0</v>
      </c>
      <c r="BG496" s="226">
        <f>IF(N496="zákl. přenesená",J496,0)</f>
        <v>0</v>
      </c>
      <c r="BH496" s="226">
        <f>IF(N496="sníž. přenesená",J496,0)</f>
        <v>0</v>
      </c>
      <c r="BI496" s="226">
        <f>IF(N496="nulová",J496,0)</f>
        <v>0</v>
      </c>
      <c r="BJ496" s="19" t="s">
        <v>79</v>
      </c>
      <c r="BK496" s="226">
        <f>ROUND(I496*H496,2)</f>
        <v>0</v>
      </c>
      <c r="BL496" s="19" t="s">
        <v>170</v>
      </c>
      <c r="BM496" s="225" t="s">
        <v>823</v>
      </c>
    </row>
    <row r="497" spans="1:47" s="2" customFormat="1" ht="12">
      <c r="A497" s="40"/>
      <c r="B497" s="41"/>
      <c r="C497" s="42"/>
      <c r="D497" s="227" t="s">
        <v>172</v>
      </c>
      <c r="E497" s="42"/>
      <c r="F497" s="228" t="s">
        <v>824</v>
      </c>
      <c r="G497" s="42"/>
      <c r="H497" s="42"/>
      <c r="I497" s="229"/>
      <c r="J497" s="42"/>
      <c r="K497" s="42"/>
      <c r="L497" s="46"/>
      <c r="M497" s="230"/>
      <c r="N497" s="231"/>
      <c r="O497" s="86"/>
      <c r="P497" s="86"/>
      <c r="Q497" s="86"/>
      <c r="R497" s="86"/>
      <c r="S497" s="86"/>
      <c r="T497" s="87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T497" s="19" t="s">
        <v>172</v>
      </c>
      <c r="AU497" s="19" t="s">
        <v>81</v>
      </c>
    </row>
    <row r="498" spans="1:47" s="2" customFormat="1" ht="12">
      <c r="A498" s="40"/>
      <c r="B498" s="41"/>
      <c r="C498" s="42"/>
      <c r="D498" s="232" t="s">
        <v>174</v>
      </c>
      <c r="E498" s="42"/>
      <c r="F498" s="233" t="s">
        <v>825</v>
      </c>
      <c r="G498" s="42"/>
      <c r="H498" s="42"/>
      <c r="I498" s="229"/>
      <c r="J498" s="42"/>
      <c r="K498" s="42"/>
      <c r="L498" s="46"/>
      <c r="M498" s="230"/>
      <c r="N498" s="231"/>
      <c r="O498" s="86"/>
      <c r="P498" s="86"/>
      <c r="Q498" s="86"/>
      <c r="R498" s="86"/>
      <c r="S498" s="86"/>
      <c r="T498" s="87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T498" s="19" t="s">
        <v>174</v>
      </c>
      <c r="AU498" s="19" t="s">
        <v>81</v>
      </c>
    </row>
    <row r="499" spans="1:51" s="13" customFormat="1" ht="12">
      <c r="A499" s="13"/>
      <c r="B499" s="234"/>
      <c r="C499" s="235"/>
      <c r="D499" s="227" t="s">
        <v>187</v>
      </c>
      <c r="E499" s="236" t="s">
        <v>19</v>
      </c>
      <c r="F499" s="237" t="s">
        <v>826</v>
      </c>
      <c r="G499" s="235"/>
      <c r="H499" s="238">
        <v>1.348</v>
      </c>
      <c r="I499" s="239"/>
      <c r="J499" s="235"/>
      <c r="K499" s="235"/>
      <c r="L499" s="240"/>
      <c r="M499" s="241"/>
      <c r="N499" s="242"/>
      <c r="O499" s="242"/>
      <c r="P499" s="242"/>
      <c r="Q499" s="242"/>
      <c r="R499" s="242"/>
      <c r="S499" s="242"/>
      <c r="T499" s="24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4" t="s">
        <v>187</v>
      </c>
      <c r="AU499" s="244" t="s">
        <v>81</v>
      </c>
      <c r="AV499" s="13" t="s">
        <v>81</v>
      </c>
      <c r="AW499" s="13" t="s">
        <v>33</v>
      </c>
      <c r="AX499" s="13" t="s">
        <v>79</v>
      </c>
      <c r="AY499" s="244" t="s">
        <v>163</v>
      </c>
    </row>
    <row r="500" spans="1:65" s="2" customFormat="1" ht="33" customHeight="1">
      <c r="A500" s="40"/>
      <c r="B500" s="41"/>
      <c r="C500" s="214" t="s">
        <v>827</v>
      </c>
      <c r="D500" s="214" t="s">
        <v>165</v>
      </c>
      <c r="E500" s="215" t="s">
        <v>828</v>
      </c>
      <c r="F500" s="216" t="s">
        <v>829</v>
      </c>
      <c r="G500" s="217" t="s">
        <v>193</v>
      </c>
      <c r="H500" s="218">
        <v>0.902</v>
      </c>
      <c r="I500" s="219"/>
      <c r="J500" s="220">
        <f>ROUND(I500*H500,2)</f>
        <v>0</v>
      </c>
      <c r="K500" s="216" t="s">
        <v>169</v>
      </c>
      <c r="L500" s="46"/>
      <c r="M500" s="221" t="s">
        <v>19</v>
      </c>
      <c r="N500" s="222" t="s">
        <v>43</v>
      </c>
      <c r="O500" s="86"/>
      <c r="P500" s="223">
        <f>O500*H500</f>
        <v>0</v>
      </c>
      <c r="Q500" s="223">
        <v>0</v>
      </c>
      <c r="R500" s="223">
        <f>Q500*H500</f>
        <v>0</v>
      </c>
      <c r="S500" s="223">
        <v>2.2</v>
      </c>
      <c r="T500" s="224">
        <f>S500*H500</f>
        <v>1.9844000000000002</v>
      </c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R500" s="225" t="s">
        <v>170</v>
      </c>
      <c r="AT500" s="225" t="s">
        <v>165</v>
      </c>
      <c r="AU500" s="225" t="s">
        <v>81</v>
      </c>
      <c r="AY500" s="19" t="s">
        <v>163</v>
      </c>
      <c r="BE500" s="226">
        <f>IF(N500="základní",J500,0)</f>
        <v>0</v>
      </c>
      <c r="BF500" s="226">
        <f>IF(N500="snížená",J500,0)</f>
        <v>0</v>
      </c>
      <c r="BG500" s="226">
        <f>IF(N500="zákl. přenesená",J500,0)</f>
        <v>0</v>
      </c>
      <c r="BH500" s="226">
        <f>IF(N500="sníž. přenesená",J500,0)</f>
        <v>0</v>
      </c>
      <c r="BI500" s="226">
        <f>IF(N500="nulová",J500,0)</f>
        <v>0</v>
      </c>
      <c r="BJ500" s="19" t="s">
        <v>79</v>
      </c>
      <c r="BK500" s="226">
        <f>ROUND(I500*H500,2)</f>
        <v>0</v>
      </c>
      <c r="BL500" s="19" t="s">
        <v>170</v>
      </c>
      <c r="BM500" s="225" t="s">
        <v>830</v>
      </c>
    </row>
    <row r="501" spans="1:47" s="2" customFormat="1" ht="12">
      <c r="A501" s="40"/>
      <c r="B501" s="41"/>
      <c r="C501" s="42"/>
      <c r="D501" s="227" t="s">
        <v>172</v>
      </c>
      <c r="E501" s="42"/>
      <c r="F501" s="228" t="s">
        <v>831</v>
      </c>
      <c r="G501" s="42"/>
      <c r="H501" s="42"/>
      <c r="I501" s="229"/>
      <c r="J501" s="42"/>
      <c r="K501" s="42"/>
      <c r="L501" s="46"/>
      <c r="M501" s="230"/>
      <c r="N501" s="231"/>
      <c r="O501" s="86"/>
      <c r="P501" s="86"/>
      <c r="Q501" s="86"/>
      <c r="R501" s="86"/>
      <c r="S501" s="86"/>
      <c r="T501" s="87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T501" s="19" t="s">
        <v>172</v>
      </c>
      <c r="AU501" s="19" t="s">
        <v>81</v>
      </c>
    </row>
    <row r="502" spans="1:47" s="2" customFormat="1" ht="12">
      <c r="A502" s="40"/>
      <c r="B502" s="41"/>
      <c r="C502" s="42"/>
      <c r="D502" s="232" t="s">
        <v>174</v>
      </c>
      <c r="E502" s="42"/>
      <c r="F502" s="233" t="s">
        <v>832</v>
      </c>
      <c r="G502" s="42"/>
      <c r="H502" s="42"/>
      <c r="I502" s="229"/>
      <c r="J502" s="42"/>
      <c r="K502" s="42"/>
      <c r="L502" s="46"/>
      <c r="M502" s="230"/>
      <c r="N502" s="231"/>
      <c r="O502" s="86"/>
      <c r="P502" s="86"/>
      <c r="Q502" s="86"/>
      <c r="R502" s="86"/>
      <c r="S502" s="86"/>
      <c r="T502" s="87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T502" s="19" t="s">
        <v>174</v>
      </c>
      <c r="AU502" s="19" t="s">
        <v>81</v>
      </c>
    </row>
    <row r="503" spans="1:51" s="13" customFormat="1" ht="12">
      <c r="A503" s="13"/>
      <c r="B503" s="234"/>
      <c r="C503" s="235"/>
      <c r="D503" s="227" t="s">
        <v>187</v>
      </c>
      <c r="E503" s="236" t="s">
        <v>19</v>
      </c>
      <c r="F503" s="237" t="s">
        <v>833</v>
      </c>
      <c r="G503" s="235"/>
      <c r="H503" s="238">
        <v>0.902</v>
      </c>
      <c r="I503" s="239"/>
      <c r="J503" s="235"/>
      <c r="K503" s="235"/>
      <c r="L503" s="240"/>
      <c r="M503" s="241"/>
      <c r="N503" s="242"/>
      <c r="O503" s="242"/>
      <c r="P503" s="242"/>
      <c r="Q503" s="242"/>
      <c r="R503" s="242"/>
      <c r="S503" s="242"/>
      <c r="T503" s="24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44" t="s">
        <v>187</v>
      </c>
      <c r="AU503" s="244" t="s">
        <v>81</v>
      </c>
      <c r="AV503" s="13" t="s">
        <v>81</v>
      </c>
      <c r="AW503" s="13" t="s">
        <v>33</v>
      </c>
      <c r="AX503" s="13" t="s">
        <v>79</v>
      </c>
      <c r="AY503" s="244" t="s">
        <v>163</v>
      </c>
    </row>
    <row r="504" spans="1:65" s="2" customFormat="1" ht="24.15" customHeight="1">
      <c r="A504" s="40"/>
      <c r="B504" s="41"/>
      <c r="C504" s="214" t="s">
        <v>834</v>
      </c>
      <c r="D504" s="214" t="s">
        <v>165</v>
      </c>
      <c r="E504" s="215" t="s">
        <v>835</v>
      </c>
      <c r="F504" s="216" t="s">
        <v>836</v>
      </c>
      <c r="G504" s="217" t="s">
        <v>223</v>
      </c>
      <c r="H504" s="218">
        <v>4</v>
      </c>
      <c r="I504" s="219"/>
      <c r="J504" s="220">
        <f>ROUND(I504*H504,2)</f>
        <v>0</v>
      </c>
      <c r="K504" s="216" t="s">
        <v>169</v>
      </c>
      <c r="L504" s="46"/>
      <c r="M504" s="221" t="s">
        <v>19</v>
      </c>
      <c r="N504" s="222" t="s">
        <v>43</v>
      </c>
      <c r="O504" s="86"/>
      <c r="P504" s="223">
        <f>O504*H504</f>
        <v>0</v>
      </c>
      <c r="Q504" s="223">
        <v>0</v>
      </c>
      <c r="R504" s="223">
        <f>Q504*H504</f>
        <v>0</v>
      </c>
      <c r="S504" s="223">
        <v>1</v>
      </c>
      <c r="T504" s="224">
        <f>S504*H504</f>
        <v>4</v>
      </c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R504" s="225" t="s">
        <v>170</v>
      </c>
      <c r="AT504" s="225" t="s">
        <v>165</v>
      </c>
      <c r="AU504" s="225" t="s">
        <v>81</v>
      </c>
      <c r="AY504" s="19" t="s">
        <v>163</v>
      </c>
      <c r="BE504" s="226">
        <f>IF(N504="základní",J504,0)</f>
        <v>0</v>
      </c>
      <c r="BF504" s="226">
        <f>IF(N504="snížená",J504,0)</f>
        <v>0</v>
      </c>
      <c r="BG504" s="226">
        <f>IF(N504="zákl. přenesená",J504,0)</f>
        <v>0</v>
      </c>
      <c r="BH504" s="226">
        <f>IF(N504="sníž. přenesená",J504,0)</f>
        <v>0</v>
      </c>
      <c r="BI504" s="226">
        <f>IF(N504="nulová",J504,0)</f>
        <v>0</v>
      </c>
      <c r="BJ504" s="19" t="s">
        <v>79</v>
      </c>
      <c r="BK504" s="226">
        <f>ROUND(I504*H504,2)</f>
        <v>0</v>
      </c>
      <c r="BL504" s="19" t="s">
        <v>170</v>
      </c>
      <c r="BM504" s="225" t="s">
        <v>837</v>
      </c>
    </row>
    <row r="505" spans="1:47" s="2" customFormat="1" ht="12">
      <c r="A505" s="40"/>
      <c r="B505" s="41"/>
      <c r="C505" s="42"/>
      <c r="D505" s="227" t="s">
        <v>172</v>
      </c>
      <c r="E505" s="42"/>
      <c r="F505" s="228" t="s">
        <v>838</v>
      </c>
      <c r="G505" s="42"/>
      <c r="H505" s="42"/>
      <c r="I505" s="229"/>
      <c r="J505" s="42"/>
      <c r="K505" s="42"/>
      <c r="L505" s="46"/>
      <c r="M505" s="230"/>
      <c r="N505" s="231"/>
      <c r="O505" s="86"/>
      <c r="P505" s="86"/>
      <c r="Q505" s="86"/>
      <c r="R505" s="86"/>
      <c r="S505" s="86"/>
      <c r="T505" s="87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T505" s="19" t="s">
        <v>172</v>
      </c>
      <c r="AU505" s="19" t="s">
        <v>81</v>
      </c>
    </row>
    <row r="506" spans="1:47" s="2" customFormat="1" ht="12">
      <c r="A506" s="40"/>
      <c r="B506" s="41"/>
      <c r="C506" s="42"/>
      <c r="D506" s="232" t="s">
        <v>174</v>
      </c>
      <c r="E506" s="42"/>
      <c r="F506" s="233" t="s">
        <v>839</v>
      </c>
      <c r="G506" s="42"/>
      <c r="H506" s="42"/>
      <c r="I506" s="229"/>
      <c r="J506" s="42"/>
      <c r="K506" s="42"/>
      <c r="L506" s="46"/>
      <c r="M506" s="230"/>
      <c r="N506" s="231"/>
      <c r="O506" s="86"/>
      <c r="P506" s="86"/>
      <c r="Q506" s="86"/>
      <c r="R506" s="86"/>
      <c r="S506" s="86"/>
      <c r="T506" s="87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T506" s="19" t="s">
        <v>174</v>
      </c>
      <c r="AU506" s="19" t="s">
        <v>81</v>
      </c>
    </row>
    <row r="507" spans="1:47" s="2" customFormat="1" ht="12">
      <c r="A507" s="40"/>
      <c r="B507" s="41"/>
      <c r="C507" s="42"/>
      <c r="D507" s="227" t="s">
        <v>301</v>
      </c>
      <c r="E507" s="42"/>
      <c r="F507" s="266" t="s">
        <v>840</v>
      </c>
      <c r="G507" s="42"/>
      <c r="H507" s="42"/>
      <c r="I507" s="229"/>
      <c r="J507" s="42"/>
      <c r="K507" s="42"/>
      <c r="L507" s="46"/>
      <c r="M507" s="230"/>
      <c r="N507" s="231"/>
      <c r="O507" s="86"/>
      <c r="P507" s="86"/>
      <c r="Q507" s="86"/>
      <c r="R507" s="86"/>
      <c r="S507" s="86"/>
      <c r="T507" s="87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T507" s="19" t="s">
        <v>301</v>
      </c>
      <c r="AU507" s="19" t="s">
        <v>81</v>
      </c>
    </row>
    <row r="508" spans="1:65" s="2" customFormat="1" ht="24.15" customHeight="1">
      <c r="A508" s="40"/>
      <c r="B508" s="41"/>
      <c r="C508" s="214" t="s">
        <v>841</v>
      </c>
      <c r="D508" s="214" t="s">
        <v>165</v>
      </c>
      <c r="E508" s="215" t="s">
        <v>842</v>
      </c>
      <c r="F508" s="216" t="s">
        <v>843</v>
      </c>
      <c r="G508" s="217" t="s">
        <v>223</v>
      </c>
      <c r="H508" s="218">
        <v>1.08</v>
      </c>
      <c r="I508" s="219"/>
      <c r="J508" s="220">
        <f>ROUND(I508*H508,2)</f>
        <v>0</v>
      </c>
      <c r="K508" s="216" t="s">
        <v>169</v>
      </c>
      <c r="L508" s="46"/>
      <c r="M508" s="221" t="s">
        <v>19</v>
      </c>
      <c r="N508" s="222" t="s">
        <v>43</v>
      </c>
      <c r="O508" s="86"/>
      <c r="P508" s="223">
        <f>O508*H508</f>
        <v>0</v>
      </c>
      <c r="Q508" s="223">
        <v>0</v>
      </c>
      <c r="R508" s="223">
        <f>Q508*H508</f>
        <v>0</v>
      </c>
      <c r="S508" s="223">
        <v>1</v>
      </c>
      <c r="T508" s="224">
        <f>S508*H508</f>
        <v>1.08</v>
      </c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R508" s="225" t="s">
        <v>170</v>
      </c>
      <c r="AT508" s="225" t="s">
        <v>165</v>
      </c>
      <c r="AU508" s="225" t="s">
        <v>81</v>
      </c>
      <c r="AY508" s="19" t="s">
        <v>163</v>
      </c>
      <c r="BE508" s="226">
        <f>IF(N508="základní",J508,0)</f>
        <v>0</v>
      </c>
      <c r="BF508" s="226">
        <f>IF(N508="snížená",J508,0)</f>
        <v>0</v>
      </c>
      <c r="BG508" s="226">
        <f>IF(N508="zákl. přenesená",J508,0)</f>
        <v>0</v>
      </c>
      <c r="BH508" s="226">
        <f>IF(N508="sníž. přenesená",J508,0)</f>
        <v>0</v>
      </c>
      <c r="BI508" s="226">
        <f>IF(N508="nulová",J508,0)</f>
        <v>0</v>
      </c>
      <c r="BJ508" s="19" t="s">
        <v>79</v>
      </c>
      <c r="BK508" s="226">
        <f>ROUND(I508*H508,2)</f>
        <v>0</v>
      </c>
      <c r="BL508" s="19" t="s">
        <v>170</v>
      </c>
      <c r="BM508" s="225" t="s">
        <v>844</v>
      </c>
    </row>
    <row r="509" spans="1:47" s="2" customFormat="1" ht="12">
      <c r="A509" s="40"/>
      <c r="B509" s="41"/>
      <c r="C509" s="42"/>
      <c r="D509" s="227" t="s">
        <v>172</v>
      </c>
      <c r="E509" s="42"/>
      <c r="F509" s="228" t="s">
        <v>845</v>
      </c>
      <c r="G509" s="42"/>
      <c r="H509" s="42"/>
      <c r="I509" s="229"/>
      <c r="J509" s="42"/>
      <c r="K509" s="42"/>
      <c r="L509" s="46"/>
      <c r="M509" s="230"/>
      <c r="N509" s="231"/>
      <c r="O509" s="86"/>
      <c r="P509" s="86"/>
      <c r="Q509" s="86"/>
      <c r="R509" s="86"/>
      <c r="S509" s="86"/>
      <c r="T509" s="87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T509" s="19" t="s">
        <v>172</v>
      </c>
      <c r="AU509" s="19" t="s">
        <v>81</v>
      </c>
    </row>
    <row r="510" spans="1:47" s="2" customFormat="1" ht="12">
      <c r="A510" s="40"/>
      <c r="B510" s="41"/>
      <c r="C510" s="42"/>
      <c r="D510" s="232" t="s">
        <v>174</v>
      </c>
      <c r="E510" s="42"/>
      <c r="F510" s="233" t="s">
        <v>846</v>
      </c>
      <c r="G510" s="42"/>
      <c r="H510" s="42"/>
      <c r="I510" s="229"/>
      <c r="J510" s="42"/>
      <c r="K510" s="42"/>
      <c r="L510" s="46"/>
      <c r="M510" s="230"/>
      <c r="N510" s="231"/>
      <c r="O510" s="86"/>
      <c r="P510" s="86"/>
      <c r="Q510" s="86"/>
      <c r="R510" s="86"/>
      <c r="S510" s="86"/>
      <c r="T510" s="87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T510" s="19" t="s">
        <v>174</v>
      </c>
      <c r="AU510" s="19" t="s">
        <v>81</v>
      </c>
    </row>
    <row r="511" spans="1:47" s="2" customFormat="1" ht="12">
      <c r="A511" s="40"/>
      <c r="B511" s="41"/>
      <c r="C511" s="42"/>
      <c r="D511" s="227" t="s">
        <v>301</v>
      </c>
      <c r="E511" s="42"/>
      <c r="F511" s="266" t="s">
        <v>847</v>
      </c>
      <c r="G511" s="42"/>
      <c r="H511" s="42"/>
      <c r="I511" s="229"/>
      <c r="J511" s="42"/>
      <c r="K511" s="42"/>
      <c r="L511" s="46"/>
      <c r="M511" s="230"/>
      <c r="N511" s="231"/>
      <c r="O511" s="86"/>
      <c r="P511" s="86"/>
      <c r="Q511" s="86"/>
      <c r="R511" s="86"/>
      <c r="S511" s="86"/>
      <c r="T511" s="87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T511" s="19" t="s">
        <v>301</v>
      </c>
      <c r="AU511" s="19" t="s">
        <v>81</v>
      </c>
    </row>
    <row r="512" spans="1:51" s="13" customFormat="1" ht="12">
      <c r="A512" s="13"/>
      <c r="B512" s="234"/>
      <c r="C512" s="235"/>
      <c r="D512" s="227" t="s">
        <v>187</v>
      </c>
      <c r="E512" s="236" t="s">
        <v>19</v>
      </c>
      <c r="F512" s="237" t="s">
        <v>848</v>
      </c>
      <c r="G512" s="235"/>
      <c r="H512" s="238">
        <v>1.08</v>
      </c>
      <c r="I512" s="239"/>
      <c r="J512" s="235"/>
      <c r="K512" s="235"/>
      <c r="L512" s="240"/>
      <c r="M512" s="241"/>
      <c r="N512" s="242"/>
      <c r="O512" s="242"/>
      <c r="P512" s="242"/>
      <c r="Q512" s="242"/>
      <c r="R512" s="242"/>
      <c r="S512" s="242"/>
      <c r="T512" s="24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44" t="s">
        <v>187</v>
      </c>
      <c r="AU512" s="244" t="s">
        <v>81</v>
      </c>
      <c r="AV512" s="13" t="s">
        <v>81</v>
      </c>
      <c r="AW512" s="13" t="s">
        <v>33</v>
      </c>
      <c r="AX512" s="13" t="s">
        <v>79</v>
      </c>
      <c r="AY512" s="244" t="s">
        <v>163</v>
      </c>
    </row>
    <row r="513" spans="1:65" s="2" customFormat="1" ht="33" customHeight="1">
      <c r="A513" s="40"/>
      <c r="B513" s="41"/>
      <c r="C513" s="214" t="s">
        <v>849</v>
      </c>
      <c r="D513" s="214" t="s">
        <v>165</v>
      </c>
      <c r="E513" s="215" t="s">
        <v>850</v>
      </c>
      <c r="F513" s="216" t="s">
        <v>851</v>
      </c>
      <c r="G513" s="217" t="s">
        <v>168</v>
      </c>
      <c r="H513" s="218">
        <v>353.309</v>
      </c>
      <c r="I513" s="219"/>
      <c r="J513" s="220">
        <f>ROUND(I513*H513,2)</f>
        <v>0</v>
      </c>
      <c r="K513" s="216" t="s">
        <v>169</v>
      </c>
      <c r="L513" s="46"/>
      <c r="M513" s="221" t="s">
        <v>19</v>
      </c>
      <c r="N513" s="222" t="s">
        <v>43</v>
      </c>
      <c r="O513" s="86"/>
      <c r="P513" s="223">
        <f>O513*H513</f>
        <v>0</v>
      </c>
      <c r="Q513" s="223">
        <v>0</v>
      </c>
      <c r="R513" s="223">
        <f>Q513*H513</f>
        <v>0</v>
      </c>
      <c r="S513" s="223">
        <v>0.002</v>
      </c>
      <c r="T513" s="224">
        <f>S513*H513</f>
        <v>0.7066180000000001</v>
      </c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R513" s="225" t="s">
        <v>170</v>
      </c>
      <c r="AT513" s="225" t="s">
        <v>165</v>
      </c>
      <c r="AU513" s="225" t="s">
        <v>81</v>
      </c>
      <c r="AY513" s="19" t="s">
        <v>163</v>
      </c>
      <c r="BE513" s="226">
        <f>IF(N513="základní",J513,0)</f>
        <v>0</v>
      </c>
      <c r="BF513" s="226">
        <f>IF(N513="snížená",J513,0)</f>
        <v>0</v>
      </c>
      <c r="BG513" s="226">
        <f>IF(N513="zákl. přenesená",J513,0)</f>
        <v>0</v>
      </c>
      <c r="BH513" s="226">
        <f>IF(N513="sníž. přenesená",J513,0)</f>
        <v>0</v>
      </c>
      <c r="BI513" s="226">
        <f>IF(N513="nulová",J513,0)</f>
        <v>0</v>
      </c>
      <c r="BJ513" s="19" t="s">
        <v>79</v>
      </c>
      <c r="BK513" s="226">
        <f>ROUND(I513*H513,2)</f>
        <v>0</v>
      </c>
      <c r="BL513" s="19" t="s">
        <v>170</v>
      </c>
      <c r="BM513" s="225" t="s">
        <v>852</v>
      </c>
    </row>
    <row r="514" spans="1:47" s="2" customFormat="1" ht="12">
      <c r="A514" s="40"/>
      <c r="B514" s="41"/>
      <c r="C514" s="42"/>
      <c r="D514" s="227" t="s">
        <v>172</v>
      </c>
      <c r="E514" s="42"/>
      <c r="F514" s="228" t="s">
        <v>853</v>
      </c>
      <c r="G514" s="42"/>
      <c r="H514" s="42"/>
      <c r="I514" s="229"/>
      <c r="J514" s="42"/>
      <c r="K514" s="42"/>
      <c r="L514" s="46"/>
      <c r="M514" s="230"/>
      <c r="N514" s="231"/>
      <c r="O514" s="86"/>
      <c r="P514" s="86"/>
      <c r="Q514" s="86"/>
      <c r="R514" s="86"/>
      <c r="S514" s="86"/>
      <c r="T514" s="87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T514" s="19" t="s">
        <v>172</v>
      </c>
      <c r="AU514" s="19" t="s">
        <v>81</v>
      </c>
    </row>
    <row r="515" spans="1:47" s="2" customFormat="1" ht="12">
      <c r="A515" s="40"/>
      <c r="B515" s="41"/>
      <c r="C515" s="42"/>
      <c r="D515" s="232" t="s">
        <v>174</v>
      </c>
      <c r="E515" s="42"/>
      <c r="F515" s="233" t="s">
        <v>854</v>
      </c>
      <c r="G515" s="42"/>
      <c r="H515" s="42"/>
      <c r="I515" s="229"/>
      <c r="J515" s="42"/>
      <c r="K515" s="42"/>
      <c r="L515" s="46"/>
      <c r="M515" s="230"/>
      <c r="N515" s="231"/>
      <c r="O515" s="86"/>
      <c r="P515" s="86"/>
      <c r="Q515" s="86"/>
      <c r="R515" s="86"/>
      <c r="S515" s="86"/>
      <c r="T515" s="87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T515" s="19" t="s">
        <v>174</v>
      </c>
      <c r="AU515" s="19" t="s">
        <v>81</v>
      </c>
    </row>
    <row r="516" spans="1:51" s="13" customFormat="1" ht="12">
      <c r="A516" s="13"/>
      <c r="B516" s="234"/>
      <c r="C516" s="235"/>
      <c r="D516" s="227" t="s">
        <v>187</v>
      </c>
      <c r="E516" s="236" t="s">
        <v>19</v>
      </c>
      <c r="F516" s="237" t="s">
        <v>855</v>
      </c>
      <c r="G516" s="235"/>
      <c r="H516" s="238">
        <v>314.159</v>
      </c>
      <c r="I516" s="239"/>
      <c r="J516" s="235"/>
      <c r="K516" s="235"/>
      <c r="L516" s="240"/>
      <c r="M516" s="241"/>
      <c r="N516" s="242"/>
      <c r="O516" s="242"/>
      <c r="P516" s="242"/>
      <c r="Q516" s="242"/>
      <c r="R516" s="242"/>
      <c r="S516" s="242"/>
      <c r="T516" s="24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44" t="s">
        <v>187</v>
      </c>
      <c r="AU516" s="244" t="s">
        <v>81</v>
      </c>
      <c r="AV516" s="13" t="s">
        <v>81</v>
      </c>
      <c r="AW516" s="13" t="s">
        <v>33</v>
      </c>
      <c r="AX516" s="13" t="s">
        <v>72</v>
      </c>
      <c r="AY516" s="244" t="s">
        <v>163</v>
      </c>
    </row>
    <row r="517" spans="1:51" s="13" customFormat="1" ht="12">
      <c r="A517" s="13"/>
      <c r="B517" s="234"/>
      <c r="C517" s="235"/>
      <c r="D517" s="227" t="s">
        <v>187</v>
      </c>
      <c r="E517" s="236" t="s">
        <v>19</v>
      </c>
      <c r="F517" s="237" t="s">
        <v>856</v>
      </c>
      <c r="G517" s="235"/>
      <c r="H517" s="238">
        <v>39.15</v>
      </c>
      <c r="I517" s="239"/>
      <c r="J517" s="235"/>
      <c r="K517" s="235"/>
      <c r="L517" s="240"/>
      <c r="M517" s="241"/>
      <c r="N517" s="242"/>
      <c r="O517" s="242"/>
      <c r="P517" s="242"/>
      <c r="Q517" s="242"/>
      <c r="R517" s="242"/>
      <c r="S517" s="242"/>
      <c r="T517" s="24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44" t="s">
        <v>187</v>
      </c>
      <c r="AU517" s="244" t="s">
        <v>81</v>
      </c>
      <c r="AV517" s="13" t="s">
        <v>81</v>
      </c>
      <c r="AW517" s="13" t="s">
        <v>33</v>
      </c>
      <c r="AX517" s="13" t="s">
        <v>72</v>
      </c>
      <c r="AY517" s="244" t="s">
        <v>163</v>
      </c>
    </row>
    <row r="518" spans="1:51" s="14" customFormat="1" ht="12">
      <c r="A518" s="14"/>
      <c r="B518" s="245"/>
      <c r="C518" s="246"/>
      <c r="D518" s="227" t="s">
        <v>187</v>
      </c>
      <c r="E518" s="247" t="s">
        <v>19</v>
      </c>
      <c r="F518" s="248" t="s">
        <v>190</v>
      </c>
      <c r="G518" s="246"/>
      <c r="H518" s="249">
        <v>353.309</v>
      </c>
      <c r="I518" s="250"/>
      <c r="J518" s="246"/>
      <c r="K518" s="246"/>
      <c r="L518" s="251"/>
      <c r="M518" s="252"/>
      <c r="N518" s="253"/>
      <c r="O518" s="253"/>
      <c r="P518" s="253"/>
      <c r="Q518" s="253"/>
      <c r="R518" s="253"/>
      <c r="S518" s="253"/>
      <c r="T518" s="25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55" t="s">
        <v>187</v>
      </c>
      <c r="AU518" s="255" t="s">
        <v>81</v>
      </c>
      <c r="AV518" s="14" t="s">
        <v>170</v>
      </c>
      <c r="AW518" s="14" t="s">
        <v>33</v>
      </c>
      <c r="AX518" s="14" t="s">
        <v>79</v>
      </c>
      <c r="AY518" s="255" t="s">
        <v>163</v>
      </c>
    </row>
    <row r="519" spans="1:65" s="2" customFormat="1" ht="37.8" customHeight="1">
      <c r="A519" s="40"/>
      <c r="B519" s="41"/>
      <c r="C519" s="214" t="s">
        <v>857</v>
      </c>
      <c r="D519" s="214" t="s">
        <v>165</v>
      </c>
      <c r="E519" s="215" t="s">
        <v>858</v>
      </c>
      <c r="F519" s="216" t="s">
        <v>859</v>
      </c>
      <c r="G519" s="217" t="s">
        <v>168</v>
      </c>
      <c r="H519" s="218">
        <v>153.938</v>
      </c>
      <c r="I519" s="219"/>
      <c r="J519" s="220">
        <f>ROUND(I519*H519,2)</f>
        <v>0</v>
      </c>
      <c r="K519" s="216" t="s">
        <v>169</v>
      </c>
      <c r="L519" s="46"/>
      <c r="M519" s="221" t="s">
        <v>19</v>
      </c>
      <c r="N519" s="222" t="s">
        <v>43</v>
      </c>
      <c r="O519" s="86"/>
      <c r="P519" s="223">
        <f>O519*H519</f>
        <v>0</v>
      </c>
      <c r="Q519" s="223">
        <v>0</v>
      </c>
      <c r="R519" s="223">
        <f>Q519*H519</f>
        <v>0</v>
      </c>
      <c r="S519" s="223">
        <v>0.009</v>
      </c>
      <c r="T519" s="224">
        <f>S519*H519</f>
        <v>1.3854419999999998</v>
      </c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R519" s="225" t="s">
        <v>170</v>
      </c>
      <c r="AT519" s="225" t="s">
        <v>165</v>
      </c>
      <c r="AU519" s="225" t="s">
        <v>81</v>
      </c>
      <c r="AY519" s="19" t="s">
        <v>163</v>
      </c>
      <c r="BE519" s="226">
        <f>IF(N519="základní",J519,0)</f>
        <v>0</v>
      </c>
      <c r="BF519" s="226">
        <f>IF(N519="snížená",J519,0)</f>
        <v>0</v>
      </c>
      <c r="BG519" s="226">
        <f>IF(N519="zákl. přenesená",J519,0)</f>
        <v>0</v>
      </c>
      <c r="BH519" s="226">
        <f>IF(N519="sníž. přenesená",J519,0)</f>
        <v>0</v>
      </c>
      <c r="BI519" s="226">
        <f>IF(N519="nulová",J519,0)</f>
        <v>0</v>
      </c>
      <c r="BJ519" s="19" t="s">
        <v>79</v>
      </c>
      <c r="BK519" s="226">
        <f>ROUND(I519*H519,2)</f>
        <v>0</v>
      </c>
      <c r="BL519" s="19" t="s">
        <v>170</v>
      </c>
      <c r="BM519" s="225" t="s">
        <v>860</v>
      </c>
    </row>
    <row r="520" spans="1:47" s="2" customFormat="1" ht="12">
      <c r="A520" s="40"/>
      <c r="B520" s="41"/>
      <c r="C520" s="42"/>
      <c r="D520" s="227" t="s">
        <v>172</v>
      </c>
      <c r="E520" s="42"/>
      <c r="F520" s="228" t="s">
        <v>861</v>
      </c>
      <c r="G520" s="42"/>
      <c r="H520" s="42"/>
      <c r="I520" s="229"/>
      <c r="J520" s="42"/>
      <c r="K520" s="42"/>
      <c r="L520" s="46"/>
      <c r="M520" s="230"/>
      <c r="N520" s="231"/>
      <c r="O520" s="86"/>
      <c r="P520" s="86"/>
      <c r="Q520" s="86"/>
      <c r="R520" s="86"/>
      <c r="S520" s="86"/>
      <c r="T520" s="87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T520" s="19" t="s">
        <v>172</v>
      </c>
      <c r="AU520" s="19" t="s">
        <v>81</v>
      </c>
    </row>
    <row r="521" spans="1:47" s="2" customFormat="1" ht="12">
      <c r="A521" s="40"/>
      <c r="B521" s="41"/>
      <c r="C521" s="42"/>
      <c r="D521" s="232" t="s">
        <v>174</v>
      </c>
      <c r="E521" s="42"/>
      <c r="F521" s="233" t="s">
        <v>862</v>
      </c>
      <c r="G521" s="42"/>
      <c r="H521" s="42"/>
      <c r="I521" s="229"/>
      <c r="J521" s="42"/>
      <c r="K521" s="42"/>
      <c r="L521" s="46"/>
      <c r="M521" s="230"/>
      <c r="N521" s="231"/>
      <c r="O521" s="86"/>
      <c r="P521" s="86"/>
      <c r="Q521" s="86"/>
      <c r="R521" s="86"/>
      <c r="S521" s="86"/>
      <c r="T521" s="87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T521" s="19" t="s">
        <v>174</v>
      </c>
      <c r="AU521" s="19" t="s">
        <v>81</v>
      </c>
    </row>
    <row r="522" spans="1:51" s="13" customFormat="1" ht="12">
      <c r="A522" s="13"/>
      <c r="B522" s="234"/>
      <c r="C522" s="235"/>
      <c r="D522" s="227" t="s">
        <v>187</v>
      </c>
      <c r="E522" s="236" t="s">
        <v>19</v>
      </c>
      <c r="F522" s="237" t="s">
        <v>863</v>
      </c>
      <c r="G522" s="235"/>
      <c r="H522" s="238">
        <v>153.938</v>
      </c>
      <c r="I522" s="239"/>
      <c r="J522" s="235"/>
      <c r="K522" s="235"/>
      <c r="L522" s="240"/>
      <c r="M522" s="241"/>
      <c r="N522" s="242"/>
      <c r="O522" s="242"/>
      <c r="P522" s="242"/>
      <c r="Q522" s="242"/>
      <c r="R522" s="242"/>
      <c r="S522" s="242"/>
      <c r="T522" s="24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44" t="s">
        <v>187</v>
      </c>
      <c r="AU522" s="244" t="s">
        <v>81</v>
      </c>
      <c r="AV522" s="13" t="s">
        <v>81</v>
      </c>
      <c r="AW522" s="13" t="s">
        <v>33</v>
      </c>
      <c r="AX522" s="13" t="s">
        <v>79</v>
      </c>
      <c r="AY522" s="244" t="s">
        <v>163</v>
      </c>
    </row>
    <row r="523" spans="1:65" s="2" customFormat="1" ht="33" customHeight="1">
      <c r="A523" s="40"/>
      <c r="B523" s="41"/>
      <c r="C523" s="214" t="s">
        <v>864</v>
      </c>
      <c r="D523" s="214" t="s">
        <v>165</v>
      </c>
      <c r="E523" s="215" t="s">
        <v>865</v>
      </c>
      <c r="F523" s="216" t="s">
        <v>866</v>
      </c>
      <c r="G523" s="217" t="s">
        <v>168</v>
      </c>
      <c r="H523" s="218">
        <v>754.654</v>
      </c>
      <c r="I523" s="219"/>
      <c r="J523" s="220">
        <f>ROUND(I523*H523,2)</f>
        <v>0</v>
      </c>
      <c r="K523" s="216" t="s">
        <v>169</v>
      </c>
      <c r="L523" s="46"/>
      <c r="M523" s="221" t="s">
        <v>19</v>
      </c>
      <c r="N523" s="222" t="s">
        <v>43</v>
      </c>
      <c r="O523" s="86"/>
      <c r="P523" s="223">
        <f>O523*H523</f>
        <v>0</v>
      </c>
      <c r="Q523" s="223">
        <v>0</v>
      </c>
      <c r="R523" s="223">
        <f>Q523*H523</f>
        <v>0</v>
      </c>
      <c r="S523" s="223">
        <v>0.002</v>
      </c>
      <c r="T523" s="224">
        <f>S523*H523</f>
        <v>1.509308</v>
      </c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R523" s="225" t="s">
        <v>170</v>
      </c>
      <c r="AT523" s="225" t="s">
        <v>165</v>
      </c>
      <c r="AU523" s="225" t="s">
        <v>81</v>
      </c>
      <c r="AY523" s="19" t="s">
        <v>163</v>
      </c>
      <c r="BE523" s="226">
        <f>IF(N523="základní",J523,0)</f>
        <v>0</v>
      </c>
      <c r="BF523" s="226">
        <f>IF(N523="snížená",J523,0)</f>
        <v>0</v>
      </c>
      <c r="BG523" s="226">
        <f>IF(N523="zákl. přenesená",J523,0)</f>
        <v>0</v>
      </c>
      <c r="BH523" s="226">
        <f>IF(N523="sníž. přenesená",J523,0)</f>
        <v>0</v>
      </c>
      <c r="BI523" s="226">
        <f>IF(N523="nulová",J523,0)</f>
        <v>0</v>
      </c>
      <c r="BJ523" s="19" t="s">
        <v>79</v>
      </c>
      <c r="BK523" s="226">
        <f>ROUND(I523*H523,2)</f>
        <v>0</v>
      </c>
      <c r="BL523" s="19" t="s">
        <v>170</v>
      </c>
      <c r="BM523" s="225" t="s">
        <v>867</v>
      </c>
    </row>
    <row r="524" spans="1:47" s="2" customFormat="1" ht="12">
      <c r="A524" s="40"/>
      <c r="B524" s="41"/>
      <c r="C524" s="42"/>
      <c r="D524" s="227" t="s">
        <v>172</v>
      </c>
      <c r="E524" s="42"/>
      <c r="F524" s="228" t="s">
        <v>868</v>
      </c>
      <c r="G524" s="42"/>
      <c r="H524" s="42"/>
      <c r="I524" s="229"/>
      <c r="J524" s="42"/>
      <c r="K524" s="42"/>
      <c r="L524" s="46"/>
      <c r="M524" s="230"/>
      <c r="N524" s="231"/>
      <c r="O524" s="86"/>
      <c r="P524" s="86"/>
      <c r="Q524" s="86"/>
      <c r="R524" s="86"/>
      <c r="S524" s="86"/>
      <c r="T524" s="87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T524" s="19" t="s">
        <v>172</v>
      </c>
      <c r="AU524" s="19" t="s">
        <v>81</v>
      </c>
    </row>
    <row r="525" spans="1:47" s="2" customFormat="1" ht="12">
      <c r="A525" s="40"/>
      <c r="B525" s="41"/>
      <c r="C525" s="42"/>
      <c r="D525" s="232" t="s">
        <v>174</v>
      </c>
      <c r="E525" s="42"/>
      <c r="F525" s="233" t="s">
        <v>869</v>
      </c>
      <c r="G525" s="42"/>
      <c r="H525" s="42"/>
      <c r="I525" s="229"/>
      <c r="J525" s="42"/>
      <c r="K525" s="42"/>
      <c r="L525" s="46"/>
      <c r="M525" s="230"/>
      <c r="N525" s="231"/>
      <c r="O525" s="86"/>
      <c r="P525" s="86"/>
      <c r="Q525" s="86"/>
      <c r="R525" s="86"/>
      <c r="S525" s="86"/>
      <c r="T525" s="87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T525" s="19" t="s">
        <v>174</v>
      </c>
      <c r="AU525" s="19" t="s">
        <v>81</v>
      </c>
    </row>
    <row r="526" spans="1:51" s="13" customFormat="1" ht="12">
      <c r="A526" s="13"/>
      <c r="B526" s="234"/>
      <c r="C526" s="235"/>
      <c r="D526" s="227" t="s">
        <v>187</v>
      </c>
      <c r="E526" s="236" t="s">
        <v>19</v>
      </c>
      <c r="F526" s="237" t="s">
        <v>870</v>
      </c>
      <c r="G526" s="235"/>
      <c r="H526" s="238">
        <v>738.274</v>
      </c>
      <c r="I526" s="239"/>
      <c r="J526" s="235"/>
      <c r="K526" s="235"/>
      <c r="L526" s="240"/>
      <c r="M526" s="241"/>
      <c r="N526" s="242"/>
      <c r="O526" s="242"/>
      <c r="P526" s="242"/>
      <c r="Q526" s="242"/>
      <c r="R526" s="242"/>
      <c r="S526" s="242"/>
      <c r="T526" s="24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44" t="s">
        <v>187</v>
      </c>
      <c r="AU526" s="244" t="s">
        <v>81</v>
      </c>
      <c r="AV526" s="13" t="s">
        <v>81</v>
      </c>
      <c r="AW526" s="13" t="s">
        <v>33</v>
      </c>
      <c r="AX526" s="13" t="s">
        <v>72</v>
      </c>
      <c r="AY526" s="244" t="s">
        <v>163</v>
      </c>
    </row>
    <row r="527" spans="1:51" s="13" customFormat="1" ht="12">
      <c r="A527" s="13"/>
      <c r="B527" s="234"/>
      <c r="C527" s="235"/>
      <c r="D527" s="227" t="s">
        <v>187</v>
      </c>
      <c r="E527" s="236" t="s">
        <v>19</v>
      </c>
      <c r="F527" s="237" t="s">
        <v>871</v>
      </c>
      <c r="G527" s="235"/>
      <c r="H527" s="238">
        <v>16.38</v>
      </c>
      <c r="I527" s="239"/>
      <c r="J527" s="235"/>
      <c r="K527" s="235"/>
      <c r="L527" s="240"/>
      <c r="M527" s="241"/>
      <c r="N527" s="242"/>
      <c r="O527" s="242"/>
      <c r="P527" s="242"/>
      <c r="Q527" s="242"/>
      <c r="R527" s="242"/>
      <c r="S527" s="242"/>
      <c r="T527" s="24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44" t="s">
        <v>187</v>
      </c>
      <c r="AU527" s="244" t="s">
        <v>81</v>
      </c>
      <c r="AV527" s="13" t="s">
        <v>81</v>
      </c>
      <c r="AW527" s="13" t="s">
        <v>33</v>
      </c>
      <c r="AX527" s="13" t="s">
        <v>72</v>
      </c>
      <c r="AY527" s="244" t="s">
        <v>163</v>
      </c>
    </row>
    <row r="528" spans="1:51" s="14" customFormat="1" ht="12">
      <c r="A528" s="14"/>
      <c r="B528" s="245"/>
      <c r="C528" s="246"/>
      <c r="D528" s="227" t="s">
        <v>187</v>
      </c>
      <c r="E528" s="247" t="s">
        <v>19</v>
      </c>
      <c r="F528" s="248" t="s">
        <v>190</v>
      </c>
      <c r="G528" s="246"/>
      <c r="H528" s="249">
        <v>754.654</v>
      </c>
      <c r="I528" s="250"/>
      <c r="J528" s="246"/>
      <c r="K528" s="246"/>
      <c r="L528" s="251"/>
      <c r="M528" s="252"/>
      <c r="N528" s="253"/>
      <c r="O528" s="253"/>
      <c r="P528" s="253"/>
      <c r="Q528" s="253"/>
      <c r="R528" s="253"/>
      <c r="S528" s="253"/>
      <c r="T528" s="25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55" t="s">
        <v>187</v>
      </c>
      <c r="AU528" s="255" t="s">
        <v>81</v>
      </c>
      <c r="AV528" s="14" t="s">
        <v>170</v>
      </c>
      <c r="AW528" s="14" t="s">
        <v>33</v>
      </c>
      <c r="AX528" s="14" t="s">
        <v>79</v>
      </c>
      <c r="AY528" s="255" t="s">
        <v>163</v>
      </c>
    </row>
    <row r="529" spans="1:65" s="2" customFormat="1" ht="21.75" customHeight="1">
      <c r="A529" s="40"/>
      <c r="B529" s="41"/>
      <c r="C529" s="214" t="s">
        <v>872</v>
      </c>
      <c r="D529" s="214" t="s">
        <v>165</v>
      </c>
      <c r="E529" s="215" t="s">
        <v>873</v>
      </c>
      <c r="F529" s="216" t="s">
        <v>874</v>
      </c>
      <c r="G529" s="217" t="s">
        <v>168</v>
      </c>
      <c r="H529" s="218">
        <v>1.8</v>
      </c>
      <c r="I529" s="219"/>
      <c r="J529" s="220">
        <f>ROUND(I529*H529,2)</f>
        <v>0</v>
      </c>
      <c r="K529" s="216" t="s">
        <v>169</v>
      </c>
      <c r="L529" s="46"/>
      <c r="M529" s="221" t="s">
        <v>19</v>
      </c>
      <c r="N529" s="222" t="s">
        <v>43</v>
      </c>
      <c r="O529" s="86"/>
      <c r="P529" s="223">
        <f>O529*H529</f>
        <v>0</v>
      </c>
      <c r="Q529" s="223">
        <v>0</v>
      </c>
      <c r="R529" s="223">
        <f>Q529*H529</f>
        <v>0</v>
      </c>
      <c r="S529" s="223">
        <v>0.076</v>
      </c>
      <c r="T529" s="224">
        <f>S529*H529</f>
        <v>0.1368</v>
      </c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R529" s="225" t="s">
        <v>170</v>
      </c>
      <c r="AT529" s="225" t="s">
        <v>165</v>
      </c>
      <c r="AU529" s="225" t="s">
        <v>81</v>
      </c>
      <c r="AY529" s="19" t="s">
        <v>163</v>
      </c>
      <c r="BE529" s="226">
        <f>IF(N529="základní",J529,0)</f>
        <v>0</v>
      </c>
      <c r="BF529" s="226">
        <f>IF(N529="snížená",J529,0)</f>
        <v>0</v>
      </c>
      <c r="BG529" s="226">
        <f>IF(N529="zákl. přenesená",J529,0)</f>
        <v>0</v>
      </c>
      <c r="BH529" s="226">
        <f>IF(N529="sníž. přenesená",J529,0)</f>
        <v>0</v>
      </c>
      <c r="BI529" s="226">
        <f>IF(N529="nulová",J529,0)</f>
        <v>0</v>
      </c>
      <c r="BJ529" s="19" t="s">
        <v>79</v>
      </c>
      <c r="BK529" s="226">
        <f>ROUND(I529*H529,2)</f>
        <v>0</v>
      </c>
      <c r="BL529" s="19" t="s">
        <v>170</v>
      </c>
      <c r="BM529" s="225" t="s">
        <v>875</v>
      </c>
    </row>
    <row r="530" spans="1:47" s="2" customFormat="1" ht="12">
      <c r="A530" s="40"/>
      <c r="B530" s="41"/>
      <c r="C530" s="42"/>
      <c r="D530" s="227" t="s">
        <v>172</v>
      </c>
      <c r="E530" s="42"/>
      <c r="F530" s="228" t="s">
        <v>876</v>
      </c>
      <c r="G530" s="42"/>
      <c r="H530" s="42"/>
      <c r="I530" s="229"/>
      <c r="J530" s="42"/>
      <c r="K530" s="42"/>
      <c r="L530" s="46"/>
      <c r="M530" s="230"/>
      <c r="N530" s="231"/>
      <c r="O530" s="86"/>
      <c r="P530" s="86"/>
      <c r="Q530" s="86"/>
      <c r="R530" s="86"/>
      <c r="S530" s="86"/>
      <c r="T530" s="87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T530" s="19" t="s">
        <v>172</v>
      </c>
      <c r="AU530" s="19" t="s">
        <v>81</v>
      </c>
    </row>
    <row r="531" spans="1:47" s="2" customFormat="1" ht="12">
      <c r="A531" s="40"/>
      <c r="B531" s="41"/>
      <c r="C531" s="42"/>
      <c r="D531" s="232" t="s">
        <v>174</v>
      </c>
      <c r="E531" s="42"/>
      <c r="F531" s="233" t="s">
        <v>877</v>
      </c>
      <c r="G531" s="42"/>
      <c r="H531" s="42"/>
      <c r="I531" s="229"/>
      <c r="J531" s="42"/>
      <c r="K531" s="42"/>
      <c r="L531" s="46"/>
      <c r="M531" s="230"/>
      <c r="N531" s="231"/>
      <c r="O531" s="86"/>
      <c r="P531" s="86"/>
      <c r="Q531" s="86"/>
      <c r="R531" s="86"/>
      <c r="S531" s="86"/>
      <c r="T531" s="87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T531" s="19" t="s">
        <v>174</v>
      </c>
      <c r="AU531" s="19" t="s">
        <v>81</v>
      </c>
    </row>
    <row r="532" spans="1:51" s="13" customFormat="1" ht="12">
      <c r="A532" s="13"/>
      <c r="B532" s="234"/>
      <c r="C532" s="235"/>
      <c r="D532" s="227" t="s">
        <v>187</v>
      </c>
      <c r="E532" s="236" t="s">
        <v>19</v>
      </c>
      <c r="F532" s="237" t="s">
        <v>878</v>
      </c>
      <c r="G532" s="235"/>
      <c r="H532" s="238">
        <v>1.8</v>
      </c>
      <c r="I532" s="239"/>
      <c r="J532" s="235"/>
      <c r="K532" s="235"/>
      <c r="L532" s="240"/>
      <c r="M532" s="241"/>
      <c r="N532" s="242"/>
      <c r="O532" s="242"/>
      <c r="P532" s="242"/>
      <c r="Q532" s="242"/>
      <c r="R532" s="242"/>
      <c r="S532" s="242"/>
      <c r="T532" s="24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44" t="s">
        <v>187</v>
      </c>
      <c r="AU532" s="244" t="s">
        <v>81</v>
      </c>
      <c r="AV532" s="13" t="s">
        <v>81</v>
      </c>
      <c r="AW532" s="13" t="s">
        <v>33</v>
      </c>
      <c r="AX532" s="13" t="s">
        <v>79</v>
      </c>
      <c r="AY532" s="244" t="s">
        <v>163</v>
      </c>
    </row>
    <row r="533" spans="1:65" s="2" customFormat="1" ht="24.15" customHeight="1">
      <c r="A533" s="40"/>
      <c r="B533" s="41"/>
      <c r="C533" s="214" t="s">
        <v>879</v>
      </c>
      <c r="D533" s="214" t="s">
        <v>165</v>
      </c>
      <c r="E533" s="215" t="s">
        <v>880</v>
      </c>
      <c r="F533" s="216" t="s">
        <v>881</v>
      </c>
      <c r="G533" s="217" t="s">
        <v>168</v>
      </c>
      <c r="H533" s="218">
        <v>0.3</v>
      </c>
      <c r="I533" s="219"/>
      <c r="J533" s="220">
        <f>ROUND(I533*H533,2)</f>
        <v>0</v>
      </c>
      <c r="K533" s="216" t="s">
        <v>169</v>
      </c>
      <c r="L533" s="46"/>
      <c r="M533" s="221" t="s">
        <v>19</v>
      </c>
      <c r="N533" s="222" t="s">
        <v>43</v>
      </c>
      <c r="O533" s="86"/>
      <c r="P533" s="223">
        <f>O533*H533</f>
        <v>0</v>
      </c>
      <c r="Q533" s="223">
        <v>0</v>
      </c>
      <c r="R533" s="223">
        <f>Q533*H533</f>
        <v>0</v>
      </c>
      <c r="S533" s="223">
        <v>0.27</v>
      </c>
      <c r="T533" s="224">
        <f>S533*H533</f>
        <v>0.081</v>
      </c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R533" s="225" t="s">
        <v>170</v>
      </c>
      <c r="AT533" s="225" t="s">
        <v>165</v>
      </c>
      <c r="AU533" s="225" t="s">
        <v>81</v>
      </c>
      <c r="AY533" s="19" t="s">
        <v>163</v>
      </c>
      <c r="BE533" s="226">
        <f>IF(N533="základní",J533,0)</f>
        <v>0</v>
      </c>
      <c r="BF533" s="226">
        <f>IF(N533="snížená",J533,0)</f>
        <v>0</v>
      </c>
      <c r="BG533" s="226">
        <f>IF(N533="zákl. přenesená",J533,0)</f>
        <v>0</v>
      </c>
      <c r="BH533" s="226">
        <f>IF(N533="sníž. přenesená",J533,0)</f>
        <v>0</v>
      </c>
      <c r="BI533" s="226">
        <f>IF(N533="nulová",J533,0)</f>
        <v>0</v>
      </c>
      <c r="BJ533" s="19" t="s">
        <v>79</v>
      </c>
      <c r="BK533" s="226">
        <f>ROUND(I533*H533,2)</f>
        <v>0</v>
      </c>
      <c r="BL533" s="19" t="s">
        <v>170</v>
      </c>
      <c r="BM533" s="225" t="s">
        <v>882</v>
      </c>
    </row>
    <row r="534" spans="1:47" s="2" customFormat="1" ht="12">
      <c r="A534" s="40"/>
      <c r="B534" s="41"/>
      <c r="C534" s="42"/>
      <c r="D534" s="227" t="s">
        <v>172</v>
      </c>
      <c r="E534" s="42"/>
      <c r="F534" s="228" t="s">
        <v>883</v>
      </c>
      <c r="G534" s="42"/>
      <c r="H534" s="42"/>
      <c r="I534" s="229"/>
      <c r="J534" s="42"/>
      <c r="K534" s="42"/>
      <c r="L534" s="46"/>
      <c r="M534" s="230"/>
      <c r="N534" s="231"/>
      <c r="O534" s="86"/>
      <c r="P534" s="86"/>
      <c r="Q534" s="86"/>
      <c r="R534" s="86"/>
      <c r="S534" s="86"/>
      <c r="T534" s="87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T534" s="19" t="s">
        <v>172</v>
      </c>
      <c r="AU534" s="19" t="s">
        <v>81</v>
      </c>
    </row>
    <row r="535" spans="1:47" s="2" customFormat="1" ht="12">
      <c r="A535" s="40"/>
      <c r="B535" s="41"/>
      <c r="C535" s="42"/>
      <c r="D535" s="232" t="s">
        <v>174</v>
      </c>
      <c r="E535" s="42"/>
      <c r="F535" s="233" t="s">
        <v>884</v>
      </c>
      <c r="G535" s="42"/>
      <c r="H535" s="42"/>
      <c r="I535" s="229"/>
      <c r="J535" s="42"/>
      <c r="K535" s="42"/>
      <c r="L535" s="46"/>
      <c r="M535" s="230"/>
      <c r="N535" s="231"/>
      <c r="O535" s="86"/>
      <c r="P535" s="86"/>
      <c r="Q535" s="86"/>
      <c r="R535" s="86"/>
      <c r="S535" s="86"/>
      <c r="T535" s="87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T535" s="19" t="s">
        <v>174</v>
      </c>
      <c r="AU535" s="19" t="s">
        <v>81</v>
      </c>
    </row>
    <row r="536" spans="1:51" s="13" customFormat="1" ht="12">
      <c r="A536" s="13"/>
      <c r="B536" s="234"/>
      <c r="C536" s="235"/>
      <c r="D536" s="227" t="s">
        <v>187</v>
      </c>
      <c r="E536" s="236" t="s">
        <v>19</v>
      </c>
      <c r="F536" s="237" t="s">
        <v>885</v>
      </c>
      <c r="G536" s="235"/>
      <c r="H536" s="238">
        <v>0.3</v>
      </c>
      <c r="I536" s="239"/>
      <c r="J536" s="235"/>
      <c r="K536" s="235"/>
      <c r="L536" s="240"/>
      <c r="M536" s="241"/>
      <c r="N536" s="242"/>
      <c r="O536" s="242"/>
      <c r="P536" s="242"/>
      <c r="Q536" s="242"/>
      <c r="R536" s="242"/>
      <c r="S536" s="242"/>
      <c r="T536" s="24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44" t="s">
        <v>187</v>
      </c>
      <c r="AU536" s="244" t="s">
        <v>81</v>
      </c>
      <c r="AV536" s="13" t="s">
        <v>81</v>
      </c>
      <c r="AW536" s="13" t="s">
        <v>33</v>
      </c>
      <c r="AX536" s="13" t="s">
        <v>79</v>
      </c>
      <c r="AY536" s="244" t="s">
        <v>163</v>
      </c>
    </row>
    <row r="537" spans="1:65" s="2" customFormat="1" ht="37.8" customHeight="1">
      <c r="A537" s="40"/>
      <c r="B537" s="41"/>
      <c r="C537" s="214" t="s">
        <v>886</v>
      </c>
      <c r="D537" s="214" t="s">
        <v>165</v>
      </c>
      <c r="E537" s="215" t="s">
        <v>887</v>
      </c>
      <c r="F537" s="216" t="s">
        <v>888</v>
      </c>
      <c r="G537" s="217" t="s">
        <v>168</v>
      </c>
      <c r="H537" s="218">
        <v>98.856</v>
      </c>
      <c r="I537" s="219"/>
      <c r="J537" s="220">
        <f>ROUND(I537*H537,2)</f>
        <v>0</v>
      </c>
      <c r="K537" s="216" t="s">
        <v>169</v>
      </c>
      <c r="L537" s="46"/>
      <c r="M537" s="221" t="s">
        <v>19</v>
      </c>
      <c r="N537" s="222" t="s">
        <v>43</v>
      </c>
      <c r="O537" s="86"/>
      <c r="P537" s="223">
        <f>O537*H537</f>
        <v>0</v>
      </c>
      <c r="Q537" s="223">
        <v>0</v>
      </c>
      <c r="R537" s="223">
        <f>Q537*H537</f>
        <v>0</v>
      </c>
      <c r="S537" s="223">
        <v>0.046</v>
      </c>
      <c r="T537" s="224">
        <f>S537*H537</f>
        <v>4.547376</v>
      </c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R537" s="225" t="s">
        <v>170</v>
      </c>
      <c r="AT537" s="225" t="s">
        <v>165</v>
      </c>
      <c r="AU537" s="225" t="s">
        <v>81</v>
      </c>
      <c r="AY537" s="19" t="s">
        <v>163</v>
      </c>
      <c r="BE537" s="226">
        <f>IF(N537="základní",J537,0)</f>
        <v>0</v>
      </c>
      <c r="BF537" s="226">
        <f>IF(N537="snížená",J537,0)</f>
        <v>0</v>
      </c>
      <c r="BG537" s="226">
        <f>IF(N537="zákl. přenesená",J537,0)</f>
        <v>0</v>
      </c>
      <c r="BH537" s="226">
        <f>IF(N537="sníž. přenesená",J537,0)</f>
        <v>0</v>
      </c>
      <c r="BI537" s="226">
        <f>IF(N537="nulová",J537,0)</f>
        <v>0</v>
      </c>
      <c r="BJ537" s="19" t="s">
        <v>79</v>
      </c>
      <c r="BK537" s="226">
        <f>ROUND(I537*H537,2)</f>
        <v>0</v>
      </c>
      <c r="BL537" s="19" t="s">
        <v>170</v>
      </c>
      <c r="BM537" s="225" t="s">
        <v>889</v>
      </c>
    </row>
    <row r="538" spans="1:47" s="2" customFormat="1" ht="12">
      <c r="A538" s="40"/>
      <c r="B538" s="41"/>
      <c r="C538" s="42"/>
      <c r="D538" s="227" t="s">
        <v>172</v>
      </c>
      <c r="E538" s="42"/>
      <c r="F538" s="228" t="s">
        <v>890</v>
      </c>
      <c r="G538" s="42"/>
      <c r="H538" s="42"/>
      <c r="I538" s="229"/>
      <c r="J538" s="42"/>
      <c r="K538" s="42"/>
      <c r="L538" s="46"/>
      <c r="M538" s="230"/>
      <c r="N538" s="231"/>
      <c r="O538" s="86"/>
      <c r="P538" s="86"/>
      <c r="Q538" s="86"/>
      <c r="R538" s="86"/>
      <c r="S538" s="86"/>
      <c r="T538" s="87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T538" s="19" t="s">
        <v>172</v>
      </c>
      <c r="AU538" s="19" t="s">
        <v>81</v>
      </c>
    </row>
    <row r="539" spans="1:47" s="2" customFormat="1" ht="12">
      <c r="A539" s="40"/>
      <c r="B539" s="41"/>
      <c r="C539" s="42"/>
      <c r="D539" s="232" t="s">
        <v>174</v>
      </c>
      <c r="E539" s="42"/>
      <c r="F539" s="233" t="s">
        <v>891</v>
      </c>
      <c r="G539" s="42"/>
      <c r="H539" s="42"/>
      <c r="I539" s="229"/>
      <c r="J539" s="42"/>
      <c r="K539" s="42"/>
      <c r="L539" s="46"/>
      <c r="M539" s="230"/>
      <c r="N539" s="231"/>
      <c r="O539" s="86"/>
      <c r="P539" s="86"/>
      <c r="Q539" s="86"/>
      <c r="R539" s="86"/>
      <c r="S539" s="86"/>
      <c r="T539" s="87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T539" s="19" t="s">
        <v>174</v>
      </c>
      <c r="AU539" s="19" t="s">
        <v>81</v>
      </c>
    </row>
    <row r="540" spans="1:51" s="13" customFormat="1" ht="12">
      <c r="A540" s="13"/>
      <c r="B540" s="234"/>
      <c r="C540" s="235"/>
      <c r="D540" s="227" t="s">
        <v>187</v>
      </c>
      <c r="E540" s="236" t="s">
        <v>19</v>
      </c>
      <c r="F540" s="237" t="s">
        <v>892</v>
      </c>
      <c r="G540" s="235"/>
      <c r="H540" s="238">
        <v>53.544</v>
      </c>
      <c r="I540" s="239"/>
      <c r="J540" s="235"/>
      <c r="K540" s="235"/>
      <c r="L540" s="240"/>
      <c r="M540" s="241"/>
      <c r="N540" s="242"/>
      <c r="O540" s="242"/>
      <c r="P540" s="242"/>
      <c r="Q540" s="242"/>
      <c r="R540" s="242"/>
      <c r="S540" s="242"/>
      <c r="T540" s="24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44" t="s">
        <v>187</v>
      </c>
      <c r="AU540" s="244" t="s">
        <v>81</v>
      </c>
      <c r="AV540" s="13" t="s">
        <v>81</v>
      </c>
      <c r="AW540" s="13" t="s">
        <v>33</v>
      </c>
      <c r="AX540" s="13" t="s">
        <v>72</v>
      </c>
      <c r="AY540" s="244" t="s">
        <v>163</v>
      </c>
    </row>
    <row r="541" spans="1:51" s="13" customFormat="1" ht="12">
      <c r="A541" s="13"/>
      <c r="B541" s="234"/>
      <c r="C541" s="235"/>
      <c r="D541" s="227" t="s">
        <v>187</v>
      </c>
      <c r="E541" s="236" t="s">
        <v>19</v>
      </c>
      <c r="F541" s="237" t="s">
        <v>893</v>
      </c>
      <c r="G541" s="235"/>
      <c r="H541" s="238">
        <v>45.312</v>
      </c>
      <c r="I541" s="239"/>
      <c r="J541" s="235"/>
      <c r="K541" s="235"/>
      <c r="L541" s="240"/>
      <c r="M541" s="241"/>
      <c r="N541" s="242"/>
      <c r="O541" s="242"/>
      <c r="P541" s="242"/>
      <c r="Q541" s="242"/>
      <c r="R541" s="242"/>
      <c r="S541" s="242"/>
      <c r="T541" s="24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44" t="s">
        <v>187</v>
      </c>
      <c r="AU541" s="244" t="s">
        <v>81</v>
      </c>
      <c r="AV541" s="13" t="s">
        <v>81</v>
      </c>
      <c r="AW541" s="13" t="s">
        <v>33</v>
      </c>
      <c r="AX541" s="13" t="s">
        <v>72</v>
      </c>
      <c r="AY541" s="244" t="s">
        <v>163</v>
      </c>
    </row>
    <row r="542" spans="1:51" s="14" customFormat="1" ht="12">
      <c r="A542" s="14"/>
      <c r="B542" s="245"/>
      <c r="C542" s="246"/>
      <c r="D542" s="227" t="s">
        <v>187</v>
      </c>
      <c r="E542" s="247" t="s">
        <v>19</v>
      </c>
      <c r="F542" s="248" t="s">
        <v>190</v>
      </c>
      <c r="G542" s="246"/>
      <c r="H542" s="249">
        <v>98.856</v>
      </c>
      <c r="I542" s="250"/>
      <c r="J542" s="246"/>
      <c r="K542" s="246"/>
      <c r="L542" s="251"/>
      <c r="M542" s="252"/>
      <c r="N542" s="253"/>
      <c r="O542" s="253"/>
      <c r="P542" s="253"/>
      <c r="Q542" s="253"/>
      <c r="R542" s="253"/>
      <c r="S542" s="253"/>
      <c r="T542" s="25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55" t="s">
        <v>187</v>
      </c>
      <c r="AU542" s="255" t="s">
        <v>81</v>
      </c>
      <c r="AV542" s="14" t="s">
        <v>170</v>
      </c>
      <c r="AW542" s="14" t="s">
        <v>33</v>
      </c>
      <c r="AX542" s="14" t="s">
        <v>79</v>
      </c>
      <c r="AY542" s="255" t="s">
        <v>163</v>
      </c>
    </row>
    <row r="543" spans="1:65" s="2" customFormat="1" ht="24.15" customHeight="1">
      <c r="A543" s="40"/>
      <c r="B543" s="41"/>
      <c r="C543" s="214" t="s">
        <v>894</v>
      </c>
      <c r="D543" s="214" t="s">
        <v>165</v>
      </c>
      <c r="E543" s="215" t="s">
        <v>895</v>
      </c>
      <c r="F543" s="216" t="s">
        <v>896</v>
      </c>
      <c r="G543" s="217" t="s">
        <v>168</v>
      </c>
      <c r="H543" s="218">
        <v>12.13</v>
      </c>
      <c r="I543" s="219"/>
      <c r="J543" s="220">
        <f>ROUND(I543*H543,2)</f>
        <v>0</v>
      </c>
      <c r="K543" s="216" t="s">
        <v>169</v>
      </c>
      <c r="L543" s="46"/>
      <c r="M543" s="221" t="s">
        <v>19</v>
      </c>
      <c r="N543" s="222" t="s">
        <v>43</v>
      </c>
      <c r="O543" s="86"/>
      <c r="P543" s="223">
        <f>O543*H543</f>
        <v>0</v>
      </c>
      <c r="Q543" s="223">
        <v>0</v>
      </c>
      <c r="R543" s="223">
        <f>Q543*H543</f>
        <v>0</v>
      </c>
      <c r="S543" s="223">
        <v>0.068</v>
      </c>
      <c r="T543" s="224">
        <f>S543*H543</f>
        <v>0.8248400000000001</v>
      </c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R543" s="225" t="s">
        <v>170</v>
      </c>
      <c r="AT543" s="225" t="s">
        <v>165</v>
      </c>
      <c r="AU543" s="225" t="s">
        <v>81</v>
      </c>
      <c r="AY543" s="19" t="s">
        <v>163</v>
      </c>
      <c r="BE543" s="226">
        <f>IF(N543="základní",J543,0)</f>
        <v>0</v>
      </c>
      <c r="BF543" s="226">
        <f>IF(N543="snížená",J543,0)</f>
        <v>0</v>
      </c>
      <c r="BG543" s="226">
        <f>IF(N543="zákl. přenesená",J543,0)</f>
        <v>0</v>
      </c>
      <c r="BH543" s="226">
        <f>IF(N543="sníž. přenesená",J543,0)</f>
        <v>0</v>
      </c>
      <c r="BI543" s="226">
        <f>IF(N543="nulová",J543,0)</f>
        <v>0</v>
      </c>
      <c r="BJ543" s="19" t="s">
        <v>79</v>
      </c>
      <c r="BK543" s="226">
        <f>ROUND(I543*H543,2)</f>
        <v>0</v>
      </c>
      <c r="BL543" s="19" t="s">
        <v>170</v>
      </c>
      <c r="BM543" s="225" t="s">
        <v>897</v>
      </c>
    </row>
    <row r="544" spans="1:47" s="2" customFormat="1" ht="12">
      <c r="A544" s="40"/>
      <c r="B544" s="41"/>
      <c r="C544" s="42"/>
      <c r="D544" s="227" t="s">
        <v>172</v>
      </c>
      <c r="E544" s="42"/>
      <c r="F544" s="228" t="s">
        <v>898</v>
      </c>
      <c r="G544" s="42"/>
      <c r="H544" s="42"/>
      <c r="I544" s="229"/>
      <c r="J544" s="42"/>
      <c r="K544" s="42"/>
      <c r="L544" s="46"/>
      <c r="M544" s="230"/>
      <c r="N544" s="231"/>
      <c r="O544" s="86"/>
      <c r="P544" s="86"/>
      <c r="Q544" s="86"/>
      <c r="R544" s="86"/>
      <c r="S544" s="86"/>
      <c r="T544" s="87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T544" s="19" t="s">
        <v>172</v>
      </c>
      <c r="AU544" s="19" t="s">
        <v>81</v>
      </c>
    </row>
    <row r="545" spans="1:47" s="2" customFormat="1" ht="12">
      <c r="A545" s="40"/>
      <c r="B545" s="41"/>
      <c r="C545" s="42"/>
      <c r="D545" s="232" t="s">
        <v>174</v>
      </c>
      <c r="E545" s="42"/>
      <c r="F545" s="233" t="s">
        <v>899</v>
      </c>
      <c r="G545" s="42"/>
      <c r="H545" s="42"/>
      <c r="I545" s="229"/>
      <c r="J545" s="42"/>
      <c r="K545" s="42"/>
      <c r="L545" s="46"/>
      <c r="M545" s="230"/>
      <c r="N545" s="231"/>
      <c r="O545" s="86"/>
      <c r="P545" s="86"/>
      <c r="Q545" s="86"/>
      <c r="R545" s="86"/>
      <c r="S545" s="86"/>
      <c r="T545" s="87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T545" s="19" t="s">
        <v>174</v>
      </c>
      <c r="AU545" s="19" t="s">
        <v>81</v>
      </c>
    </row>
    <row r="546" spans="1:51" s="13" customFormat="1" ht="12">
      <c r="A546" s="13"/>
      <c r="B546" s="234"/>
      <c r="C546" s="235"/>
      <c r="D546" s="227" t="s">
        <v>187</v>
      </c>
      <c r="E546" s="236" t="s">
        <v>19</v>
      </c>
      <c r="F546" s="237" t="s">
        <v>900</v>
      </c>
      <c r="G546" s="235"/>
      <c r="H546" s="238">
        <v>12.13</v>
      </c>
      <c r="I546" s="239"/>
      <c r="J546" s="235"/>
      <c r="K546" s="235"/>
      <c r="L546" s="240"/>
      <c r="M546" s="241"/>
      <c r="N546" s="242"/>
      <c r="O546" s="242"/>
      <c r="P546" s="242"/>
      <c r="Q546" s="242"/>
      <c r="R546" s="242"/>
      <c r="S546" s="242"/>
      <c r="T546" s="24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44" t="s">
        <v>187</v>
      </c>
      <c r="AU546" s="244" t="s">
        <v>81</v>
      </c>
      <c r="AV546" s="13" t="s">
        <v>81</v>
      </c>
      <c r="AW546" s="13" t="s">
        <v>33</v>
      </c>
      <c r="AX546" s="13" t="s">
        <v>79</v>
      </c>
      <c r="AY546" s="244" t="s">
        <v>163</v>
      </c>
    </row>
    <row r="547" spans="1:65" s="2" customFormat="1" ht="16.5" customHeight="1">
      <c r="A547" s="40"/>
      <c r="B547" s="41"/>
      <c r="C547" s="214" t="s">
        <v>901</v>
      </c>
      <c r="D547" s="214" t="s">
        <v>165</v>
      </c>
      <c r="E547" s="215" t="s">
        <v>902</v>
      </c>
      <c r="F547" s="216" t="s">
        <v>903</v>
      </c>
      <c r="G547" s="217" t="s">
        <v>297</v>
      </c>
      <c r="H547" s="218">
        <v>8</v>
      </c>
      <c r="I547" s="219"/>
      <c r="J547" s="220">
        <f>ROUND(I547*H547,2)</f>
        <v>0</v>
      </c>
      <c r="K547" s="216" t="s">
        <v>19</v>
      </c>
      <c r="L547" s="46"/>
      <c r="M547" s="221" t="s">
        <v>19</v>
      </c>
      <c r="N547" s="222" t="s">
        <v>43</v>
      </c>
      <c r="O547" s="86"/>
      <c r="P547" s="223">
        <f>O547*H547</f>
        <v>0</v>
      </c>
      <c r="Q547" s="223">
        <v>0</v>
      </c>
      <c r="R547" s="223">
        <f>Q547*H547</f>
        <v>0</v>
      </c>
      <c r="S547" s="223">
        <v>0</v>
      </c>
      <c r="T547" s="224">
        <f>S547*H547</f>
        <v>0</v>
      </c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R547" s="225" t="s">
        <v>170</v>
      </c>
      <c r="AT547" s="225" t="s">
        <v>165</v>
      </c>
      <c r="AU547" s="225" t="s">
        <v>81</v>
      </c>
      <c r="AY547" s="19" t="s">
        <v>163</v>
      </c>
      <c r="BE547" s="226">
        <f>IF(N547="základní",J547,0)</f>
        <v>0</v>
      </c>
      <c r="BF547" s="226">
        <f>IF(N547="snížená",J547,0)</f>
        <v>0</v>
      </c>
      <c r="BG547" s="226">
        <f>IF(N547="zákl. přenesená",J547,0)</f>
        <v>0</v>
      </c>
      <c r="BH547" s="226">
        <f>IF(N547="sníž. přenesená",J547,0)</f>
        <v>0</v>
      </c>
      <c r="BI547" s="226">
        <f>IF(N547="nulová",J547,0)</f>
        <v>0</v>
      </c>
      <c r="BJ547" s="19" t="s">
        <v>79</v>
      </c>
      <c r="BK547" s="226">
        <f>ROUND(I547*H547,2)</f>
        <v>0</v>
      </c>
      <c r="BL547" s="19" t="s">
        <v>170</v>
      </c>
      <c r="BM547" s="225" t="s">
        <v>904</v>
      </c>
    </row>
    <row r="548" spans="1:47" s="2" customFormat="1" ht="12">
      <c r="A548" s="40"/>
      <c r="B548" s="41"/>
      <c r="C548" s="42"/>
      <c r="D548" s="227" t="s">
        <v>172</v>
      </c>
      <c r="E548" s="42"/>
      <c r="F548" s="228" t="s">
        <v>903</v>
      </c>
      <c r="G548" s="42"/>
      <c r="H548" s="42"/>
      <c r="I548" s="229"/>
      <c r="J548" s="42"/>
      <c r="K548" s="42"/>
      <c r="L548" s="46"/>
      <c r="M548" s="230"/>
      <c r="N548" s="231"/>
      <c r="O548" s="86"/>
      <c r="P548" s="86"/>
      <c r="Q548" s="86"/>
      <c r="R548" s="86"/>
      <c r="S548" s="86"/>
      <c r="T548" s="87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T548" s="19" t="s">
        <v>172</v>
      </c>
      <c r="AU548" s="19" t="s">
        <v>81</v>
      </c>
    </row>
    <row r="549" spans="1:65" s="2" customFormat="1" ht="16.5" customHeight="1">
      <c r="A549" s="40"/>
      <c r="B549" s="41"/>
      <c r="C549" s="214" t="s">
        <v>905</v>
      </c>
      <c r="D549" s="214" t="s">
        <v>165</v>
      </c>
      <c r="E549" s="215" t="s">
        <v>906</v>
      </c>
      <c r="F549" s="216" t="s">
        <v>907</v>
      </c>
      <c r="G549" s="217" t="s">
        <v>310</v>
      </c>
      <c r="H549" s="218">
        <v>1</v>
      </c>
      <c r="I549" s="219"/>
      <c r="J549" s="220">
        <f>ROUND(I549*H549,2)</f>
        <v>0</v>
      </c>
      <c r="K549" s="216" t="s">
        <v>19</v>
      </c>
      <c r="L549" s="46"/>
      <c r="M549" s="221" t="s">
        <v>19</v>
      </c>
      <c r="N549" s="222" t="s">
        <v>43</v>
      </c>
      <c r="O549" s="86"/>
      <c r="P549" s="223">
        <f>O549*H549</f>
        <v>0</v>
      </c>
      <c r="Q549" s="223">
        <v>0</v>
      </c>
      <c r="R549" s="223">
        <f>Q549*H549</f>
        <v>0</v>
      </c>
      <c r="S549" s="223">
        <v>0</v>
      </c>
      <c r="T549" s="224">
        <f>S549*H549</f>
        <v>0</v>
      </c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R549" s="225" t="s">
        <v>170</v>
      </c>
      <c r="AT549" s="225" t="s">
        <v>165</v>
      </c>
      <c r="AU549" s="225" t="s">
        <v>81</v>
      </c>
      <c r="AY549" s="19" t="s">
        <v>163</v>
      </c>
      <c r="BE549" s="226">
        <f>IF(N549="základní",J549,0)</f>
        <v>0</v>
      </c>
      <c r="BF549" s="226">
        <f>IF(N549="snížená",J549,0)</f>
        <v>0</v>
      </c>
      <c r="BG549" s="226">
        <f>IF(N549="zákl. přenesená",J549,0)</f>
        <v>0</v>
      </c>
      <c r="BH549" s="226">
        <f>IF(N549="sníž. přenesená",J549,0)</f>
        <v>0</v>
      </c>
      <c r="BI549" s="226">
        <f>IF(N549="nulová",J549,0)</f>
        <v>0</v>
      </c>
      <c r="BJ549" s="19" t="s">
        <v>79</v>
      </c>
      <c r="BK549" s="226">
        <f>ROUND(I549*H549,2)</f>
        <v>0</v>
      </c>
      <c r="BL549" s="19" t="s">
        <v>170</v>
      </c>
      <c r="BM549" s="225" t="s">
        <v>908</v>
      </c>
    </row>
    <row r="550" spans="1:47" s="2" customFormat="1" ht="12">
      <c r="A550" s="40"/>
      <c r="B550" s="41"/>
      <c r="C550" s="42"/>
      <c r="D550" s="227" t="s">
        <v>172</v>
      </c>
      <c r="E550" s="42"/>
      <c r="F550" s="228" t="s">
        <v>907</v>
      </c>
      <c r="G550" s="42"/>
      <c r="H550" s="42"/>
      <c r="I550" s="229"/>
      <c r="J550" s="42"/>
      <c r="K550" s="42"/>
      <c r="L550" s="46"/>
      <c r="M550" s="230"/>
      <c r="N550" s="231"/>
      <c r="O550" s="86"/>
      <c r="P550" s="86"/>
      <c r="Q550" s="86"/>
      <c r="R550" s="86"/>
      <c r="S550" s="86"/>
      <c r="T550" s="87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T550" s="19" t="s">
        <v>172</v>
      </c>
      <c r="AU550" s="19" t="s">
        <v>81</v>
      </c>
    </row>
    <row r="551" spans="1:47" s="2" customFormat="1" ht="12">
      <c r="A551" s="40"/>
      <c r="B551" s="41"/>
      <c r="C551" s="42"/>
      <c r="D551" s="227" t="s">
        <v>301</v>
      </c>
      <c r="E551" s="42"/>
      <c r="F551" s="266" t="s">
        <v>909</v>
      </c>
      <c r="G551" s="42"/>
      <c r="H551" s="42"/>
      <c r="I551" s="229"/>
      <c r="J551" s="42"/>
      <c r="K551" s="42"/>
      <c r="L551" s="46"/>
      <c r="M551" s="230"/>
      <c r="N551" s="231"/>
      <c r="O551" s="86"/>
      <c r="P551" s="86"/>
      <c r="Q551" s="86"/>
      <c r="R551" s="86"/>
      <c r="S551" s="86"/>
      <c r="T551" s="87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T551" s="19" t="s">
        <v>301</v>
      </c>
      <c r="AU551" s="19" t="s">
        <v>81</v>
      </c>
    </row>
    <row r="552" spans="1:65" s="2" customFormat="1" ht="16.5" customHeight="1">
      <c r="A552" s="40"/>
      <c r="B552" s="41"/>
      <c r="C552" s="214" t="s">
        <v>910</v>
      </c>
      <c r="D552" s="214" t="s">
        <v>165</v>
      </c>
      <c r="E552" s="215" t="s">
        <v>911</v>
      </c>
      <c r="F552" s="216" t="s">
        <v>912</v>
      </c>
      <c r="G552" s="217" t="s">
        <v>310</v>
      </c>
      <c r="H552" s="218">
        <v>1</v>
      </c>
      <c r="I552" s="219"/>
      <c r="J552" s="220">
        <f>ROUND(I552*H552,2)</f>
        <v>0</v>
      </c>
      <c r="K552" s="216" t="s">
        <v>19</v>
      </c>
      <c r="L552" s="46"/>
      <c r="M552" s="221" t="s">
        <v>19</v>
      </c>
      <c r="N552" s="222" t="s">
        <v>43</v>
      </c>
      <c r="O552" s="86"/>
      <c r="P552" s="223">
        <f>O552*H552</f>
        <v>0</v>
      </c>
      <c r="Q552" s="223">
        <v>0</v>
      </c>
      <c r="R552" s="223">
        <f>Q552*H552</f>
        <v>0</v>
      </c>
      <c r="S552" s="223">
        <v>0</v>
      </c>
      <c r="T552" s="224">
        <f>S552*H552</f>
        <v>0</v>
      </c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R552" s="225" t="s">
        <v>170</v>
      </c>
      <c r="AT552" s="225" t="s">
        <v>165</v>
      </c>
      <c r="AU552" s="225" t="s">
        <v>81</v>
      </c>
      <c r="AY552" s="19" t="s">
        <v>163</v>
      </c>
      <c r="BE552" s="226">
        <f>IF(N552="základní",J552,0)</f>
        <v>0</v>
      </c>
      <c r="BF552" s="226">
        <f>IF(N552="snížená",J552,0)</f>
        <v>0</v>
      </c>
      <c r="BG552" s="226">
        <f>IF(N552="zákl. přenesená",J552,0)</f>
        <v>0</v>
      </c>
      <c r="BH552" s="226">
        <f>IF(N552="sníž. přenesená",J552,0)</f>
        <v>0</v>
      </c>
      <c r="BI552" s="226">
        <f>IF(N552="nulová",J552,0)</f>
        <v>0</v>
      </c>
      <c r="BJ552" s="19" t="s">
        <v>79</v>
      </c>
      <c r="BK552" s="226">
        <f>ROUND(I552*H552,2)</f>
        <v>0</v>
      </c>
      <c r="BL552" s="19" t="s">
        <v>170</v>
      </c>
      <c r="BM552" s="225" t="s">
        <v>913</v>
      </c>
    </row>
    <row r="553" spans="1:47" s="2" customFormat="1" ht="12">
      <c r="A553" s="40"/>
      <c r="B553" s="41"/>
      <c r="C553" s="42"/>
      <c r="D553" s="227" t="s">
        <v>172</v>
      </c>
      <c r="E553" s="42"/>
      <c r="F553" s="228" t="s">
        <v>912</v>
      </c>
      <c r="G553" s="42"/>
      <c r="H553" s="42"/>
      <c r="I553" s="229"/>
      <c r="J553" s="42"/>
      <c r="K553" s="42"/>
      <c r="L553" s="46"/>
      <c r="M553" s="230"/>
      <c r="N553" s="231"/>
      <c r="O553" s="86"/>
      <c r="P553" s="86"/>
      <c r="Q553" s="86"/>
      <c r="R553" s="86"/>
      <c r="S553" s="86"/>
      <c r="T553" s="87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T553" s="19" t="s">
        <v>172</v>
      </c>
      <c r="AU553" s="19" t="s">
        <v>81</v>
      </c>
    </row>
    <row r="554" spans="1:65" s="2" customFormat="1" ht="16.5" customHeight="1">
      <c r="A554" s="40"/>
      <c r="B554" s="41"/>
      <c r="C554" s="214" t="s">
        <v>914</v>
      </c>
      <c r="D554" s="214" t="s">
        <v>165</v>
      </c>
      <c r="E554" s="215" t="s">
        <v>915</v>
      </c>
      <c r="F554" s="216" t="s">
        <v>916</v>
      </c>
      <c r="G554" s="217" t="s">
        <v>310</v>
      </c>
      <c r="H554" s="218">
        <v>1</v>
      </c>
      <c r="I554" s="219"/>
      <c r="J554" s="220">
        <f>ROUND(I554*H554,2)</f>
        <v>0</v>
      </c>
      <c r="K554" s="216" t="s">
        <v>19</v>
      </c>
      <c r="L554" s="46"/>
      <c r="M554" s="221" t="s">
        <v>19</v>
      </c>
      <c r="N554" s="222" t="s">
        <v>43</v>
      </c>
      <c r="O554" s="86"/>
      <c r="P554" s="223">
        <f>O554*H554</f>
        <v>0</v>
      </c>
      <c r="Q554" s="223">
        <v>0</v>
      </c>
      <c r="R554" s="223">
        <f>Q554*H554</f>
        <v>0</v>
      </c>
      <c r="S554" s="223">
        <v>0</v>
      </c>
      <c r="T554" s="224">
        <f>S554*H554</f>
        <v>0</v>
      </c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R554" s="225" t="s">
        <v>170</v>
      </c>
      <c r="AT554" s="225" t="s">
        <v>165</v>
      </c>
      <c r="AU554" s="225" t="s">
        <v>81</v>
      </c>
      <c r="AY554" s="19" t="s">
        <v>163</v>
      </c>
      <c r="BE554" s="226">
        <f>IF(N554="základní",J554,0)</f>
        <v>0</v>
      </c>
      <c r="BF554" s="226">
        <f>IF(N554="snížená",J554,0)</f>
        <v>0</v>
      </c>
      <c r="BG554" s="226">
        <f>IF(N554="zákl. přenesená",J554,0)</f>
        <v>0</v>
      </c>
      <c r="BH554" s="226">
        <f>IF(N554="sníž. přenesená",J554,0)</f>
        <v>0</v>
      </c>
      <c r="BI554" s="226">
        <f>IF(N554="nulová",J554,0)</f>
        <v>0</v>
      </c>
      <c r="BJ554" s="19" t="s">
        <v>79</v>
      </c>
      <c r="BK554" s="226">
        <f>ROUND(I554*H554,2)</f>
        <v>0</v>
      </c>
      <c r="BL554" s="19" t="s">
        <v>170</v>
      </c>
      <c r="BM554" s="225" t="s">
        <v>917</v>
      </c>
    </row>
    <row r="555" spans="1:47" s="2" customFormat="1" ht="12">
      <c r="A555" s="40"/>
      <c r="B555" s="41"/>
      <c r="C555" s="42"/>
      <c r="D555" s="227" t="s">
        <v>172</v>
      </c>
      <c r="E555" s="42"/>
      <c r="F555" s="228" t="s">
        <v>916</v>
      </c>
      <c r="G555" s="42"/>
      <c r="H555" s="42"/>
      <c r="I555" s="229"/>
      <c r="J555" s="42"/>
      <c r="K555" s="42"/>
      <c r="L555" s="46"/>
      <c r="M555" s="230"/>
      <c r="N555" s="231"/>
      <c r="O555" s="86"/>
      <c r="P555" s="86"/>
      <c r="Q555" s="86"/>
      <c r="R555" s="86"/>
      <c r="S555" s="86"/>
      <c r="T555" s="87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T555" s="19" t="s">
        <v>172</v>
      </c>
      <c r="AU555" s="19" t="s">
        <v>81</v>
      </c>
    </row>
    <row r="556" spans="1:47" s="2" customFormat="1" ht="12">
      <c r="A556" s="40"/>
      <c r="B556" s="41"/>
      <c r="C556" s="42"/>
      <c r="D556" s="227" t="s">
        <v>301</v>
      </c>
      <c r="E556" s="42"/>
      <c r="F556" s="266" t="s">
        <v>918</v>
      </c>
      <c r="G556" s="42"/>
      <c r="H556" s="42"/>
      <c r="I556" s="229"/>
      <c r="J556" s="42"/>
      <c r="K556" s="42"/>
      <c r="L556" s="46"/>
      <c r="M556" s="230"/>
      <c r="N556" s="231"/>
      <c r="O556" s="86"/>
      <c r="P556" s="86"/>
      <c r="Q556" s="86"/>
      <c r="R556" s="86"/>
      <c r="S556" s="86"/>
      <c r="T556" s="87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T556" s="19" t="s">
        <v>301</v>
      </c>
      <c r="AU556" s="19" t="s">
        <v>81</v>
      </c>
    </row>
    <row r="557" spans="1:65" s="2" customFormat="1" ht="16.5" customHeight="1">
      <c r="A557" s="40"/>
      <c r="B557" s="41"/>
      <c r="C557" s="214" t="s">
        <v>919</v>
      </c>
      <c r="D557" s="214" t="s">
        <v>165</v>
      </c>
      <c r="E557" s="215" t="s">
        <v>920</v>
      </c>
      <c r="F557" s="216" t="s">
        <v>921</v>
      </c>
      <c r="G557" s="217" t="s">
        <v>310</v>
      </c>
      <c r="H557" s="218">
        <v>1</v>
      </c>
      <c r="I557" s="219"/>
      <c r="J557" s="220">
        <f>ROUND(I557*H557,2)</f>
        <v>0</v>
      </c>
      <c r="K557" s="216" t="s">
        <v>19</v>
      </c>
      <c r="L557" s="46"/>
      <c r="M557" s="221" t="s">
        <v>19</v>
      </c>
      <c r="N557" s="222" t="s">
        <v>43</v>
      </c>
      <c r="O557" s="86"/>
      <c r="P557" s="223">
        <f>O557*H557</f>
        <v>0</v>
      </c>
      <c r="Q557" s="223">
        <v>0</v>
      </c>
      <c r="R557" s="223">
        <f>Q557*H557</f>
        <v>0</v>
      </c>
      <c r="S557" s="223">
        <v>0</v>
      </c>
      <c r="T557" s="224">
        <f>S557*H557</f>
        <v>0</v>
      </c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R557" s="225" t="s">
        <v>170</v>
      </c>
      <c r="AT557" s="225" t="s">
        <v>165</v>
      </c>
      <c r="AU557" s="225" t="s">
        <v>81</v>
      </c>
      <c r="AY557" s="19" t="s">
        <v>163</v>
      </c>
      <c r="BE557" s="226">
        <f>IF(N557="základní",J557,0)</f>
        <v>0</v>
      </c>
      <c r="BF557" s="226">
        <f>IF(N557="snížená",J557,0)</f>
        <v>0</v>
      </c>
      <c r="BG557" s="226">
        <f>IF(N557="zákl. přenesená",J557,0)</f>
        <v>0</v>
      </c>
      <c r="BH557" s="226">
        <f>IF(N557="sníž. přenesená",J557,0)</f>
        <v>0</v>
      </c>
      <c r="BI557" s="226">
        <f>IF(N557="nulová",J557,0)</f>
        <v>0</v>
      </c>
      <c r="BJ557" s="19" t="s">
        <v>79</v>
      </c>
      <c r="BK557" s="226">
        <f>ROUND(I557*H557,2)</f>
        <v>0</v>
      </c>
      <c r="BL557" s="19" t="s">
        <v>170</v>
      </c>
      <c r="BM557" s="225" t="s">
        <v>922</v>
      </c>
    </row>
    <row r="558" spans="1:47" s="2" customFormat="1" ht="12">
      <c r="A558" s="40"/>
      <c r="B558" s="41"/>
      <c r="C558" s="42"/>
      <c r="D558" s="227" t="s">
        <v>172</v>
      </c>
      <c r="E558" s="42"/>
      <c r="F558" s="228" t="s">
        <v>921</v>
      </c>
      <c r="G558" s="42"/>
      <c r="H558" s="42"/>
      <c r="I558" s="229"/>
      <c r="J558" s="42"/>
      <c r="K558" s="42"/>
      <c r="L558" s="46"/>
      <c r="M558" s="230"/>
      <c r="N558" s="231"/>
      <c r="O558" s="86"/>
      <c r="P558" s="86"/>
      <c r="Q558" s="86"/>
      <c r="R558" s="86"/>
      <c r="S558" s="86"/>
      <c r="T558" s="87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T558" s="19" t="s">
        <v>172</v>
      </c>
      <c r="AU558" s="19" t="s">
        <v>81</v>
      </c>
    </row>
    <row r="559" spans="1:47" s="2" customFormat="1" ht="12">
      <c r="A559" s="40"/>
      <c r="B559" s="41"/>
      <c r="C559" s="42"/>
      <c r="D559" s="227" t="s">
        <v>301</v>
      </c>
      <c r="E559" s="42"/>
      <c r="F559" s="266" t="s">
        <v>918</v>
      </c>
      <c r="G559" s="42"/>
      <c r="H559" s="42"/>
      <c r="I559" s="229"/>
      <c r="J559" s="42"/>
      <c r="K559" s="42"/>
      <c r="L559" s="46"/>
      <c r="M559" s="230"/>
      <c r="N559" s="231"/>
      <c r="O559" s="86"/>
      <c r="P559" s="86"/>
      <c r="Q559" s="86"/>
      <c r="R559" s="86"/>
      <c r="S559" s="86"/>
      <c r="T559" s="87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T559" s="19" t="s">
        <v>301</v>
      </c>
      <c r="AU559" s="19" t="s">
        <v>81</v>
      </c>
    </row>
    <row r="560" spans="1:65" s="2" customFormat="1" ht="16.5" customHeight="1">
      <c r="A560" s="40"/>
      <c r="B560" s="41"/>
      <c r="C560" s="214" t="s">
        <v>923</v>
      </c>
      <c r="D560" s="214" t="s">
        <v>165</v>
      </c>
      <c r="E560" s="215" t="s">
        <v>924</v>
      </c>
      <c r="F560" s="216" t="s">
        <v>925</v>
      </c>
      <c r="G560" s="217" t="s">
        <v>310</v>
      </c>
      <c r="H560" s="218">
        <v>1</v>
      </c>
      <c r="I560" s="219"/>
      <c r="J560" s="220">
        <f>ROUND(I560*H560,2)</f>
        <v>0</v>
      </c>
      <c r="K560" s="216" t="s">
        <v>19</v>
      </c>
      <c r="L560" s="46"/>
      <c r="M560" s="221" t="s">
        <v>19</v>
      </c>
      <c r="N560" s="222" t="s">
        <v>43</v>
      </c>
      <c r="O560" s="86"/>
      <c r="P560" s="223">
        <f>O560*H560</f>
        <v>0</v>
      </c>
      <c r="Q560" s="223">
        <v>0</v>
      </c>
      <c r="R560" s="223">
        <f>Q560*H560</f>
        <v>0</v>
      </c>
      <c r="S560" s="223">
        <v>0</v>
      </c>
      <c r="T560" s="224">
        <f>S560*H560</f>
        <v>0</v>
      </c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R560" s="225" t="s">
        <v>170</v>
      </c>
      <c r="AT560" s="225" t="s">
        <v>165</v>
      </c>
      <c r="AU560" s="225" t="s">
        <v>81</v>
      </c>
      <c r="AY560" s="19" t="s">
        <v>163</v>
      </c>
      <c r="BE560" s="226">
        <f>IF(N560="základní",J560,0)</f>
        <v>0</v>
      </c>
      <c r="BF560" s="226">
        <f>IF(N560="snížená",J560,0)</f>
        <v>0</v>
      </c>
      <c r="BG560" s="226">
        <f>IF(N560="zákl. přenesená",J560,0)</f>
        <v>0</v>
      </c>
      <c r="BH560" s="226">
        <f>IF(N560="sníž. přenesená",J560,0)</f>
        <v>0</v>
      </c>
      <c r="BI560" s="226">
        <f>IF(N560="nulová",J560,0)</f>
        <v>0</v>
      </c>
      <c r="BJ560" s="19" t="s">
        <v>79</v>
      </c>
      <c r="BK560" s="226">
        <f>ROUND(I560*H560,2)</f>
        <v>0</v>
      </c>
      <c r="BL560" s="19" t="s">
        <v>170</v>
      </c>
      <c r="BM560" s="225" t="s">
        <v>926</v>
      </c>
    </row>
    <row r="561" spans="1:47" s="2" customFormat="1" ht="12">
      <c r="A561" s="40"/>
      <c r="B561" s="41"/>
      <c r="C561" s="42"/>
      <c r="D561" s="227" t="s">
        <v>172</v>
      </c>
      <c r="E561" s="42"/>
      <c r="F561" s="228" t="s">
        <v>925</v>
      </c>
      <c r="G561" s="42"/>
      <c r="H561" s="42"/>
      <c r="I561" s="229"/>
      <c r="J561" s="42"/>
      <c r="K561" s="42"/>
      <c r="L561" s="46"/>
      <c r="M561" s="230"/>
      <c r="N561" s="231"/>
      <c r="O561" s="86"/>
      <c r="P561" s="86"/>
      <c r="Q561" s="86"/>
      <c r="R561" s="86"/>
      <c r="S561" s="86"/>
      <c r="T561" s="87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T561" s="19" t="s">
        <v>172</v>
      </c>
      <c r="AU561" s="19" t="s">
        <v>81</v>
      </c>
    </row>
    <row r="562" spans="1:47" s="2" customFormat="1" ht="12">
      <c r="A562" s="40"/>
      <c r="B562" s="41"/>
      <c r="C562" s="42"/>
      <c r="D562" s="227" t="s">
        <v>301</v>
      </c>
      <c r="E562" s="42"/>
      <c r="F562" s="266" t="s">
        <v>918</v>
      </c>
      <c r="G562" s="42"/>
      <c r="H562" s="42"/>
      <c r="I562" s="229"/>
      <c r="J562" s="42"/>
      <c r="K562" s="42"/>
      <c r="L562" s="46"/>
      <c r="M562" s="230"/>
      <c r="N562" s="231"/>
      <c r="O562" s="86"/>
      <c r="P562" s="86"/>
      <c r="Q562" s="86"/>
      <c r="R562" s="86"/>
      <c r="S562" s="86"/>
      <c r="T562" s="87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T562" s="19" t="s">
        <v>301</v>
      </c>
      <c r="AU562" s="19" t="s">
        <v>81</v>
      </c>
    </row>
    <row r="563" spans="1:65" s="2" customFormat="1" ht="16.5" customHeight="1">
      <c r="A563" s="40"/>
      <c r="B563" s="41"/>
      <c r="C563" s="214" t="s">
        <v>927</v>
      </c>
      <c r="D563" s="214" t="s">
        <v>165</v>
      </c>
      <c r="E563" s="215" t="s">
        <v>928</v>
      </c>
      <c r="F563" s="216" t="s">
        <v>929</v>
      </c>
      <c r="G563" s="217" t="s">
        <v>297</v>
      </c>
      <c r="H563" s="218">
        <v>2</v>
      </c>
      <c r="I563" s="219"/>
      <c r="J563" s="220">
        <f>ROUND(I563*H563,2)</f>
        <v>0</v>
      </c>
      <c r="K563" s="216" t="s">
        <v>19</v>
      </c>
      <c r="L563" s="46"/>
      <c r="M563" s="221" t="s">
        <v>19</v>
      </c>
      <c r="N563" s="222" t="s">
        <v>43</v>
      </c>
      <c r="O563" s="86"/>
      <c r="P563" s="223">
        <f>O563*H563</f>
        <v>0</v>
      </c>
      <c r="Q563" s="223">
        <v>0</v>
      </c>
      <c r="R563" s="223">
        <f>Q563*H563</f>
        <v>0</v>
      </c>
      <c r="S563" s="223">
        <v>0</v>
      </c>
      <c r="T563" s="224">
        <f>S563*H563</f>
        <v>0</v>
      </c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R563" s="225" t="s">
        <v>170</v>
      </c>
      <c r="AT563" s="225" t="s">
        <v>165</v>
      </c>
      <c r="AU563" s="225" t="s">
        <v>81</v>
      </c>
      <c r="AY563" s="19" t="s">
        <v>163</v>
      </c>
      <c r="BE563" s="226">
        <f>IF(N563="základní",J563,0)</f>
        <v>0</v>
      </c>
      <c r="BF563" s="226">
        <f>IF(N563="snížená",J563,0)</f>
        <v>0</v>
      </c>
      <c r="BG563" s="226">
        <f>IF(N563="zákl. přenesená",J563,0)</f>
        <v>0</v>
      </c>
      <c r="BH563" s="226">
        <f>IF(N563="sníž. přenesená",J563,0)</f>
        <v>0</v>
      </c>
      <c r="BI563" s="226">
        <f>IF(N563="nulová",J563,0)</f>
        <v>0</v>
      </c>
      <c r="BJ563" s="19" t="s">
        <v>79</v>
      </c>
      <c r="BK563" s="226">
        <f>ROUND(I563*H563,2)</f>
        <v>0</v>
      </c>
      <c r="BL563" s="19" t="s">
        <v>170</v>
      </c>
      <c r="BM563" s="225" t="s">
        <v>930</v>
      </c>
    </row>
    <row r="564" spans="1:47" s="2" customFormat="1" ht="12">
      <c r="A564" s="40"/>
      <c r="B564" s="41"/>
      <c r="C564" s="42"/>
      <c r="D564" s="227" t="s">
        <v>172</v>
      </c>
      <c r="E564" s="42"/>
      <c r="F564" s="228" t="s">
        <v>929</v>
      </c>
      <c r="G564" s="42"/>
      <c r="H564" s="42"/>
      <c r="I564" s="229"/>
      <c r="J564" s="42"/>
      <c r="K564" s="42"/>
      <c r="L564" s="46"/>
      <c r="M564" s="230"/>
      <c r="N564" s="231"/>
      <c r="O564" s="86"/>
      <c r="P564" s="86"/>
      <c r="Q564" s="86"/>
      <c r="R564" s="86"/>
      <c r="S564" s="86"/>
      <c r="T564" s="87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T564" s="19" t="s">
        <v>172</v>
      </c>
      <c r="AU564" s="19" t="s">
        <v>81</v>
      </c>
    </row>
    <row r="565" spans="1:65" s="2" customFormat="1" ht="24.15" customHeight="1">
      <c r="A565" s="40"/>
      <c r="B565" s="41"/>
      <c r="C565" s="214" t="s">
        <v>931</v>
      </c>
      <c r="D565" s="214" t="s">
        <v>165</v>
      </c>
      <c r="E565" s="215" t="s">
        <v>932</v>
      </c>
      <c r="F565" s="216" t="s">
        <v>933</v>
      </c>
      <c r="G565" s="217" t="s">
        <v>934</v>
      </c>
      <c r="H565" s="218">
        <v>900</v>
      </c>
      <c r="I565" s="219"/>
      <c r="J565" s="220">
        <f>ROUND(I565*H565,2)</f>
        <v>0</v>
      </c>
      <c r="K565" s="216" t="s">
        <v>19</v>
      </c>
      <c r="L565" s="46"/>
      <c r="M565" s="221" t="s">
        <v>19</v>
      </c>
      <c r="N565" s="222" t="s">
        <v>43</v>
      </c>
      <c r="O565" s="86"/>
      <c r="P565" s="223">
        <f>O565*H565</f>
        <v>0</v>
      </c>
      <c r="Q565" s="223">
        <v>0</v>
      </c>
      <c r="R565" s="223">
        <f>Q565*H565</f>
        <v>0</v>
      </c>
      <c r="S565" s="223">
        <v>0</v>
      </c>
      <c r="T565" s="224">
        <f>S565*H565</f>
        <v>0</v>
      </c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R565" s="225" t="s">
        <v>170</v>
      </c>
      <c r="AT565" s="225" t="s">
        <v>165</v>
      </c>
      <c r="AU565" s="225" t="s">
        <v>81</v>
      </c>
      <c r="AY565" s="19" t="s">
        <v>163</v>
      </c>
      <c r="BE565" s="226">
        <f>IF(N565="základní",J565,0)</f>
        <v>0</v>
      </c>
      <c r="BF565" s="226">
        <f>IF(N565="snížená",J565,0)</f>
        <v>0</v>
      </c>
      <c r="BG565" s="226">
        <f>IF(N565="zákl. přenesená",J565,0)</f>
        <v>0</v>
      </c>
      <c r="BH565" s="226">
        <f>IF(N565="sníž. přenesená",J565,0)</f>
        <v>0</v>
      </c>
      <c r="BI565" s="226">
        <f>IF(N565="nulová",J565,0)</f>
        <v>0</v>
      </c>
      <c r="BJ565" s="19" t="s">
        <v>79</v>
      </c>
      <c r="BK565" s="226">
        <f>ROUND(I565*H565,2)</f>
        <v>0</v>
      </c>
      <c r="BL565" s="19" t="s">
        <v>170</v>
      </c>
      <c r="BM565" s="225" t="s">
        <v>935</v>
      </c>
    </row>
    <row r="566" spans="1:47" s="2" customFormat="1" ht="12">
      <c r="A566" s="40"/>
      <c r="B566" s="41"/>
      <c r="C566" s="42"/>
      <c r="D566" s="227" t="s">
        <v>172</v>
      </c>
      <c r="E566" s="42"/>
      <c r="F566" s="228" t="s">
        <v>933</v>
      </c>
      <c r="G566" s="42"/>
      <c r="H566" s="42"/>
      <c r="I566" s="229"/>
      <c r="J566" s="42"/>
      <c r="K566" s="42"/>
      <c r="L566" s="46"/>
      <c r="M566" s="230"/>
      <c r="N566" s="231"/>
      <c r="O566" s="86"/>
      <c r="P566" s="86"/>
      <c r="Q566" s="86"/>
      <c r="R566" s="86"/>
      <c r="S566" s="86"/>
      <c r="T566" s="87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T566" s="19" t="s">
        <v>172</v>
      </c>
      <c r="AU566" s="19" t="s">
        <v>81</v>
      </c>
    </row>
    <row r="567" spans="1:47" s="2" customFormat="1" ht="12">
      <c r="A567" s="40"/>
      <c r="B567" s="41"/>
      <c r="C567" s="42"/>
      <c r="D567" s="227" t="s">
        <v>301</v>
      </c>
      <c r="E567" s="42"/>
      <c r="F567" s="266" t="s">
        <v>936</v>
      </c>
      <c r="G567" s="42"/>
      <c r="H567" s="42"/>
      <c r="I567" s="229"/>
      <c r="J567" s="42"/>
      <c r="K567" s="42"/>
      <c r="L567" s="46"/>
      <c r="M567" s="230"/>
      <c r="N567" s="231"/>
      <c r="O567" s="86"/>
      <c r="P567" s="86"/>
      <c r="Q567" s="86"/>
      <c r="R567" s="86"/>
      <c r="S567" s="86"/>
      <c r="T567" s="87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T567" s="19" t="s">
        <v>301</v>
      </c>
      <c r="AU567" s="19" t="s">
        <v>81</v>
      </c>
    </row>
    <row r="568" spans="1:63" s="12" customFormat="1" ht="22.8" customHeight="1">
      <c r="A568" s="12"/>
      <c r="B568" s="198"/>
      <c r="C568" s="199"/>
      <c r="D568" s="200" t="s">
        <v>71</v>
      </c>
      <c r="E568" s="212" t="s">
        <v>937</v>
      </c>
      <c r="F568" s="212" t="s">
        <v>938</v>
      </c>
      <c r="G568" s="199"/>
      <c r="H568" s="199"/>
      <c r="I568" s="202"/>
      <c r="J568" s="213">
        <f>BK568</f>
        <v>0</v>
      </c>
      <c r="K568" s="199"/>
      <c r="L568" s="204"/>
      <c r="M568" s="205"/>
      <c r="N568" s="206"/>
      <c r="O568" s="206"/>
      <c r="P568" s="207">
        <f>SUM(P569:P605)</f>
        <v>0</v>
      </c>
      <c r="Q568" s="206"/>
      <c r="R568" s="207">
        <f>SUM(R569:R605)</f>
        <v>0</v>
      </c>
      <c r="S568" s="206"/>
      <c r="T568" s="208">
        <f>SUM(T569:T605)</f>
        <v>0</v>
      </c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R568" s="209" t="s">
        <v>79</v>
      </c>
      <c r="AT568" s="210" t="s">
        <v>71</v>
      </c>
      <c r="AU568" s="210" t="s">
        <v>79</v>
      </c>
      <c r="AY568" s="209" t="s">
        <v>163</v>
      </c>
      <c r="BK568" s="211">
        <f>SUM(BK569:BK605)</f>
        <v>0</v>
      </c>
    </row>
    <row r="569" spans="1:65" s="2" customFormat="1" ht="24.15" customHeight="1">
      <c r="A569" s="40"/>
      <c r="B569" s="41"/>
      <c r="C569" s="214" t="s">
        <v>939</v>
      </c>
      <c r="D569" s="214" t="s">
        <v>165</v>
      </c>
      <c r="E569" s="215" t="s">
        <v>940</v>
      </c>
      <c r="F569" s="216" t="s">
        <v>941</v>
      </c>
      <c r="G569" s="217" t="s">
        <v>223</v>
      </c>
      <c r="H569" s="218">
        <v>54.878</v>
      </c>
      <c r="I569" s="219"/>
      <c r="J569" s="220">
        <f>ROUND(I569*H569,2)</f>
        <v>0</v>
      </c>
      <c r="K569" s="216" t="s">
        <v>169</v>
      </c>
      <c r="L569" s="46"/>
      <c r="M569" s="221" t="s">
        <v>19</v>
      </c>
      <c r="N569" s="222" t="s">
        <v>43</v>
      </c>
      <c r="O569" s="86"/>
      <c r="P569" s="223">
        <f>O569*H569</f>
        <v>0</v>
      </c>
      <c r="Q569" s="223">
        <v>0</v>
      </c>
      <c r="R569" s="223">
        <f>Q569*H569</f>
        <v>0</v>
      </c>
      <c r="S569" s="223">
        <v>0</v>
      </c>
      <c r="T569" s="224">
        <f>S569*H569</f>
        <v>0</v>
      </c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R569" s="225" t="s">
        <v>170</v>
      </c>
      <c r="AT569" s="225" t="s">
        <v>165</v>
      </c>
      <c r="AU569" s="225" t="s">
        <v>81</v>
      </c>
      <c r="AY569" s="19" t="s">
        <v>163</v>
      </c>
      <c r="BE569" s="226">
        <f>IF(N569="základní",J569,0)</f>
        <v>0</v>
      </c>
      <c r="BF569" s="226">
        <f>IF(N569="snížená",J569,0)</f>
        <v>0</v>
      </c>
      <c r="BG569" s="226">
        <f>IF(N569="zákl. přenesená",J569,0)</f>
        <v>0</v>
      </c>
      <c r="BH569" s="226">
        <f>IF(N569="sníž. přenesená",J569,0)</f>
        <v>0</v>
      </c>
      <c r="BI569" s="226">
        <f>IF(N569="nulová",J569,0)</f>
        <v>0</v>
      </c>
      <c r="BJ569" s="19" t="s">
        <v>79</v>
      </c>
      <c r="BK569" s="226">
        <f>ROUND(I569*H569,2)</f>
        <v>0</v>
      </c>
      <c r="BL569" s="19" t="s">
        <v>170</v>
      </c>
      <c r="BM569" s="225" t="s">
        <v>942</v>
      </c>
    </row>
    <row r="570" spans="1:47" s="2" customFormat="1" ht="12">
      <c r="A570" s="40"/>
      <c r="B570" s="41"/>
      <c r="C570" s="42"/>
      <c r="D570" s="227" t="s">
        <v>172</v>
      </c>
      <c r="E570" s="42"/>
      <c r="F570" s="228" t="s">
        <v>943</v>
      </c>
      <c r="G570" s="42"/>
      <c r="H570" s="42"/>
      <c r="I570" s="229"/>
      <c r="J570" s="42"/>
      <c r="K570" s="42"/>
      <c r="L570" s="46"/>
      <c r="M570" s="230"/>
      <c r="N570" s="231"/>
      <c r="O570" s="86"/>
      <c r="P570" s="86"/>
      <c r="Q570" s="86"/>
      <c r="R570" s="86"/>
      <c r="S570" s="86"/>
      <c r="T570" s="87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T570" s="19" t="s">
        <v>172</v>
      </c>
      <c r="AU570" s="19" t="s">
        <v>81</v>
      </c>
    </row>
    <row r="571" spans="1:47" s="2" customFormat="1" ht="12">
      <c r="A571" s="40"/>
      <c r="B571" s="41"/>
      <c r="C571" s="42"/>
      <c r="D571" s="232" t="s">
        <v>174</v>
      </c>
      <c r="E571" s="42"/>
      <c r="F571" s="233" t="s">
        <v>944</v>
      </c>
      <c r="G571" s="42"/>
      <c r="H571" s="42"/>
      <c r="I571" s="229"/>
      <c r="J571" s="42"/>
      <c r="K571" s="42"/>
      <c r="L571" s="46"/>
      <c r="M571" s="230"/>
      <c r="N571" s="231"/>
      <c r="O571" s="86"/>
      <c r="P571" s="86"/>
      <c r="Q571" s="86"/>
      <c r="R571" s="86"/>
      <c r="S571" s="86"/>
      <c r="T571" s="87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T571" s="19" t="s">
        <v>174</v>
      </c>
      <c r="AU571" s="19" t="s">
        <v>81</v>
      </c>
    </row>
    <row r="572" spans="1:65" s="2" customFormat="1" ht="24.15" customHeight="1">
      <c r="A572" s="40"/>
      <c r="B572" s="41"/>
      <c r="C572" s="214" t="s">
        <v>945</v>
      </c>
      <c r="D572" s="214" t="s">
        <v>165</v>
      </c>
      <c r="E572" s="215" t="s">
        <v>946</v>
      </c>
      <c r="F572" s="216" t="s">
        <v>947</v>
      </c>
      <c r="G572" s="217" t="s">
        <v>223</v>
      </c>
      <c r="H572" s="218">
        <v>54.878</v>
      </c>
      <c r="I572" s="219"/>
      <c r="J572" s="220">
        <f>ROUND(I572*H572,2)</f>
        <v>0</v>
      </c>
      <c r="K572" s="216" t="s">
        <v>169</v>
      </c>
      <c r="L572" s="46"/>
      <c r="M572" s="221" t="s">
        <v>19</v>
      </c>
      <c r="N572" s="222" t="s">
        <v>43</v>
      </c>
      <c r="O572" s="86"/>
      <c r="P572" s="223">
        <f>O572*H572</f>
        <v>0</v>
      </c>
      <c r="Q572" s="223">
        <v>0</v>
      </c>
      <c r="R572" s="223">
        <f>Q572*H572</f>
        <v>0</v>
      </c>
      <c r="S572" s="223">
        <v>0</v>
      </c>
      <c r="T572" s="224">
        <f>S572*H572</f>
        <v>0</v>
      </c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R572" s="225" t="s">
        <v>170</v>
      </c>
      <c r="AT572" s="225" t="s">
        <v>165</v>
      </c>
      <c r="AU572" s="225" t="s">
        <v>81</v>
      </c>
      <c r="AY572" s="19" t="s">
        <v>163</v>
      </c>
      <c r="BE572" s="226">
        <f>IF(N572="základní",J572,0)</f>
        <v>0</v>
      </c>
      <c r="BF572" s="226">
        <f>IF(N572="snížená",J572,0)</f>
        <v>0</v>
      </c>
      <c r="BG572" s="226">
        <f>IF(N572="zákl. přenesená",J572,0)</f>
        <v>0</v>
      </c>
      <c r="BH572" s="226">
        <f>IF(N572="sníž. přenesená",J572,0)</f>
        <v>0</v>
      </c>
      <c r="BI572" s="226">
        <f>IF(N572="nulová",J572,0)</f>
        <v>0</v>
      </c>
      <c r="BJ572" s="19" t="s">
        <v>79</v>
      </c>
      <c r="BK572" s="226">
        <f>ROUND(I572*H572,2)</f>
        <v>0</v>
      </c>
      <c r="BL572" s="19" t="s">
        <v>170</v>
      </c>
      <c r="BM572" s="225" t="s">
        <v>948</v>
      </c>
    </row>
    <row r="573" spans="1:47" s="2" customFormat="1" ht="12">
      <c r="A573" s="40"/>
      <c r="B573" s="41"/>
      <c r="C573" s="42"/>
      <c r="D573" s="227" t="s">
        <v>172</v>
      </c>
      <c r="E573" s="42"/>
      <c r="F573" s="228" t="s">
        <v>949</v>
      </c>
      <c r="G573" s="42"/>
      <c r="H573" s="42"/>
      <c r="I573" s="229"/>
      <c r="J573" s="42"/>
      <c r="K573" s="42"/>
      <c r="L573" s="46"/>
      <c r="M573" s="230"/>
      <c r="N573" s="231"/>
      <c r="O573" s="86"/>
      <c r="P573" s="86"/>
      <c r="Q573" s="86"/>
      <c r="R573" s="86"/>
      <c r="S573" s="86"/>
      <c r="T573" s="87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T573" s="19" t="s">
        <v>172</v>
      </c>
      <c r="AU573" s="19" t="s">
        <v>81</v>
      </c>
    </row>
    <row r="574" spans="1:47" s="2" customFormat="1" ht="12">
      <c r="A574" s="40"/>
      <c r="B574" s="41"/>
      <c r="C574" s="42"/>
      <c r="D574" s="232" t="s">
        <v>174</v>
      </c>
      <c r="E574" s="42"/>
      <c r="F574" s="233" t="s">
        <v>950</v>
      </c>
      <c r="G574" s="42"/>
      <c r="H574" s="42"/>
      <c r="I574" s="229"/>
      <c r="J574" s="42"/>
      <c r="K574" s="42"/>
      <c r="L574" s="46"/>
      <c r="M574" s="230"/>
      <c r="N574" s="231"/>
      <c r="O574" s="86"/>
      <c r="P574" s="86"/>
      <c r="Q574" s="86"/>
      <c r="R574" s="86"/>
      <c r="S574" s="86"/>
      <c r="T574" s="87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T574" s="19" t="s">
        <v>174</v>
      </c>
      <c r="AU574" s="19" t="s">
        <v>81</v>
      </c>
    </row>
    <row r="575" spans="1:65" s="2" customFormat="1" ht="24.15" customHeight="1">
      <c r="A575" s="40"/>
      <c r="B575" s="41"/>
      <c r="C575" s="214" t="s">
        <v>951</v>
      </c>
      <c r="D575" s="214" t="s">
        <v>165</v>
      </c>
      <c r="E575" s="215" t="s">
        <v>952</v>
      </c>
      <c r="F575" s="216" t="s">
        <v>953</v>
      </c>
      <c r="G575" s="217" t="s">
        <v>223</v>
      </c>
      <c r="H575" s="218">
        <v>493.902</v>
      </c>
      <c r="I575" s="219"/>
      <c r="J575" s="220">
        <f>ROUND(I575*H575,2)</f>
        <v>0</v>
      </c>
      <c r="K575" s="216" t="s">
        <v>169</v>
      </c>
      <c r="L575" s="46"/>
      <c r="M575" s="221" t="s">
        <v>19</v>
      </c>
      <c r="N575" s="222" t="s">
        <v>43</v>
      </c>
      <c r="O575" s="86"/>
      <c r="P575" s="223">
        <f>O575*H575</f>
        <v>0</v>
      </c>
      <c r="Q575" s="223">
        <v>0</v>
      </c>
      <c r="R575" s="223">
        <f>Q575*H575</f>
        <v>0</v>
      </c>
      <c r="S575" s="223">
        <v>0</v>
      </c>
      <c r="T575" s="224">
        <f>S575*H575</f>
        <v>0</v>
      </c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R575" s="225" t="s">
        <v>170</v>
      </c>
      <c r="AT575" s="225" t="s">
        <v>165</v>
      </c>
      <c r="AU575" s="225" t="s">
        <v>81</v>
      </c>
      <c r="AY575" s="19" t="s">
        <v>163</v>
      </c>
      <c r="BE575" s="226">
        <f>IF(N575="základní",J575,0)</f>
        <v>0</v>
      </c>
      <c r="BF575" s="226">
        <f>IF(N575="snížená",J575,0)</f>
        <v>0</v>
      </c>
      <c r="BG575" s="226">
        <f>IF(N575="zákl. přenesená",J575,0)</f>
        <v>0</v>
      </c>
      <c r="BH575" s="226">
        <f>IF(N575="sníž. přenesená",J575,0)</f>
        <v>0</v>
      </c>
      <c r="BI575" s="226">
        <f>IF(N575="nulová",J575,0)</f>
        <v>0</v>
      </c>
      <c r="BJ575" s="19" t="s">
        <v>79</v>
      </c>
      <c r="BK575" s="226">
        <f>ROUND(I575*H575,2)</f>
        <v>0</v>
      </c>
      <c r="BL575" s="19" t="s">
        <v>170</v>
      </c>
      <c r="BM575" s="225" t="s">
        <v>954</v>
      </c>
    </row>
    <row r="576" spans="1:47" s="2" customFormat="1" ht="12">
      <c r="A576" s="40"/>
      <c r="B576" s="41"/>
      <c r="C576" s="42"/>
      <c r="D576" s="227" t="s">
        <v>172</v>
      </c>
      <c r="E576" s="42"/>
      <c r="F576" s="228" t="s">
        <v>955</v>
      </c>
      <c r="G576" s="42"/>
      <c r="H576" s="42"/>
      <c r="I576" s="229"/>
      <c r="J576" s="42"/>
      <c r="K576" s="42"/>
      <c r="L576" s="46"/>
      <c r="M576" s="230"/>
      <c r="N576" s="231"/>
      <c r="O576" s="86"/>
      <c r="P576" s="86"/>
      <c r="Q576" s="86"/>
      <c r="R576" s="86"/>
      <c r="S576" s="86"/>
      <c r="T576" s="87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T576" s="19" t="s">
        <v>172</v>
      </c>
      <c r="AU576" s="19" t="s">
        <v>81</v>
      </c>
    </row>
    <row r="577" spans="1:47" s="2" customFormat="1" ht="12">
      <c r="A577" s="40"/>
      <c r="B577" s="41"/>
      <c r="C577" s="42"/>
      <c r="D577" s="232" t="s">
        <v>174</v>
      </c>
      <c r="E577" s="42"/>
      <c r="F577" s="233" t="s">
        <v>956</v>
      </c>
      <c r="G577" s="42"/>
      <c r="H577" s="42"/>
      <c r="I577" s="229"/>
      <c r="J577" s="42"/>
      <c r="K577" s="42"/>
      <c r="L577" s="46"/>
      <c r="M577" s="230"/>
      <c r="N577" s="231"/>
      <c r="O577" s="86"/>
      <c r="P577" s="86"/>
      <c r="Q577" s="86"/>
      <c r="R577" s="86"/>
      <c r="S577" s="86"/>
      <c r="T577" s="87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T577" s="19" t="s">
        <v>174</v>
      </c>
      <c r="AU577" s="19" t="s">
        <v>81</v>
      </c>
    </row>
    <row r="578" spans="1:51" s="13" customFormat="1" ht="12">
      <c r="A578" s="13"/>
      <c r="B578" s="234"/>
      <c r="C578" s="235"/>
      <c r="D578" s="227" t="s">
        <v>187</v>
      </c>
      <c r="E578" s="235"/>
      <c r="F578" s="237" t="s">
        <v>957</v>
      </c>
      <c r="G578" s="235"/>
      <c r="H578" s="238">
        <v>493.902</v>
      </c>
      <c r="I578" s="239"/>
      <c r="J578" s="235"/>
      <c r="K578" s="235"/>
      <c r="L578" s="240"/>
      <c r="M578" s="241"/>
      <c r="N578" s="242"/>
      <c r="O578" s="242"/>
      <c r="P578" s="242"/>
      <c r="Q578" s="242"/>
      <c r="R578" s="242"/>
      <c r="S578" s="242"/>
      <c r="T578" s="24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44" t="s">
        <v>187</v>
      </c>
      <c r="AU578" s="244" t="s">
        <v>81</v>
      </c>
      <c r="AV578" s="13" t="s">
        <v>81</v>
      </c>
      <c r="AW578" s="13" t="s">
        <v>4</v>
      </c>
      <c r="AX578" s="13" t="s">
        <v>79</v>
      </c>
      <c r="AY578" s="244" t="s">
        <v>163</v>
      </c>
    </row>
    <row r="579" spans="1:65" s="2" customFormat="1" ht="37.8" customHeight="1">
      <c r="A579" s="40"/>
      <c r="B579" s="41"/>
      <c r="C579" s="214" t="s">
        <v>958</v>
      </c>
      <c r="D579" s="214" t="s">
        <v>165</v>
      </c>
      <c r="E579" s="215" t="s">
        <v>959</v>
      </c>
      <c r="F579" s="216" t="s">
        <v>960</v>
      </c>
      <c r="G579" s="217" t="s">
        <v>223</v>
      </c>
      <c r="H579" s="218">
        <v>2.2</v>
      </c>
      <c r="I579" s="219"/>
      <c r="J579" s="220">
        <f>ROUND(I579*H579,2)</f>
        <v>0</v>
      </c>
      <c r="K579" s="216" t="s">
        <v>169</v>
      </c>
      <c r="L579" s="46"/>
      <c r="M579" s="221" t="s">
        <v>19</v>
      </c>
      <c r="N579" s="222" t="s">
        <v>43</v>
      </c>
      <c r="O579" s="86"/>
      <c r="P579" s="223">
        <f>O579*H579</f>
        <v>0</v>
      </c>
      <c r="Q579" s="223">
        <v>0</v>
      </c>
      <c r="R579" s="223">
        <f>Q579*H579</f>
        <v>0</v>
      </c>
      <c r="S579" s="223">
        <v>0</v>
      </c>
      <c r="T579" s="224">
        <f>S579*H579</f>
        <v>0</v>
      </c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R579" s="225" t="s">
        <v>170</v>
      </c>
      <c r="AT579" s="225" t="s">
        <v>165</v>
      </c>
      <c r="AU579" s="225" t="s">
        <v>81</v>
      </c>
      <c r="AY579" s="19" t="s">
        <v>163</v>
      </c>
      <c r="BE579" s="226">
        <f>IF(N579="základní",J579,0)</f>
        <v>0</v>
      </c>
      <c r="BF579" s="226">
        <f>IF(N579="snížená",J579,0)</f>
        <v>0</v>
      </c>
      <c r="BG579" s="226">
        <f>IF(N579="zákl. přenesená",J579,0)</f>
        <v>0</v>
      </c>
      <c r="BH579" s="226">
        <f>IF(N579="sníž. přenesená",J579,0)</f>
        <v>0</v>
      </c>
      <c r="BI579" s="226">
        <f>IF(N579="nulová",J579,0)</f>
        <v>0</v>
      </c>
      <c r="BJ579" s="19" t="s">
        <v>79</v>
      </c>
      <c r="BK579" s="226">
        <f>ROUND(I579*H579,2)</f>
        <v>0</v>
      </c>
      <c r="BL579" s="19" t="s">
        <v>170</v>
      </c>
      <c r="BM579" s="225" t="s">
        <v>961</v>
      </c>
    </row>
    <row r="580" spans="1:47" s="2" customFormat="1" ht="12">
      <c r="A580" s="40"/>
      <c r="B580" s="41"/>
      <c r="C580" s="42"/>
      <c r="D580" s="227" t="s">
        <v>172</v>
      </c>
      <c r="E580" s="42"/>
      <c r="F580" s="228" t="s">
        <v>962</v>
      </c>
      <c r="G580" s="42"/>
      <c r="H580" s="42"/>
      <c r="I580" s="229"/>
      <c r="J580" s="42"/>
      <c r="K580" s="42"/>
      <c r="L580" s="46"/>
      <c r="M580" s="230"/>
      <c r="N580" s="231"/>
      <c r="O580" s="86"/>
      <c r="P580" s="86"/>
      <c r="Q580" s="86"/>
      <c r="R580" s="86"/>
      <c r="S580" s="86"/>
      <c r="T580" s="87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T580" s="19" t="s">
        <v>172</v>
      </c>
      <c r="AU580" s="19" t="s">
        <v>81</v>
      </c>
    </row>
    <row r="581" spans="1:47" s="2" customFormat="1" ht="12">
      <c r="A581" s="40"/>
      <c r="B581" s="41"/>
      <c r="C581" s="42"/>
      <c r="D581" s="232" t="s">
        <v>174</v>
      </c>
      <c r="E581" s="42"/>
      <c r="F581" s="233" t="s">
        <v>963</v>
      </c>
      <c r="G581" s="42"/>
      <c r="H581" s="42"/>
      <c r="I581" s="229"/>
      <c r="J581" s="42"/>
      <c r="K581" s="42"/>
      <c r="L581" s="46"/>
      <c r="M581" s="230"/>
      <c r="N581" s="231"/>
      <c r="O581" s="86"/>
      <c r="P581" s="86"/>
      <c r="Q581" s="86"/>
      <c r="R581" s="86"/>
      <c r="S581" s="86"/>
      <c r="T581" s="87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T581" s="19" t="s">
        <v>174</v>
      </c>
      <c r="AU581" s="19" t="s">
        <v>81</v>
      </c>
    </row>
    <row r="582" spans="1:65" s="2" customFormat="1" ht="33" customHeight="1">
      <c r="A582" s="40"/>
      <c r="B582" s="41"/>
      <c r="C582" s="214" t="s">
        <v>964</v>
      </c>
      <c r="D582" s="214" t="s">
        <v>165</v>
      </c>
      <c r="E582" s="215" t="s">
        <v>965</v>
      </c>
      <c r="F582" s="216" t="s">
        <v>966</v>
      </c>
      <c r="G582" s="217" t="s">
        <v>223</v>
      </c>
      <c r="H582" s="218">
        <v>0.03</v>
      </c>
      <c r="I582" s="219"/>
      <c r="J582" s="220">
        <f>ROUND(I582*H582,2)</f>
        <v>0</v>
      </c>
      <c r="K582" s="216" t="s">
        <v>169</v>
      </c>
      <c r="L582" s="46"/>
      <c r="M582" s="221" t="s">
        <v>19</v>
      </c>
      <c r="N582" s="222" t="s">
        <v>43</v>
      </c>
      <c r="O582" s="86"/>
      <c r="P582" s="223">
        <f>O582*H582</f>
        <v>0</v>
      </c>
      <c r="Q582" s="223">
        <v>0</v>
      </c>
      <c r="R582" s="223">
        <f>Q582*H582</f>
        <v>0</v>
      </c>
      <c r="S582" s="223">
        <v>0</v>
      </c>
      <c r="T582" s="224">
        <f>S582*H582</f>
        <v>0</v>
      </c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R582" s="225" t="s">
        <v>170</v>
      </c>
      <c r="AT582" s="225" t="s">
        <v>165</v>
      </c>
      <c r="AU582" s="225" t="s">
        <v>81</v>
      </c>
      <c r="AY582" s="19" t="s">
        <v>163</v>
      </c>
      <c r="BE582" s="226">
        <f>IF(N582="základní",J582,0)</f>
        <v>0</v>
      </c>
      <c r="BF582" s="226">
        <f>IF(N582="snížená",J582,0)</f>
        <v>0</v>
      </c>
      <c r="BG582" s="226">
        <f>IF(N582="zákl. přenesená",J582,0)</f>
        <v>0</v>
      </c>
      <c r="BH582" s="226">
        <f>IF(N582="sníž. přenesená",J582,0)</f>
        <v>0</v>
      </c>
      <c r="BI582" s="226">
        <f>IF(N582="nulová",J582,0)</f>
        <v>0</v>
      </c>
      <c r="BJ582" s="19" t="s">
        <v>79</v>
      </c>
      <c r="BK582" s="226">
        <f>ROUND(I582*H582,2)</f>
        <v>0</v>
      </c>
      <c r="BL582" s="19" t="s">
        <v>170</v>
      </c>
      <c r="BM582" s="225" t="s">
        <v>967</v>
      </c>
    </row>
    <row r="583" spans="1:47" s="2" customFormat="1" ht="12">
      <c r="A583" s="40"/>
      <c r="B583" s="41"/>
      <c r="C583" s="42"/>
      <c r="D583" s="227" t="s">
        <v>172</v>
      </c>
      <c r="E583" s="42"/>
      <c r="F583" s="228" t="s">
        <v>968</v>
      </c>
      <c r="G583" s="42"/>
      <c r="H583" s="42"/>
      <c r="I583" s="229"/>
      <c r="J583" s="42"/>
      <c r="K583" s="42"/>
      <c r="L583" s="46"/>
      <c r="M583" s="230"/>
      <c r="N583" s="231"/>
      <c r="O583" s="86"/>
      <c r="P583" s="86"/>
      <c r="Q583" s="86"/>
      <c r="R583" s="86"/>
      <c r="S583" s="86"/>
      <c r="T583" s="87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T583" s="19" t="s">
        <v>172</v>
      </c>
      <c r="AU583" s="19" t="s">
        <v>81</v>
      </c>
    </row>
    <row r="584" spans="1:47" s="2" customFormat="1" ht="12">
      <c r="A584" s="40"/>
      <c r="B584" s="41"/>
      <c r="C584" s="42"/>
      <c r="D584" s="232" t="s">
        <v>174</v>
      </c>
      <c r="E584" s="42"/>
      <c r="F584" s="233" t="s">
        <v>969</v>
      </c>
      <c r="G584" s="42"/>
      <c r="H584" s="42"/>
      <c r="I584" s="229"/>
      <c r="J584" s="42"/>
      <c r="K584" s="42"/>
      <c r="L584" s="46"/>
      <c r="M584" s="230"/>
      <c r="N584" s="231"/>
      <c r="O584" s="86"/>
      <c r="P584" s="86"/>
      <c r="Q584" s="86"/>
      <c r="R584" s="86"/>
      <c r="S584" s="86"/>
      <c r="T584" s="87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T584" s="19" t="s">
        <v>174</v>
      </c>
      <c r="AU584" s="19" t="s">
        <v>81</v>
      </c>
    </row>
    <row r="585" spans="1:65" s="2" customFormat="1" ht="37.8" customHeight="1">
      <c r="A585" s="40"/>
      <c r="B585" s="41"/>
      <c r="C585" s="214" t="s">
        <v>970</v>
      </c>
      <c r="D585" s="214" t="s">
        <v>165</v>
      </c>
      <c r="E585" s="215" t="s">
        <v>971</v>
      </c>
      <c r="F585" s="216" t="s">
        <v>972</v>
      </c>
      <c r="G585" s="217" t="s">
        <v>223</v>
      </c>
      <c r="H585" s="218">
        <v>0.3</v>
      </c>
      <c r="I585" s="219"/>
      <c r="J585" s="220">
        <f>ROUND(I585*H585,2)</f>
        <v>0</v>
      </c>
      <c r="K585" s="216" t="s">
        <v>169</v>
      </c>
      <c r="L585" s="46"/>
      <c r="M585" s="221" t="s">
        <v>19</v>
      </c>
      <c r="N585" s="222" t="s">
        <v>43</v>
      </c>
      <c r="O585" s="86"/>
      <c r="P585" s="223">
        <f>O585*H585</f>
        <v>0</v>
      </c>
      <c r="Q585" s="223">
        <v>0</v>
      </c>
      <c r="R585" s="223">
        <f>Q585*H585</f>
        <v>0</v>
      </c>
      <c r="S585" s="223">
        <v>0</v>
      </c>
      <c r="T585" s="224">
        <f>S585*H585</f>
        <v>0</v>
      </c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R585" s="225" t="s">
        <v>170</v>
      </c>
      <c r="AT585" s="225" t="s">
        <v>165</v>
      </c>
      <c r="AU585" s="225" t="s">
        <v>81</v>
      </c>
      <c r="AY585" s="19" t="s">
        <v>163</v>
      </c>
      <c r="BE585" s="226">
        <f>IF(N585="základní",J585,0)</f>
        <v>0</v>
      </c>
      <c r="BF585" s="226">
        <f>IF(N585="snížená",J585,0)</f>
        <v>0</v>
      </c>
      <c r="BG585" s="226">
        <f>IF(N585="zákl. přenesená",J585,0)</f>
        <v>0</v>
      </c>
      <c r="BH585" s="226">
        <f>IF(N585="sníž. přenesená",J585,0)</f>
        <v>0</v>
      </c>
      <c r="BI585" s="226">
        <f>IF(N585="nulová",J585,0)</f>
        <v>0</v>
      </c>
      <c r="BJ585" s="19" t="s">
        <v>79</v>
      </c>
      <c r="BK585" s="226">
        <f>ROUND(I585*H585,2)</f>
        <v>0</v>
      </c>
      <c r="BL585" s="19" t="s">
        <v>170</v>
      </c>
      <c r="BM585" s="225" t="s">
        <v>973</v>
      </c>
    </row>
    <row r="586" spans="1:47" s="2" customFormat="1" ht="12">
      <c r="A586" s="40"/>
      <c r="B586" s="41"/>
      <c r="C586" s="42"/>
      <c r="D586" s="227" t="s">
        <v>172</v>
      </c>
      <c r="E586" s="42"/>
      <c r="F586" s="228" t="s">
        <v>974</v>
      </c>
      <c r="G586" s="42"/>
      <c r="H586" s="42"/>
      <c r="I586" s="229"/>
      <c r="J586" s="42"/>
      <c r="K586" s="42"/>
      <c r="L586" s="46"/>
      <c r="M586" s="230"/>
      <c r="N586" s="231"/>
      <c r="O586" s="86"/>
      <c r="P586" s="86"/>
      <c r="Q586" s="86"/>
      <c r="R586" s="86"/>
      <c r="S586" s="86"/>
      <c r="T586" s="87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T586" s="19" t="s">
        <v>172</v>
      </c>
      <c r="AU586" s="19" t="s">
        <v>81</v>
      </c>
    </row>
    <row r="587" spans="1:47" s="2" customFormat="1" ht="12">
      <c r="A587" s="40"/>
      <c r="B587" s="41"/>
      <c r="C587" s="42"/>
      <c r="D587" s="232" t="s">
        <v>174</v>
      </c>
      <c r="E587" s="42"/>
      <c r="F587" s="233" t="s">
        <v>975</v>
      </c>
      <c r="G587" s="42"/>
      <c r="H587" s="42"/>
      <c r="I587" s="229"/>
      <c r="J587" s="42"/>
      <c r="K587" s="42"/>
      <c r="L587" s="46"/>
      <c r="M587" s="230"/>
      <c r="N587" s="231"/>
      <c r="O587" s="86"/>
      <c r="P587" s="86"/>
      <c r="Q587" s="86"/>
      <c r="R587" s="86"/>
      <c r="S587" s="86"/>
      <c r="T587" s="87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T587" s="19" t="s">
        <v>174</v>
      </c>
      <c r="AU587" s="19" t="s">
        <v>81</v>
      </c>
    </row>
    <row r="588" spans="1:65" s="2" customFormat="1" ht="37.8" customHeight="1">
      <c r="A588" s="40"/>
      <c r="B588" s="41"/>
      <c r="C588" s="214" t="s">
        <v>976</v>
      </c>
      <c r="D588" s="214" t="s">
        <v>165</v>
      </c>
      <c r="E588" s="215" t="s">
        <v>977</v>
      </c>
      <c r="F588" s="216" t="s">
        <v>978</v>
      </c>
      <c r="G588" s="217" t="s">
        <v>223</v>
      </c>
      <c r="H588" s="218">
        <v>13.8</v>
      </c>
      <c r="I588" s="219"/>
      <c r="J588" s="220">
        <f>ROUND(I588*H588,2)</f>
        <v>0</v>
      </c>
      <c r="K588" s="216" t="s">
        <v>169</v>
      </c>
      <c r="L588" s="46"/>
      <c r="M588" s="221" t="s">
        <v>19</v>
      </c>
      <c r="N588" s="222" t="s">
        <v>43</v>
      </c>
      <c r="O588" s="86"/>
      <c r="P588" s="223">
        <f>O588*H588</f>
        <v>0</v>
      </c>
      <c r="Q588" s="223">
        <v>0</v>
      </c>
      <c r="R588" s="223">
        <f>Q588*H588</f>
        <v>0</v>
      </c>
      <c r="S588" s="223">
        <v>0</v>
      </c>
      <c r="T588" s="224">
        <f>S588*H588</f>
        <v>0</v>
      </c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R588" s="225" t="s">
        <v>170</v>
      </c>
      <c r="AT588" s="225" t="s">
        <v>165</v>
      </c>
      <c r="AU588" s="225" t="s">
        <v>81</v>
      </c>
      <c r="AY588" s="19" t="s">
        <v>163</v>
      </c>
      <c r="BE588" s="226">
        <f>IF(N588="základní",J588,0)</f>
        <v>0</v>
      </c>
      <c r="BF588" s="226">
        <f>IF(N588="snížená",J588,0)</f>
        <v>0</v>
      </c>
      <c r="BG588" s="226">
        <f>IF(N588="zákl. přenesená",J588,0)</f>
        <v>0</v>
      </c>
      <c r="BH588" s="226">
        <f>IF(N588="sníž. přenesená",J588,0)</f>
        <v>0</v>
      </c>
      <c r="BI588" s="226">
        <f>IF(N588="nulová",J588,0)</f>
        <v>0</v>
      </c>
      <c r="BJ588" s="19" t="s">
        <v>79</v>
      </c>
      <c r="BK588" s="226">
        <f>ROUND(I588*H588,2)</f>
        <v>0</v>
      </c>
      <c r="BL588" s="19" t="s">
        <v>170</v>
      </c>
      <c r="BM588" s="225" t="s">
        <v>979</v>
      </c>
    </row>
    <row r="589" spans="1:47" s="2" customFormat="1" ht="12">
      <c r="A589" s="40"/>
      <c r="B589" s="41"/>
      <c r="C589" s="42"/>
      <c r="D589" s="227" t="s">
        <v>172</v>
      </c>
      <c r="E589" s="42"/>
      <c r="F589" s="228" t="s">
        <v>980</v>
      </c>
      <c r="G589" s="42"/>
      <c r="H589" s="42"/>
      <c r="I589" s="229"/>
      <c r="J589" s="42"/>
      <c r="K589" s="42"/>
      <c r="L589" s="46"/>
      <c r="M589" s="230"/>
      <c r="N589" s="231"/>
      <c r="O589" s="86"/>
      <c r="P589" s="86"/>
      <c r="Q589" s="86"/>
      <c r="R589" s="86"/>
      <c r="S589" s="86"/>
      <c r="T589" s="87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T589" s="19" t="s">
        <v>172</v>
      </c>
      <c r="AU589" s="19" t="s">
        <v>81</v>
      </c>
    </row>
    <row r="590" spans="1:47" s="2" customFormat="1" ht="12">
      <c r="A590" s="40"/>
      <c r="B590" s="41"/>
      <c r="C590" s="42"/>
      <c r="D590" s="232" t="s">
        <v>174</v>
      </c>
      <c r="E590" s="42"/>
      <c r="F590" s="233" t="s">
        <v>981</v>
      </c>
      <c r="G590" s="42"/>
      <c r="H590" s="42"/>
      <c r="I590" s="229"/>
      <c r="J590" s="42"/>
      <c r="K590" s="42"/>
      <c r="L590" s="46"/>
      <c r="M590" s="230"/>
      <c r="N590" s="231"/>
      <c r="O590" s="86"/>
      <c r="P590" s="86"/>
      <c r="Q590" s="86"/>
      <c r="R590" s="86"/>
      <c r="S590" s="86"/>
      <c r="T590" s="87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T590" s="19" t="s">
        <v>174</v>
      </c>
      <c r="AU590" s="19" t="s">
        <v>81</v>
      </c>
    </row>
    <row r="591" spans="1:65" s="2" customFormat="1" ht="37.8" customHeight="1">
      <c r="A591" s="40"/>
      <c r="B591" s="41"/>
      <c r="C591" s="214" t="s">
        <v>982</v>
      </c>
      <c r="D591" s="214" t="s">
        <v>165</v>
      </c>
      <c r="E591" s="215" t="s">
        <v>983</v>
      </c>
      <c r="F591" s="216" t="s">
        <v>984</v>
      </c>
      <c r="G591" s="217" t="s">
        <v>223</v>
      </c>
      <c r="H591" s="218">
        <v>0.4</v>
      </c>
      <c r="I591" s="219"/>
      <c r="J591" s="220">
        <f>ROUND(I591*H591,2)</f>
        <v>0</v>
      </c>
      <c r="K591" s="216" t="s">
        <v>169</v>
      </c>
      <c r="L591" s="46"/>
      <c r="M591" s="221" t="s">
        <v>19</v>
      </c>
      <c r="N591" s="222" t="s">
        <v>43</v>
      </c>
      <c r="O591" s="86"/>
      <c r="P591" s="223">
        <f>O591*H591</f>
        <v>0</v>
      </c>
      <c r="Q591" s="223">
        <v>0</v>
      </c>
      <c r="R591" s="223">
        <f>Q591*H591</f>
        <v>0</v>
      </c>
      <c r="S591" s="223">
        <v>0</v>
      </c>
      <c r="T591" s="224">
        <f>S591*H591</f>
        <v>0</v>
      </c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R591" s="225" t="s">
        <v>170</v>
      </c>
      <c r="AT591" s="225" t="s">
        <v>165</v>
      </c>
      <c r="AU591" s="225" t="s">
        <v>81</v>
      </c>
      <c r="AY591" s="19" t="s">
        <v>163</v>
      </c>
      <c r="BE591" s="226">
        <f>IF(N591="základní",J591,0)</f>
        <v>0</v>
      </c>
      <c r="BF591" s="226">
        <f>IF(N591="snížená",J591,0)</f>
        <v>0</v>
      </c>
      <c r="BG591" s="226">
        <f>IF(N591="zákl. přenesená",J591,0)</f>
        <v>0</v>
      </c>
      <c r="BH591" s="226">
        <f>IF(N591="sníž. přenesená",J591,0)</f>
        <v>0</v>
      </c>
      <c r="BI591" s="226">
        <f>IF(N591="nulová",J591,0)</f>
        <v>0</v>
      </c>
      <c r="BJ591" s="19" t="s">
        <v>79</v>
      </c>
      <c r="BK591" s="226">
        <f>ROUND(I591*H591,2)</f>
        <v>0</v>
      </c>
      <c r="BL591" s="19" t="s">
        <v>170</v>
      </c>
      <c r="BM591" s="225" t="s">
        <v>985</v>
      </c>
    </row>
    <row r="592" spans="1:47" s="2" customFormat="1" ht="12">
      <c r="A592" s="40"/>
      <c r="B592" s="41"/>
      <c r="C592" s="42"/>
      <c r="D592" s="227" t="s">
        <v>172</v>
      </c>
      <c r="E592" s="42"/>
      <c r="F592" s="228" t="s">
        <v>986</v>
      </c>
      <c r="G592" s="42"/>
      <c r="H592" s="42"/>
      <c r="I592" s="229"/>
      <c r="J592" s="42"/>
      <c r="K592" s="42"/>
      <c r="L592" s="46"/>
      <c r="M592" s="230"/>
      <c r="N592" s="231"/>
      <c r="O592" s="86"/>
      <c r="P592" s="86"/>
      <c r="Q592" s="86"/>
      <c r="R592" s="86"/>
      <c r="S592" s="86"/>
      <c r="T592" s="87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T592" s="19" t="s">
        <v>172</v>
      </c>
      <c r="AU592" s="19" t="s">
        <v>81</v>
      </c>
    </row>
    <row r="593" spans="1:47" s="2" customFormat="1" ht="12">
      <c r="A593" s="40"/>
      <c r="B593" s="41"/>
      <c r="C593" s="42"/>
      <c r="D593" s="232" t="s">
        <v>174</v>
      </c>
      <c r="E593" s="42"/>
      <c r="F593" s="233" t="s">
        <v>987</v>
      </c>
      <c r="G593" s="42"/>
      <c r="H593" s="42"/>
      <c r="I593" s="229"/>
      <c r="J593" s="42"/>
      <c r="K593" s="42"/>
      <c r="L593" s="46"/>
      <c r="M593" s="230"/>
      <c r="N593" s="231"/>
      <c r="O593" s="86"/>
      <c r="P593" s="86"/>
      <c r="Q593" s="86"/>
      <c r="R593" s="86"/>
      <c r="S593" s="86"/>
      <c r="T593" s="87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T593" s="19" t="s">
        <v>174</v>
      </c>
      <c r="AU593" s="19" t="s">
        <v>81</v>
      </c>
    </row>
    <row r="594" spans="1:65" s="2" customFormat="1" ht="33" customHeight="1">
      <c r="A594" s="40"/>
      <c r="B594" s="41"/>
      <c r="C594" s="214" t="s">
        <v>988</v>
      </c>
      <c r="D594" s="214" t="s">
        <v>165</v>
      </c>
      <c r="E594" s="215" t="s">
        <v>989</v>
      </c>
      <c r="F594" s="216" t="s">
        <v>990</v>
      </c>
      <c r="G594" s="217" t="s">
        <v>223</v>
      </c>
      <c r="H594" s="218">
        <v>3.3</v>
      </c>
      <c r="I594" s="219"/>
      <c r="J594" s="220">
        <f>ROUND(I594*H594,2)</f>
        <v>0</v>
      </c>
      <c r="K594" s="216" t="s">
        <v>169</v>
      </c>
      <c r="L594" s="46"/>
      <c r="M594" s="221" t="s">
        <v>19</v>
      </c>
      <c r="N594" s="222" t="s">
        <v>43</v>
      </c>
      <c r="O594" s="86"/>
      <c r="P594" s="223">
        <f>O594*H594</f>
        <v>0</v>
      </c>
      <c r="Q594" s="223">
        <v>0</v>
      </c>
      <c r="R594" s="223">
        <f>Q594*H594</f>
        <v>0</v>
      </c>
      <c r="S594" s="223">
        <v>0</v>
      </c>
      <c r="T594" s="224">
        <f>S594*H594</f>
        <v>0</v>
      </c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R594" s="225" t="s">
        <v>170</v>
      </c>
      <c r="AT594" s="225" t="s">
        <v>165</v>
      </c>
      <c r="AU594" s="225" t="s">
        <v>81</v>
      </c>
      <c r="AY594" s="19" t="s">
        <v>163</v>
      </c>
      <c r="BE594" s="226">
        <f>IF(N594="základní",J594,0)</f>
        <v>0</v>
      </c>
      <c r="BF594" s="226">
        <f>IF(N594="snížená",J594,0)</f>
        <v>0</v>
      </c>
      <c r="BG594" s="226">
        <f>IF(N594="zákl. přenesená",J594,0)</f>
        <v>0</v>
      </c>
      <c r="BH594" s="226">
        <f>IF(N594="sníž. přenesená",J594,0)</f>
        <v>0</v>
      </c>
      <c r="BI594" s="226">
        <f>IF(N594="nulová",J594,0)</f>
        <v>0</v>
      </c>
      <c r="BJ594" s="19" t="s">
        <v>79</v>
      </c>
      <c r="BK594" s="226">
        <f>ROUND(I594*H594,2)</f>
        <v>0</v>
      </c>
      <c r="BL594" s="19" t="s">
        <v>170</v>
      </c>
      <c r="BM594" s="225" t="s">
        <v>991</v>
      </c>
    </row>
    <row r="595" spans="1:47" s="2" customFormat="1" ht="12">
      <c r="A595" s="40"/>
      <c r="B595" s="41"/>
      <c r="C595" s="42"/>
      <c r="D595" s="227" t="s">
        <v>172</v>
      </c>
      <c r="E595" s="42"/>
      <c r="F595" s="228" t="s">
        <v>992</v>
      </c>
      <c r="G595" s="42"/>
      <c r="H595" s="42"/>
      <c r="I595" s="229"/>
      <c r="J595" s="42"/>
      <c r="K595" s="42"/>
      <c r="L595" s="46"/>
      <c r="M595" s="230"/>
      <c r="N595" s="231"/>
      <c r="O595" s="86"/>
      <c r="P595" s="86"/>
      <c r="Q595" s="86"/>
      <c r="R595" s="86"/>
      <c r="S595" s="86"/>
      <c r="T595" s="87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T595" s="19" t="s">
        <v>172</v>
      </c>
      <c r="AU595" s="19" t="s">
        <v>81</v>
      </c>
    </row>
    <row r="596" spans="1:47" s="2" customFormat="1" ht="12">
      <c r="A596" s="40"/>
      <c r="B596" s="41"/>
      <c r="C596" s="42"/>
      <c r="D596" s="232" t="s">
        <v>174</v>
      </c>
      <c r="E596" s="42"/>
      <c r="F596" s="233" t="s">
        <v>993</v>
      </c>
      <c r="G596" s="42"/>
      <c r="H596" s="42"/>
      <c r="I596" s="229"/>
      <c r="J596" s="42"/>
      <c r="K596" s="42"/>
      <c r="L596" s="46"/>
      <c r="M596" s="230"/>
      <c r="N596" s="231"/>
      <c r="O596" s="86"/>
      <c r="P596" s="86"/>
      <c r="Q596" s="86"/>
      <c r="R596" s="86"/>
      <c r="S596" s="86"/>
      <c r="T596" s="87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T596" s="19" t="s">
        <v>174</v>
      </c>
      <c r="AU596" s="19" t="s">
        <v>81</v>
      </c>
    </row>
    <row r="597" spans="1:65" s="2" customFormat="1" ht="44.25" customHeight="1">
      <c r="A597" s="40"/>
      <c r="B597" s="41"/>
      <c r="C597" s="214" t="s">
        <v>994</v>
      </c>
      <c r="D597" s="214" t="s">
        <v>165</v>
      </c>
      <c r="E597" s="215" t="s">
        <v>995</v>
      </c>
      <c r="F597" s="216" t="s">
        <v>996</v>
      </c>
      <c r="G597" s="217" t="s">
        <v>223</v>
      </c>
      <c r="H597" s="218">
        <v>19.83</v>
      </c>
      <c r="I597" s="219"/>
      <c r="J597" s="220">
        <f>ROUND(I597*H597,2)</f>
        <v>0</v>
      </c>
      <c r="K597" s="216" t="s">
        <v>169</v>
      </c>
      <c r="L597" s="46"/>
      <c r="M597" s="221" t="s">
        <v>19</v>
      </c>
      <c r="N597" s="222" t="s">
        <v>43</v>
      </c>
      <c r="O597" s="86"/>
      <c r="P597" s="223">
        <f>O597*H597</f>
        <v>0</v>
      </c>
      <c r="Q597" s="223">
        <v>0</v>
      </c>
      <c r="R597" s="223">
        <f>Q597*H597</f>
        <v>0</v>
      </c>
      <c r="S597" s="223">
        <v>0</v>
      </c>
      <c r="T597" s="224">
        <f>S597*H597</f>
        <v>0</v>
      </c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R597" s="225" t="s">
        <v>170</v>
      </c>
      <c r="AT597" s="225" t="s">
        <v>165</v>
      </c>
      <c r="AU597" s="225" t="s">
        <v>81</v>
      </c>
      <c r="AY597" s="19" t="s">
        <v>163</v>
      </c>
      <c r="BE597" s="226">
        <f>IF(N597="základní",J597,0)</f>
        <v>0</v>
      </c>
      <c r="BF597" s="226">
        <f>IF(N597="snížená",J597,0)</f>
        <v>0</v>
      </c>
      <c r="BG597" s="226">
        <f>IF(N597="zákl. přenesená",J597,0)</f>
        <v>0</v>
      </c>
      <c r="BH597" s="226">
        <f>IF(N597="sníž. přenesená",J597,0)</f>
        <v>0</v>
      </c>
      <c r="BI597" s="226">
        <f>IF(N597="nulová",J597,0)</f>
        <v>0</v>
      </c>
      <c r="BJ597" s="19" t="s">
        <v>79</v>
      </c>
      <c r="BK597" s="226">
        <f>ROUND(I597*H597,2)</f>
        <v>0</v>
      </c>
      <c r="BL597" s="19" t="s">
        <v>170</v>
      </c>
      <c r="BM597" s="225" t="s">
        <v>997</v>
      </c>
    </row>
    <row r="598" spans="1:47" s="2" customFormat="1" ht="12">
      <c r="A598" s="40"/>
      <c r="B598" s="41"/>
      <c r="C598" s="42"/>
      <c r="D598" s="227" t="s">
        <v>172</v>
      </c>
      <c r="E598" s="42"/>
      <c r="F598" s="228" t="s">
        <v>998</v>
      </c>
      <c r="G598" s="42"/>
      <c r="H598" s="42"/>
      <c r="I598" s="229"/>
      <c r="J598" s="42"/>
      <c r="K598" s="42"/>
      <c r="L598" s="46"/>
      <c r="M598" s="230"/>
      <c r="N598" s="231"/>
      <c r="O598" s="86"/>
      <c r="P598" s="86"/>
      <c r="Q598" s="86"/>
      <c r="R598" s="86"/>
      <c r="S598" s="86"/>
      <c r="T598" s="87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T598" s="19" t="s">
        <v>172</v>
      </c>
      <c r="AU598" s="19" t="s">
        <v>81</v>
      </c>
    </row>
    <row r="599" spans="1:47" s="2" customFormat="1" ht="12">
      <c r="A599" s="40"/>
      <c r="B599" s="41"/>
      <c r="C599" s="42"/>
      <c r="D599" s="232" t="s">
        <v>174</v>
      </c>
      <c r="E599" s="42"/>
      <c r="F599" s="233" t="s">
        <v>999</v>
      </c>
      <c r="G599" s="42"/>
      <c r="H599" s="42"/>
      <c r="I599" s="229"/>
      <c r="J599" s="42"/>
      <c r="K599" s="42"/>
      <c r="L599" s="46"/>
      <c r="M599" s="230"/>
      <c r="N599" s="231"/>
      <c r="O599" s="86"/>
      <c r="P599" s="86"/>
      <c r="Q599" s="86"/>
      <c r="R599" s="86"/>
      <c r="S599" s="86"/>
      <c r="T599" s="87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T599" s="19" t="s">
        <v>174</v>
      </c>
      <c r="AU599" s="19" t="s">
        <v>81</v>
      </c>
    </row>
    <row r="600" spans="1:65" s="2" customFormat="1" ht="44.25" customHeight="1">
      <c r="A600" s="40"/>
      <c r="B600" s="41"/>
      <c r="C600" s="214" t="s">
        <v>1000</v>
      </c>
      <c r="D600" s="214" t="s">
        <v>165</v>
      </c>
      <c r="E600" s="215" t="s">
        <v>1001</v>
      </c>
      <c r="F600" s="216" t="s">
        <v>225</v>
      </c>
      <c r="G600" s="217" t="s">
        <v>223</v>
      </c>
      <c r="H600" s="218">
        <v>8.12</v>
      </c>
      <c r="I600" s="219"/>
      <c r="J600" s="220">
        <f>ROUND(I600*H600,2)</f>
        <v>0</v>
      </c>
      <c r="K600" s="216" t="s">
        <v>169</v>
      </c>
      <c r="L600" s="46"/>
      <c r="M600" s="221" t="s">
        <v>19</v>
      </c>
      <c r="N600" s="222" t="s">
        <v>43</v>
      </c>
      <c r="O600" s="86"/>
      <c r="P600" s="223">
        <f>O600*H600</f>
        <v>0</v>
      </c>
      <c r="Q600" s="223">
        <v>0</v>
      </c>
      <c r="R600" s="223">
        <f>Q600*H600</f>
        <v>0</v>
      </c>
      <c r="S600" s="223">
        <v>0</v>
      </c>
      <c r="T600" s="224">
        <f>S600*H600</f>
        <v>0</v>
      </c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R600" s="225" t="s">
        <v>170</v>
      </c>
      <c r="AT600" s="225" t="s">
        <v>165</v>
      </c>
      <c r="AU600" s="225" t="s">
        <v>81</v>
      </c>
      <c r="AY600" s="19" t="s">
        <v>163</v>
      </c>
      <c r="BE600" s="226">
        <f>IF(N600="základní",J600,0)</f>
        <v>0</v>
      </c>
      <c r="BF600" s="226">
        <f>IF(N600="snížená",J600,0)</f>
        <v>0</v>
      </c>
      <c r="BG600" s="226">
        <f>IF(N600="zákl. přenesená",J600,0)</f>
        <v>0</v>
      </c>
      <c r="BH600" s="226">
        <f>IF(N600="sníž. přenesená",J600,0)</f>
        <v>0</v>
      </c>
      <c r="BI600" s="226">
        <f>IF(N600="nulová",J600,0)</f>
        <v>0</v>
      </c>
      <c r="BJ600" s="19" t="s">
        <v>79</v>
      </c>
      <c r="BK600" s="226">
        <f>ROUND(I600*H600,2)</f>
        <v>0</v>
      </c>
      <c r="BL600" s="19" t="s">
        <v>170</v>
      </c>
      <c r="BM600" s="225" t="s">
        <v>1002</v>
      </c>
    </row>
    <row r="601" spans="1:47" s="2" customFormat="1" ht="12">
      <c r="A601" s="40"/>
      <c r="B601" s="41"/>
      <c r="C601" s="42"/>
      <c r="D601" s="227" t="s">
        <v>172</v>
      </c>
      <c r="E601" s="42"/>
      <c r="F601" s="228" t="s">
        <v>225</v>
      </c>
      <c r="G601" s="42"/>
      <c r="H601" s="42"/>
      <c r="I601" s="229"/>
      <c r="J601" s="42"/>
      <c r="K601" s="42"/>
      <c r="L601" s="46"/>
      <c r="M601" s="230"/>
      <c r="N601" s="231"/>
      <c r="O601" s="86"/>
      <c r="P601" s="86"/>
      <c r="Q601" s="86"/>
      <c r="R601" s="86"/>
      <c r="S601" s="86"/>
      <c r="T601" s="87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T601" s="19" t="s">
        <v>172</v>
      </c>
      <c r="AU601" s="19" t="s">
        <v>81</v>
      </c>
    </row>
    <row r="602" spans="1:47" s="2" customFormat="1" ht="12">
      <c r="A602" s="40"/>
      <c r="B602" s="41"/>
      <c r="C602" s="42"/>
      <c r="D602" s="232" t="s">
        <v>174</v>
      </c>
      <c r="E602" s="42"/>
      <c r="F602" s="233" t="s">
        <v>1003</v>
      </c>
      <c r="G602" s="42"/>
      <c r="H602" s="42"/>
      <c r="I602" s="229"/>
      <c r="J602" s="42"/>
      <c r="K602" s="42"/>
      <c r="L602" s="46"/>
      <c r="M602" s="230"/>
      <c r="N602" s="231"/>
      <c r="O602" s="86"/>
      <c r="P602" s="86"/>
      <c r="Q602" s="86"/>
      <c r="R602" s="86"/>
      <c r="S602" s="86"/>
      <c r="T602" s="87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T602" s="19" t="s">
        <v>174</v>
      </c>
      <c r="AU602" s="19" t="s">
        <v>81</v>
      </c>
    </row>
    <row r="603" spans="1:65" s="2" customFormat="1" ht="44.25" customHeight="1">
      <c r="A603" s="40"/>
      <c r="B603" s="41"/>
      <c r="C603" s="214" t="s">
        <v>1004</v>
      </c>
      <c r="D603" s="214" t="s">
        <v>165</v>
      </c>
      <c r="E603" s="215" t="s">
        <v>1005</v>
      </c>
      <c r="F603" s="216" t="s">
        <v>1006</v>
      </c>
      <c r="G603" s="217" t="s">
        <v>223</v>
      </c>
      <c r="H603" s="218">
        <v>3.74</v>
      </c>
      <c r="I603" s="219"/>
      <c r="J603" s="220">
        <f>ROUND(I603*H603,2)</f>
        <v>0</v>
      </c>
      <c r="K603" s="216" t="s">
        <v>169</v>
      </c>
      <c r="L603" s="46"/>
      <c r="M603" s="221" t="s">
        <v>19</v>
      </c>
      <c r="N603" s="222" t="s">
        <v>43</v>
      </c>
      <c r="O603" s="86"/>
      <c r="P603" s="223">
        <f>O603*H603</f>
        <v>0</v>
      </c>
      <c r="Q603" s="223">
        <v>0</v>
      </c>
      <c r="R603" s="223">
        <f>Q603*H603</f>
        <v>0</v>
      </c>
      <c r="S603" s="223">
        <v>0</v>
      </c>
      <c r="T603" s="224">
        <f>S603*H603</f>
        <v>0</v>
      </c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R603" s="225" t="s">
        <v>170</v>
      </c>
      <c r="AT603" s="225" t="s">
        <v>165</v>
      </c>
      <c r="AU603" s="225" t="s">
        <v>81</v>
      </c>
      <c r="AY603" s="19" t="s">
        <v>163</v>
      </c>
      <c r="BE603" s="226">
        <f>IF(N603="základní",J603,0)</f>
        <v>0</v>
      </c>
      <c r="BF603" s="226">
        <f>IF(N603="snížená",J603,0)</f>
        <v>0</v>
      </c>
      <c r="BG603" s="226">
        <f>IF(N603="zákl. přenesená",J603,0)</f>
        <v>0</v>
      </c>
      <c r="BH603" s="226">
        <f>IF(N603="sníž. přenesená",J603,0)</f>
        <v>0</v>
      </c>
      <c r="BI603" s="226">
        <f>IF(N603="nulová",J603,0)</f>
        <v>0</v>
      </c>
      <c r="BJ603" s="19" t="s">
        <v>79</v>
      </c>
      <c r="BK603" s="226">
        <f>ROUND(I603*H603,2)</f>
        <v>0</v>
      </c>
      <c r="BL603" s="19" t="s">
        <v>170</v>
      </c>
      <c r="BM603" s="225" t="s">
        <v>1007</v>
      </c>
    </row>
    <row r="604" spans="1:47" s="2" customFormat="1" ht="12">
      <c r="A604" s="40"/>
      <c r="B604" s="41"/>
      <c r="C604" s="42"/>
      <c r="D604" s="227" t="s">
        <v>172</v>
      </c>
      <c r="E604" s="42"/>
      <c r="F604" s="228" t="s">
        <v>1006</v>
      </c>
      <c r="G604" s="42"/>
      <c r="H604" s="42"/>
      <c r="I604" s="229"/>
      <c r="J604" s="42"/>
      <c r="K604" s="42"/>
      <c r="L604" s="46"/>
      <c r="M604" s="230"/>
      <c r="N604" s="231"/>
      <c r="O604" s="86"/>
      <c r="P604" s="86"/>
      <c r="Q604" s="86"/>
      <c r="R604" s="86"/>
      <c r="S604" s="86"/>
      <c r="T604" s="87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T604" s="19" t="s">
        <v>172</v>
      </c>
      <c r="AU604" s="19" t="s">
        <v>81</v>
      </c>
    </row>
    <row r="605" spans="1:47" s="2" customFormat="1" ht="12">
      <c r="A605" s="40"/>
      <c r="B605" s="41"/>
      <c r="C605" s="42"/>
      <c r="D605" s="232" t="s">
        <v>174</v>
      </c>
      <c r="E605" s="42"/>
      <c r="F605" s="233" t="s">
        <v>1008</v>
      </c>
      <c r="G605" s="42"/>
      <c r="H605" s="42"/>
      <c r="I605" s="229"/>
      <c r="J605" s="42"/>
      <c r="K605" s="42"/>
      <c r="L605" s="46"/>
      <c r="M605" s="230"/>
      <c r="N605" s="231"/>
      <c r="O605" s="86"/>
      <c r="P605" s="86"/>
      <c r="Q605" s="86"/>
      <c r="R605" s="86"/>
      <c r="S605" s="86"/>
      <c r="T605" s="87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T605" s="19" t="s">
        <v>174</v>
      </c>
      <c r="AU605" s="19" t="s">
        <v>81</v>
      </c>
    </row>
    <row r="606" spans="1:63" s="12" customFormat="1" ht="22.8" customHeight="1">
      <c r="A606" s="12"/>
      <c r="B606" s="198"/>
      <c r="C606" s="199"/>
      <c r="D606" s="200" t="s">
        <v>71</v>
      </c>
      <c r="E606" s="212" t="s">
        <v>1009</v>
      </c>
      <c r="F606" s="212" t="s">
        <v>1010</v>
      </c>
      <c r="G606" s="199"/>
      <c r="H606" s="199"/>
      <c r="I606" s="202"/>
      <c r="J606" s="213">
        <f>BK606</f>
        <v>0</v>
      </c>
      <c r="K606" s="199"/>
      <c r="L606" s="204"/>
      <c r="M606" s="205"/>
      <c r="N606" s="206"/>
      <c r="O606" s="206"/>
      <c r="P606" s="207">
        <f>SUM(P607:P609)</f>
        <v>0</v>
      </c>
      <c r="Q606" s="206"/>
      <c r="R606" s="207">
        <f>SUM(R607:R609)</f>
        <v>0</v>
      </c>
      <c r="S606" s="206"/>
      <c r="T606" s="208">
        <f>SUM(T607:T609)</f>
        <v>0</v>
      </c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R606" s="209" t="s">
        <v>79</v>
      </c>
      <c r="AT606" s="210" t="s">
        <v>71</v>
      </c>
      <c r="AU606" s="210" t="s">
        <v>79</v>
      </c>
      <c r="AY606" s="209" t="s">
        <v>163</v>
      </c>
      <c r="BK606" s="211">
        <f>SUM(BK607:BK609)</f>
        <v>0</v>
      </c>
    </row>
    <row r="607" spans="1:65" s="2" customFormat="1" ht="21.75" customHeight="1">
      <c r="A607" s="40"/>
      <c r="B607" s="41"/>
      <c r="C607" s="214" t="s">
        <v>1011</v>
      </c>
      <c r="D607" s="214" t="s">
        <v>165</v>
      </c>
      <c r="E607" s="215" t="s">
        <v>1012</v>
      </c>
      <c r="F607" s="216" t="s">
        <v>1013</v>
      </c>
      <c r="G607" s="217" t="s">
        <v>223</v>
      </c>
      <c r="H607" s="218">
        <v>629.451</v>
      </c>
      <c r="I607" s="219"/>
      <c r="J607" s="220">
        <f>ROUND(I607*H607,2)</f>
        <v>0</v>
      </c>
      <c r="K607" s="216" t="s">
        <v>169</v>
      </c>
      <c r="L607" s="46"/>
      <c r="M607" s="221" t="s">
        <v>19</v>
      </c>
      <c r="N607" s="222" t="s">
        <v>43</v>
      </c>
      <c r="O607" s="86"/>
      <c r="P607" s="223">
        <f>O607*H607</f>
        <v>0</v>
      </c>
      <c r="Q607" s="223">
        <v>0</v>
      </c>
      <c r="R607" s="223">
        <f>Q607*H607</f>
        <v>0</v>
      </c>
      <c r="S607" s="223">
        <v>0</v>
      </c>
      <c r="T607" s="224">
        <f>S607*H607</f>
        <v>0</v>
      </c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R607" s="225" t="s">
        <v>170</v>
      </c>
      <c r="AT607" s="225" t="s">
        <v>165</v>
      </c>
      <c r="AU607" s="225" t="s">
        <v>81</v>
      </c>
      <c r="AY607" s="19" t="s">
        <v>163</v>
      </c>
      <c r="BE607" s="226">
        <f>IF(N607="základní",J607,0)</f>
        <v>0</v>
      </c>
      <c r="BF607" s="226">
        <f>IF(N607="snížená",J607,0)</f>
        <v>0</v>
      </c>
      <c r="BG607" s="226">
        <f>IF(N607="zákl. přenesená",J607,0)</f>
        <v>0</v>
      </c>
      <c r="BH607" s="226">
        <f>IF(N607="sníž. přenesená",J607,0)</f>
        <v>0</v>
      </c>
      <c r="BI607" s="226">
        <f>IF(N607="nulová",J607,0)</f>
        <v>0</v>
      </c>
      <c r="BJ607" s="19" t="s">
        <v>79</v>
      </c>
      <c r="BK607" s="226">
        <f>ROUND(I607*H607,2)</f>
        <v>0</v>
      </c>
      <c r="BL607" s="19" t="s">
        <v>170</v>
      </c>
      <c r="BM607" s="225" t="s">
        <v>1014</v>
      </c>
    </row>
    <row r="608" spans="1:47" s="2" customFormat="1" ht="12">
      <c r="A608" s="40"/>
      <c r="B608" s="41"/>
      <c r="C608" s="42"/>
      <c r="D608" s="227" t="s">
        <v>172</v>
      </c>
      <c r="E608" s="42"/>
      <c r="F608" s="228" t="s">
        <v>1015</v>
      </c>
      <c r="G608" s="42"/>
      <c r="H608" s="42"/>
      <c r="I608" s="229"/>
      <c r="J608" s="42"/>
      <c r="K608" s="42"/>
      <c r="L608" s="46"/>
      <c r="M608" s="230"/>
      <c r="N608" s="231"/>
      <c r="O608" s="86"/>
      <c r="P608" s="86"/>
      <c r="Q608" s="86"/>
      <c r="R608" s="86"/>
      <c r="S608" s="86"/>
      <c r="T608" s="87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T608" s="19" t="s">
        <v>172</v>
      </c>
      <c r="AU608" s="19" t="s">
        <v>81</v>
      </c>
    </row>
    <row r="609" spans="1:47" s="2" customFormat="1" ht="12">
      <c r="A609" s="40"/>
      <c r="B609" s="41"/>
      <c r="C609" s="42"/>
      <c r="D609" s="232" t="s">
        <v>174</v>
      </c>
      <c r="E609" s="42"/>
      <c r="F609" s="233" t="s">
        <v>1016</v>
      </c>
      <c r="G609" s="42"/>
      <c r="H609" s="42"/>
      <c r="I609" s="229"/>
      <c r="J609" s="42"/>
      <c r="K609" s="42"/>
      <c r="L609" s="46"/>
      <c r="M609" s="230"/>
      <c r="N609" s="231"/>
      <c r="O609" s="86"/>
      <c r="P609" s="86"/>
      <c r="Q609" s="86"/>
      <c r="R609" s="86"/>
      <c r="S609" s="86"/>
      <c r="T609" s="87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T609" s="19" t="s">
        <v>174</v>
      </c>
      <c r="AU609" s="19" t="s">
        <v>81</v>
      </c>
    </row>
    <row r="610" spans="1:63" s="12" customFormat="1" ht="25.9" customHeight="1">
      <c r="A610" s="12"/>
      <c r="B610" s="198"/>
      <c r="C610" s="199"/>
      <c r="D610" s="200" t="s">
        <v>71</v>
      </c>
      <c r="E610" s="201" t="s">
        <v>1017</v>
      </c>
      <c r="F610" s="201" t="s">
        <v>1018</v>
      </c>
      <c r="G610" s="199"/>
      <c r="H610" s="199"/>
      <c r="I610" s="202"/>
      <c r="J610" s="203">
        <f>BK610</f>
        <v>0</v>
      </c>
      <c r="K610" s="199"/>
      <c r="L610" s="204"/>
      <c r="M610" s="205"/>
      <c r="N610" s="206"/>
      <c r="O610" s="206"/>
      <c r="P610" s="207">
        <f>P611+P626+P634+P645+P685+P692+P724+P756+P769+P777+P835+P856+P869+P879</f>
        <v>0</v>
      </c>
      <c r="Q610" s="206"/>
      <c r="R610" s="207">
        <f>R611+R626+R634+R645+R685+R692+R724+R756+R769+R777+R835+R856+R869+R879</f>
        <v>38.22136679999999</v>
      </c>
      <c r="S610" s="206"/>
      <c r="T610" s="208">
        <f>T611+T626+T634+T645+T685+T692+T724+T756+T769+T777+T835+T856+T869+T879</f>
        <v>9.05692375</v>
      </c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R610" s="209" t="s">
        <v>81</v>
      </c>
      <c r="AT610" s="210" t="s">
        <v>71</v>
      </c>
      <c r="AU610" s="210" t="s">
        <v>72</v>
      </c>
      <c r="AY610" s="209" t="s">
        <v>163</v>
      </c>
      <c r="BK610" s="211">
        <f>BK611+BK626+BK634+BK645+BK685+BK692+BK724+BK756+BK769+BK777+BK835+BK856+BK869+BK879</f>
        <v>0</v>
      </c>
    </row>
    <row r="611" spans="1:63" s="12" customFormat="1" ht="22.8" customHeight="1">
      <c r="A611" s="12"/>
      <c r="B611" s="198"/>
      <c r="C611" s="199"/>
      <c r="D611" s="200" t="s">
        <v>71</v>
      </c>
      <c r="E611" s="212" t="s">
        <v>1019</v>
      </c>
      <c r="F611" s="212" t="s">
        <v>1020</v>
      </c>
      <c r="G611" s="199"/>
      <c r="H611" s="199"/>
      <c r="I611" s="202"/>
      <c r="J611" s="213">
        <f>BK611</f>
        <v>0</v>
      </c>
      <c r="K611" s="199"/>
      <c r="L611" s="204"/>
      <c r="M611" s="205"/>
      <c r="N611" s="206"/>
      <c r="O611" s="206"/>
      <c r="P611" s="207">
        <f>SUM(P612:P625)</f>
        <v>0</v>
      </c>
      <c r="Q611" s="206"/>
      <c r="R611" s="207">
        <f>SUM(R612:R625)</f>
        <v>0.144267</v>
      </c>
      <c r="S611" s="206"/>
      <c r="T611" s="208">
        <f>SUM(T612:T625)</f>
        <v>0.025567999999999997</v>
      </c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R611" s="209" t="s">
        <v>81</v>
      </c>
      <c r="AT611" s="210" t="s">
        <v>71</v>
      </c>
      <c r="AU611" s="210" t="s">
        <v>79</v>
      </c>
      <c r="AY611" s="209" t="s">
        <v>163</v>
      </c>
      <c r="BK611" s="211">
        <f>SUM(BK612:BK625)</f>
        <v>0</v>
      </c>
    </row>
    <row r="612" spans="1:65" s="2" customFormat="1" ht="24.15" customHeight="1">
      <c r="A612" s="40"/>
      <c r="B612" s="41"/>
      <c r="C612" s="214" t="s">
        <v>1021</v>
      </c>
      <c r="D612" s="214" t="s">
        <v>165</v>
      </c>
      <c r="E612" s="215" t="s">
        <v>1022</v>
      </c>
      <c r="F612" s="216" t="s">
        <v>1023</v>
      </c>
      <c r="G612" s="217" t="s">
        <v>168</v>
      </c>
      <c r="H612" s="218">
        <v>7.52</v>
      </c>
      <c r="I612" s="219"/>
      <c r="J612" s="220">
        <f>ROUND(I612*H612,2)</f>
        <v>0</v>
      </c>
      <c r="K612" s="216" t="s">
        <v>169</v>
      </c>
      <c r="L612" s="46"/>
      <c r="M612" s="221" t="s">
        <v>19</v>
      </c>
      <c r="N612" s="222" t="s">
        <v>43</v>
      </c>
      <c r="O612" s="86"/>
      <c r="P612" s="223">
        <f>O612*H612</f>
        <v>0</v>
      </c>
      <c r="Q612" s="223">
        <v>0</v>
      </c>
      <c r="R612" s="223">
        <f>Q612*H612</f>
        <v>0</v>
      </c>
      <c r="S612" s="223">
        <v>0.0034</v>
      </c>
      <c r="T612" s="224">
        <f>S612*H612</f>
        <v>0.025567999999999997</v>
      </c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R612" s="225" t="s">
        <v>278</v>
      </c>
      <c r="AT612" s="225" t="s">
        <v>165</v>
      </c>
      <c r="AU612" s="225" t="s">
        <v>81</v>
      </c>
      <c r="AY612" s="19" t="s">
        <v>163</v>
      </c>
      <c r="BE612" s="226">
        <f>IF(N612="základní",J612,0)</f>
        <v>0</v>
      </c>
      <c r="BF612" s="226">
        <f>IF(N612="snížená",J612,0)</f>
        <v>0</v>
      </c>
      <c r="BG612" s="226">
        <f>IF(N612="zákl. přenesená",J612,0)</f>
        <v>0</v>
      </c>
      <c r="BH612" s="226">
        <f>IF(N612="sníž. přenesená",J612,0)</f>
        <v>0</v>
      </c>
      <c r="BI612" s="226">
        <f>IF(N612="nulová",J612,0)</f>
        <v>0</v>
      </c>
      <c r="BJ612" s="19" t="s">
        <v>79</v>
      </c>
      <c r="BK612" s="226">
        <f>ROUND(I612*H612,2)</f>
        <v>0</v>
      </c>
      <c r="BL612" s="19" t="s">
        <v>278</v>
      </c>
      <c r="BM612" s="225" t="s">
        <v>1024</v>
      </c>
    </row>
    <row r="613" spans="1:47" s="2" customFormat="1" ht="12">
      <c r="A613" s="40"/>
      <c r="B613" s="41"/>
      <c r="C613" s="42"/>
      <c r="D613" s="227" t="s">
        <v>172</v>
      </c>
      <c r="E613" s="42"/>
      <c r="F613" s="228" t="s">
        <v>1025</v>
      </c>
      <c r="G613" s="42"/>
      <c r="H613" s="42"/>
      <c r="I613" s="229"/>
      <c r="J613" s="42"/>
      <c r="K613" s="42"/>
      <c r="L613" s="46"/>
      <c r="M613" s="230"/>
      <c r="N613" s="231"/>
      <c r="O613" s="86"/>
      <c r="P613" s="86"/>
      <c r="Q613" s="86"/>
      <c r="R613" s="86"/>
      <c r="S613" s="86"/>
      <c r="T613" s="87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T613" s="19" t="s">
        <v>172</v>
      </c>
      <c r="AU613" s="19" t="s">
        <v>81</v>
      </c>
    </row>
    <row r="614" spans="1:47" s="2" customFormat="1" ht="12">
      <c r="A614" s="40"/>
      <c r="B614" s="41"/>
      <c r="C614" s="42"/>
      <c r="D614" s="232" t="s">
        <v>174</v>
      </c>
      <c r="E614" s="42"/>
      <c r="F614" s="233" t="s">
        <v>1026</v>
      </c>
      <c r="G614" s="42"/>
      <c r="H614" s="42"/>
      <c r="I614" s="229"/>
      <c r="J614" s="42"/>
      <c r="K614" s="42"/>
      <c r="L614" s="46"/>
      <c r="M614" s="230"/>
      <c r="N614" s="231"/>
      <c r="O614" s="86"/>
      <c r="P614" s="86"/>
      <c r="Q614" s="86"/>
      <c r="R614" s="86"/>
      <c r="S614" s="86"/>
      <c r="T614" s="87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T614" s="19" t="s">
        <v>174</v>
      </c>
      <c r="AU614" s="19" t="s">
        <v>81</v>
      </c>
    </row>
    <row r="615" spans="1:51" s="13" customFormat="1" ht="12">
      <c r="A615" s="13"/>
      <c r="B615" s="234"/>
      <c r="C615" s="235"/>
      <c r="D615" s="227" t="s">
        <v>187</v>
      </c>
      <c r="E615" s="236" t="s">
        <v>19</v>
      </c>
      <c r="F615" s="237" t="s">
        <v>1027</v>
      </c>
      <c r="G615" s="235"/>
      <c r="H615" s="238">
        <v>7.52</v>
      </c>
      <c r="I615" s="239"/>
      <c r="J615" s="235"/>
      <c r="K615" s="235"/>
      <c r="L615" s="240"/>
      <c r="M615" s="241"/>
      <c r="N615" s="242"/>
      <c r="O615" s="242"/>
      <c r="P615" s="242"/>
      <c r="Q615" s="242"/>
      <c r="R615" s="242"/>
      <c r="S615" s="242"/>
      <c r="T615" s="24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44" t="s">
        <v>187</v>
      </c>
      <c r="AU615" s="244" t="s">
        <v>81</v>
      </c>
      <c r="AV615" s="13" t="s">
        <v>81</v>
      </c>
      <c r="AW615" s="13" t="s">
        <v>33</v>
      </c>
      <c r="AX615" s="13" t="s">
        <v>79</v>
      </c>
      <c r="AY615" s="244" t="s">
        <v>163</v>
      </c>
    </row>
    <row r="616" spans="1:65" s="2" customFormat="1" ht="24.15" customHeight="1">
      <c r="A616" s="40"/>
      <c r="B616" s="41"/>
      <c r="C616" s="214" t="s">
        <v>1028</v>
      </c>
      <c r="D616" s="214" t="s">
        <v>165</v>
      </c>
      <c r="E616" s="215" t="s">
        <v>1029</v>
      </c>
      <c r="F616" s="216" t="s">
        <v>1030</v>
      </c>
      <c r="G616" s="217" t="s">
        <v>168</v>
      </c>
      <c r="H616" s="218">
        <v>19.159</v>
      </c>
      <c r="I616" s="219"/>
      <c r="J616" s="220">
        <f>ROUND(I616*H616,2)</f>
        <v>0</v>
      </c>
      <c r="K616" s="216" t="s">
        <v>169</v>
      </c>
      <c r="L616" s="46"/>
      <c r="M616" s="221" t="s">
        <v>19</v>
      </c>
      <c r="N616" s="222" t="s">
        <v>43</v>
      </c>
      <c r="O616" s="86"/>
      <c r="P616" s="223">
        <f>O616*H616</f>
        <v>0</v>
      </c>
      <c r="Q616" s="223">
        <v>0.006</v>
      </c>
      <c r="R616" s="223">
        <f>Q616*H616</f>
        <v>0.114954</v>
      </c>
      <c r="S616" s="223">
        <v>0</v>
      </c>
      <c r="T616" s="224">
        <f>S616*H616</f>
        <v>0</v>
      </c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R616" s="225" t="s">
        <v>278</v>
      </c>
      <c r="AT616" s="225" t="s">
        <v>165</v>
      </c>
      <c r="AU616" s="225" t="s">
        <v>81</v>
      </c>
      <c r="AY616" s="19" t="s">
        <v>163</v>
      </c>
      <c r="BE616" s="226">
        <f>IF(N616="základní",J616,0)</f>
        <v>0</v>
      </c>
      <c r="BF616" s="226">
        <f>IF(N616="snížená",J616,0)</f>
        <v>0</v>
      </c>
      <c r="BG616" s="226">
        <f>IF(N616="zákl. přenesená",J616,0)</f>
        <v>0</v>
      </c>
      <c r="BH616" s="226">
        <f>IF(N616="sníž. přenesená",J616,0)</f>
        <v>0</v>
      </c>
      <c r="BI616" s="226">
        <f>IF(N616="nulová",J616,0)</f>
        <v>0</v>
      </c>
      <c r="BJ616" s="19" t="s">
        <v>79</v>
      </c>
      <c r="BK616" s="226">
        <f>ROUND(I616*H616,2)</f>
        <v>0</v>
      </c>
      <c r="BL616" s="19" t="s">
        <v>278</v>
      </c>
      <c r="BM616" s="225" t="s">
        <v>1031</v>
      </c>
    </row>
    <row r="617" spans="1:47" s="2" customFormat="1" ht="12">
      <c r="A617" s="40"/>
      <c r="B617" s="41"/>
      <c r="C617" s="42"/>
      <c r="D617" s="227" t="s">
        <v>172</v>
      </c>
      <c r="E617" s="42"/>
      <c r="F617" s="228" t="s">
        <v>1032</v>
      </c>
      <c r="G617" s="42"/>
      <c r="H617" s="42"/>
      <c r="I617" s="229"/>
      <c r="J617" s="42"/>
      <c r="K617" s="42"/>
      <c r="L617" s="46"/>
      <c r="M617" s="230"/>
      <c r="N617" s="231"/>
      <c r="O617" s="86"/>
      <c r="P617" s="86"/>
      <c r="Q617" s="86"/>
      <c r="R617" s="86"/>
      <c r="S617" s="86"/>
      <c r="T617" s="87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T617" s="19" t="s">
        <v>172</v>
      </c>
      <c r="AU617" s="19" t="s">
        <v>81</v>
      </c>
    </row>
    <row r="618" spans="1:47" s="2" customFormat="1" ht="12">
      <c r="A618" s="40"/>
      <c r="B618" s="41"/>
      <c r="C618" s="42"/>
      <c r="D618" s="232" t="s">
        <v>174</v>
      </c>
      <c r="E618" s="42"/>
      <c r="F618" s="233" t="s">
        <v>1033</v>
      </c>
      <c r="G618" s="42"/>
      <c r="H618" s="42"/>
      <c r="I618" s="229"/>
      <c r="J618" s="42"/>
      <c r="K618" s="42"/>
      <c r="L618" s="46"/>
      <c r="M618" s="230"/>
      <c r="N618" s="231"/>
      <c r="O618" s="86"/>
      <c r="P618" s="86"/>
      <c r="Q618" s="86"/>
      <c r="R618" s="86"/>
      <c r="S618" s="86"/>
      <c r="T618" s="87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T618" s="19" t="s">
        <v>174</v>
      </c>
      <c r="AU618" s="19" t="s">
        <v>81</v>
      </c>
    </row>
    <row r="619" spans="1:51" s="13" customFormat="1" ht="12">
      <c r="A619" s="13"/>
      <c r="B619" s="234"/>
      <c r="C619" s="235"/>
      <c r="D619" s="227" t="s">
        <v>187</v>
      </c>
      <c r="E619" s="236" t="s">
        <v>19</v>
      </c>
      <c r="F619" s="237" t="s">
        <v>1034</v>
      </c>
      <c r="G619" s="235"/>
      <c r="H619" s="238">
        <v>19.159</v>
      </c>
      <c r="I619" s="239"/>
      <c r="J619" s="235"/>
      <c r="K619" s="235"/>
      <c r="L619" s="240"/>
      <c r="M619" s="241"/>
      <c r="N619" s="242"/>
      <c r="O619" s="242"/>
      <c r="P619" s="242"/>
      <c r="Q619" s="242"/>
      <c r="R619" s="242"/>
      <c r="S619" s="242"/>
      <c r="T619" s="24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44" t="s">
        <v>187</v>
      </c>
      <c r="AU619" s="244" t="s">
        <v>81</v>
      </c>
      <c r="AV619" s="13" t="s">
        <v>81</v>
      </c>
      <c r="AW619" s="13" t="s">
        <v>33</v>
      </c>
      <c r="AX619" s="13" t="s">
        <v>79</v>
      </c>
      <c r="AY619" s="244" t="s">
        <v>163</v>
      </c>
    </row>
    <row r="620" spans="1:65" s="2" customFormat="1" ht="24.15" customHeight="1">
      <c r="A620" s="40"/>
      <c r="B620" s="41"/>
      <c r="C620" s="256" t="s">
        <v>1035</v>
      </c>
      <c r="D620" s="256" t="s">
        <v>279</v>
      </c>
      <c r="E620" s="257" t="s">
        <v>1036</v>
      </c>
      <c r="F620" s="258" t="s">
        <v>1037</v>
      </c>
      <c r="G620" s="259" t="s">
        <v>168</v>
      </c>
      <c r="H620" s="260">
        <v>19.542</v>
      </c>
      <c r="I620" s="261"/>
      <c r="J620" s="262">
        <f>ROUND(I620*H620,2)</f>
        <v>0</v>
      </c>
      <c r="K620" s="258" t="s">
        <v>169</v>
      </c>
      <c r="L620" s="263"/>
      <c r="M620" s="264" t="s">
        <v>19</v>
      </c>
      <c r="N620" s="265" t="s">
        <v>43</v>
      </c>
      <c r="O620" s="86"/>
      <c r="P620" s="223">
        <f>O620*H620</f>
        <v>0</v>
      </c>
      <c r="Q620" s="223">
        <v>0.0015</v>
      </c>
      <c r="R620" s="223">
        <f>Q620*H620</f>
        <v>0.029313000000000002</v>
      </c>
      <c r="S620" s="223">
        <v>0</v>
      </c>
      <c r="T620" s="224">
        <f>S620*H620</f>
        <v>0</v>
      </c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R620" s="225" t="s">
        <v>381</v>
      </c>
      <c r="AT620" s="225" t="s">
        <v>279</v>
      </c>
      <c r="AU620" s="225" t="s">
        <v>81</v>
      </c>
      <c r="AY620" s="19" t="s">
        <v>163</v>
      </c>
      <c r="BE620" s="226">
        <f>IF(N620="základní",J620,0)</f>
        <v>0</v>
      </c>
      <c r="BF620" s="226">
        <f>IF(N620="snížená",J620,0)</f>
        <v>0</v>
      </c>
      <c r="BG620" s="226">
        <f>IF(N620="zákl. přenesená",J620,0)</f>
        <v>0</v>
      </c>
      <c r="BH620" s="226">
        <f>IF(N620="sníž. přenesená",J620,0)</f>
        <v>0</v>
      </c>
      <c r="BI620" s="226">
        <f>IF(N620="nulová",J620,0)</f>
        <v>0</v>
      </c>
      <c r="BJ620" s="19" t="s">
        <v>79</v>
      </c>
      <c r="BK620" s="226">
        <f>ROUND(I620*H620,2)</f>
        <v>0</v>
      </c>
      <c r="BL620" s="19" t="s">
        <v>278</v>
      </c>
      <c r="BM620" s="225" t="s">
        <v>1038</v>
      </c>
    </row>
    <row r="621" spans="1:47" s="2" customFormat="1" ht="12">
      <c r="A621" s="40"/>
      <c r="B621" s="41"/>
      <c r="C621" s="42"/>
      <c r="D621" s="227" t="s">
        <v>172</v>
      </c>
      <c r="E621" s="42"/>
      <c r="F621" s="228" t="s">
        <v>1037</v>
      </c>
      <c r="G621" s="42"/>
      <c r="H621" s="42"/>
      <c r="I621" s="229"/>
      <c r="J621" s="42"/>
      <c r="K621" s="42"/>
      <c r="L621" s="46"/>
      <c r="M621" s="230"/>
      <c r="N621" s="231"/>
      <c r="O621" s="86"/>
      <c r="P621" s="86"/>
      <c r="Q621" s="86"/>
      <c r="R621" s="86"/>
      <c r="S621" s="86"/>
      <c r="T621" s="87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T621" s="19" t="s">
        <v>172</v>
      </c>
      <c r="AU621" s="19" t="s">
        <v>81</v>
      </c>
    </row>
    <row r="622" spans="1:51" s="13" customFormat="1" ht="12">
      <c r="A622" s="13"/>
      <c r="B622" s="234"/>
      <c r="C622" s="235"/>
      <c r="D622" s="227" t="s">
        <v>187</v>
      </c>
      <c r="E622" s="235"/>
      <c r="F622" s="237" t="s">
        <v>1039</v>
      </c>
      <c r="G622" s="235"/>
      <c r="H622" s="238">
        <v>19.542</v>
      </c>
      <c r="I622" s="239"/>
      <c r="J622" s="235"/>
      <c r="K622" s="235"/>
      <c r="L622" s="240"/>
      <c r="M622" s="241"/>
      <c r="N622" s="242"/>
      <c r="O622" s="242"/>
      <c r="P622" s="242"/>
      <c r="Q622" s="242"/>
      <c r="R622" s="242"/>
      <c r="S622" s="242"/>
      <c r="T622" s="24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44" t="s">
        <v>187</v>
      </c>
      <c r="AU622" s="244" t="s">
        <v>81</v>
      </c>
      <c r="AV622" s="13" t="s">
        <v>81</v>
      </c>
      <c r="AW622" s="13" t="s">
        <v>4</v>
      </c>
      <c r="AX622" s="13" t="s">
        <v>79</v>
      </c>
      <c r="AY622" s="244" t="s">
        <v>163</v>
      </c>
    </row>
    <row r="623" spans="1:65" s="2" customFormat="1" ht="24.15" customHeight="1">
      <c r="A623" s="40"/>
      <c r="B623" s="41"/>
      <c r="C623" s="214" t="s">
        <v>1040</v>
      </c>
      <c r="D623" s="214" t="s">
        <v>165</v>
      </c>
      <c r="E623" s="215" t="s">
        <v>1041</v>
      </c>
      <c r="F623" s="216" t="s">
        <v>1042</v>
      </c>
      <c r="G623" s="217" t="s">
        <v>223</v>
      </c>
      <c r="H623" s="218">
        <v>0.144</v>
      </c>
      <c r="I623" s="219"/>
      <c r="J623" s="220">
        <f>ROUND(I623*H623,2)</f>
        <v>0</v>
      </c>
      <c r="K623" s="216" t="s">
        <v>169</v>
      </c>
      <c r="L623" s="46"/>
      <c r="M623" s="221" t="s">
        <v>19</v>
      </c>
      <c r="N623" s="222" t="s">
        <v>43</v>
      </c>
      <c r="O623" s="86"/>
      <c r="P623" s="223">
        <f>O623*H623</f>
        <v>0</v>
      </c>
      <c r="Q623" s="223">
        <v>0</v>
      </c>
      <c r="R623" s="223">
        <f>Q623*H623</f>
        <v>0</v>
      </c>
      <c r="S623" s="223">
        <v>0</v>
      </c>
      <c r="T623" s="224">
        <f>S623*H623</f>
        <v>0</v>
      </c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R623" s="225" t="s">
        <v>278</v>
      </c>
      <c r="AT623" s="225" t="s">
        <v>165</v>
      </c>
      <c r="AU623" s="225" t="s">
        <v>81</v>
      </c>
      <c r="AY623" s="19" t="s">
        <v>163</v>
      </c>
      <c r="BE623" s="226">
        <f>IF(N623="základní",J623,0)</f>
        <v>0</v>
      </c>
      <c r="BF623" s="226">
        <f>IF(N623="snížená",J623,0)</f>
        <v>0</v>
      </c>
      <c r="BG623" s="226">
        <f>IF(N623="zákl. přenesená",J623,0)</f>
        <v>0</v>
      </c>
      <c r="BH623" s="226">
        <f>IF(N623="sníž. přenesená",J623,0)</f>
        <v>0</v>
      </c>
      <c r="BI623" s="226">
        <f>IF(N623="nulová",J623,0)</f>
        <v>0</v>
      </c>
      <c r="BJ623" s="19" t="s">
        <v>79</v>
      </c>
      <c r="BK623" s="226">
        <f>ROUND(I623*H623,2)</f>
        <v>0</v>
      </c>
      <c r="BL623" s="19" t="s">
        <v>278</v>
      </c>
      <c r="BM623" s="225" t="s">
        <v>1043</v>
      </c>
    </row>
    <row r="624" spans="1:47" s="2" customFormat="1" ht="12">
      <c r="A624" s="40"/>
      <c r="B624" s="41"/>
      <c r="C624" s="42"/>
      <c r="D624" s="227" t="s">
        <v>172</v>
      </c>
      <c r="E624" s="42"/>
      <c r="F624" s="228" t="s">
        <v>1044</v>
      </c>
      <c r="G624" s="42"/>
      <c r="H624" s="42"/>
      <c r="I624" s="229"/>
      <c r="J624" s="42"/>
      <c r="K624" s="42"/>
      <c r="L624" s="46"/>
      <c r="M624" s="230"/>
      <c r="N624" s="231"/>
      <c r="O624" s="86"/>
      <c r="P624" s="86"/>
      <c r="Q624" s="86"/>
      <c r="R624" s="86"/>
      <c r="S624" s="86"/>
      <c r="T624" s="87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T624" s="19" t="s">
        <v>172</v>
      </c>
      <c r="AU624" s="19" t="s">
        <v>81</v>
      </c>
    </row>
    <row r="625" spans="1:47" s="2" customFormat="1" ht="12">
      <c r="A625" s="40"/>
      <c r="B625" s="41"/>
      <c r="C625" s="42"/>
      <c r="D625" s="232" t="s">
        <v>174</v>
      </c>
      <c r="E625" s="42"/>
      <c r="F625" s="233" t="s">
        <v>1045</v>
      </c>
      <c r="G625" s="42"/>
      <c r="H625" s="42"/>
      <c r="I625" s="229"/>
      <c r="J625" s="42"/>
      <c r="K625" s="42"/>
      <c r="L625" s="46"/>
      <c r="M625" s="230"/>
      <c r="N625" s="231"/>
      <c r="O625" s="86"/>
      <c r="P625" s="86"/>
      <c r="Q625" s="86"/>
      <c r="R625" s="86"/>
      <c r="S625" s="86"/>
      <c r="T625" s="87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T625" s="19" t="s">
        <v>174</v>
      </c>
      <c r="AU625" s="19" t="s">
        <v>81</v>
      </c>
    </row>
    <row r="626" spans="1:63" s="12" customFormat="1" ht="22.8" customHeight="1">
      <c r="A626" s="12"/>
      <c r="B626" s="198"/>
      <c r="C626" s="199"/>
      <c r="D626" s="200" t="s">
        <v>71</v>
      </c>
      <c r="E626" s="212" t="s">
        <v>1046</v>
      </c>
      <c r="F626" s="212" t="s">
        <v>1047</v>
      </c>
      <c r="G626" s="199"/>
      <c r="H626" s="199"/>
      <c r="I626" s="202"/>
      <c r="J626" s="213">
        <f>BK626</f>
        <v>0</v>
      </c>
      <c r="K626" s="199"/>
      <c r="L626" s="204"/>
      <c r="M626" s="205"/>
      <c r="N626" s="206"/>
      <c r="O626" s="206"/>
      <c r="P626" s="207">
        <f>SUM(P627:P633)</f>
        <v>0</v>
      </c>
      <c r="Q626" s="206"/>
      <c r="R626" s="207">
        <f>SUM(R627:R633)</f>
        <v>0.0024850000000000002</v>
      </c>
      <c r="S626" s="206"/>
      <c r="T626" s="208">
        <f>SUM(T627:T633)</f>
        <v>0</v>
      </c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R626" s="209" t="s">
        <v>81</v>
      </c>
      <c r="AT626" s="210" t="s">
        <v>71</v>
      </c>
      <c r="AU626" s="210" t="s">
        <v>79</v>
      </c>
      <c r="AY626" s="209" t="s">
        <v>163</v>
      </c>
      <c r="BK626" s="211">
        <f>SUM(BK627:BK633)</f>
        <v>0</v>
      </c>
    </row>
    <row r="627" spans="1:65" s="2" customFormat="1" ht="16.5" customHeight="1">
      <c r="A627" s="40"/>
      <c r="B627" s="41"/>
      <c r="C627" s="214" t="s">
        <v>1048</v>
      </c>
      <c r="D627" s="214" t="s">
        <v>165</v>
      </c>
      <c r="E627" s="215" t="s">
        <v>1049</v>
      </c>
      <c r="F627" s="216" t="s">
        <v>1050</v>
      </c>
      <c r="G627" s="217" t="s">
        <v>232</v>
      </c>
      <c r="H627" s="218">
        <v>3.5</v>
      </c>
      <c r="I627" s="219"/>
      <c r="J627" s="220">
        <f>ROUND(I627*H627,2)</f>
        <v>0</v>
      </c>
      <c r="K627" s="216" t="s">
        <v>169</v>
      </c>
      <c r="L627" s="46"/>
      <c r="M627" s="221" t="s">
        <v>19</v>
      </c>
      <c r="N627" s="222" t="s">
        <v>43</v>
      </c>
      <c r="O627" s="86"/>
      <c r="P627" s="223">
        <f>O627*H627</f>
        <v>0</v>
      </c>
      <c r="Q627" s="223">
        <v>0.00071</v>
      </c>
      <c r="R627" s="223">
        <f>Q627*H627</f>
        <v>0.0024850000000000002</v>
      </c>
      <c r="S627" s="223">
        <v>0</v>
      </c>
      <c r="T627" s="224">
        <f>S627*H627</f>
        <v>0</v>
      </c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R627" s="225" t="s">
        <v>278</v>
      </c>
      <c r="AT627" s="225" t="s">
        <v>165</v>
      </c>
      <c r="AU627" s="225" t="s">
        <v>81</v>
      </c>
      <c r="AY627" s="19" t="s">
        <v>163</v>
      </c>
      <c r="BE627" s="226">
        <f>IF(N627="základní",J627,0)</f>
        <v>0</v>
      </c>
      <c r="BF627" s="226">
        <f>IF(N627="snížená",J627,0)</f>
        <v>0</v>
      </c>
      <c r="BG627" s="226">
        <f>IF(N627="zákl. přenesená",J627,0)</f>
        <v>0</v>
      </c>
      <c r="BH627" s="226">
        <f>IF(N627="sníž. přenesená",J627,0)</f>
        <v>0</v>
      </c>
      <c r="BI627" s="226">
        <f>IF(N627="nulová",J627,0)</f>
        <v>0</v>
      </c>
      <c r="BJ627" s="19" t="s">
        <v>79</v>
      </c>
      <c r="BK627" s="226">
        <f>ROUND(I627*H627,2)</f>
        <v>0</v>
      </c>
      <c r="BL627" s="19" t="s">
        <v>278</v>
      </c>
      <c r="BM627" s="225" t="s">
        <v>1051</v>
      </c>
    </row>
    <row r="628" spans="1:47" s="2" customFormat="1" ht="12">
      <c r="A628" s="40"/>
      <c r="B628" s="41"/>
      <c r="C628" s="42"/>
      <c r="D628" s="227" t="s">
        <v>172</v>
      </c>
      <c r="E628" s="42"/>
      <c r="F628" s="228" t="s">
        <v>1052</v>
      </c>
      <c r="G628" s="42"/>
      <c r="H628" s="42"/>
      <c r="I628" s="229"/>
      <c r="J628" s="42"/>
      <c r="K628" s="42"/>
      <c r="L628" s="46"/>
      <c r="M628" s="230"/>
      <c r="N628" s="231"/>
      <c r="O628" s="86"/>
      <c r="P628" s="86"/>
      <c r="Q628" s="86"/>
      <c r="R628" s="86"/>
      <c r="S628" s="86"/>
      <c r="T628" s="87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T628" s="19" t="s">
        <v>172</v>
      </c>
      <c r="AU628" s="19" t="s">
        <v>81</v>
      </c>
    </row>
    <row r="629" spans="1:47" s="2" customFormat="1" ht="12">
      <c r="A629" s="40"/>
      <c r="B629" s="41"/>
      <c r="C629" s="42"/>
      <c r="D629" s="232" t="s">
        <v>174</v>
      </c>
      <c r="E629" s="42"/>
      <c r="F629" s="233" t="s">
        <v>1053</v>
      </c>
      <c r="G629" s="42"/>
      <c r="H629" s="42"/>
      <c r="I629" s="229"/>
      <c r="J629" s="42"/>
      <c r="K629" s="42"/>
      <c r="L629" s="46"/>
      <c r="M629" s="230"/>
      <c r="N629" s="231"/>
      <c r="O629" s="86"/>
      <c r="P629" s="86"/>
      <c r="Q629" s="86"/>
      <c r="R629" s="86"/>
      <c r="S629" s="86"/>
      <c r="T629" s="87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T629" s="19" t="s">
        <v>174</v>
      </c>
      <c r="AU629" s="19" t="s">
        <v>81</v>
      </c>
    </row>
    <row r="630" spans="1:51" s="13" customFormat="1" ht="12">
      <c r="A630" s="13"/>
      <c r="B630" s="234"/>
      <c r="C630" s="235"/>
      <c r="D630" s="227" t="s">
        <v>187</v>
      </c>
      <c r="E630" s="236" t="s">
        <v>19</v>
      </c>
      <c r="F630" s="237" t="s">
        <v>1054</v>
      </c>
      <c r="G630" s="235"/>
      <c r="H630" s="238">
        <v>3.5</v>
      </c>
      <c r="I630" s="239"/>
      <c r="J630" s="235"/>
      <c r="K630" s="235"/>
      <c r="L630" s="240"/>
      <c r="M630" s="241"/>
      <c r="N630" s="242"/>
      <c r="O630" s="242"/>
      <c r="P630" s="242"/>
      <c r="Q630" s="242"/>
      <c r="R630" s="242"/>
      <c r="S630" s="242"/>
      <c r="T630" s="24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44" t="s">
        <v>187</v>
      </c>
      <c r="AU630" s="244" t="s">
        <v>81</v>
      </c>
      <c r="AV630" s="13" t="s">
        <v>81</v>
      </c>
      <c r="AW630" s="13" t="s">
        <v>33</v>
      </c>
      <c r="AX630" s="13" t="s">
        <v>79</v>
      </c>
      <c r="AY630" s="244" t="s">
        <v>163</v>
      </c>
    </row>
    <row r="631" spans="1:65" s="2" customFormat="1" ht="24.15" customHeight="1">
      <c r="A631" s="40"/>
      <c r="B631" s="41"/>
      <c r="C631" s="214" t="s">
        <v>1055</v>
      </c>
      <c r="D631" s="214" t="s">
        <v>165</v>
      </c>
      <c r="E631" s="215" t="s">
        <v>1056</v>
      </c>
      <c r="F631" s="216" t="s">
        <v>1057</v>
      </c>
      <c r="G631" s="217" t="s">
        <v>223</v>
      </c>
      <c r="H631" s="218">
        <v>0.002</v>
      </c>
      <c r="I631" s="219"/>
      <c r="J631" s="220">
        <f>ROUND(I631*H631,2)</f>
        <v>0</v>
      </c>
      <c r="K631" s="216" t="s">
        <v>169</v>
      </c>
      <c r="L631" s="46"/>
      <c r="M631" s="221" t="s">
        <v>19</v>
      </c>
      <c r="N631" s="222" t="s">
        <v>43</v>
      </c>
      <c r="O631" s="86"/>
      <c r="P631" s="223">
        <f>O631*H631</f>
        <v>0</v>
      </c>
      <c r="Q631" s="223">
        <v>0</v>
      </c>
      <c r="R631" s="223">
        <f>Q631*H631</f>
        <v>0</v>
      </c>
      <c r="S631" s="223">
        <v>0</v>
      </c>
      <c r="T631" s="224">
        <f>S631*H631</f>
        <v>0</v>
      </c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R631" s="225" t="s">
        <v>278</v>
      </c>
      <c r="AT631" s="225" t="s">
        <v>165</v>
      </c>
      <c r="AU631" s="225" t="s">
        <v>81</v>
      </c>
      <c r="AY631" s="19" t="s">
        <v>163</v>
      </c>
      <c r="BE631" s="226">
        <f>IF(N631="základní",J631,0)</f>
        <v>0</v>
      </c>
      <c r="BF631" s="226">
        <f>IF(N631="snížená",J631,0)</f>
        <v>0</v>
      </c>
      <c r="BG631" s="226">
        <f>IF(N631="zákl. přenesená",J631,0)</f>
        <v>0</v>
      </c>
      <c r="BH631" s="226">
        <f>IF(N631="sníž. přenesená",J631,0)</f>
        <v>0</v>
      </c>
      <c r="BI631" s="226">
        <f>IF(N631="nulová",J631,0)</f>
        <v>0</v>
      </c>
      <c r="BJ631" s="19" t="s">
        <v>79</v>
      </c>
      <c r="BK631" s="226">
        <f>ROUND(I631*H631,2)</f>
        <v>0</v>
      </c>
      <c r="BL631" s="19" t="s">
        <v>278</v>
      </c>
      <c r="BM631" s="225" t="s">
        <v>1058</v>
      </c>
    </row>
    <row r="632" spans="1:47" s="2" customFormat="1" ht="12">
      <c r="A632" s="40"/>
      <c r="B632" s="41"/>
      <c r="C632" s="42"/>
      <c r="D632" s="227" t="s">
        <v>172</v>
      </c>
      <c r="E632" s="42"/>
      <c r="F632" s="228" t="s">
        <v>1059</v>
      </c>
      <c r="G632" s="42"/>
      <c r="H632" s="42"/>
      <c r="I632" s="229"/>
      <c r="J632" s="42"/>
      <c r="K632" s="42"/>
      <c r="L632" s="46"/>
      <c r="M632" s="230"/>
      <c r="N632" s="231"/>
      <c r="O632" s="86"/>
      <c r="P632" s="86"/>
      <c r="Q632" s="86"/>
      <c r="R632" s="86"/>
      <c r="S632" s="86"/>
      <c r="T632" s="87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T632" s="19" t="s">
        <v>172</v>
      </c>
      <c r="AU632" s="19" t="s">
        <v>81</v>
      </c>
    </row>
    <row r="633" spans="1:47" s="2" customFormat="1" ht="12">
      <c r="A633" s="40"/>
      <c r="B633" s="41"/>
      <c r="C633" s="42"/>
      <c r="D633" s="232" t="s">
        <v>174</v>
      </c>
      <c r="E633" s="42"/>
      <c r="F633" s="233" t="s">
        <v>1060</v>
      </c>
      <c r="G633" s="42"/>
      <c r="H633" s="42"/>
      <c r="I633" s="229"/>
      <c r="J633" s="42"/>
      <c r="K633" s="42"/>
      <c r="L633" s="46"/>
      <c r="M633" s="230"/>
      <c r="N633" s="231"/>
      <c r="O633" s="86"/>
      <c r="P633" s="86"/>
      <c r="Q633" s="86"/>
      <c r="R633" s="86"/>
      <c r="S633" s="86"/>
      <c r="T633" s="87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T633" s="19" t="s">
        <v>174</v>
      </c>
      <c r="AU633" s="19" t="s">
        <v>81</v>
      </c>
    </row>
    <row r="634" spans="1:63" s="12" customFormat="1" ht="22.8" customHeight="1">
      <c r="A634" s="12"/>
      <c r="B634" s="198"/>
      <c r="C634" s="199"/>
      <c r="D634" s="200" t="s">
        <v>71</v>
      </c>
      <c r="E634" s="212" t="s">
        <v>1061</v>
      </c>
      <c r="F634" s="212" t="s">
        <v>1062</v>
      </c>
      <c r="G634" s="199"/>
      <c r="H634" s="199"/>
      <c r="I634" s="202"/>
      <c r="J634" s="213">
        <f>BK634</f>
        <v>0</v>
      </c>
      <c r="K634" s="199"/>
      <c r="L634" s="204"/>
      <c r="M634" s="205"/>
      <c r="N634" s="206"/>
      <c r="O634" s="206"/>
      <c r="P634" s="207">
        <f>SUM(P635:P644)</f>
        <v>0</v>
      </c>
      <c r="Q634" s="206"/>
      <c r="R634" s="207">
        <f>SUM(R635:R644)</f>
        <v>0.02954</v>
      </c>
      <c r="S634" s="206"/>
      <c r="T634" s="208">
        <f>SUM(T635:T644)</f>
        <v>0</v>
      </c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R634" s="209" t="s">
        <v>81</v>
      </c>
      <c r="AT634" s="210" t="s">
        <v>71</v>
      </c>
      <c r="AU634" s="210" t="s">
        <v>79</v>
      </c>
      <c r="AY634" s="209" t="s">
        <v>163</v>
      </c>
      <c r="BK634" s="211">
        <f>SUM(BK635:BK644)</f>
        <v>0</v>
      </c>
    </row>
    <row r="635" spans="1:65" s="2" customFormat="1" ht="16.5" customHeight="1">
      <c r="A635" s="40"/>
      <c r="B635" s="41"/>
      <c r="C635" s="214" t="s">
        <v>1063</v>
      </c>
      <c r="D635" s="214" t="s">
        <v>165</v>
      </c>
      <c r="E635" s="215" t="s">
        <v>1064</v>
      </c>
      <c r="F635" s="216" t="s">
        <v>1065</v>
      </c>
      <c r="G635" s="217" t="s">
        <v>310</v>
      </c>
      <c r="H635" s="218">
        <v>1</v>
      </c>
      <c r="I635" s="219"/>
      <c r="J635" s="220">
        <f>ROUND(I635*H635,2)</f>
        <v>0</v>
      </c>
      <c r="K635" s="216" t="s">
        <v>169</v>
      </c>
      <c r="L635" s="46"/>
      <c r="M635" s="221" t="s">
        <v>19</v>
      </c>
      <c r="N635" s="222" t="s">
        <v>43</v>
      </c>
      <c r="O635" s="86"/>
      <c r="P635" s="223">
        <f>O635*H635</f>
        <v>0</v>
      </c>
      <c r="Q635" s="223">
        <v>0.00034</v>
      </c>
      <c r="R635" s="223">
        <f>Q635*H635</f>
        <v>0.00034</v>
      </c>
      <c r="S635" s="223">
        <v>0</v>
      </c>
      <c r="T635" s="224">
        <f>S635*H635</f>
        <v>0</v>
      </c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R635" s="225" t="s">
        <v>278</v>
      </c>
      <c r="AT635" s="225" t="s">
        <v>165</v>
      </c>
      <c r="AU635" s="225" t="s">
        <v>81</v>
      </c>
      <c r="AY635" s="19" t="s">
        <v>163</v>
      </c>
      <c r="BE635" s="226">
        <f>IF(N635="základní",J635,0)</f>
        <v>0</v>
      </c>
      <c r="BF635" s="226">
        <f>IF(N635="snížená",J635,0)</f>
        <v>0</v>
      </c>
      <c r="BG635" s="226">
        <f>IF(N635="zákl. přenesená",J635,0)</f>
        <v>0</v>
      </c>
      <c r="BH635" s="226">
        <f>IF(N635="sníž. přenesená",J635,0)</f>
        <v>0</v>
      </c>
      <c r="BI635" s="226">
        <f>IF(N635="nulová",J635,0)</f>
        <v>0</v>
      </c>
      <c r="BJ635" s="19" t="s">
        <v>79</v>
      </c>
      <c r="BK635" s="226">
        <f>ROUND(I635*H635,2)</f>
        <v>0</v>
      </c>
      <c r="BL635" s="19" t="s">
        <v>278</v>
      </c>
      <c r="BM635" s="225" t="s">
        <v>1066</v>
      </c>
    </row>
    <row r="636" spans="1:47" s="2" customFormat="1" ht="12">
      <c r="A636" s="40"/>
      <c r="B636" s="41"/>
      <c r="C636" s="42"/>
      <c r="D636" s="227" t="s">
        <v>172</v>
      </c>
      <c r="E636" s="42"/>
      <c r="F636" s="228" t="s">
        <v>1065</v>
      </c>
      <c r="G636" s="42"/>
      <c r="H636" s="42"/>
      <c r="I636" s="229"/>
      <c r="J636" s="42"/>
      <c r="K636" s="42"/>
      <c r="L636" s="46"/>
      <c r="M636" s="230"/>
      <c r="N636" s="231"/>
      <c r="O636" s="86"/>
      <c r="P636" s="86"/>
      <c r="Q636" s="86"/>
      <c r="R636" s="86"/>
      <c r="S636" s="86"/>
      <c r="T636" s="87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T636" s="19" t="s">
        <v>172</v>
      </c>
      <c r="AU636" s="19" t="s">
        <v>81</v>
      </c>
    </row>
    <row r="637" spans="1:47" s="2" customFormat="1" ht="12">
      <c r="A637" s="40"/>
      <c r="B637" s="41"/>
      <c r="C637" s="42"/>
      <c r="D637" s="232" t="s">
        <v>174</v>
      </c>
      <c r="E637" s="42"/>
      <c r="F637" s="233" t="s">
        <v>1067</v>
      </c>
      <c r="G637" s="42"/>
      <c r="H637" s="42"/>
      <c r="I637" s="229"/>
      <c r="J637" s="42"/>
      <c r="K637" s="42"/>
      <c r="L637" s="46"/>
      <c r="M637" s="230"/>
      <c r="N637" s="231"/>
      <c r="O637" s="86"/>
      <c r="P637" s="86"/>
      <c r="Q637" s="86"/>
      <c r="R637" s="86"/>
      <c r="S637" s="86"/>
      <c r="T637" s="87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T637" s="19" t="s">
        <v>174</v>
      </c>
      <c r="AU637" s="19" t="s">
        <v>81</v>
      </c>
    </row>
    <row r="638" spans="1:47" s="2" customFormat="1" ht="12">
      <c r="A638" s="40"/>
      <c r="B638" s="41"/>
      <c r="C638" s="42"/>
      <c r="D638" s="227" t="s">
        <v>301</v>
      </c>
      <c r="E638" s="42"/>
      <c r="F638" s="266" t="s">
        <v>909</v>
      </c>
      <c r="G638" s="42"/>
      <c r="H638" s="42"/>
      <c r="I638" s="229"/>
      <c r="J638" s="42"/>
      <c r="K638" s="42"/>
      <c r="L638" s="46"/>
      <c r="M638" s="230"/>
      <c r="N638" s="231"/>
      <c r="O638" s="86"/>
      <c r="P638" s="86"/>
      <c r="Q638" s="86"/>
      <c r="R638" s="86"/>
      <c r="S638" s="86"/>
      <c r="T638" s="87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T638" s="19" t="s">
        <v>301</v>
      </c>
      <c r="AU638" s="19" t="s">
        <v>81</v>
      </c>
    </row>
    <row r="639" spans="1:65" s="2" customFormat="1" ht="24.15" customHeight="1">
      <c r="A639" s="40"/>
      <c r="B639" s="41"/>
      <c r="C639" s="214" t="s">
        <v>1068</v>
      </c>
      <c r="D639" s="214" t="s">
        <v>165</v>
      </c>
      <c r="E639" s="215" t="s">
        <v>1069</v>
      </c>
      <c r="F639" s="216" t="s">
        <v>1070</v>
      </c>
      <c r="G639" s="217" t="s">
        <v>310</v>
      </c>
      <c r="H639" s="218">
        <v>1</v>
      </c>
      <c r="I639" s="219"/>
      <c r="J639" s="220">
        <f>ROUND(I639*H639,2)</f>
        <v>0</v>
      </c>
      <c r="K639" s="216" t="s">
        <v>169</v>
      </c>
      <c r="L639" s="46"/>
      <c r="M639" s="221" t="s">
        <v>19</v>
      </c>
      <c r="N639" s="222" t="s">
        <v>43</v>
      </c>
      <c r="O639" s="86"/>
      <c r="P639" s="223">
        <f>O639*H639</f>
        <v>0</v>
      </c>
      <c r="Q639" s="223">
        <v>0.0292</v>
      </c>
      <c r="R639" s="223">
        <f>Q639*H639</f>
        <v>0.0292</v>
      </c>
      <c r="S639" s="223">
        <v>0</v>
      </c>
      <c r="T639" s="224">
        <f>S639*H639</f>
        <v>0</v>
      </c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R639" s="225" t="s">
        <v>278</v>
      </c>
      <c r="AT639" s="225" t="s">
        <v>165</v>
      </c>
      <c r="AU639" s="225" t="s">
        <v>81</v>
      </c>
      <c r="AY639" s="19" t="s">
        <v>163</v>
      </c>
      <c r="BE639" s="226">
        <f>IF(N639="základní",J639,0)</f>
        <v>0</v>
      </c>
      <c r="BF639" s="226">
        <f>IF(N639="snížená",J639,0)</f>
        <v>0</v>
      </c>
      <c r="BG639" s="226">
        <f>IF(N639="zákl. přenesená",J639,0)</f>
        <v>0</v>
      </c>
      <c r="BH639" s="226">
        <f>IF(N639="sníž. přenesená",J639,0)</f>
        <v>0</v>
      </c>
      <c r="BI639" s="226">
        <f>IF(N639="nulová",J639,0)</f>
        <v>0</v>
      </c>
      <c r="BJ639" s="19" t="s">
        <v>79</v>
      </c>
      <c r="BK639" s="226">
        <f>ROUND(I639*H639,2)</f>
        <v>0</v>
      </c>
      <c r="BL639" s="19" t="s">
        <v>278</v>
      </c>
      <c r="BM639" s="225" t="s">
        <v>1071</v>
      </c>
    </row>
    <row r="640" spans="1:47" s="2" customFormat="1" ht="12">
      <c r="A640" s="40"/>
      <c r="B640" s="41"/>
      <c r="C640" s="42"/>
      <c r="D640" s="227" t="s">
        <v>172</v>
      </c>
      <c r="E640" s="42"/>
      <c r="F640" s="228" t="s">
        <v>1072</v>
      </c>
      <c r="G640" s="42"/>
      <c r="H640" s="42"/>
      <c r="I640" s="229"/>
      <c r="J640" s="42"/>
      <c r="K640" s="42"/>
      <c r="L640" s="46"/>
      <c r="M640" s="230"/>
      <c r="N640" s="231"/>
      <c r="O640" s="86"/>
      <c r="P640" s="86"/>
      <c r="Q640" s="86"/>
      <c r="R640" s="86"/>
      <c r="S640" s="86"/>
      <c r="T640" s="87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T640" s="19" t="s">
        <v>172</v>
      </c>
      <c r="AU640" s="19" t="s">
        <v>81</v>
      </c>
    </row>
    <row r="641" spans="1:47" s="2" customFormat="1" ht="12">
      <c r="A641" s="40"/>
      <c r="B641" s="41"/>
      <c r="C641" s="42"/>
      <c r="D641" s="232" t="s">
        <v>174</v>
      </c>
      <c r="E641" s="42"/>
      <c r="F641" s="233" t="s">
        <v>1073</v>
      </c>
      <c r="G641" s="42"/>
      <c r="H641" s="42"/>
      <c r="I641" s="229"/>
      <c r="J641" s="42"/>
      <c r="K641" s="42"/>
      <c r="L641" s="46"/>
      <c r="M641" s="230"/>
      <c r="N641" s="231"/>
      <c r="O641" s="86"/>
      <c r="P641" s="86"/>
      <c r="Q641" s="86"/>
      <c r="R641" s="86"/>
      <c r="S641" s="86"/>
      <c r="T641" s="87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T641" s="19" t="s">
        <v>174</v>
      </c>
      <c r="AU641" s="19" t="s">
        <v>81</v>
      </c>
    </row>
    <row r="642" spans="1:65" s="2" customFormat="1" ht="24.15" customHeight="1">
      <c r="A642" s="40"/>
      <c r="B642" s="41"/>
      <c r="C642" s="214" t="s">
        <v>1074</v>
      </c>
      <c r="D642" s="214" t="s">
        <v>165</v>
      </c>
      <c r="E642" s="215" t="s">
        <v>1075</v>
      </c>
      <c r="F642" s="216" t="s">
        <v>1076</v>
      </c>
      <c r="G642" s="217" t="s">
        <v>223</v>
      </c>
      <c r="H642" s="218">
        <v>0.03</v>
      </c>
      <c r="I642" s="219"/>
      <c r="J642" s="220">
        <f>ROUND(I642*H642,2)</f>
        <v>0</v>
      </c>
      <c r="K642" s="216" t="s">
        <v>169</v>
      </c>
      <c r="L642" s="46"/>
      <c r="M642" s="221" t="s">
        <v>19</v>
      </c>
      <c r="N642" s="222" t="s">
        <v>43</v>
      </c>
      <c r="O642" s="86"/>
      <c r="P642" s="223">
        <f>O642*H642</f>
        <v>0</v>
      </c>
      <c r="Q642" s="223">
        <v>0</v>
      </c>
      <c r="R642" s="223">
        <f>Q642*H642</f>
        <v>0</v>
      </c>
      <c r="S642" s="223">
        <v>0</v>
      </c>
      <c r="T642" s="224">
        <f>S642*H642</f>
        <v>0</v>
      </c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R642" s="225" t="s">
        <v>278</v>
      </c>
      <c r="AT642" s="225" t="s">
        <v>165</v>
      </c>
      <c r="AU642" s="225" t="s">
        <v>81</v>
      </c>
      <c r="AY642" s="19" t="s">
        <v>163</v>
      </c>
      <c r="BE642" s="226">
        <f>IF(N642="základní",J642,0)</f>
        <v>0</v>
      </c>
      <c r="BF642" s="226">
        <f>IF(N642="snížená",J642,0)</f>
        <v>0</v>
      </c>
      <c r="BG642" s="226">
        <f>IF(N642="zákl. přenesená",J642,0)</f>
        <v>0</v>
      </c>
      <c r="BH642" s="226">
        <f>IF(N642="sníž. přenesená",J642,0)</f>
        <v>0</v>
      </c>
      <c r="BI642" s="226">
        <f>IF(N642="nulová",J642,0)</f>
        <v>0</v>
      </c>
      <c r="BJ642" s="19" t="s">
        <v>79</v>
      </c>
      <c r="BK642" s="226">
        <f>ROUND(I642*H642,2)</f>
        <v>0</v>
      </c>
      <c r="BL642" s="19" t="s">
        <v>278</v>
      </c>
      <c r="BM642" s="225" t="s">
        <v>1077</v>
      </c>
    </row>
    <row r="643" spans="1:47" s="2" customFormat="1" ht="12">
      <c r="A643" s="40"/>
      <c r="B643" s="41"/>
      <c r="C643" s="42"/>
      <c r="D643" s="227" t="s">
        <v>172</v>
      </c>
      <c r="E643" s="42"/>
      <c r="F643" s="228" t="s">
        <v>1078</v>
      </c>
      <c r="G643" s="42"/>
      <c r="H643" s="42"/>
      <c r="I643" s="229"/>
      <c r="J643" s="42"/>
      <c r="K643" s="42"/>
      <c r="L643" s="46"/>
      <c r="M643" s="230"/>
      <c r="N643" s="231"/>
      <c r="O643" s="86"/>
      <c r="P643" s="86"/>
      <c r="Q643" s="86"/>
      <c r="R643" s="86"/>
      <c r="S643" s="86"/>
      <c r="T643" s="87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T643" s="19" t="s">
        <v>172</v>
      </c>
      <c r="AU643" s="19" t="s">
        <v>81</v>
      </c>
    </row>
    <row r="644" spans="1:47" s="2" customFormat="1" ht="12">
      <c r="A644" s="40"/>
      <c r="B644" s="41"/>
      <c r="C644" s="42"/>
      <c r="D644" s="232" t="s">
        <v>174</v>
      </c>
      <c r="E644" s="42"/>
      <c r="F644" s="233" t="s">
        <v>1079</v>
      </c>
      <c r="G644" s="42"/>
      <c r="H644" s="42"/>
      <c r="I644" s="229"/>
      <c r="J644" s="42"/>
      <c r="K644" s="42"/>
      <c r="L644" s="46"/>
      <c r="M644" s="230"/>
      <c r="N644" s="231"/>
      <c r="O644" s="86"/>
      <c r="P644" s="86"/>
      <c r="Q644" s="86"/>
      <c r="R644" s="86"/>
      <c r="S644" s="86"/>
      <c r="T644" s="87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T644" s="19" t="s">
        <v>174</v>
      </c>
      <c r="AU644" s="19" t="s">
        <v>81</v>
      </c>
    </row>
    <row r="645" spans="1:63" s="12" customFormat="1" ht="22.8" customHeight="1">
      <c r="A645" s="12"/>
      <c r="B645" s="198"/>
      <c r="C645" s="199"/>
      <c r="D645" s="200" t="s">
        <v>71</v>
      </c>
      <c r="E645" s="212" t="s">
        <v>1080</v>
      </c>
      <c r="F645" s="212" t="s">
        <v>1081</v>
      </c>
      <c r="G645" s="199"/>
      <c r="H645" s="199"/>
      <c r="I645" s="202"/>
      <c r="J645" s="213">
        <f>BK645</f>
        <v>0</v>
      </c>
      <c r="K645" s="199"/>
      <c r="L645" s="204"/>
      <c r="M645" s="205"/>
      <c r="N645" s="206"/>
      <c r="O645" s="206"/>
      <c r="P645" s="207">
        <f>SUM(P646:P684)</f>
        <v>0</v>
      </c>
      <c r="Q645" s="206"/>
      <c r="R645" s="207">
        <f>SUM(R646:R684)</f>
        <v>0.00532</v>
      </c>
      <c r="S645" s="206"/>
      <c r="T645" s="208">
        <f>SUM(T646:T684)</f>
        <v>0</v>
      </c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R645" s="209" t="s">
        <v>81</v>
      </c>
      <c r="AT645" s="210" t="s">
        <v>71</v>
      </c>
      <c r="AU645" s="210" t="s">
        <v>79</v>
      </c>
      <c r="AY645" s="209" t="s">
        <v>163</v>
      </c>
      <c r="BK645" s="211">
        <f>SUM(BK646:BK684)</f>
        <v>0</v>
      </c>
    </row>
    <row r="646" spans="1:65" s="2" customFormat="1" ht="16.5" customHeight="1">
      <c r="A646" s="40"/>
      <c r="B646" s="41"/>
      <c r="C646" s="214" t="s">
        <v>1082</v>
      </c>
      <c r="D646" s="214" t="s">
        <v>165</v>
      </c>
      <c r="E646" s="215" t="s">
        <v>1083</v>
      </c>
      <c r="F646" s="216" t="s">
        <v>1084</v>
      </c>
      <c r="G646" s="217" t="s">
        <v>297</v>
      </c>
      <c r="H646" s="218">
        <v>1</v>
      </c>
      <c r="I646" s="219"/>
      <c r="J646" s="220">
        <f>ROUND(I646*H646,2)</f>
        <v>0</v>
      </c>
      <c r="K646" s="216" t="s">
        <v>169</v>
      </c>
      <c r="L646" s="46"/>
      <c r="M646" s="221" t="s">
        <v>19</v>
      </c>
      <c r="N646" s="222" t="s">
        <v>43</v>
      </c>
      <c r="O646" s="86"/>
      <c r="P646" s="223">
        <f>O646*H646</f>
        <v>0</v>
      </c>
      <c r="Q646" s="223">
        <v>0</v>
      </c>
      <c r="R646" s="223">
        <f>Q646*H646</f>
        <v>0</v>
      </c>
      <c r="S646" s="223">
        <v>0</v>
      </c>
      <c r="T646" s="224">
        <f>S646*H646</f>
        <v>0</v>
      </c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R646" s="225" t="s">
        <v>278</v>
      </c>
      <c r="AT646" s="225" t="s">
        <v>165</v>
      </c>
      <c r="AU646" s="225" t="s">
        <v>81</v>
      </c>
      <c r="AY646" s="19" t="s">
        <v>163</v>
      </c>
      <c r="BE646" s="226">
        <f>IF(N646="základní",J646,0)</f>
        <v>0</v>
      </c>
      <c r="BF646" s="226">
        <f>IF(N646="snížená",J646,0)</f>
        <v>0</v>
      </c>
      <c r="BG646" s="226">
        <f>IF(N646="zákl. přenesená",J646,0)</f>
        <v>0</v>
      </c>
      <c r="BH646" s="226">
        <f>IF(N646="sníž. přenesená",J646,0)</f>
        <v>0</v>
      </c>
      <c r="BI646" s="226">
        <f>IF(N646="nulová",J646,0)</f>
        <v>0</v>
      </c>
      <c r="BJ646" s="19" t="s">
        <v>79</v>
      </c>
      <c r="BK646" s="226">
        <f>ROUND(I646*H646,2)</f>
        <v>0</v>
      </c>
      <c r="BL646" s="19" t="s">
        <v>278</v>
      </c>
      <c r="BM646" s="225" t="s">
        <v>1085</v>
      </c>
    </row>
    <row r="647" spans="1:47" s="2" customFormat="1" ht="12">
      <c r="A647" s="40"/>
      <c r="B647" s="41"/>
      <c r="C647" s="42"/>
      <c r="D647" s="227" t="s">
        <v>172</v>
      </c>
      <c r="E647" s="42"/>
      <c r="F647" s="228" t="s">
        <v>1086</v>
      </c>
      <c r="G647" s="42"/>
      <c r="H647" s="42"/>
      <c r="I647" s="229"/>
      <c r="J647" s="42"/>
      <c r="K647" s="42"/>
      <c r="L647" s="46"/>
      <c r="M647" s="230"/>
      <c r="N647" s="231"/>
      <c r="O647" s="86"/>
      <c r="P647" s="86"/>
      <c r="Q647" s="86"/>
      <c r="R647" s="86"/>
      <c r="S647" s="86"/>
      <c r="T647" s="87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T647" s="19" t="s">
        <v>172</v>
      </c>
      <c r="AU647" s="19" t="s">
        <v>81</v>
      </c>
    </row>
    <row r="648" spans="1:47" s="2" customFormat="1" ht="12">
      <c r="A648" s="40"/>
      <c r="B648" s="41"/>
      <c r="C648" s="42"/>
      <c r="D648" s="232" t="s">
        <v>174</v>
      </c>
      <c r="E648" s="42"/>
      <c r="F648" s="233" t="s">
        <v>1087</v>
      </c>
      <c r="G648" s="42"/>
      <c r="H648" s="42"/>
      <c r="I648" s="229"/>
      <c r="J648" s="42"/>
      <c r="K648" s="42"/>
      <c r="L648" s="46"/>
      <c r="M648" s="230"/>
      <c r="N648" s="231"/>
      <c r="O648" s="86"/>
      <c r="P648" s="86"/>
      <c r="Q648" s="86"/>
      <c r="R648" s="86"/>
      <c r="S648" s="86"/>
      <c r="T648" s="87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T648" s="19" t="s">
        <v>174</v>
      </c>
      <c r="AU648" s="19" t="s">
        <v>81</v>
      </c>
    </row>
    <row r="649" spans="1:51" s="13" customFormat="1" ht="12">
      <c r="A649" s="13"/>
      <c r="B649" s="234"/>
      <c r="C649" s="235"/>
      <c r="D649" s="227" t="s">
        <v>187</v>
      </c>
      <c r="E649" s="236" t="s">
        <v>19</v>
      </c>
      <c r="F649" s="237" t="s">
        <v>79</v>
      </c>
      <c r="G649" s="235"/>
      <c r="H649" s="238">
        <v>1</v>
      </c>
      <c r="I649" s="239"/>
      <c r="J649" s="235"/>
      <c r="K649" s="235"/>
      <c r="L649" s="240"/>
      <c r="M649" s="241"/>
      <c r="N649" s="242"/>
      <c r="O649" s="242"/>
      <c r="P649" s="242"/>
      <c r="Q649" s="242"/>
      <c r="R649" s="242"/>
      <c r="S649" s="242"/>
      <c r="T649" s="24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44" t="s">
        <v>187</v>
      </c>
      <c r="AU649" s="244" t="s">
        <v>81</v>
      </c>
      <c r="AV649" s="13" t="s">
        <v>81</v>
      </c>
      <c r="AW649" s="13" t="s">
        <v>33</v>
      </c>
      <c r="AX649" s="13" t="s">
        <v>79</v>
      </c>
      <c r="AY649" s="244" t="s">
        <v>163</v>
      </c>
    </row>
    <row r="650" spans="1:65" s="2" customFormat="1" ht="16.5" customHeight="1">
      <c r="A650" s="40"/>
      <c r="B650" s="41"/>
      <c r="C650" s="256" t="s">
        <v>1088</v>
      </c>
      <c r="D650" s="256" t="s">
        <v>279</v>
      </c>
      <c r="E650" s="257" t="s">
        <v>1089</v>
      </c>
      <c r="F650" s="258" t="s">
        <v>1090</v>
      </c>
      <c r="G650" s="259" t="s">
        <v>297</v>
      </c>
      <c r="H650" s="260">
        <v>1</v>
      </c>
      <c r="I650" s="261"/>
      <c r="J650" s="262">
        <f>ROUND(I650*H650,2)</f>
        <v>0</v>
      </c>
      <c r="K650" s="258" t="s">
        <v>1091</v>
      </c>
      <c r="L650" s="263"/>
      <c r="M650" s="264" t="s">
        <v>19</v>
      </c>
      <c r="N650" s="265" t="s">
        <v>43</v>
      </c>
      <c r="O650" s="86"/>
      <c r="P650" s="223">
        <f>O650*H650</f>
        <v>0</v>
      </c>
      <c r="Q650" s="223">
        <v>0.0024</v>
      </c>
      <c r="R650" s="223">
        <f>Q650*H650</f>
        <v>0.0024</v>
      </c>
      <c r="S650" s="223">
        <v>0</v>
      </c>
      <c r="T650" s="224">
        <f>S650*H650</f>
        <v>0</v>
      </c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R650" s="225" t="s">
        <v>381</v>
      </c>
      <c r="AT650" s="225" t="s">
        <v>279</v>
      </c>
      <c r="AU650" s="225" t="s">
        <v>81</v>
      </c>
      <c r="AY650" s="19" t="s">
        <v>163</v>
      </c>
      <c r="BE650" s="226">
        <f>IF(N650="základní",J650,0)</f>
        <v>0</v>
      </c>
      <c r="BF650" s="226">
        <f>IF(N650="snížená",J650,0)</f>
        <v>0</v>
      </c>
      <c r="BG650" s="226">
        <f>IF(N650="zákl. přenesená",J650,0)</f>
        <v>0</v>
      </c>
      <c r="BH650" s="226">
        <f>IF(N650="sníž. přenesená",J650,0)</f>
        <v>0</v>
      </c>
      <c r="BI650" s="226">
        <f>IF(N650="nulová",J650,0)</f>
        <v>0</v>
      </c>
      <c r="BJ650" s="19" t="s">
        <v>79</v>
      </c>
      <c r="BK650" s="226">
        <f>ROUND(I650*H650,2)</f>
        <v>0</v>
      </c>
      <c r="BL650" s="19" t="s">
        <v>278</v>
      </c>
      <c r="BM650" s="225" t="s">
        <v>1092</v>
      </c>
    </row>
    <row r="651" spans="1:47" s="2" customFormat="1" ht="12">
      <c r="A651" s="40"/>
      <c r="B651" s="41"/>
      <c r="C651" s="42"/>
      <c r="D651" s="227" t="s">
        <v>172</v>
      </c>
      <c r="E651" s="42"/>
      <c r="F651" s="228" t="s">
        <v>1090</v>
      </c>
      <c r="G651" s="42"/>
      <c r="H651" s="42"/>
      <c r="I651" s="229"/>
      <c r="J651" s="42"/>
      <c r="K651" s="42"/>
      <c r="L651" s="46"/>
      <c r="M651" s="230"/>
      <c r="N651" s="231"/>
      <c r="O651" s="86"/>
      <c r="P651" s="86"/>
      <c r="Q651" s="86"/>
      <c r="R651" s="86"/>
      <c r="S651" s="86"/>
      <c r="T651" s="87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T651" s="19" t="s">
        <v>172</v>
      </c>
      <c r="AU651" s="19" t="s">
        <v>81</v>
      </c>
    </row>
    <row r="652" spans="1:65" s="2" customFormat="1" ht="16.5" customHeight="1">
      <c r="A652" s="40"/>
      <c r="B652" s="41"/>
      <c r="C652" s="214" t="s">
        <v>1093</v>
      </c>
      <c r="D652" s="214" t="s">
        <v>165</v>
      </c>
      <c r="E652" s="215" t="s">
        <v>1094</v>
      </c>
      <c r="F652" s="216" t="s">
        <v>1095</v>
      </c>
      <c r="G652" s="217" t="s">
        <v>297</v>
      </c>
      <c r="H652" s="218">
        <v>1</v>
      </c>
      <c r="I652" s="219"/>
      <c r="J652" s="220">
        <f>ROUND(I652*H652,2)</f>
        <v>0</v>
      </c>
      <c r="K652" s="216" t="s">
        <v>169</v>
      </c>
      <c r="L652" s="46"/>
      <c r="M652" s="221" t="s">
        <v>19</v>
      </c>
      <c r="N652" s="222" t="s">
        <v>43</v>
      </c>
      <c r="O652" s="86"/>
      <c r="P652" s="223">
        <f>O652*H652</f>
        <v>0</v>
      </c>
      <c r="Q652" s="223">
        <v>0</v>
      </c>
      <c r="R652" s="223">
        <f>Q652*H652</f>
        <v>0</v>
      </c>
      <c r="S652" s="223">
        <v>0</v>
      </c>
      <c r="T652" s="224">
        <f>S652*H652</f>
        <v>0</v>
      </c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R652" s="225" t="s">
        <v>278</v>
      </c>
      <c r="AT652" s="225" t="s">
        <v>165</v>
      </c>
      <c r="AU652" s="225" t="s">
        <v>81</v>
      </c>
      <c r="AY652" s="19" t="s">
        <v>163</v>
      </c>
      <c r="BE652" s="226">
        <f>IF(N652="základní",J652,0)</f>
        <v>0</v>
      </c>
      <c r="BF652" s="226">
        <f>IF(N652="snížená",J652,0)</f>
        <v>0</v>
      </c>
      <c r="BG652" s="226">
        <f>IF(N652="zákl. přenesená",J652,0)</f>
        <v>0</v>
      </c>
      <c r="BH652" s="226">
        <f>IF(N652="sníž. přenesená",J652,0)</f>
        <v>0</v>
      </c>
      <c r="BI652" s="226">
        <f>IF(N652="nulová",J652,0)</f>
        <v>0</v>
      </c>
      <c r="BJ652" s="19" t="s">
        <v>79</v>
      </c>
      <c r="BK652" s="226">
        <f>ROUND(I652*H652,2)</f>
        <v>0</v>
      </c>
      <c r="BL652" s="19" t="s">
        <v>278</v>
      </c>
      <c r="BM652" s="225" t="s">
        <v>1096</v>
      </c>
    </row>
    <row r="653" spans="1:47" s="2" customFormat="1" ht="12">
      <c r="A653" s="40"/>
      <c r="B653" s="41"/>
      <c r="C653" s="42"/>
      <c r="D653" s="227" t="s">
        <v>172</v>
      </c>
      <c r="E653" s="42"/>
      <c r="F653" s="228" t="s">
        <v>1097</v>
      </c>
      <c r="G653" s="42"/>
      <c r="H653" s="42"/>
      <c r="I653" s="229"/>
      <c r="J653" s="42"/>
      <c r="K653" s="42"/>
      <c r="L653" s="46"/>
      <c r="M653" s="230"/>
      <c r="N653" s="231"/>
      <c r="O653" s="86"/>
      <c r="P653" s="86"/>
      <c r="Q653" s="86"/>
      <c r="R653" s="86"/>
      <c r="S653" s="86"/>
      <c r="T653" s="87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T653" s="19" t="s">
        <v>172</v>
      </c>
      <c r="AU653" s="19" t="s">
        <v>81</v>
      </c>
    </row>
    <row r="654" spans="1:47" s="2" customFormat="1" ht="12">
      <c r="A654" s="40"/>
      <c r="B654" s="41"/>
      <c r="C654" s="42"/>
      <c r="D654" s="232" t="s">
        <v>174</v>
      </c>
      <c r="E654" s="42"/>
      <c r="F654" s="233" t="s">
        <v>1098</v>
      </c>
      <c r="G654" s="42"/>
      <c r="H654" s="42"/>
      <c r="I654" s="229"/>
      <c r="J654" s="42"/>
      <c r="K654" s="42"/>
      <c r="L654" s="46"/>
      <c r="M654" s="230"/>
      <c r="N654" s="231"/>
      <c r="O654" s="86"/>
      <c r="P654" s="86"/>
      <c r="Q654" s="86"/>
      <c r="R654" s="86"/>
      <c r="S654" s="86"/>
      <c r="T654" s="87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T654" s="19" t="s">
        <v>174</v>
      </c>
      <c r="AU654" s="19" t="s">
        <v>81</v>
      </c>
    </row>
    <row r="655" spans="1:51" s="13" customFormat="1" ht="12">
      <c r="A655" s="13"/>
      <c r="B655" s="234"/>
      <c r="C655" s="235"/>
      <c r="D655" s="227" t="s">
        <v>187</v>
      </c>
      <c r="E655" s="236" t="s">
        <v>19</v>
      </c>
      <c r="F655" s="237" t="s">
        <v>79</v>
      </c>
      <c r="G655" s="235"/>
      <c r="H655" s="238">
        <v>1</v>
      </c>
      <c r="I655" s="239"/>
      <c r="J655" s="235"/>
      <c r="K655" s="235"/>
      <c r="L655" s="240"/>
      <c r="M655" s="241"/>
      <c r="N655" s="242"/>
      <c r="O655" s="242"/>
      <c r="P655" s="242"/>
      <c r="Q655" s="242"/>
      <c r="R655" s="242"/>
      <c r="S655" s="242"/>
      <c r="T655" s="24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44" t="s">
        <v>187</v>
      </c>
      <c r="AU655" s="244" t="s">
        <v>81</v>
      </c>
      <c r="AV655" s="13" t="s">
        <v>81</v>
      </c>
      <c r="AW655" s="13" t="s">
        <v>33</v>
      </c>
      <c r="AX655" s="13" t="s">
        <v>79</v>
      </c>
      <c r="AY655" s="244" t="s">
        <v>163</v>
      </c>
    </row>
    <row r="656" spans="1:65" s="2" customFormat="1" ht="16.5" customHeight="1">
      <c r="A656" s="40"/>
      <c r="B656" s="41"/>
      <c r="C656" s="256" t="s">
        <v>1099</v>
      </c>
      <c r="D656" s="256" t="s">
        <v>279</v>
      </c>
      <c r="E656" s="257" t="s">
        <v>1100</v>
      </c>
      <c r="F656" s="258" t="s">
        <v>1101</v>
      </c>
      <c r="G656" s="259" t="s">
        <v>297</v>
      </c>
      <c r="H656" s="260">
        <v>1</v>
      </c>
      <c r="I656" s="261"/>
      <c r="J656" s="262">
        <f>ROUND(I656*H656,2)</f>
        <v>0</v>
      </c>
      <c r="K656" s="258" t="s">
        <v>169</v>
      </c>
      <c r="L656" s="263"/>
      <c r="M656" s="264" t="s">
        <v>19</v>
      </c>
      <c r="N656" s="265" t="s">
        <v>43</v>
      </c>
      <c r="O656" s="86"/>
      <c r="P656" s="223">
        <f>O656*H656</f>
        <v>0</v>
      </c>
      <c r="Q656" s="223">
        <v>0.0005</v>
      </c>
      <c r="R656" s="223">
        <f>Q656*H656</f>
        <v>0.0005</v>
      </c>
      <c r="S656" s="223">
        <v>0</v>
      </c>
      <c r="T656" s="224">
        <f>S656*H656</f>
        <v>0</v>
      </c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R656" s="225" t="s">
        <v>381</v>
      </c>
      <c r="AT656" s="225" t="s">
        <v>279</v>
      </c>
      <c r="AU656" s="225" t="s">
        <v>81</v>
      </c>
      <c r="AY656" s="19" t="s">
        <v>163</v>
      </c>
      <c r="BE656" s="226">
        <f>IF(N656="základní",J656,0)</f>
        <v>0</v>
      </c>
      <c r="BF656" s="226">
        <f>IF(N656="snížená",J656,0)</f>
        <v>0</v>
      </c>
      <c r="BG656" s="226">
        <f>IF(N656="zákl. přenesená",J656,0)</f>
        <v>0</v>
      </c>
      <c r="BH656" s="226">
        <f>IF(N656="sníž. přenesená",J656,0)</f>
        <v>0</v>
      </c>
      <c r="BI656" s="226">
        <f>IF(N656="nulová",J656,0)</f>
        <v>0</v>
      </c>
      <c r="BJ656" s="19" t="s">
        <v>79</v>
      </c>
      <c r="BK656" s="226">
        <f>ROUND(I656*H656,2)</f>
        <v>0</v>
      </c>
      <c r="BL656" s="19" t="s">
        <v>278</v>
      </c>
      <c r="BM656" s="225" t="s">
        <v>1102</v>
      </c>
    </row>
    <row r="657" spans="1:47" s="2" customFormat="1" ht="12">
      <c r="A657" s="40"/>
      <c r="B657" s="41"/>
      <c r="C657" s="42"/>
      <c r="D657" s="227" t="s">
        <v>172</v>
      </c>
      <c r="E657" s="42"/>
      <c r="F657" s="228" t="s">
        <v>1101</v>
      </c>
      <c r="G657" s="42"/>
      <c r="H657" s="42"/>
      <c r="I657" s="229"/>
      <c r="J657" s="42"/>
      <c r="K657" s="42"/>
      <c r="L657" s="46"/>
      <c r="M657" s="230"/>
      <c r="N657" s="231"/>
      <c r="O657" s="86"/>
      <c r="P657" s="86"/>
      <c r="Q657" s="86"/>
      <c r="R657" s="86"/>
      <c r="S657" s="86"/>
      <c r="T657" s="87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T657" s="19" t="s">
        <v>172</v>
      </c>
      <c r="AU657" s="19" t="s">
        <v>81</v>
      </c>
    </row>
    <row r="658" spans="1:65" s="2" customFormat="1" ht="16.5" customHeight="1">
      <c r="A658" s="40"/>
      <c r="B658" s="41"/>
      <c r="C658" s="214" t="s">
        <v>1103</v>
      </c>
      <c r="D658" s="214" t="s">
        <v>165</v>
      </c>
      <c r="E658" s="215" t="s">
        <v>1104</v>
      </c>
      <c r="F658" s="216" t="s">
        <v>1105</v>
      </c>
      <c r="G658" s="217" t="s">
        <v>297</v>
      </c>
      <c r="H658" s="218">
        <v>1</v>
      </c>
      <c r="I658" s="219"/>
      <c r="J658" s="220">
        <f>ROUND(I658*H658,2)</f>
        <v>0</v>
      </c>
      <c r="K658" s="216" t="s">
        <v>169</v>
      </c>
      <c r="L658" s="46"/>
      <c r="M658" s="221" t="s">
        <v>19</v>
      </c>
      <c r="N658" s="222" t="s">
        <v>43</v>
      </c>
      <c r="O658" s="86"/>
      <c r="P658" s="223">
        <f>O658*H658</f>
        <v>0</v>
      </c>
      <c r="Q658" s="223">
        <v>0</v>
      </c>
      <c r="R658" s="223">
        <f>Q658*H658</f>
        <v>0</v>
      </c>
      <c r="S658" s="223">
        <v>0</v>
      </c>
      <c r="T658" s="224">
        <f>S658*H658</f>
        <v>0</v>
      </c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R658" s="225" t="s">
        <v>278</v>
      </c>
      <c r="AT658" s="225" t="s">
        <v>165</v>
      </c>
      <c r="AU658" s="225" t="s">
        <v>81</v>
      </c>
      <c r="AY658" s="19" t="s">
        <v>163</v>
      </c>
      <c r="BE658" s="226">
        <f>IF(N658="základní",J658,0)</f>
        <v>0</v>
      </c>
      <c r="BF658" s="226">
        <f>IF(N658="snížená",J658,0)</f>
        <v>0</v>
      </c>
      <c r="BG658" s="226">
        <f>IF(N658="zákl. přenesená",J658,0)</f>
        <v>0</v>
      </c>
      <c r="BH658" s="226">
        <f>IF(N658="sníž. přenesená",J658,0)</f>
        <v>0</v>
      </c>
      <c r="BI658" s="226">
        <f>IF(N658="nulová",J658,0)</f>
        <v>0</v>
      </c>
      <c r="BJ658" s="19" t="s">
        <v>79</v>
      </c>
      <c r="BK658" s="226">
        <f>ROUND(I658*H658,2)</f>
        <v>0</v>
      </c>
      <c r="BL658" s="19" t="s">
        <v>278</v>
      </c>
      <c r="BM658" s="225" t="s">
        <v>1106</v>
      </c>
    </row>
    <row r="659" spans="1:47" s="2" customFormat="1" ht="12">
      <c r="A659" s="40"/>
      <c r="B659" s="41"/>
      <c r="C659" s="42"/>
      <c r="D659" s="227" t="s">
        <v>172</v>
      </c>
      <c r="E659" s="42"/>
      <c r="F659" s="228" t="s">
        <v>1107</v>
      </c>
      <c r="G659" s="42"/>
      <c r="H659" s="42"/>
      <c r="I659" s="229"/>
      <c r="J659" s="42"/>
      <c r="K659" s="42"/>
      <c r="L659" s="46"/>
      <c r="M659" s="230"/>
      <c r="N659" s="231"/>
      <c r="O659" s="86"/>
      <c r="P659" s="86"/>
      <c r="Q659" s="86"/>
      <c r="R659" s="86"/>
      <c r="S659" s="86"/>
      <c r="T659" s="87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T659" s="19" t="s">
        <v>172</v>
      </c>
      <c r="AU659" s="19" t="s">
        <v>81</v>
      </c>
    </row>
    <row r="660" spans="1:47" s="2" customFormat="1" ht="12">
      <c r="A660" s="40"/>
      <c r="B660" s="41"/>
      <c r="C660" s="42"/>
      <c r="D660" s="232" t="s">
        <v>174</v>
      </c>
      <c r="E660" s="42"/>
      <c r="F660" s="233" t="s">
        <v>1108</v>
      </c>
      <c r="G660" s="42"/>
      <c r="H660" s="42"/>
      <c r="I660" s="229"/>
      <c r="J660" s="42"/>
      <c r="K660" s="42"/>
      <c r="L660" s="46"/>
      <c r="M660" s="230"/>
      <c r="N660" s="231"/>
      <c r="O660" s="86"/>
      <c r="P660" s="86"/>
      <c r="Q660" s="86"/>
      <c r="R660" s="86"/>
      <c r="S660" s="86"/>
      <c r="T660" s="87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T660" s="19" t="s">
        <v>174</v>
      </c>
      <c r="AU660" s="19" t="s">
        <v>81</v>
      </c>
    </row>
    <row r="661" spans="1:65" s="2" customFormat="1" ht="16.5" customHeight="1">
      <c r="A661" s="40"/>
      <c r="B661" s="41"/>
      <c r="C661" s="256" t="s">
        <v>1109</v>
      </c>
      <c r="D661" s="256" t="s">
        <v>279</v>
      </c>
      <c r="E661" s="257" t="s">
        <v>1110</v>
      </c>
      <c r="F661" s="258" t="s">
        <v>1111</v>
      </c>
      <c r="G661" s="259" t="s">
        <v>297</v>
      </c>
      <c r="H661" s="260">
        <v>1</v>
      </c>
      <c r="I661" s="261"/>
      <c r="J661" s="262">
        <f>ROUND(I661*H661,2)</f>
        <v>0</v>
      </c>
      <c r="K661" s="258" t="s">
        <v>169</v>
      </c>
      <c r="L661" s="263"/>
      <c r="M661" s="264" t="s">
        <v>19</v>
      </c>
      <c r="N661" s="265" t="s">
        <v>43</v>
      </c>
      <c r="O661" s="86"/>
      <c r="P661" s="223">
        <f>O661*H661</f>
        <v>0</v>
      </c>
      <c r="Q661" s="223">
        <v>0.0005</v>
      </c>
      <c r="R661" s="223">
        <f>Q661*H661</f>
        <v>0.0005</v>
      </c>
      <c r="S661" s="223">
        <v>0</v>
      </c>
      <c r="T661" s="224">
        <f>S661*H661</f>
        <v>0</v>
      </c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R661" s="225" t="s">
        <v>381</v>
      </c>
      <c r="AT661" s="225" t="s">
        <v>279</v>
      </c>
      <c r="AU661" s="225" t="s">
        <v>81</v>
      </c>
      <c r="AY661" s="19" t="s">
        <v>163</v>
      </c>
      <c r="BE661" s="226">
        <f>IF(N661="základní",J661,0)</f>
        <v>0</v>
      </c>
      <c r="BF661" s="226">
        <f>IF(N661="snížená",J661,0)</f>
        <v>0</v>
      </c>
      <c r="BG661" s="226">
        <f>IF(N661="zákl. přenesená",J661,0)</f>
        <v>0</v>
      </c>
      <c r="BH661" s="226">
        <f>IF(N661="sníž. přenesená",J661,0)</f>
        <v>0</v>
      </c>
      <c r="BI661" s="226">
        <f>IF(N661="nulová",J661,0)</f>
        <v>0</v>
      </c>
      <c r="BJ661" s="19" t="s">
        <v>79</v>
      </c>
      <c r="BK661" s="226">
        <f>ROUND(I661*H661,2)</f>
        <v>0</v>
      </c>
      <c r="BL661" s="19" t="s">
        <v>278</v>
      </c>
      <c r="BM661" s="225" t="s">
        <v>1112</v>
      </c>
    </row>
    <row r="662" spans="1:47" s="2" customFormat="1" ht="12">
      <c r="A662" s="40"/>
      <c r="B662" s="41"/>
      <c r="C662" s="42"/>
      <c r="D662" s="227" t="s">
        <v>172</v>
      </c>
      <c r="E662" s="42"/>
      <c r="F662" s="228" t="s">
        <v>1111</v>
      </c>
      <c r="G662" s="42"/>
      <c r="H662" s="42"/>
      <c r="I662" s="229"/>
      <c r="J662" s="42"/>
      <c r="K662" s="42"/>
      <c r="L662" s="46"/>
      <c r="M662" s="230"/>
      <c r="N662" s="231"/>
      <c r="O662" s="86"/>
      <c r="P662" s="86"/>
      <c r="Q662" s="86"/>
      <c r="R662" s="86"/>
      <c r="S662" s="86"/>
      <c r="T662" s="87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T662" s="19" t="s">
        <v>172</v>
      </c>
      <c r="AU662" s="19" t="s">
        <v>81</v>
      </c>
    </row>
    <row r="663" spans="1:65" s="2" customFormat="1" ht="16.5" customHeight="1">
      <c r="A663" s="40"/>
      <c r="B663" s="41"/>
      <c r="C663" s="214" t="s">
        <v>1113</v>
      </c>
      <c r="D663" s="214" t="s">
        <v>165</v>
      </c>
      <c r="E663" s="215" t="s">
        <v>1114</v>
      </c>
      <c r="F663" s="216" t="s">
        <v>1115</v>
      </c>
      <c r="G663" s="217" t="s">
        <v>297</v>
      </c>
      <c r="H663" s="218">
        <v>1</v>
      </c>
      <c r="I663" s="219"/>
      <c r="J663" s="220">
        <f>ROUND(I663*H663,2)</f>
        <v>0</v>
      </c>
      <c r="K663" s="216" t="s">
        <v>169</v>
      </c>
      <c r="L663" s="46"/>
      <c r="M663" s="221" t="s">
        <v>19</v>
      </c>
      <c r="N663" s="222" t="s">
        <v>43</v>
      </c>
      <c r="O663" s="86"/>
      <c r="P663" s="223">
        <f>O663*H663</f>
        <v>0</v>
      </c>
      <c r="Q663" s="223">
        <v>0</v>
      </c>
      <c r="R663" s="223">
        <f>Q663*H663</f>
        <v>0</v>
      </c>
      <c r="S663" s="223">
        <v>0</v>
      </c>
      <c r="T663" s="224">
        <f>S663*H663</f>
        <v>0</v>
      </c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R663" s="225" t="s">
        <v>278</v>
      </c>
      <c r="AT663" s="225" t="s">
        <v>165</v>
      </c>
      <c r="AU663" s="225" t="s">
        <v>81</v>
      </c>
      <c r="AY663" s="19" t="s">
        <v>163</v>
      </c>
      <c r="BE663" s="226">
        <f>IF(N663="základní",J663,0)</f>
        <v>0</v>
      </c>
      <c r="BF663" s="226">
        <f>IF(N663="snížená",J663,0)</f>
        <v>0</v>
      </c>
      <c r="BG663" s="226">
        <f>IF(N663="zákl. přenesená",J663,0)</f>
        <v>0</v>
      </c>
      <c r="BH663" s="226">
        <f>IF(N663="sníž. přenesená",J663,0)</f>
        <v>0</v>
      </c>
      <c r="BI663" s="226">
        <f>IF(N663="nulová",J663,0)</f>
        <v>0</v>
      </c>
      <c r="BJ663" s="19" t="s">
        <v>79</v>
      </c>
      <c r="BK663" s="226">
        <f>ROUND(I663*H663,2)</f>
        <v>0</v>
      </c>
      <c r="BL663" s="19" t="s">
        <v>278</v>
      </c>
      <c r="BM663" s="225" t="s">
        <v>1116</v>
      </c>
    </row>
    <row r="664" spans="1:47" s="2" customFormat="1" ht="12">
      <c r="A664" s="40"/>
      <c r="B664" s="41"/>
      <c r="C664" s="42"/>
      <c r="D664" s="227" t="s">
        <v>172</v>
      </c>
      <c r="E664" s="42"/>
      <c r="F664" s="228" t="s">
        <v>1117</v>
      </c>
      <c r="G664" s="42"/>
      <c r="H664" s="42"/>
      <c r="I664" s="229"/>
      <c r="J664" s="42"/>
      <c r="K664" s="42"/>
      <c r="L664" s="46"/>
      <c r="M664" s="230"/>
      <c r="N664" s="231"/>
      <c r="O664" s="86"/>
      <c r="P664" s="86"/>
      <c r="Q664" s="86"/>
      <c r="R664" s="86"/>
      <c r="S664" s="86"/>
      <c r="T664" s="87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T664" s="19" t="s">
        <v>172</v>
      </c>
      <c r="AU664" s="19" t="s">
        <v>81</v>
      </c>
    </row>
    <row r="665" spans="1:47" s="2" customFormat="1" ht="12">
      <c r="A665" s="40"/>
      <c r="B665" s="41"/>
      <c r="C665" s="42"/>
      <c r="D665" s="232" t="s">
        <v>174</v>
      </c>
      <c r="E665" s="42"/>
      <c r="F665" s="233" t="s">
        <v>1118</v>
      </c>
      <c r="G665" s="42"/>
      <c r="H665" s="42"/>
      <c r="I665" s="229"/>
      <c r="J665" s="42"/>
      <c r="K665" s="42"/>
      <c r="L665" s="46"/>
      <c r="M665" s="230"/>
      <c r="N665" s="231"/>
      <c r="O665" s="86"/>
      <c r="P665" s="86"/>
      <c r="Q665" s="86"/>
      <c r="R665" s="86"/>
      <c r="S665" s="86"/>
      <c r="T665" s="87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T665" s="19" t="s">
        <v>174</v>
      </c>
      <c r="AU665" s="19" t="s">
        <v>81</v>
      </c>
    </row>
    <row r="666" spans="1:65" s="2" customFormat="1" ht="24.15" customHeight="1">
      <c r="A666" s="40"/>
      <c r="B666" s="41"/>
      <c r="C666" s="256" t="s">
        <v>1119</v>
      </c>
      <c r="D666" s="256" t="s">
        <v>279</v>
      </c>
      <c r="E666" s="257" t="s">
        <v>1120</v>
      </c>
      <c r="F666" s="258" t="s">
        <v>1121</v>
      </c>
      <c r="G666" s="259" t="s">
        <v>297</v>
      </c>
      <c r="H666" s="260">
        <v>1</v>
      </c>
      <c r="I666" s="261"/>
      <c r="J666" s="262">
        <f>ROUND(I666*H666,2)</f>
        <v>0</v>
      </c>
      <c r="K666" s="258" t="s">
        <v>1091</v>
      </c>
      <c r="L666" s="263"/>
      <c r="M666" s="264" t="s">
        <v>19</v>
      </c>
      <c r="N666" s="265" t="s">
        <v>43</v>
      </c>
      <c r="O666" s="86"/>
      <c r="P666" s="223">
        <f>O666*H666</f>
        <v>0</v>
      </c>
      <c r="Q666" s="223">
        <v>0.0005</v>
      </c>
      <c r="R666" s="223">
        <f>Q666*H666</f>
        <v>0.0005</v>
      </c>
      <c r="S666" s="223">
        <v>0</v>
      </c>
      <c r="T666" s="224">
        <f>S666*H666</f>
        <v>0</v>
      </c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R666" s="225" t="s">
        <v>381</v>
      </c>
      <c r="AT666" s="225" t="s">
        <v>279</v>
      </c>
      <c r="AU666" s="225" t="s">
        <v>81</v>
      </c>
      <c r="AY666" s="19" t="s">
        <v>163</v>
      </c>
      <c r="BE666" s="226">
        <f>IF(N666="základní",J666,0)</f>
        <v>0</v>
      </c>
      <c r="BF666" s="226">
        <f>IF(N666="snížená",J666,0)</f>
        <v>0</v>
      </c>
      <c r="BG666" s="226">
        <f>IF(N666="zákl. přenesená",J666,0)</f>
        <v>0</v>
      </c>
      <c r="BH666" s="226">
        <f>IF(N666="sníž. přenesená",J666,0)</f>
        <v>0</v>
      </c>
      <c r="BI666" s="226">
        <f>IF(N666="nulová",J666,0)</f>
        <v>0</v>
      </c>
      <c r="BJ666" s="19" t="s">
        <v>79</v>
      </c>
      <c r="BK666" s="226">
        <f>ROUND(I666*H666,2)</f>
        <v>0</v>
      </c>
      <c r="BL666" s="19" t="s">
        <v>278</v>
      </c>
      <c r="BM666" s="225" t="s">
        <v>1122</v>
      </c>
    </row>
    <row r="667" spans="1:47" s="2" customFormat="1" ht="12">
      <c r="A667" s="40"/>
      <c r="B667" s="41"/>
      <c r="C667" s="42"/>
      <c r="D667" s="227" t="s">
        <v>172</v>
      </c>
      <c r="E667" s="42"/>
      <c r="F667" s="228" t="s">
        <v>1121</v>
      </c>
      <c r="G667" s="42"/>
      <c r="H667" s="42"/>
      <c r="I667" s="229"/>
      <c r="J667" s="42"/>
      <c r="K667" s="42"/>
      <c r="L667" s="46"/>
      <c r="M667" s="230"/>
      <c r="N667" s="231"/>
      <c r="O667" s="86"/>
      <c r="P667" s="86"/>
      <c r="Q667" s="86"/>
      <c r="R667" s="86"/>
      <c r="S667" s="86"/>
      <c r="T667" s="87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T667" s="19" t="s">
        <v>172</v>
      </c>
      <c r="AU667" s="19" t="s">
        <v>81</v>
      </c>
    </row>
    <row r="668" spans="1:65" s="2" customFormat="1" ht="16.5" customHeight="1">
      <c r="A668" s="40"/>
      <c r="B668" s="41"/>
      <c r="C668" s="214" t="s">
        <v>1123</v>
      </c>
      <c r="D668" s="214" t="s">
        <v>165</v>
      </c>
      <c r="E668" s="215" t="s">
        <v>1124</v>
      </c>
      <c r="F668" s="216" t="s">
        <v>1125</v>
      </c>
      <c r="G668" s="217" t="s">
        <v>297</v>
      </c>
      <c r="H668" s="218">
        <v>1</v>
      </c>
      <c r="I668" s="219"/>
      <c r="J668" s="220">
        <f>ROUND(I668*H668,2)</f>
        <v>0</v>
      </c>
      <c r="K668" s="216" t="s">
        <v>169</v>
      </c>
      <c r="L668" s="46"/>
      <c r="M668" s="221" t="s">
        <v>19</v>
      </c>
      <c r="N668" s="222" t="s">
        <v>43</v>
      </c>
      <c r="O668" s="86"/>
      <c r="P668" s="223">
        <f>O668*H668</f>
        <v>0</v>
      </c>
      <c r="Q668" s="223">
        <v>0</v>
      </c>
      <c r="R668" s="223">
        <f>Q668*H668</f>
        <v>0</v>
      </c>
      <c r="S668" s="223">
        <v>0</v>
      </c>
      <c r="T668" s="224">
        <f>S668*H668</f>
        <v>0</v>
      </c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R668" s="225" t="s">
        <v>278</v>
      </c>
      <c r="AT668" s="225" t="s">
        <v>165</v>
      </c>
      <c r="AU668" s="225" t="s">
        <v>81</v>
      </c>
      <c r="AY668" s="19" t="s">
        <v>163</v>
      </c>
      <c r="BE668" s="226">
        <f>IF(N668="základní",J668,0)</f>
        <v>0</v>
      </c>
      <c r="BF668" s="226">
        <f>IF(N668="snížená",J668,0)</f>
        <v>0</v>
      </c>
      <c r="BG668" s="226">
        <f>IF(N668="zákl. přenesená",J668,0)</f>
        <v>0</v>
      </c>
      <c r="BH668" s="226">
        <f>IF(N668="sníž. přenesená",J668,0)</f>
        <v>0</v>
      </c>
      <c r="BI668" s="226">
        <f>IF(N668="nulová",J668,0)</f>
        <v>0</v>
      </c>
      <c r="BJ668" s="19" t="s">
        <v>79</v>
      </c>
      <c r="BK668" s="226">
        <f>ROUND(I668*H668,2)</f>
        <v>0</v>
      </c>
      <c r="BL668" s="19" t="s">
        <v>278</v>
      </c>
      <c r="BM668" s="225" t="s">
        <v>1126</v>
      </c>
    </row>
    <row r="669" spans="1:47" s="2" customFormat="1" ht="12">
      <c r="A669" s="40"/>
      <c r="B669" s="41"/>
      <c r="C669" s="42"/>
      <c r="D669" s="227" t="s">
        <v>172</v>
      </c>
      <c r="E669" s="42"/>
      <c r="F669" s="228" t="s">
        <v>1127</v>
      </c>
      <c r="G669" s="42"/>
      <c r="H669" s="42"/>
      <c r="I669" s="229"/>
      <c r="J669" s="42"/>
      <c r="K669" s="42"/>
      <c r="L669" s="46"/>
      <c r="M669" s="230"/>
      <c r="N669" s="231"/>
      <c r="O669" s="86"/>
      <c r="P669" s="86"/>
      <c r="Q669" s="86"/>
      <c r="R669" s="86"/>
      <c r="S669" s="86"/>
      <c r="T669" s="87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T669" s="19" t="s">
        <v>172</v>
      </c>
      <c r="AU669" s="19" t="s">
        <v>81</v>
      </c>
    </row>
    <row r="670" spans="1:47" s="2" customFormat="1" ht="12">
      <c r="A670" s="40"/>
      <c r="B670" s="41"/>
      <c r="C670" s="42"/>
      <c r="D670" s="232" t="s">
        <v>174</v>
      </c>
      <c r="E670" s="42"/>
      <c r="F670" s="233" t="s">
        <v>1128</v>
      </c>
      <c r="G670" s="42"/>
      <c r="H670" s="42"/>
      <c r="I670" s="229"/>
      <c r="J670" s="42"/>
      <c r="K670" s="42"/>
      <c r="L670" s="46"/>
      <c r="M670" s="230"/>
      <c r="N670" s="231"/>
      <c r="O670" s="86"/>
      <c r="P670" s="86"/>
      <c r="Q670" s="86"/>
      <c r="R670" s="86"/>
      <c r="S670" s="86"/>
      <c r="T670" s="87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T670" s="19" t="s">
        <v>174</v>
      </c>
      <c r="AU670" s="19" t="s">
        <v>81</v>
      </c>
    </row>
    <row r="671" spans="1:65" s="2" customFormat="1" ht="24.15" customHeight="1">
      <c r="A671" s="40"/>
      <c r="B671" s="41"/>
      <c r="C671" s="256" t="s">
        <v>1129</v>
      </c>
      <c r="D671" s="256" t="s">
        <v>279</v>
      </c>
      <c r="E671" s="257" t="s">
        <v>1130</v>
      </c>
      <c r="F671" s="258" t="s">
        <v>1131</v>
      </c>
      <c r="G671" s="259" t="s">
        <v>297</v>
      </c>
      <c r="H671" s="260">
        <v>1</v>
      </c>
      <c r="I671" s="261"/>
      <c r="J671" s="262">
        <f>ROUND(I671*H671,2)</f>
        <v>0</v>
      </c>
      <c r="K671" s="258" t="s">
        <v>169</v>
      </c>
      <c r="L671" s="263"/>
      <c r="M671" s="264" t="s">
        <v>19</v>
      </c>
      <c r="N671" s="265" t="s">
        <v>43</v>
      </c>
      <c r="O671" s="86"/>
      <c r="P671" s="223">
        <f>O671*H671</f>
        <v>0</v>
      </c>
      <c r="Q671" s="223">
        <v>0.0013</v>
      </c>
      <c r="R671" s="223">
        <f>Q671*H671</f>
        <v>0.0013</v>
      </c>
      <c r="S671" s="223">
        <v>0</v>
      </c>
      <c r="T671" s="224">
        <f>S671*H671</f>
        <v>0</v>
      </c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R671" s="225" t="s">
        <v>381</v>
      </c>
      <c r="AT671" s="225" t="s">
        <v>279</v>
      </c>
      <c r="AU671" s="225" t="s">
        <v>81</v>
      </c>
      <c r="AY671" s="19" t="s">
        <v>163</v>
      </c>
      <c r="BE671" s="226">
        <f>IF(N671="základní",J671,0)</f>
        <v>0</v>
      </c>
      <c r="BF671" s="226">
        <f>IF(N671="snížená",J671,0)</f>
        <v>0</v>
      </c>
      <c r="BG671" s="226">
        <f>IF(N671="zákl. přenesená",J671,0)</f>
        <v>0</v>
      </c>
      <c r="BH671" s="226">
        <f>IF(N671="sníž. přenesená",J671,0)</f>
        <v>0</v>
      </c>
      <c r="BI671" s="226">
        <f>IF(N671="nulová",J671,0)</f>
        <v>0</v>
      </c>
      <c r="BJ671" s="19" t="s">
        <v>79</v>
      </c>
      <c r="BK671" s="226">
        <f>ROUND(I671*H671,2)</f>
        <v>0</v>
      </c>
      <c r="BL671" s="19" t="s">
        <v>278</v>
      </c>
      <c r="BM671" s="225" t="s">
        <v>1132</v>
      </c>
    </row>
    <row r="672" spans="1:47" s="2" customFormat="1" ht="12">
      <c r="A672" s="40"/>
      <c r="B672" s="41"/>
      <c r="C672" s="42"/>
      <c r="D672" s="227" t="s">
        <v>172</v>
      </c>
      <c r="E672" s="42"/>
      <c r="F672" s="228" t="s">
        <v>1131</v>
      </c>
      <c r="G672" s="42"/>
      <c r="H672" s="42"/>
      <c r="I672" s="229"/>
      <c r="J672" s="42"/>
      <c r="K672" s="42"/>
      <c r="L672" s="46"/>
      <c r="M672" s="230"/>
      <c r="N672" s="231"/>
      <c r="O672" s="86"/>
      <c r="P672" s="86"/>
      <c r="Q672" s="86"/>
      <c r="R672" s="86"/>
      <c r="S672" s="86"/>
      <c r="T672" s="87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T672" s="19" t="s">
        <v>172</v>
      </c>
      <c r="AU672" s="19" t="s">
        <v>81</v>
      </c>
    </row>
    <row r="673" spans="1:65" s="2" customFormat="1" ht="16.5" customHeight="1">
      <c r="A673" s="40"/>
      <c r="B673" s="41"/>
      <c r="C673" s="214" t="s">
        <v>1133</v>
      </c>
      <c r="D673" s="214" t="s">
        <v>165</v>
      </c>
      <c r="E673" s="215" t="s">
        <v>1134</v>
      </c>
      <c r="F673" s="216" t="s">
        <v>1135</v>
      </c>
      <c r="G673" s="217" t="s">
        <v>297</v>
      </c>
      <c r="H673" s="218">
        <v>1</v>
      </c>
      <c r="I673" s="219"/>
      <c r="J673" s="220">
        <f>ROUND(I673*H673,2)</f>
        <v>0</v>
      </c>
      <c r="K673" s="216" t="s">
        <v>169</v>
      </c>
      <c r="L673" s="46"/>
      <c r="M673" s="221" t="s">
        <v>19</v>
      </c>
      <c r="N673" s="222" t="s">
        <v>43</v>
      </c>
      <c r="O673" s="86"/>
      <c r="P673" s="223">
        <f>O673*H673</f>
        <v>0</v>
      </c>
      <c r="Q673" s="223">
        <v>0</v>
      </c>
      <c r="R673" s="223">
        <f>Q673*H673</f>
        <v>0</v>
      </c>
      <c r="S673" s="223">
        <v>0</v>
      </c>
      <c r="T673" s="224">
        <f>S673*H673</f>
        <v>0</v>
      </c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R673" s="225" t="s">
        <v>278</v>
      </c>
      <c r="AT673" s="225" t="s">
        <v>165</v>
      </c>
      <c r="AU673" s="225" t="s">
        <v>81</v>
      </c>
      <c r="AY673" s="19" t="s">
        <v>163</v>
      </c>
      <c r="BE673" s="226">
        <f>IF(N673="základní",J673,0)</f>
        <v>0</v>
      </c>
      <c r="BF673" s="226">
        <f>IF(N673="snížená",J673,0)</f>
        <v>0</v>
      </c>
      <c r="BG673" s="226">
        <f>IF(N673="zákl. přenesená",J673,0)</f>
        <v>0</v>
      </c>
      <c r="BH673" s="226">
        <f>IF(N673="sníž. přenesená",J673,0)</f>
        <v>0</v>
      </c>
      <c r="BI673" s="226">
        <f>IF(N673="nulová",J673,0)</f>
        <v>0</v>
      </c>
      <c r="BJ673" s="19" t="s">
        <v>79</v>
      </c>
      <c r="BK673" s="226">
        <f>ROUND(I673*H673,2)</f>
        <v>0</v>
      </c>
      <c r="BL673" s="19" t="s">
        <v>278</v>
      </c>
      <c r="BM673" s="225" t="s">
        <v>1136</v>
      </c>
    </row>
    <row r="674" spans="1:47" s="2" customFormat="1" ht="12">
      <c r="A674" s="40"/>
      <c r="B674" s="41"/>
      <c r="C674" s="42"/>
      <c r="D674" s="227" t="s">
        <v>172</v>
      </c>
      <c r="E674" s="42"/>
      <c r="F674" s="228" t="s">
        <v>1137</v>
      </c>
      <c r="G674" s="42"/>
      <c r="H674" s="42"/>
      <c r="I674" s="229"/>
      <c r="J674" s="42"/>
      <c r="K674" s="42"/>
      <c r="L674" s="46"/>
      <c r="M674" s="230"/>
      <c r="N674" s="231"/>
      <c r="O674" s="86"/>
      <c r="P674" s="86"/>
      <c r="Q674" s="86"/>
      <c r="R674" s="86"/>
      <c r="S674" s="86"/>
      <c r="T674" s="87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T674" s="19" t="s">
        <v>172</v>
      </c>
      <c r="AU674" s="19" t="s">
        <v>81</v>
      </c>
    </row>
    <row r="675" spans="1:47" s="2" customFormat="1" ht="12">
      <c r="A675" s="40"/>
      <c r="B675" s="41"/>
      <c r="C675" s="42"/>
      <c r="D675" s="232" t="s">
        <v>174</v>
      </c>
      <c r="E675" s="42"/>
      <c r="F675" s="233" t="s">
        <v>1138</v>
      </c>
      <c r="G675" s="42"/>
      <c r="H675" s="42"/>
      <c r="I675" s="229"/>
      <c r="J675" s="42"/>
      <c r="K675" s="42"/>
      <c r="L675" s="46"/>
      <c r="M675" s="230"/>
      <c r="N675" s="231"/>
      <c r="O675" s="86"/>
      <c r="P675" s="86"/>
      <c r="Q675" s="86"/>
      <c r="R675" s="86"/>
      <c r="S675" s="86"/>
      <c r="T675" s="87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T675" s="19" t="s">
        <v>174</v>
      </c>
      <c r="AU675" s="19" t="s">
        <v>81</v>
      </c>
    </row>
    <row r="676" spans="1:65" s="2" customFormat="1" ht="16.5" customHeight="1">
      <c r="A676" s="40"/>
      <c r="B676" s="41"/>
      <c r="C676" s="256" t="s">
        <v>1139</v>
      </c>
      <c r="D676" s="256" t="s">
        <v>279</v>
      </c>
      <c r="E676" s="257" t="s">
        <v>1140</v>
      </c>
      <c r="F676" s="258" t="s">
        <v>1141</v>
      </c>
      <c r="G676" s="259" t="s">
        <v>297</v>
      </c>
      <c r="H676" s="260">
        <v>1</v>
      </c>
      <c r="I676" s="261"/>
      <c r="J676" s="262">
        <f>ROUND(I676*H676,2)</f>
        <v>0</v>
      </c>
      <c r="K676" s="258" t="s">
        <v>169</v>
      </c>
      <c r="L676" s="263"/>
      <c r="M676" s="264" t="s">
        <v>19</v>
      </c>
      <c r="N676" s="265" t="s">
        <v>43</v>
      </c>
      <c r="O676" s="86"/>
      <c r="P676" s="223">
        <f>O676*H676</f>
        <v>0</v>
      </c>
      <c r="Q676" s="223">
        <v>0.00012</v>
      </c>
      <c r="R676" s="223">
        <f>Q676*H676</f>
        <v>0.00012</v>
      </c>
      <c r="S676" s="223">
        <v>0</v>
      </c>
      <c r="T676" s="224">
        <f>S676*H676</f>
        <v>0</v>
      </c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R676" s="225" t="s">
        <v>381</v>
      </c>
      <c r="AT676" s="225" t="s">
        <v>279</v>
      </c>
      <c r="AU676" s="225" t="s">
        <v>81</v>
      </c>
      <c r="AY676" s="19" t="s">
        <v>163</v>
      </c>
      <c r="BE676" s="226">
        <f>IF(N676="základní",J676,0)</f>
        <v>0</v>
      </c>
      <c r="BF676" s="226">
        <f>IF(N676="snížená",J676,0)</f>
        <v>0</v>
      </c>
      <c r="BG676" s="226">
        <f>IF(N676="zákl. přenesená",J676,0)</f>
        <v>0</v>
      </c>
      <c r="BH676" s="226">
        <f>IF(N676="sníž. přenesená",J676,0)</f>
        <v>0</v>
      </c>
      <c r="BI676" s="226">
        <f>IF(N676="nulová",J676,0)</f>
        <v>0</v>
      </c>
      <c r="BJ676" s="19" t="s">
        <v>79</v>
      </c>
      <c r="BK676" s="226">
        <f>ROUND(I676*H676,2)</f>
        <v>0</v>
      </c>
      <c r="BL676" s="19" t="s">
        <v>278</v>
      </c>
      <c r="BM676" s="225" t="s">
        <v>1142</v>
      </c>
    </row>
    <row r="677" spans="1:47" s="2" customFormat="1" ht="12">
      <c r="A677" s="40"/>
      <c r="B677" s="41"/>
      <c r="C677" s="42"/>
      <c r="D677" s="227" t="s">
        <v>172</v>
      </c>
      <c r="E677" s="42"/>
      <c r="F677" s="228" t="s">
        <v>1141</v>
      </c>
      <c r="G677" s="42"/>
      <c r="H677" s="42"/>
      <c r="I677" s="229"/>
      <c r="J677" s="42"/>
      <c r="K677" s="42"/>
      <c r="L677" s="46"/>
      <c r="M677" s="230"/>
      <c r="N677" s="231"/>
      <c r="O677" s="86"/>
      <c r="P677" s="86"/>
      <c r="Q677" s="86"/>
      <c r="R677" s="86"/>
      <c r="S677" s="86"/>
      <c r="T677" s="87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T677" s="19" t="s">
        <v>172</v>
      </c>
      <c r="AU677" s="19" t="s">
        <v>81</v>
      </c>
    </row>
    <row r="678" spans="1:65" s="2" customFormat="1" ht="16.5" customHeight="1">
      <c r="A678" s="40"/>
      <c r="B678" s="41"/>
      <c r="C678" s="214" t="s">
        <v>1143</v>
      </c>
      <c r="D678" s="214" t="s">
        <v>165</v>
      </c>
      <c r="E678" s="215" t="s">
        <v>1144</v>
      </c>
      <c r="F678" s="216" t="s">
        <v>1145</v>
      </c>
      <c r="G678" s="217" t="s">
        <v>297</v>
      </c>
      <c r="H678" s="218">
        <v>1</v>
      </c>
      <c r="I678" s="219"/>
      <c r="J678" s="220">
        <f>ROUND(I678*H678,2)</f>
        <v>0</v>
      </c>
      <c r="K678" s="216" t="s">
        <v>19</v>
      </c>
      <c r="L678" s="46"/>
      <c r="M678" s="221" t="s">
        <v>19</v>
      </c>
      <c r="N678" s="222" t="s">
        <v>43</v>
      </c>
      <c r="O678" s="86"/>
      <c r="P678" s="223">
        <f>O678*H678</f>
        <v>0</v>
      </c>
      <c r="Q678" s="223">
        <v>0</v>
      </c>
      <c r="R678" s="223">
        <f>Q678*H678</f>
        <v>0</v>
      </c>
      <c r="S678" s="223">
        <v>0</v>
      </c>
      <c r="T678" s="224">
        <f>S678*H678</f>
        <v>0</v>
      </c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R678" s="225" t="s">
        <v>278</v>
      </c>
      <c r="AT678" s="225" t="s">
        <v>165</v>
      </c>
      <c r="AU678" s="225" t="s">
        <v>81</v>
      </c>
      <c r="AY678" s="19" t="s">
        <v>163</v>
      </c>
      <c r="BE678" s="226">
        <f>IF(N678="základní",J678,0)</f>
        <v>0</v>
      </c>
      <c r="BF678" s="226">
        <f>IF(N678="snížená",J678,0)</f>
        <v>0</v>
      </c>
      <c r="BG678" s="226">
        <f>IF(N678="zákl. přenesená",J678,0)</f>
        <v>0</v>
      </c>
      <c r="BH678" s="226">
        <f>IF(N678="sníž. přenesená",J678,0)</f>
        <v>0</v>
      </c>
      <c r="BI678" s="226">
        <f>IF(N678="nulová",J678,0)</f>
        <v>0</v>
      </c>
      <c r="BJ678" s="19" t="s">
        <v>79</v>
      </c>
      <c r="BK678" s="226">
        <f>ROUND(I678*H678,2)</f>
        <v>0</v>
      </c>
      <c r="BL678" s="19" t="s">
        <v>278</v>
      </c>
      <c r="BM678" s="225" t="s">
        <v>1146</v>
      </c>
    </row>
    <row r="679" spans="1:47" s="2" customFormat="1" ht="12">
      <c r="A679" s="40"/>
      <c r="B679" s="41"/>
      <c r="C679" s="42"/>
      <c r="D679" s="227" t="s">
        <v>172</v>
      </c>
      <c r="E679" s="42"/>
      <c r="F679" s="228" t="s">
        <v>1145</v>
      </c>
      <c r="G679" s="42"/>
      <c r="H679" s="42"/>
      <c r="I679" s="229"/>
      <c r="J679" s="42"/>
      <c r="K679" s="42"/>
      <c r="L679" s="46"/>
      <c r="M679" s="230"/>
      <c r="N679" s="231"/>
      <c r="O679" s="86"/>
      <c r="P679" s="86"/>
      <c r="Q679" s="86"/>
      <c r="R679" s="86"/>
      <c r="S679" s="86"/>
      <c r="T679" s="87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T679" s="19" t="s">
        <v>172</v>
      </c>
      <c r="AU679" s="19" t="s">
        <v>81</v>
      </c>
    </row>
    <row r="680" spans="1:65" s="2" customFormat="1" ht="16.5" customHeight="1">
      <c r="A680" s="40"/>
      <c r="B680" s="41"/>
      <c r="C680" s="214" t="s">
        <v>1147</v>
      </c>
      <c r="D680" s="214" t="s">
        <v>165</v>
      </c>
      <c r="E680" s="215" t="s">
        <v>1148</v>
      </c>
      <c r="F680" s="216" t="s">
        <v>1149</v>
      </c>
      <c r="G680" s="217" t="s">
        <v>297</v>
      </c>
      <c r="H680" s="218">
        <v>1</v>
      </c>
      <c r="I680" s="219"/>
      <c r="J680" s="220">
        <f>ROUND(I680*H680,2)</f>
        <v>0</v>
      </c>
      <c r="K680" s="216" t="s">
        <v>19</v>
      </c>
      <c r="L680" s="46"/>
      <c r="M680" s="221" t="s">
        <v>19</v>
      </c>
      <c r="N680" s="222" t="s">
        <v>43</v>
      </c>
      <c r="O680" s="86"/>
      <c r="P680" s="223">
        <f>O680*H680</f>
        <v>0</v>
      </c>
      <c r="Q680" s="223">
        <v>0</v>
      </c>
      <c r="R680" s="223">
        <f>Q680*H680</f>
        <v>0</v>
      </c>
      <c r="S680" s="223">
        <v>0</v>
      </c>
      <c r="T680" s="224">
        <f>S680*H680</f>
        <v>0</v>
      </c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R680" s="225" t="s">
        <v>278</v>
      </c>
      <c r="AT680" s="225" t="s">
        <v>165</v>
      </c>
      <c r="AU680" s="225" t="s">
        <v>81</v>
      </c>
      <c r="AY680" s="19" t="s">
        <v>163</v>
      </c>
      <c r="BE680" s="226">
        <f>IF(N680="základní",J680,0)</f>
        <v>0</v>
      </c>
      <c r="BF680" s="226">
        <f>IF(N680="snížená",J680,0)</f>
        <v>0</v>
      </c>
      <c r="BG680" s="226">
        <f>IF(N680="zákl. přenesená",J680,0)</f>
        <v>0</v>
      </c>
      <c r="BH680" s="226">
        <f>IF(N680="sníž. přenesená",J680,0)</f>
        <v>0</v>
      </c>
      <c r="BI680" s="226">
        <f>IF(N680="nulová",J680,0)</f>
        <v>0</v>
      </c>
      <c r="BJ680" s="19" t="s">
        <v>79</v>
      </c>
      <c r="BK680" s="226">
        <f>ROUND(I680*H680,2)</f>
        <v>0</v>
      </c>
      <c r="BL680" s="19" t="s">
        <v>278</v>
      </c>
      <c r="BM680" s="225" t="s">
        <v>1150</v>
      </c>
    </row>
    <row r="681" spans="1:47" s="2" customFormat="1" ht="12">
      <c r="A681" s="40"/>
      <c r="B681" s="41"/>
      <c r="C681" s="42"/>
      <c r="D681" s="227" t="s">
        <v>172</v>
      </c>
      <c r="E681" s="42"/>
      <c r="F681" s="228" t="s">
        <v>1149</v>
      </c>
      <c r="G681" s="42"/>
      <c r="H681" s="42"/>
      <c r="I681" s="229"/>
      <c r="J681" s="42"/>
      <c r="K681" s="42"/>
      <c r="L681" s="46"/>
      <c r="M681" s="230"/>
      <c r="N681" s="231"/>
      <c r="O681" s="86"/>
      <c r="P681" s="86"/>
      <c r="Q681" s="86"/>
      <c r="R681" s="86"/>
      <c r="S681" s="86"/>
      <c r="T681" s="87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T681" s="19" t="s">
        <v>172</v>
      </c>
      <c r="AU681" s="19" t="s">
        <v>81</v>
      </c>
    </row>
    <row r="682" spans="1:65" s="2" customFormat="1" ht="24.15" customHeight="1">
      <c r="A682" s="40"/>
      <c r="B682" s="41"/>
      <c r="C682" s="214" t="s">
        <v>1151</v>
      </c>
      <c r="D682" s="214" t="s">
        <v>165</v>
      </c>
      <c r="E682" s="215" t="s">
        <v>1152</v>
      </c>
      <c r="F682" s="216" t="s">
        <v>1153</v>
      </c>
      <c r="G682" s="217" t="s">
        <v>223</v>
      </c>
      <c r="H682" s="218">
        <v>0.005</v>
      </c>
      <c r="I682" s="219"/>
      <c r="J682" s="220">
        <f>ROUND(I682*H682,2)</f>
        <v>0</v>
      </c>
      <c r="K682" s="216" t="s">
        <v>169</v>
      </c>
      <c r="L682" s="46"/>
      <c r="M682" s="221" t="s">
        <v>19</v>
      </c>
      <c r="N682" s="222" t="s">
        <v>43</v>
      </c>
      <c r="O682" s="86"/>
      <c r="P682" s="223">
        <f>O682*H682</f>
        <v>0</v>
      </c>
      <c r="Q682" s="223">
        <v>0</v>
      </c>
      <c r="R682" s="223">
        <f>Q682*H682</f>
        <v>0</v>
      </c>
      <c r="S682" s="223">
        <v>0</v>
      </c>
      <c r="T682" s="224">
        <f>S682*H682</f>
        <v>0</v>
      </c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R682" s="225" t="s">
        <v>278</v>
      </c>
      <c r="AT682" s="225" t="s">
        <v>165</v>
      </c>
      <c r="AU682" s="225" t="s">
        <v>81</v>
      </c>
      <c r="AY682" s="19" t="s">
        <v>163</v>
      </c>
      <c r="BE682" s="226">
        <f>IF(N682="základní",J682,0)</f>
        <v>0</v>
      </c>
      <c r="BF682" s="226">
        <f>IF(N682="snížená",J682,0)</f>
        <v>0</v>
      </c>
      <c r="BG682" s="226">
        <f>IF(N682="zákl. přenesená",J682,0)</f>
        <v>0</v>
      </c>
      <c r="BH682" s="226">
        <f>IF(N682="sníž. přenesená",J682,0)</f>
        <v>0</v>
      </c>
      <c r="BI682" s="226">
        <f>IF(N682="nulová",J682,0)</f>
        <v>0</v>
      </c>
      <c r="BJ682" s="19" t="s">
        <v>79</v>
      </c>
      <c r="BK682" s="226">
        <f>ROUND(I682*H682,2)</f>
        <v>0</v>
      </c>
      <c r="BL682" s="19" t="s">
        <v>278</v>
      </c>
      <c r="BM682" s="225" t="s">
        <v>1154</v>
      </c>
    </row>
    <row r="683" spans="1:47" s="2" customFormat="1" ht="12">
      <c r="A683" s="40"/>
      <c r="B683" s="41"/>
      <c r="C683" s="42"/>
      <c r="D683" s="227" t="s">
        <v>172</v>
      </c>
      <c r="E683" s="42"/>
      <c r="F683" s="228" t="s">
        <v>1155</v>
      </c>
      <c r="G683" s="42"/>
      <c r="H683" s="42"/>
      <c r="I683" s="229"/>
      <c r="J683" s="42"/>
      <c r="K683" s="42"/>
      <c r="L683" s="46"/>
      <c r="M683" s="230"/>
      <c r="N683" s="231"/>
      <c r="O683" s="86"/>
      <c r="P683" s="86"/>
      <c r="Q683" s="86"/>
      <c r="R683" s="86"/>
      <c r="S683" s="86"/>
      <c r="T683" s="87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T683" s="19" t="s">
        <v>172</v>
      </c>
      <c r="AU683" s="19" t="s">
        <v>81</v>
      </c>
    </row>
    <row r="684" spans="1:47" s="2" customFormat="1" ht="12">
      <c r="A684" s="40"/>
      <c r="B684" s="41"/>
      <c r="C684" s="42"/>
      <c r="D684" s="232" t="s">
        <v>174</v>
      </c>
      <c r="E684" s="42"/>
      <c r="F684" s="233" t="s">
        <v>1156</v>
      </c>
      <c r="G684" s="42"/>
      <c r="H684" s="42"/>
      <c r="I684" s="229"/>
      <c r="J684" s="42"/>
      <c r="K684" s="42"/>
      <c r="L684" s="46"/>
      <c r="M684" s="230"/>
      <c r="N684" s="231"/>
      <c r="O684" s="86"/>
      <c r="P684" s="86"/>
      <c r="Q684" s="86"/>
      <c r="R684" s="86"/>
      <c r="S684" s="86"/>
      <c r="T684" s="87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T684" s="19" t="s">
        <v>174</v>
      </c>
      <c r="AU684" s="19" t="s">
        <v>81</v>
      </c>
    </row>
    <row r="685" spans="1:63" s="12" customFormat="1" ht="22.8" customHeight="1">
      <c r="A685" s="12"/>
      <c r="B685" s="198"/>
      <c r="C685" s="199"/>
      <c r="D685" s="200" t="s">
        <v>71</v>
      </c>
      <c r="E685" s="212" t="s">
        <v>1157</v>
      </c>
      <c r="F685" s="212" t="s">
        <v>1158</v>
      </c>
      <c r="G685" s="199"/>
      <c r="H685" s="199"/>
      <c r="I685" s="202"/>
      <c r="J685" s="213">
        <f>BK685</f>
        <v>0</v>
      </c>
      <c r="K685" s="199"/>
      <c r="L685" s="204"/>
      <c r="M685" s="205"/>
      <c r="N685" s="206"/>
      <c r="O685" s="206"/>
      <c r="P685" s="207">
        <f>SUM(P686:P691)</f>
        <v>0</v>
      </c>
      <c r="Q685" s="206"/>
      <c r="R685" s="207">
        <f>SUM(R686:R691)</f>
        <v>0</v>
      </c>
      <c r="S685" s="206"/>
      <c r="T685" s="208">
        <f>SUM(T686:T691)</f>
        <v>0</v>
      </c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R685" s="209" t="s">
        <v>81</v>
      </c>
      <c r="AT685" s="210" t="s">
        <v>71</v>
      </c>
      <c r="AU685" s="210" t="s">
        <v>79</v>
      </c>
      <c r="AY685" s="209" t="s">
        <v>163</v>
      </c>
      <c r="BK685" s="211">
        <f>SUM(BK686:BK691)</f>
        <v>0</v>
      </c>
    </row>
    <row r="686" spans="1:65" s="2" customFormat="1" ht="16.5" customHeight="1">
      <c r="A686" s="40"/>
      <c r="B686" s="41"/>
      <c r="C686" s="214" t="s">
        <v>1159</v>
      </c>
      <c r="D686" s="214" t="s">
        <v>165</v>
      </c>
      <c r="E686" s="215" t="s">
        <v>1160</v>
      </c>
      <c r="F686" s="216" t="s">
        <v>1161</v>
      </c>
      <c r="G686" s="217" t="s">
        <v>297</v>
      </c>
      <c r="H686" s="218">
        <v>1</v>
      </c>
      <c r="I686" s="219"/>
      <c r="J686" s="220">
        <f>ROUND(I686*H686,2)</f>
        <v>0</v>
      </c>
      <c r="K686" s="216" t="s">
        <v>19</v>
      </c>
      <c r="L686" s="46"/>
      <c r="M686" s="221" t="s">
        <v>19</v>
      </c>
      <c r="N686" s="222" t="s">
        <v>43</v>
      </c>
      <c r="O686" s="86"/>
      <c r="P686" s="223">
        <f>O686*H686</f>
        <v>0</v>
      </c>
      <c r="Q686" s="223">
        <v>0</v>
      </c>
      <c r="R686" s="223">
        <f>Q686*H686</f>
        <v>0</v>
      </c>
      <c r="S686" s="223">
        <v>0</v>
      </c>
      <c r="T686" s="224">
        <f>S686*H686</f>
        <v>0</v>
      </c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R686" s="225" t="s">
        <v>278</v>
      </c>
      <c r="AT686" s="225" t="s">
        <v>165</v>
      </c>
      <c r="AU686" s="225" t="s">
        <v>81</v>
      </c>
      <c r="AY686" s="19" t="s">
        <v>163</v>
      </c>
      <c r="BE686" s="226">
        <f>IF(N686="základní",J686,0)</f>
        <v>0</v>
      </c>
      <c r="BF686" s="226">
        <f>IF(N686="snížená",J686,0)</f>
        <v>0</v>
      </c>
      <c r="BG686" s="226">
        <f>IF(N686="zákl. přenesená",J686,0)</f>
        <v>0</v>
      </c>
      <c r="BH686" s="226">
        <f>IF(N686="sníž. přenesená",J686,0)</f>
        <v>0</v>
      </c>
      <c r="BI686" s="226">
        <f>IF(N686="nulová",J686,0)</f>
        <v>0</v>
      </c>
      <c r="BJ686" s="19" t="s">
        <v>79</v>
      </c>
      <c r="BK686" s="226">
        <f>ROUND(I686*H686,2)</f>
        <v>0</v>
      </c>
      <c r="BL686" s="19" t="s">
        <v>278</v>
      </c>
      <c r="BM686" s="225" t="s">
        <v>1162</v>
      </c>
    </row>
    <row r="687" spans="1:47" s="2" customFormat="1" ht="12">
      <c r="A687" s="40"/>
      <c r="B687" s="41"/>
      <c r="C687" s="42"/>
      <c r="D687" s="227" t="s">
        <v>172</v>
      </c>
      <c r="E687" s="42"/>
      <c r="F687" s="228" t="s">
        <v>1161</v>
      </c>
      <c r="G687" s="42"/>
      <c r="H687" s="42"/>
      <c r="I687" s="229"/>
      <c r="J687" s="42"/>
      <c r="K687" s="42"/>
      <c r="L687" s="46"/>
      <c r="M687" s="230"/>
      <c r="N687" s="231"/>
      <c r="O687" s="86"/>
      <c r="P687" s="86"/>
      <c r="Q687" s="86"/>
      <c r="R687" s="86"/>
      <c r="S687" s="86"/>
      <c r="T687" s="87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T687" s="19" t="s">
        <v>172</v>
      </c>
      <c r="AU687" s="19" t="s">
        <v>81</v>
      </c>
    </row>
    <row r="688" spans="1:65" s="2" customFormat="1" ht="24.15" customHeight="1">
      <c r="A688" s="40"/>
      <c r="B688" s="41"/>
      <c r="C688" s="214" t="s">
        <v>1163</v>
      </c>
      <c r="D688" s="214" t="s">
        <v>165</v>
      </c>
      <c r="E688" s="215" t="s">
        <v>1164</v>
      </c>
      <c r="F688" s="216" t="s">
        <v>1165</v>
      </c>
      <c r="G688" s="217" t="s">
        <v>297</v>
      </c>
      <c r="H688" s="218">
        <v>2</v>
      </c>
      <c r="I688" s="219"/>
      <c r="J688" s="220">
        <f>ROUND(I688*H688,2)</f>
        <v>0</v>
      </c>
      <c r="K688" s="216" t="s">
        <v>169</v>
      </c>
      <c r="L688" s="46"/>
      <c r="M688" s="221" t="s">
        <v>19</v>
      </c>
      <c r="N688" s="222" t="s">
        <v>43</v>
      </c>
      <c r="O688" s="86"/>
      <c r="P688" s="223">
        <f>O688*H688</f>
        <v>0</v>
      </c>
      <c r="Q688" s="223">
        <v>0</v>
      </c>
      <c r="R688" s="223">
        <f>Q688*H688</f>
        <v>0</v>
      </c>
      <c r="S688" s="223">
        <v>0</v>
      </c>
      <c r="T688" s="224">
        <f>S688*H688</f>
        <v>0</v>
      </c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R688" s="225" t="s">
        <v>278</v>
      </c>
      <c r="AT688" s="225" t="s">
        <v>165</v>
      </c>
      <c r="AU688" s="225" t="s">
        <v>81</v>
      </c>
      <c r="AY688" s="19" t="s">
        <v>163</v>
      </c>
      <c r="BE688" s="226">
        <f>IF(N688="základní",J688,0)</f>
        <v>0</v>
      </c>
      <c r="BF688" s="226">
        <f>IF(N688="snížená",J688,0)</f>
        <v>0</v>
      </c>
      <c r="BG688" s="226">
        <f>IF(N688="zákl. přenesená",J688,0)</f>
        <v>0</v>
      </c>
      <c r="BH688" s="226">
        <f>IF(N688="sníž. přenesená",J688,0)</f>
        <v>0</v>
      </c>
      <c r="BI688" s="226">
        <f>IF(N688="nulová",J688,0)</f>
        <v>0</v>
      </c>
      <c r="BJ688" s="19" t="s">
        <v>79</v>
      </c>
      <c r="BK688" s="226">
        <f>ROUND(I688*H688,2)</f>
        <v>0</v>
      </c>
      <c r="BL688" s="19" t="s">
        <v>278</v>
      </c>
      <c r="BM688" s="225" t="s">
        <v>1166</v>
      </c>
    </row>
    <row r="689" spans="1:47" s="2" customFormat="1" ht="12">
      <c r="A689" s="40"/>
      <c r="B689" s="41"/>
      <c r="C689" s="42"/>
      <c r="D689" s="227" t="s">
        <v>172</v>
      </c>
      <c r="E689" s="42"/>
      <c r="F689" s="228" t="s">
        <v>1167</v>
      </c>
      <c r="G689" s="42"/>
      <c r="H689" s="42"/>
      <c r="I689" s="229"/>
      <c r="J689" s="42"/>
      <c r="K689" s="42"/>
      <c r="L689" s="46"/>
      <c r="M689" s="230"/>
      <c r="N689" s="231"/>
      <c r="O689" s="86"/>
      <c r="P689" s="86"/>
      <c r="Q689" s="86"/>
      <c r="R689" s="86"/>
      <c r="S689" s="86"/>
      <c r="T689" s="87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T689" s="19" t="s">
        <v>172</v>
      </c>
      <c r="AU689" s="19" t="s">
        <v>81</v>
      </c>
    </row>
    <row r="690" spans="1:47" s="2" customFormat="1" ht="12">
      <c r="A690" s="40"/>
      <c r="B690" s="41"/>
      <c r="C690" s="42"/>
      <c r="D690" s="232" t="s">
        <v>174</v>
      </c>
      <c r="E690" s="42"/>
      <c r="F690" s="233" t="s">
        <v>1168</v>
      </c>
      <c r="G690" s="42"/>
      <c r="H690" s="42"/>
      <c r="I690" s="229"/>
      <c r="J690" s="42"/>
      <c r="K690" s="42"/>
      <c r="L690" s="46"/>
      <c r="M690" s="230"/>
      <c r="N690" s="231"/>
      <c r="O690" s="86"/>
      <c r="P690" s="86"/>
      <c r="Q690" s="86"/>
      <c r="R690" s="86"/>
      <c r="S690" s="86"/>
      <c r="T690" s="87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T690" s="19" t="s">
        <v>174</v>
      </c>
      <c r="AU690" s="19" t="s">
        <v>81</v>
      </c>
    </row>
    <row r="691" spans="1:47" s="2" customFormat="1" ht="12">
      <c r="A691" s="40"/>
      <c r="B691" s="41"/>
      <c r="C691" s="42"/>
      <c r="D691" s="227" t="s">
        <v>301</v>
      </c>
      <c r="E691" s="42"/>
      <c r="F691" s="266" t="s">
        <v>1169</v>
      </c>
      <c r="G691" s="42"/>
      <c r="H691" s="42"/>
      <c r="I691" s="229"/>
      <c r="J691" s="42"/>
      <c r="K691" s="42"/>
      <c r="L691" s="46"/>
      <c r="M691" s="230"/>
      <c r="N691" s="231"/>
      <c r="O691" s="86"/>
      <c r="P691" s="86"/>
      <c r="Q691" s="86"/>
      <c r="R691" s="86"/>
      <c r="S691" s="86"/>
      <c r="T691" s="87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T691" s="19" t="s">
        <v>301</v>
      </c>
      <c r="AU691" s="19" t="s">
        <v>81</v>
      </c>
    </row>
    <row r="692" spans="1:63" s="12" customFormat="1" ht="22.8" customHeight="1">
      <c r="A692" s="12"/>
      <c r="B692" s="198"/>
      <c r="C692" s="199"/>
      <c r="D692" s="200" t="s">
        <v>71</v>
      </c>
      <c r="E692" s="212" t="s">
        <v>1170</v>
      </c>
      <c r="F692" s="212" t="s">
        <v>1171</v>
      </c>
      <c r="G692" s="199"/>
      <c r="H692" s="199"/>
      <c r="I692" s="202"/>
      <c r="J692" s="213">
        <f>BK692</f>
        <v>0</v>
      </c>
      <c r="K692" s="199"/>
      <c r="L692" s="204"/>
      <c r="M692" s="205"/>
      <c r="N692" s="206"/>
      <c r="O692" s="206"/>
      <c r="P692" s="207">
        <f>SUM(P693:P723)</f>
        <v>0</v>
      </c>
      <c r="Q692" s="206"/>
      <c r="R692" s="207">
        <f>SUM(R693:R723)</f>
        <v>14.66361434</v>
      </c>
      <c r="S692" s="206"/>
      <c r="T692" s="208">
        <f>SUM(T693:T723)</f>
        <v>0</v>
      </c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R692" s="209" t="s">
        <v>81</v>
      </c>
      <c r="AT692" s="210" t="s">
        <v>71</v>
      </c>
      <c r="AU692" s="210" t="s">
        <v>79</v>
      </c>
      <c r="AY692" s="209" t="s">
        <v>163</v>
      </c>
      <c r="BK692" s="211">
        <f>SUM(BK693:BK723)</f>
        <v>0</v>
      </c>
    </row>
    <row r="693" spans="1:65" s="2" customFormat="1" ht="24.15" customHeight="1">
      <c r="A693" s="40"/>
      <c r="B693" s="41"/>
      <c r="C693" s="214" t="s">
        <v>1172</v>
      </c>
      <c r="D693" s="214" t="s">
        <v>165</v>
      </c>
      <c r="E693" s="215" t="s">
        <v>1173</v>
      </c>
      <c r="F693" s="216" t="s">
        <v>1174</v>
      </c>
      <c r="G693" s="217" t="s">
        <v>193</v>
      </c>
      <c r="H693" s="218">
        <v>16.88</v>
      </c>
      <c r="I693" s="219"/>
      <c r="J693" s="220">
        <f>ROUND(I693*H693,2)</f>
        <v>0</v>
      </c>
      <c r="K693" s="216" t="s">
        <v>169</v>
      </c>
      <c r="L693" s="46"/>
      <c r="M693" s="221" t="s">
        <v>19</v>
      </c>
      <c r="N693" s="222" t="s">
        <v>43</v>
      </c>
      <c r="O693" s="86"/>
      <c r="P693" s="223">
        <f>O693*H693</f>
        <v>0</v>
      </c>
      <c r="Q693" s="223">
        <v>0.00122</v>
      </c>
      <c r="R693" s="223">
        <f>Q693*H693</f>
        <v>0.020593599999999997</v>
      </c>
      <c r="S693" s="223">
        <v>0</v>
      </c>
      <c r="T693" s="224">
        <f>S693*H693</f>
        <v>0</v>
      </c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R693" s="225" t="s">
        <v>278</v>
      </c>
      <c r="AT693" s="225" t="s">
        <v>165</v>
      </c>
      <c r="AU693" s="225" t="s">
        <v>81</v>
      </c>
      <c r="AY693" s="19" t="s">
        <v>163</v>
      </c>
      <c r="BE693" s="226">
        <f>IF(N693="základní",J693,0)</f>
        <v>0</v>
      </c>
      <c r="BF693" s="226">
        <f>IF(N693="snížená",J693,0)</f>
        <v>0</v>
      </c>
      <c r="BG693" s="226">
        <f>IF(N693="zákl. přenesená",J693,0)</f>
        <v>0</v>
      </c>
      <c r="BH693" s="226">
        <f>IF(N693="sníž. přenesená",J693,0)</f>
        <v>0</v>
      </c>
      <c r="BI693" s="226">
        <f>IF(N693="nulová",J693,0)</f>
        <v>0</v>
      </c>
      <c r="BJ693" s="19" t="s">
        <v>79</v>
      </c>
      <c r="BK693" s="226">
        <f>ROUND(I693*H693,2)</f>
        <v>0</v>
      </c>
      <c r="BL693" s="19" t="s">
        <v>278</v>
      </c>
      <c r="BM693" s="225" t="s">
        <v>1175</v>
      </c>
    </row>
    <row r="694" spans="1:47" s="2" customFormat="1" ht="12">
      <c r="A694" s="40"/>
      <c r="B694" s="41"/>
      <c r="C694" s="42"/>
      <c r="D694" s="227" t="s">
        <v>172</v>
      </c>
      <c r="E694" s="42"/>
      <c r="F694" s="228" t="s">
        <v>1176</v>
      </c>
      <c r="G694" s="42"/>
      <c r="H694" s="42"/>
      <c r="I694" s="229"/>
      <c r="J694" s="42"/>
      <c r="K694" s="42"/>
      <c r="L694" s="46"/>
      <c r="M694" s="230"/>
      <c r="N694" s="231"/>
      <c r="O694" s="86"/>
      <c r="P694" s="86"/>
      <c r="Q694" s="86"/>
      <c r="R694" s="86"/>
      <c r="S694" s="86"/>
      <c r="T694" s="87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T694" s="19" t="s">
        <v>172</v>
      </c>
      <c r="AU694" s="19" t="s">
        <v>81</v>
      </c>
    </row>
    <row r="695" spans="1:47" s="2" customFormat="1" ht="12">
      <c r="A695" s="40"/>
      <c r="B695" s="41"/>
      <c r="C695" s="42"/>
      <c r="D695" s="232" t="s">
        <v>174</v>
      </c>
      <c r="E695" s="42"/>
      <c r="F695" s="233" t="s">
        <v>1177</v>
      </c>
      <c r="G695" s="42"/>
      <c r="H695" s="42"/>
      <c r="I695" s="229"/>
      <c r="J695" s="42"/>
      <c r="K695" s="42"/>
      <c r="L695" s="46"/>
      <c r="M695" s="230"/>
      <c r="N695" s="231"/>
      <c r="O695" s="86"/>
      <c r="P695" s="86"/>
      <c r="Q695" s="86"/>
      <c r="R695" s="86"/>
      <c r="S695" s="86"/>
      <c r="T695" s="87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T695" s="19" t="s">
        <v>174</v>
      </c>
      <c r="AU695" s="19" t="s">
        <v>81</v>
      </c>
    </row>
    <row r="696" spans="1:65" s="2" customFormat="1" ht="33" customHeight="1">
      <c r="A696" s="40"/>
      <c r="B696" s="41"/>
      <c r="C696" s="214" t="s">
        <v>1178</v>
      </c>
      <c r="D696" s="214" t="s">
        <v>165</v>
      </c>
      <c r="E696" s="215" t="s">
        <v>1179</v>
      </c>
      <c r="F696" s="216" t="s">
        <v>1180</v>
      </c>
      <c r="G696" s="217" t="s">
        <v>232</v>
      </c>
      <c r="H696" s="218">
        <v>142.473</v>
      </c>
      <c r="I696" s="219"/>
      <c r="J696" s="220">
        <f>ROUND(I696*H696,2)</f>
        <v>0</v>
      </c>
      <c r="K696" s="216" t="s">
        <v>169</v>
      </c>
      <c r="L696" s="46"/>
      <c r="M696" s="221" t="s">
        <v>19</v>
      </c>
      <c r="N696" s="222" t="s">
        <v>43</v>
      </c>
      <c r="O696" s="86"/>
      <c r="P696" s="223">
        <f>O696*H696</f>
        <v>0</v>
      </c>
      <c r="Q696" s="223">
        <v>0</v>
      </c>
      <c r="R696" s="223">
        <f>Q696*H696</f>
        <v>0</v>
      </c>
      <c r="S696" s="223">
        <v>0</v>
      </c>
      <c r="T696" s="224">
        <f>S696*H696</f>
        <v>0</v>
      </c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R696" s="225" t="s">
        <v>278</v>
      </c>
      <c r="AT696" s="225" t="s">
        <v>165</v>
      </c>
      <c r="AU696" s="225" t="s">
        <v>81</v>
      </c>
      <c r="AY696" s="19" t="s">
        <v>163</v>
      </c>
      <c r="BE696" s="226">
        <f>IF(N696="základní",J696,0)</f>
        <v>0</v>
      </c>
      <c r="BF696" s="226">
        <f>IF(N696="snížená",J696,0)</f>
        <v>0</v>
      </c>
      <c r="BG696" s="226">
        <f>IF(N696="zákl. přenesená",J696,0)</f>
        <v>0</v>
      </c>
      <c r="BH696" s="226">
        <f>IF(N696="sníž. přenesená",J696,0)</f>
        <v>0</v>
      </c>
      <c r="BI696" s="226">
        <f>IF(N696="nulová",J696,0)</f>
        <v>0</v>
      </c>
      <c r="BJ696" s="19" t="s">
        <v>79</v>
      </c>
      <c r="BK696" s="226">
        <f>ROUND(I696*H696,2)</f>
        <v>0</v>
      </c>
      <c r="BL696" s="19" t="s">
        <v>278</v>
      </c>
      <c r="BM696" s="225" t="s">
        <v>1181</v>
      </c>
    </row>
    <row r="697" spans="1:47" s="2" customFormat="1" ht="12">
      <c r="A697" s="40"/>
      <c r="B697" s="41"/>
      <c r="C697" s="42"/>
      <c r="D697" s="227" t="s">
        <v>172</v>
      </c>
      <c r="E697" s="42"/>
      <c r="F697" s="228" t="s">
        <v>1182</v>
      </c>
      <c r="G697" s="42"/>
      <c r="H697" s="42"/>
      <c r="I697" s="229"/>
      <c r="J697" s="42"/>
      <c r="K697" s="42"/>
      <c r="L697" s="46"/>
      <c r="M697" s="230"/>
      <c r="N697" s="231"/>
      <c r="O697" s="86"/>
      <c r="P697" s="86"/>
      <c r="Q697" s="86"/>
      <c r="R697" s="86"/>
      <c r="S697" s="86"/>
      <c r="T697" s="87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  <c r="AE697" s="40"/>
      <c r="AT697" s="19" t="s">
        <v>172</v>
      </c>
      <c r="AU697" s="19" t="s">
        <v>81</v>
      </c>
    </row>
    <row r="698" spans="1:47" s="2" customFormat="1" ht="12">
      <c r="A698" s="40"/>
      <c r="B698" s="41"/>
      <c r="C698" s="42"/>
      <c r="D698" s="232" t="s">
        <v>174</v>
      </c>
      <c r="E698" s="42"/>
      <c r="F698" s="233" t="s">
        <v>1183</v>
      </c>
      <c r="G698" s="42"/>
      <c r="H698" s="42"/>
      <c r="I698" s="229"/>
      <c r="J698" s="42"/>
      <c r="K698" s="42"/>
      <c r="L698" s="46"/>
      <c r="M698" s="230"/>
      <c r="N698" s="231"/>
      <c r="O698" s="86"/>
      <c r="P698" s="86"/>
      <c r="Q698" s="86"/>
      <c r="R698" s="86"/>
      <c r="S698" s="86"/>
      <c r="T698" s="87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  <c r="AE698" s="40"/>
      <c r="AT698" s="19" t="s">
        <v>174</v>
      </c>
      <c r="AU698" s="19" t="s">
        <v>81</v>
      </c>
    </row>
    <row r="699" spans="1:51" s="13" customFormat="1" ht="12">
      <c r="A699" s="13"/>
      <c r="B699" s="234"/>
      <c r="C699" s="235"/>
      <c r="D699" s="227" t="s">
        <v>187</v>
      </c>
      <c r="E699" s="236" t="s">
        <v>19</v>
      </c>
      <c r="F699" s="237" t="s">
        <v>1184</v>
      </c>
      <c r="G699" s="235"/>
      <c r="H699" s="238">
        <v>42.476</v>
      </c>
      <c r="I699" s="239"/>
      <c r="J699" s="235"/>
      <c r="K699" s="235"/>
      <c r="L699" s="240"/>
      <c r="M699" s="241"/>
      <c r="N699" s="242"/>
      <c r="O699" s="242"/>
      <c r="P699" s="242"/>
      <c r="Q699" s="242"/>
      <c r="R699" s="242"/>
      <c r="S699" s="242"/>
      <c r="T699" s="24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44" t="s">
        <v>187</v>
      </c>
      <c r="AU699" s="244" t="s">
        <v>81</v>
      </c>
      <c r="AV699" s="13" t="s">
        <v>81</v>
      </c>
      <c r="AW699" s="13" t="s">
        <v>33</v>
      </c>
      <c r="AX699" s="13" t="s">
        <v>72</v>
      </c>
      <c r="AY699" s="244" t="s">
        <v>163</v>
      </c>
    </row>
    <row r="700" spans="1:51" s="13" customFormat="1" ht="12">
      <c r="A700" s="13"/>
      <c r="B700" s="234"/>
      <c r="C700" s="235"/>
      <c r="D700" s="227" t="s">
        <v>187</v>
      </c>
      <c r="E700" s="236" t="s">
        <v>19</v>
      </c>
      <c r="F700" s="237" t="s">
        <v>1185</v>
      </c>
      <c r="G700" s="235"/>
      <c r="H700" s="238">
        <v>6.141</v>
      </c>
      <c r="I700" s="239"/>
      <c r="J700" s="235"/>
      <c r="K700" s="235"/>
      <c r="L700" s="240"/>
      <c r="M700" s="241"/>
      <c r="N700" s="242"/>
      <c r="O700" s="242"/>
      <c r="P700" s="242"/>
      <c r="Q700" s="242"/>
      <c r="R700" s="242"/>
      <c r="S700" s="242"/>
      <c r="T700" s="24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44" t="s">
        <v>187</v>
      </c>
      <c r="AU700" s="244" t="s">
        <v>81</v>
      </c>
      <c r="AV700" s="13" t="s">
        <v>81</v>
      </c>
      <c r="AW700" s="13" t="s">
        <v>33</v>
      </c>
      <c r="AX700" s="13" t="s">
        <v>72</v>
      </c>
      <c r="AY700" s="244" t="s">
        <v>163</v>
      </c>
    </row>
    <row r="701" spans="1:51" s="13" customFormat="1" ht="12">
      <c r="A701" s="13"/>
      <c r="B701" s="234"/>
      <c r="C701" s="235"/>
      <c r="D701" s="227" t="s">
        <v>187</v>
      </c>
      <c r="E701" s="236" t="s">
        <v>19</v>
      </c>
      <c r="F701" s="237" t="s">
        <v>1186</v>
      </c>
      <c r="G701" s="235"/>
      <c r="H701" s="238">
        <v>26.164</v>
      </c>
      <c r="I701" s="239"/>
      <c r="J701" s="235"/>
      <c r="K701" s="235"/>
      <c r="L701" s="240"/>
      <c r="M701" s="241"/>
      <c r="N701" s="242"/>
      <c r="O701" s="242"/>
      <c r="P701" s="242"/>
      <c r="Q701" s="242"/>
      <c r="R701" s="242"/>
      <c r="S701" s="242"/>
      <c r="T701" s="24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44" t="s">
        <v>187</v>
      </c>
      <c r="AU701" s="244" t="s">
        <v>81</v>
      </c>
      <c r="AV701" s="13" t="s">
        <v>81</v>
      </c>
      <c r="AW701" s="13" t="s">
        <v>33</v>
      </c>
      <c r="AX701" s="13" t="s">
        <v>72</v>
      </c>
      <c r="AY701" s="244" t="s">
        <v>163</v>
      </c>
    </row>
    <row r="702" spans="1:51" s="13" customFormat="1" ht="12">
      <c r="A702" s="13"/>
      <c r="B702" s="234"/>
      <c r="C702" s="235"/>
      <c r="D702" s="227" t="s">
        <v>187</v>
      </c>
      <c r="E702" s="236" t="s">
        <v>19</v>
      </c>
      <c r="F702" s="237" t="s">
        <v>1187</v>
      </c>
      <c r="G702" s="235"/>
      <c r="H702" s="238">
        <v>26.596</v>
      </c>
      <c r="I702" s="239"/>
      <c r="J702" s="235"/>
      <c r="K702" s="235"/>
      <c r="L702" s="240"/>
      <c r="M702" s="241"/>
      <c r="N702" s="242"/>
      <c r="O702" s="242"/>
      <c r="P702" s="242"/>
      <c r="Q702" s="242"/>
      <c r="R702" s="242"/>
      <c r="S702" s="242"/>
      <c r="T702" s="24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44" t="s">
        <v>187</v>
      </c>
      <c r="AU702" s="244" t="s">
        <v>81</v>
      </c>
      <c r="AV702" s="13" t="s">
        <v>81</v>
      </c>
      <c r="AW702" s="13" t="s">
        <v>33</v>
      </c>
      <c r="AX702" s="13" t="s">
        <v>72</v>
      </c>
      <c r="AY702" s="244" t="s">
        <v>163</v>
      </c>
    </row>
    <row r="703" spans="1:51" s="13" customFormat="1" ht="12">
      <c r="A703" s="13"/>
      <c r="B703" s="234"/>
      <c r="C703" s="235"/>
      <c r="D703" s="227" t="s">
        <v>187</v>
      </c>
      <c r="E703" s="236" t="s">
        <v>19</v>
      </c>
      <c r="F703" s="237" t="s">
        <v>1188</v>
      </c>
      <c r="G703" s="235"/>
      <c r="H703" s="238">
        <v>30.768</v>
      </c>
      <c r="I703" s="239"/>
      <c r="J703" s="235"/>
      <c r="K703" s="235"/>
      <c r="L703" s="240"/>
      <c r="M703" s="241"/>
      <c r="N703" s="242"/>
      <c r="O703" s="242"/>
      <c r="P703" s="242"/>
      <c r="Q703" s="242"/>
      <c r="R703" s="242"/>
      <c r="S703" s="242"/>
      <c r="T703" s="24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44" t="s">
        <v>187</v>
      </c>
      <c r="AU703" s="244" t="s">
        <v>81</v>
      </c>
      <c r="AV703" s="13" t="s">
        <v>81</v>
      </c>
      <c r="AW703" s="13" t="s">
        <v>33</v>
      </c>
      <c r="AX703" s="13" t="s">
        <v>72</v>
      </c>
      <c r="AY703" s="244" t="s">
        <v>163</v>
      </c>
    </row>
    <row r="704" spans="1:51" s="13" customFormat="1" ht="12">
      <c r="A704" s="13"/>
      <c r="B704" s="234"/>
      <c r="C704" s="235"/>
      <c r="D704" s="227" t="s">
        <v>187</v>
      </c>
      <c r="E704" s="236" t="s">
        <v>19</v>
      </c>
      <c r="F704" s="237" t="s">
        <v>1189</v>
      </c>
      <c r="G704" s="235"/>
      <c r="H704" s="238">
        <v>10.328</v>
      </c>
      <c r="I704" s="239"/>
      <c r="J704" s="235"/>
      <c r="K704" s="235"/>
      <c r="L704" s="240"/>
      <c r="M704" s="241"/>
      <c r="N704" s="242"/>
      <c r="O704" s="242"/>
      <c r="P704" s="242"/>
      <c r="Q704" s="242"/>
      <c r="R704" s="242"/>
      <c r="S704" s="242"/>
      <c r="T704" s="24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44" t="s">
        <v>187</v>
      </c>
      <c r="AU704" s="244" t="s">
        <v>81</v>
      </c>
      <c r="AV704" s="13" t="s">
        <v>81</v>
      </c>
      <c r="AW704" s="13" t="s">
        <v>33</v>
      </c>
      <c r="AX704" s="13" t="s">
        <v>72</v>
      </c>
      <c r="AY704" s="244" t="s">
        <v>163</v>
      </c>
    </row>
    <row r="705" spans="1:51" s="14" customFormat="1" ht="12">
      <c r="A705" s="14"/>
      <c r="B705" s="245"/>
      <c r="C705" s="246"/>
      <c r="D705" s="227" t="s">
        <v>187</v>
      </c>
      <c r="E705" s="247" t="s">
        <v>19</v>
      </c>
      <c r="F705" s="248" t="s">
        <v>190</v>
      </c>
      <c r="G705" s="246"/>
      <c r="H705" s="249">
        <v>142.473</v>
      </c>
      <c r="I705" s="250"/>
      <c r="J705" s="246"/>
      <c r="K705" s="246"/>
      <c r="L705" s="251"/>
      <c r="M705" s="252"/>
      <c r="N705" s="253"/>
      <c r="O705" s="253"/>
      <c r="P705" s="253"/>
      <c r="Q705" s="253"/>
      <c r="R705" s="253"/>
      <c r="S705" s="253"/>
      <c r="T705" s="25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55" t="s">
        <v>187</v>
      </c>
      <c r="AU705" s="255" t="s">
        <v>81</v>
      </c>
      <c r="AV705" s="14" t="s">
        <v>170</v>
      </c>
      <c r="AW705" s="14" t="s">
        <v>33</v>
      </c>
      <c r="AX705" s="14" t="s">
        <v>79</v>
      </c>
      <c r="AY705" s="255" t="s">
        <v>163</v>
      </c>
    </row>
    <row r="706" spans="1:65" s="2" customFormat="1" ht="21.75" customHeight="1">
      <c r="A706" s="40"/>
      <c r="B706" s="41"/>
      <c r="C706" s="256" t="s">
        <v>1190</v>
      </c>
      <c r="D706" s="256" t="s">
        <v>279</v>
      </c>
      <c r="E706" s="257" t="s">
        <v>1191</v>
      </c>
      <c r="F706" s="258" t="s">
        <v>1192</v>
      </c>
      <c r="G706" s="259" t="s">
        <v>193</v>
      </c>
      <c r="H706" s="260">
        <v>8.078</v>
      </c>
      <c r="I706" s="261"/>
      <c r="J706" s="262">
        <f>ROUND(I706*H706,2)</f>
        <v>0</v>
      </c>
      <c r="K706" s="258" t="s">
        <v>169</v>
      </c>
      <c r="L706" s="263"/>
      <c r="M706" s="264" t="s">
        <v>19</v>
      </c>
      <c r="N706" s="265" t="s">
        <v>43</v>
      </c>
      <c r="O706" s="86"/>
      <c r="P706" s="223">
        <f>O706*H706</f>
        <v>0</v>
      </c>
      <c r="Q706" s="223">
        <v>0.55</v>
      </c>
      <c r="R706" s="223">
        <f>Q706*H706</f>
        <v>4.4429</v>
      </c>
      <c r="S706" s="223">
        <v>0</v>
      </c>
      <c r="T706" s="224">
        <f>S706*H706</f>
        <v>0</v>
      </c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R706" s="225" t="s">
        <v>381</v>
      </c>
      <c r="AT706" s="225" t="s">
        <v>279</v>
      </c>
      <c r="AU706" s="225" t="s">
        <v>81</v>
      </c>
      <c r="AY706" s="19" t="s">
        <v>163</v>
      </c>
      <c r="BE706" s="226">
        <f>IF(N706="základní",J706,0)</f>
        <v>0</v>
      </c>
      <c r="BF706" s="226">
        <f>IF(N706="snížená",J706,0)</f>
        <v>0</v>
      </c>
      <c r="BG706" s="226">
        <f>IF(N706="zákl. přenesená",J706,0)</f>
        <v>0</v>
      </c>
      <c r="BH706" s="226">
        <f>IF(N706="sníž. přenesená",J706,0)</f>
        <v>0</v>
      </c>
      <c r="BI706" s="226">
        <f>IF(N706="nulová",J706,0)</f>
        <v>0</v>
      </c>
      <c r="BJ706" s="19" t="s">
        <v>79</v>
      </c>
      <c r="BK706" s="226">
        <f>ROUND(I706*H706,2)</f>
        <v>0</v>
      </c>
      <c r="BL706" s="19" t="s">
        <v>278</v>
      </c>
      <c r="BM706" s="225" t="s">
        <v>1193</v>
      </c>
    </row>
    <row r="707" spans="1:47" s="2" customFormat="1" ht="12">
      <c r="A707" s="40"/>
      <c r="B707" s="41"/>
      <c r="C707" s="42"/>
      <c r="D707" s="227" t="s">
        <v>172</v>
      </c>
      <c r="E707" s="42"/>
      <c r="F707" s="228" t="s">
        <v>1192</v>
      </c>
      <c r="G707" s="42"/>
      <c r="H707" s="42"/>
      <c r="I707" s="229"/>
      <c r="J707" s="42"/>
      <c r="K707" s="42"/>
      <c r="L707" s="46"/>
      <c r="M707" s="230"/>
      <c r="N707" s="231"/>
      <c r="O707" s="86"/>
      <c r="P707" s="86"/>
      <c r="Q707" s="86"/>
      <c r="R707" s="86"/>
      <c r="S707" s="86"/>
      <c r="T707" s="87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T707" s="19" t="s">
        <v>172</v>
      </c>
      <c r="AU707" s="19" t="s">
        <v>81</v>
      </c>
    </row>
    <row r="708" spans="1:51" s="13" customFormat="1" ht="12">
      <c r="A708" s="13"/>
      <c r="B708" s="234"/>
      <c r="C708" s="235"/>
      <c r="D708" s="227" t="s">
        <v>187</v>
      </c>
      <c r="E708" s="236" t="s">
        <v>19</v>
      </c>
      <c r="F708" s="237" t="s">
        <v>1194</v>
      </c>
      <c r="G708" s="235"/>
      <c r="H708" s="238">
        <v>8.078</v>
      </c>
      <c r="I708" s="239"/>
      <c r="J708" s="235"/>
      <c r="K708" s="235"/>
      <c r="L708" s="240"/>
      <c r="M708" s="241"/>
      <c r="N708" s="242"/>
      <c r="O708" s="242"/>
      <c r="P708" s="242"/>
      <c r="Q708" s="242"/>
      <c r="R708" s="242"/>
      <c r="S708" s="242"/>
      <c r="T708" s="24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44" t="s">
        <v>187</v>
      </c>
      <c r="AU708" s="244" t="s">
        <v>81</v>
      </c>
      <c r="AV708" s="13" t="s">
        <v>81</v>
      </c>
      <c r="AW708" s="13" t="s">
        <v>33</v>
      </c>
      <c r="AX708" s="13" t="s">
        <v>79</v>
      </c>
      <c r="AY708" s="244" t="s">
        <v>163</v>
      </c>
    </row>
    <row r="709" spans="1:65" s="2" customFormat="1" ht="24.15" customHeight="1">
      <c r="A709" s="40"/>
      <c r="B709" s="41"/>
      <c r="C709" s="214" t="s">
        <v>1195</v>
      </c>
      <c r="D709" s="214" t="s">
        <v>165</v>
      </c>
      <c r="E709" s="215" t="s">
        <v>1196</v>
      </c>
      <c r="F709" s="216" t="s">
        <v>1197</v>
      </c>
      <c r="G709" s="217" t="s">
        <v>168</v>
      </c>
      <c r="H709" s="218">
        <v>346.361</v>
      </c>
      <c r="I709" s="219"/>
      <c r="J709" s="220">
        <f>ROUND(I709*H709,2)</f>
        <v>0</v>
      </c>
      <c r="K709" s="216" t="s">
        <v>169</v>
      </c>
      <c r="L709" s="46"/>
      <c r="M709" s="221" t="s">
        <v>19</v>
      </c>
      <c r="N709" s="222" t="s">
        <v>43</v>
      </c>
      <c r="O709" s="86"/>
      <c r="P709" s="223">
        <f>O709*H709</f>
        <v>0</v>
      </c>
      <c r="Q709" s="223">
        <v>0.01434</v>
      </c>
      <c r="R709" s="223">
        <f>Q709*H709</f>
        <v>4.96681674</v>
      </c>
      <c r="S709" s="223">
        <v>0</v>
      </c>
      <c r="T709" s="224">
        <f>S709*H709</f>
        <v>0</v>
      </c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R709" s="225" t="s">
        <v>278</v>
      </c>
      <c r="AT709" s="225" t="s">
        <v>165</v>
      </c>
      <c r="AU709" s="225" t="s">
        <v>81</v>
      </c>
      <c r="AY709" s="19" t="s">
        <v>163</v>
      </c>
      <c r="BE709" s="226">
        <f>IF(N709="základní",J709,0)</f>
        <v>0</v>
      </c>
      <c r="BF709" s="226">
        <f>IF(N709="snížená",J709,0)</f>
        <v>0</v>
      </c>
      <c r="BG709" s="226">
        <f>IF(N709="zákl. přenesená",J709,0)</f>
        <v>0</v>
      </c>
      <c r="BH709" s="226">
        <f>IF(N709="sníž. přenesená",J709,0)</f>
        <v>0</v>
      </c>
      <c r="BI709" s="226">
        <f>IF(N709="nulová",J709,0)</f>
        <v>0</v>
      </c>
      <c r="BJ709" s="19" t="s">
        <v>79</v>
      </c>
      <c r="BK709" s="226">
        <f>ROUND(I709*H709,2)</f>
        <v>0</v>
      </c>
      <c r="BL709" s="19" t="s">
        <v>278</v>
      </c>
      <c r="BM709" s="225" t="s">
        <v>1198</v>
      </c>
    </row>
    <row r="710" spans="1:47" s="2" customFormat="1" ht="12">
      <c r="A710" s="40"/>
      <c r="B710" s="41"/>
      <c r="C710" s="42"/>
      <c r="D710" s="227" t="s">
        <v>172</v>
      </c>
      <c r="E710" s="42"/>
      <c r="F710" s="228" t="s">
        <v>1199</v>
      </c>
      <c r="G710" s="42"/>
      <c r="H710" s="42"/>
      <c r="I710" s="229"/>
      <c r="J710" s="42"/>
      <c r="K710" s="42"/>
      <c r="L710" s="46"/>
      <c r="M710" s="230"/>
      <c r="N710" s="231"/>
      <c r="O710" s="86"/>
      <c r="P710" s="86"/>
      <c r="Q710" s="86"/>
      <c r="R710" s="86"/>
      <c r="S710" s="86"/>
      <c r="T710" s="87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T710" s="19" t="s">
        <v>172</v>
      </c>
      <c r="AU710" s="19" t="s">
        <v>81</v>
      </c>
    </row>
    <row r="711" spans="1:47" s="2" customFormat="1" ht="12">
      <c r="A711" s="40"/>
      <c r="B711" s="41"/>
      <c r="C711" s="42"/>
      <c r="D711" s="232" t="s">
        <v>174</v>
      </c>
      <c r="E711" s="42"/>
      <c r="F711" s="233" t="s">
        <v>1200</v>
      </c>
      <c r="G711" s="42"/>
      <c r="H711" s="42"/>
      <c r="I711" s="229"/>
      <c r="J711" s="42"/>
      <c r="K711" s="42"/>
      <c r="L711" s="46"/>
      <c r="M711" s="230"/>
      <c r="N711" s="231"/>
      <c r="O711" s="86"/>
      <c r="P711" s="86"/>
      <c r="Q711" s="86"/>
      <c r="R711" s="86"/>
      <c r="S711" s="86"/>
      <c r="T711" s="87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T711" s="19" t="s">
        <v>174</v>
      </c>
      <c r="AU711" s="19" t="s">
        <v>81</v>
      </c>
    </row>
    <row r="712" spans="1:65" s="2" customFormat="1" ht="24.15" customHeight="1">
      <c r="A712" s="40"/>
      <c r="B712" s="41"/>
      <c r="C712" s="214" t="s">
        <v>1201</v>
      </c>
      <c r="D712" s="214" t="s">
        <v>165</v>
      </c>
      <c r="E712" s="215" t="s">
        <v>1202</v>
      </c>
      <c r="F712" s="216" t="s">
        <v>1203</v>
      </c>
      <c r="G712" s="217" t="s">
        <v>168</v>
      </c>
      <c r="H712" s="218">
        <v>346.361</v>
      </c>
      <c r="I712" s="219"/>
      <c r="J712" s="220">
        <f>ROUND(I712*H712,2)</f>
        <v>0</v>
      </c>
      <c r="K712" s="216" t="s">
        <v>169</v>
      </c>
      <c r="L712" s="46"/>
      <c r="M712" s="221" t="s">
        <v>19</v>
      </c>
      <c r="N712" s="222" t="s">
        <v>43</v>
      </c>
      <c r="O712" s="86"/>
      <c r="P712" s="223">
        <f>O712*H712</f>
        <v>0</v>
      </c>
      <c r="Q712" s="223">
        <v>0</v>
      </c>
      <c r="R712" s="223">
        <f>Q712*H712</f>
        <v>0</v>
      </c>
      <c r="S712" s="223">
        <v>0</v>
      </c>
      <c r="T712" s="224">
        <f>S712*H712</f>
        <v>0</v>
      </c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R712" s="225" t="s">
        <v>278</v>
      </c>
      <c r="AT712" s="225" t="s">
        <v>165</v>
      </c>
      <c r="AU712" s="225" t="s">
        <v>81</v>
      </c>
      <c r="AY712" s="19" t="s">
        <v>163</v>
      </c>
      <c r="BE712" s="226">
        <f>IF(N712="základní",J712,0)</f>
        <v>0</v>
      </c>
      <c r="BF712" s="226">
        <f>IF(N712="snížená",J712,0)</f>
        <v>0</v>
      </c>
      <c r="BG712" s="226">
        <f>IF(N712="zákl. přenesená",J712,0)</f>
        <v>0</v>
      </c>
      <c r="BH712" s="226">
        <f>IF(N712="sníž. přenesená",J712,0)</f>
        <v>0</v>
      </c>
      <c r="BI712" s="226">
        <f>IF(N712="nulová",J712,0)</f>
        <v>0</v>
      </c>
      <c r="BJ712" s="19" t="s">
        <v>79</v>
      </c>
      <c r="BK712" s="226">
        <f>ROUND(I712*H712,2)</f>
        <v>0</v>
      </c>
      <c r="BL712" s="19" t="s">
        <v>278</v>
      </c>
      <c r="BM712" s="225" t="s">
        <v>1204</v>
      </c>
    </row>
    <row r="713" spans="1:47" s="2" customFormat="1" ht="12">
      <c r="A713" s="40"/>
      <c r="B713" s="41"/>
      <c r="C713" s="42"/>
      <c r="D713" s="227" t="s">
        <v>172</v>
      </c>
      <c r="E713" s="42"/>
      <c r="F713" s="228" t="s">
        <v>1205</v>
      </c>
      <c r="G713" s="42"/>
      <c r="H713" s="42"/>
      <c r="I713" s="229"/>
      <c r="J713" s="42"/>
      <c r="K713" s="42"/>
      <c r="L713" s="46"/>
      <c r="M713" s="230"/>
      <c r="N713" s="231"/>
      <c r="O713" s="86"/>
      <c r="P713" s="86"/>
      <c r="Q713" s="86"/>
      <c r="R713" s="86"/>
      <c r="S713" s="86"/>
      <c r="T713" s="87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T713" s="19" t="s">
        <v>172</v>
      </c>
      <c r="AU713" s="19" t="s">
        <v>81</v>
      </c>
    </row>
    <row r="714" spans="1:47" s="2" customFormat="1" ht="12">
      <c r="A714" s="40"/>
      <c r="B714" s="41"/>
      <c r="C714" s="42"/>
      <c r="D714" s="232" t="s">
        <v>174</v>
      </c>
      <c r="E714" s="42"/>
      <c r="F714" s="233" t="s">
        <v>1206</v>
      </c>
      <c r="G714" s="42"/>
      <c r="H714" s="42"/>
      <c r="I714" s="229"/>
      <c r="J714" s="42"/>
      <c r="K714" s="42"/>
      <c r="L714" s="46"/>
      <c r="M714" s="230"/>
      <c r="N714" s="231"/>
      <c r="O714" s="86"/>
      <c r="P714" s="86"/>
      <c r="Q714" s="86"/>
      <c r="R714" s="86"/>
      <c r="S714" s="86"/>
      <c r="T714" s="87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T714" s="19" t="s">
        <v>174</v>
      </c>
      <c r="AU714" s="19" t="s">
        <v>81</v>
      </c>
    </row>
    <row r="715" spans="1:65" s="2" customFormat="1" ht="21.75" customHeight="1">
      <c r="A715" s="40"/>
      <c r="B715" s="41"/>
      <c r="C715" s="256" t="s">
        <v>1207</v>
      </c>
      <c r="D715" s="256" t="s">
        <v>279</v>
      </c>
      <c r="E715" s="257" t="s">
        <v>1208</v>
      </c>
      <c r="F715" s="258" t="s">
        <v>1209</v>
      </c>
      <c r="G715" s="259" t="s">
        <v>193</v>
      </c>
      <c r="H715" s="260">
        <v>8.8</v>
      </c>
      <c r="I715" s="261"/>
      <c r="J715" s="262">
        <f>ROUND(I715*H715,2)</f>
        <v>0</v>
      </c>
      <c r="K715" s="258" t="s">
        <v>169</v>
      </c>
      <c r="L715" s="263"/>
      <c r="M715" s="264" t="s">
        <v>19</v>
      </c>
      <c r="N715" s="265" t="s">
        <v>43</v>
      </c>
      <c r="O715" s="86"/>
      <c r="P715" s="223">
        <f>O715*H715</f>
        <v>0</v>
      </c>
      <c r="Q715" s="223">
        <v>0.55</v>
      </c>
      <c r="R715" s="223">
        <f>Q715*H715</f>
        <v>4.840000000000001</v>
      </c>
      <c r="S715" s="223">
        <v>0</v>
      </c>
      <c r="T715" s="224">
        <f>S715*H715</f>
        <v>0</v>
      </c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R715" s="225" t="s">
        <v>381</v>
      </c>
      <c r="AT715" s="225" t="s">
        <v>279</v>
      </c>
      <c r="AU715" s="225" t="s">
        <v>81</v>
      </c>
      <c r="AY715" s="19" t="s">
        <v>163</v>
      </c>
      <c r="BE715" s="226">
        <f>IF(N715="základní",J715,0)</f>
        <v>0</v>
      </c>
      <c r="BF715" s="226">
        <f>IF(N715="snížená",J715,0)</f>
        <v>0</v>
      </c>
      <c r="BG715" s="226">
        <f>IF(N715="zákl. přenesená",J715,0)</f>
        <v>0</v>
      </c>
      <c r="BH715" s="226">
        <f>IF(N715="sníž. přenesená",J715,0)</f>
        <v>0</v>
      </c>
      <c r="BI715" s="226">
        <f>IF(N715="nulová",J715,0)</f>
        <v>0</v>
      </c>
      <c r="BJ715" s="19" t="s">
        <v>79</v>
      </c>
      <c r="BK715" s="226">
        <f>ROUND(I715*H715,2)</f>
        <v>0</v>
      </c>
      <c r="BL715" s="19" t="s">
        <v>278</v>
      </c>
      <c r="BM715" s="225" t="s">
        <v>1210</v>
      </c>
    </row>
    <row r="716" spans="1:47" s="2" customFormat="1" ht="12">
      <c r="A716" s="40"/>
      <c r="B716" s="41"/>
      <c r="C716" s="42"/>
      <c r="D716" s="227" t="s">
        <v>172</v>
      </c>
      <c r="E716" s="42"/>
      <c r="F716" s="228" t="s">
        <v>1209</v>
      </c>
      <c r="G716" s="42"/>
      <c r="H716" s="42"/>
      <c r="I716" s="229"/>
      <c r="J716" s="42"/>
      <c r="K716" s="42"/>
      <c r="L716" s="46"/>
      <c r="M716" s="230"/>
      <c r="N716" s="231"/>
      <c r="O716" s="86"/>
      <c r="P716" s="86"/>
      <c r="Q716" s="86"/>
      <c r="R716" s="86"/>
      <c r="S716" s="86"/>
      <c r="T716" s="87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T716" s="19" t="s">
        <v>172</v>
      </c>
      <c r="AU716" s="19" t="s">
        <v>81</v>
      </c>
    </row>
    <row r="717" spans="1:51" s="13" customFormat="1" ht="12">
      <c r="A717" s="13"/>
      <c r="B717" s="234"/>
      <c r="C717" s="235"/>
      <c r="D717" s="227" t="s">
        <v>187</v>
      </c>
      <c r="E717" s="236" t="s">
        <v>19</v>
      </c>
      <c r="F717" s="237" t="s">
        <v>1211</v>
      </c>
      <c r="G717" s="235"/>
      <c r="H717" s="238">
        <v>8.8</v>
      </c>
      <c r="I717" s="239"/>
      <c r="J717" s="235"/>
      <c r="K717" s="235"/>
      <c r="L717" s="240"/>
      <c r="M717" s="241"/>
      <c r="N717" s="242"/>
      <c r="O717" s="242"/>
      <c r="P717" s="242"/>
      <c r="Q717" s="242"/>
      <c r="R717" s="242"/>
      <c r="S717" s="242"/>
      <c r="T717" s="24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44" t="s">
        <v>187</v>
      </c>
      <c r="AU717" s="244" t="s">
        <v>81</v>
      </c>
      <c r="AV717" s="13" t="s">
        <v>81</v>
      </c>
      <c r="AW717" s="13" t="s">
        <v>33</v>
      </c>
      <c r="AX717" s="13" t="s">
        <v>79</v>
      </c>
      <c r="AY717" s="244" t="s">
        <v>163</v>
      </c>
    </row>
    <row r="718" spans="1:65" s="2" customFormat="1" ht="24.15" customHeight="1">
      <c r="A718" s="40"/>
      <c r="B718" s="41"/>
      <c r="C718" s="214" t="s">
        <v>1212</v>
      </c>
      <c r="D718" s="214" t="s">
        <v>165</v>
      </c>
      <c r="E718" s="215" t="s">
        <v>1213</v>
      </c>
      <c r="F718" s="216" t="s">
        <v>1214</v>
      </c>
      <c r="G718" s="217" t="s">
        <v>193</v>
      </c>
      <c r="H718" s="218">
        <v>16.88</v>
      </c>
      <c r="I718" s="219"/>
      <c r="J718" s="220">
        <f>ROUND(I718*H718,2)</f>
        <v>0</v>
      </c>
      <c r="K718" s="216" t="s">
        <v>169</v>
      </c>
      <c r="L718" s="46"/>
      <c r="M718" s="221" t="s">
        <v>19</v>
      </c>
      <c r="N718" s="222" t="s">
        <v>43</v>
      </c>
      <c r="O718" s="86"/>
      <c r="P718" s="223">
        <f>O718*H718</f>
        <v>0</v>
      </c>
      <c r="Q718" s="223">
        <v>0.0233</v>
      </c>
      <c r="R718" s="223">
        <f>Q718*H718</f>
        <v>0.393304</v>
      </c>
      <c r="S718" s="223">
        <v>0</v>
      </c>
      <c r="T718" s="224">
        <f>S718*H718</f>
        <v>0</v>
      </c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R718" s="225" t="s">
        <v>278</v>
      </c>
      <c r="AT718" s="225" t="s">
        <v>165</v>
      </c>
      <c r="AU718" s="225" t="s">
        <v>81</v>
      </c>
      <c r="AY718" s="19" t="s">
        <v>163</v>
      </c>
      <c r="BE718" s="226">
        <f>IF(N718="základní",J718,0)</f>
        <v>0</v>
      </c>
      <c r="BF718" s="226">
        <f>IF(N718="snížená",J718,0)</f>
        <v>0</v>
      </c>
      <c r="BG718" s="226">
        <f>IF(N718="zákl. přenesená",J718,0)</f>
        <v>0</v>
      </c>
      <c r="BH718" s="226">
        <f>IF(N718="sníž. přenesená",J718,0)</f>
        <v>0</v>
      </c>
      <c r="BI718" s="226">
        <f>IF(N718="nulová",J718,0)</f>
        <v>0</v>
      </c>
      <c r="BJ718" s="19" t="s">
        <v>79</v>
      </c>
      <c r="BK718" s="226">
        <f>ROUND(I718*H718,2)</f>
        <v>0</v>
      </c>
      <c r="BL718" s="19" t="s">
        <v>278</v>
      </c>
      <c r="BM718" s="225" t="s">
        <v>1215</v>
      </c>
    </row>
    <row r="719" spans="1:47" s="2" customFormat="1" ht="12">
      <c r="A719" s="40"/>
      <c r="B719" s="41"/>
      <c r="C719" s="42"/>
      <c r="D719" s="227" t="s">
        <v>172</v>
      </c>
      <c r="E719" s="42"/>
      <c r="F719" s="228" t="s">
        <v>1216</v>
      </c>
      <c r="G719" s="42"/>
      <c r="H719" s="42"/>
      <c r="I719" s="229"/>
      <c r="J719" s="42"/>
      <c r="K719" s="42"/>
      <c r="L719" s="46"/>
      <c r="M719" s="230"/>
      <c r="N719" s="231"/>
      <c r="O719" s="86"/>
      <c r="P719" s="86"/>
      <c r="Q719" s="86"/>
      <c r="R719" s="86"/>
      <c r="S719" s="86"/>
      <c r="T719" s="87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T719" s="19" t="s">
        <v>172</v>
      </c>
      <c r="AU719" s="19" t="s">
        <v>81</v>
      </c>
    </row>
    <row r="720" spans="1:47" s="2" customFormat="1" ht="12">
      <c r="A720" s="40"/>
      <c r="B720" s="41"/>
      <c r="C720" s="42"/>
      <c r="D720" s="232" t="s">
        <v>174</v>
      </c>
      <c r="E720" s="42"/>
      <c r="F720" s="233" t="s">
        <v>1217</v>
      </c>
      <c r="G720" s="42"/>
      <c r="H720" s="42"/>
      <c r="I720" s="229"/>
      <c r="J720" s="42"/>
      <c r="K720" s="42"/>
      <c r="L720" s="46"/>
      <c r="M720" s="230"/>
      <c r="N720" s="231"/>
      <c r="O720" s="86"/>
      <c r="P720" s="86"/>
      <c r="Q720" s="86"/>
      <c r="R720" s="86"/>
      <c r="S720" s="86"/>
      <c r="T720" s="87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T720" s="19" t="s">
        <v>174</v>
      </c>
      <c r="AU720" s="19" t="s">
        <v>81</v>
      </c>
    </row>
    <row r="721" spans="1:65" s="2" customFormat="1" ht="24.15" customHeight="1">
      <c r="A721" s="40"/>
      <c r="B721" s="41"/>
      <c r="C721" s="214" t="s">
        <v>1218</v>
      </c>
      <c r="D721" s="214" t="s">
        <v>165</v>
      </c>
      <c r="E721" s="215" t="s">
        <v>1219</v>
      </c>
      <c r="F721" s="216" t="s">
        <v>1220</v>
      </c>
      <c r="G721" s="217" t="s">
        <v>223</v>
      </c>
      <c r="H721" s="218">
        <v>14.664</v>
      </c>
      <c r="I721" s="219"/>
      <c r="J721" s="220">
        <f>ROUND(I721*H721,2)</f>
        <v>0</v>
      </c>
      <c r="K721" s="216" t="s">
        <v>169</v>
      </c>
      <c r="L721" s="46"/>
      <c r="M721" s="221" t="s">
        <v>19</v>
      </c>
      <c r="N721" s="222" t="s">
        <v>43</v>
      </c>
      <c r="O721" s="86"/>
      <c r="P721" s="223">
        <f>O721*H721</f>
        <v>0</v>
      </c>
      <c r="Q721" s="223">
        <v>0</v>
      </c>
      <c r="R721" s="223">
        <f>Q721*H721</f>
        <v>0</v>
      </c>
      <c r="S721" s="223">
        <v>0</v>
      </c>
      <c r="T721" s="224">
        <f>S721*H721</f>
        <v>0</v>
      </c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R721" s="225" t="s">
        <v>278</v>
      </c>
      <c r="AT721" s="225" t="s">
        <v>165</v>
      </c>
      <c r="AU721" s="225" t="s">
        <v>81</v>
      </c>
      <c r="AY721" s="19" t="s">
        <v>163</v>
      </c>
      <c r="BE721" s="226">
        <f>IF(N721="základní",J721,0)</f>
        <v>0</v>
      </c>
      <c r="BF721" s="226">
        <f>IF(N721="snížená",J721,0)</f>
        <v>0</v>
      </c>
      <c r="BG721" s="226">
        <f>IF(N721="zákl. přenesená",J721,0)</f>
        <v>0</v>
      </c>
      <c r="BH721" s="226">
        <f>IF(N721="sníž. přenesená",J721,0)</f>
        <v>0</v>
      </c>
      <c r="BI721" s="226">
        <f>IF(N721="nulová",J721,0)</f>
        <v>0</v>
      </c>
      <c r="BJ721" s="19" t="s">
        <v>79</v>
      </c>
      <c r="BK721" s="226">
        <f>ROUND(I721*H721,2)</f>
        <v>0</v>
      </c>
      <c r="BL721" s="19" t="s">
        <v>278</v>
      </c>
      <c r="BM721" s="225" t="s">
        <v>1221</v>
      </c>
    </row>
    <row r="722" spans="1:47" s="2" customFormat="1" ht="12">
      <c r="A722" s="40"/>
      <c r="B722" s="41"/>
      <c r="C722" s="42"/>
      <c r="D722" s="227" t="s">
        <v>172</v>
      </c>
      <c r="E722" s="42"/>
      <c r="F722" s="228" t="s">
        <v>1222</v>
      </c>
      <c r="G722" s="42"/>
      <c r="H722" s="42"/>
      <c r="I722" s="229"/>
      <c r="J722" s="42"/>
      <c r="K722" s="42"/>
      <c r="L722" s="46"/>
      <c r="M722" s="230"/>
      <c r="N722" s="231"/>
      <c r="O722" s="86"/>
      <c r="P722" s="86"/>
      <c r="Q722" s="86"/>
      <c r="R722" s="86"/>
      <c r="S722" s="86"/>
      <c r="T722" s="87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T722" s="19" t="s">
        <v>172</v>
      </c>
      <c r="AU722" s="19" t="s">
        <v>81</v>
      </c>
    </row>
    <row r="723" spans="1:47" s="2" customFormat="1" ht="12">
      <c r="A723" s="40"/>
      <c r="B723" s="41"/>
      <c r="C723" s="42"/>
      <c r="D723" s="232" t="s">
        <v>174</v>
      </c>
      <c r="E723" s="42"/>
      <c r="F723" s="233" t="s">
        <v>1223</v>
      </c>
      <c r="G723" s="42"/>
      <c r="H723" s="42"/>
      <c r="I723" s="229"/>
      <c r="J723" s="42"/>
      <c r="K723" s="42"/>
      <c r="L723" s="46"/>
      <c r="M723" s="230"/>
      <c r="N723" s="231"/>
      <c r="O723" s="86"/>
      <c r="P723" s="86"/>
      <c r="Q723" s="86"/>
      <c r="R723" s="86"/>
      <c r="S723" s="86"/>
      <c r="T723" s="87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T723" s="19" t="s">
        <v>174</v>
      </c>
      <c r="AU723" s="19" t="s">
        <v>81</v>
      </c>
    </row>
    <row r="724" spans="1:63" s="12" customFormat="1" ht="22.8" customHeight="1">
      <c r="A724" s="12"/>
      <c r="B724" s="198"/>
      <c r="C724" s="199"/>
      <c r="D724" s="200" t="s">
        <v>71</v>
      </c>
      <c r="E724" s="212" t="s">
        <v>1224</v>
      </c>
      <c r="F724" s="212" t="s">
        <v>1225</v>
      </c>
      <c r="G724" s="199"/>
      <c r="H724" s="199"/>
      <c r="I724" s="202"/>
      <c r="J724" s="213">
        <f>BK724</f>
        <v>0</v>
      </c>
      <c r="K724" s="199"/>
      <c r="L724" s="204"/>
      <c r="M724" s="205"/>
      <c r="N724" s="206"/>
      <c r="O724" s="206"/>
      <c r="P724" s="207">
        <f>SUM(P725:P755)</f>
        <v>0</v>
      </c>
      <c r="Q724" s="206"/>
      <c r="R724" s="207">
        <f>SUM(R725:R755)</f>
        <v>5.08932131</v>
      </c>
      <c r="S724" s="206"/>
      <c r="T724" s="208">
        <f>SUM(T725:T755)</f>
        <v>0.23190475</v>
      </c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R724" s="209" t="s">
        <v>81</v>
      </c>
      <c r="AT724" s="210" t="s">
        <v>71</v>
      </c>
      <c r="AU724" s="210" t="s">
        <v>79</v>
      </c>
      <c r="AY724" s="209" t="s">
        <v>163</v>
      </c>
      <c r="BK724" s="211">
        <f>SUM(BK725:BK755)</f>
        <v>0</v>
      </c>
    </row>
    <row r="725" spans="1:65" s="2" customFormat="1" ht="24.15" customHeight="1">
      <c r="A725" s="40"/>
      <c r="B725" s="41"/>
      <c r="C725" s="214" t="s">
        <v>1226</v>
      </c>
      <c r="D725" s="214" t="s">
        <v>165</v>
      </c>
      <c r="E725" s="215" t="s">
        <v>1227</v>
      </c>
      <c r="F725" s="216" t="s">
        <v>1228</v>
      </c>
      <c r="G725" s="217" t="s">
        <v>168</v>
      </c>
      <c r="H725" s="218">
        <v>13.475</v>
      </c>
      <c r="I725" s="219"/>
      <c r="J725" s="220">
        <f>ROUND(I725*H725,2)</f>
        <v>0</v>
      </c>
      <c r="K725" s="216" t="s">
        <v>169</v>
      </c>
      <c r="L725" s="46"/>
      <c r="M725" s="221" t="s">
        <v>19</v>
      </c>
      <c r="N725" s="222" t="s">
        <v>43</v>
      </c>
      <c r="O725" s="86"/>
      <c r="P725" s="223">
        <f>O725*H725</f>
        <v>0</v>
      </c>
      <c r="Q725" s="223">
        <v>0.0122</v>
      </c>
      <c r="R725" s="223">
        <f>Q725*H725</f>
        <v>0.164395</v>
      </c>
      <c r="S725" s="223">
        <v>0</v>
      </c>
      <c r="T725" s="224">
        <f>S725*H725</f>
        <v>0</v>
      </c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R725" s="225" t="s">
        <v>278</v>
      </c>
      <c r="AT725" s="225" t="s">
        <v>165</v>
      </c>
      <c r="AU725" s="225" t="s">
        <v>81</v>
      </c>
      <c r="AY725" s="19" t="s">
        <v>163</v>
      </c>
      <c r="BE725" s="226">
        <f>IF(N725="základní",J725,0)</f>
        <v>0</v>
      </c>
      <c r="BF725" s="226">
        <f>IF(N725="snížená",J725,0)</f>
        <v>0</v>
      </c>
      <c r="BG725" s="226">
        <f>IF(N725="zákl. přenesená",J725,0)</f>
        <v>0</v>
      </c>
      <c r="BH725" s="226">
        <f>IF(N725="sníž. přenesená",J725,0)</f>
        <v>0</v>
      </c>
      <c r="BI725" s="226">
        <f>IF(N725="nulová",J725,0)</f>
        <v>0</v>
      </c>
      <c r="BJ725" s="19" t="s">
        <v>79</v>
      </c>
      <c r="BK725" s="226">
        <f>ROUND(I725*H725,2)</f>
        <v>0</v>
      </c>
      <c r="BL725" s="19" t="s">
        <v>278</v>
      </c>
      <c r="BM725" s="225" t="s">
        <v>1229</v>
      </c>
    </row>
    <row r="726" spans="1:47" s="2" customFormat="1" ht="12">
      <c r="A726" s="40"/>
      <c r="B726" s="41"/>
      <c r="C726" s="42"/>
      <c r="D726" s="227" t="s">
        <v>172</v>
      </c>
      <c r="E726" s="42"/>
      <c r="F726" s="228" t="s">
        <v>1230</v>
      </c>
      <c r="G726" s="42"/>
      <c r="H726" s="42"/>
      <c r="I726" s="229"/>
      <c r="J726" s="42"/>
      <c r="K726" s="42"/>
      <c r="L726" s="46"/>
      <c r="M726" s="230"/>
      <c r="N726" s="231"/>
      <c r="O726" s="86"/>
      <c r="P726" s="86"/>
      <c r="Q726" s="86"/>
      <c r="R726" s="86"/>
      <c r="S726" s="86"/>
      <c r="T726" s="87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T726" s="19" t="s">
        <v>172</v>
      </c>
      <c r="AU726" s="19" t="s">
        <v>81</v>
      </c>
    </row>
    <row r="727" spans="1:47" s="2" customFormat="1" ht="12">
      <c r="A727" s="40"/>
      <c r="B727" s="41"/>
      <c r="C727" s="42"/>
      <c r="D727" s="232" t="s">
        <v>174</v>
      </c>
      <c r="E727" s="42"/>
      <c r="F727" s="233" t="s">
        <v>1231</v>
      </c>
      <c r="G727" s="42"/>
      <c r="H727" s="42"/>
      <c r="I727" s="229"/>
      <c r="J727" s="42"/>
      <c r="K727" s="42"/>
      <c r="L727" s="46"/>
      <c r="M727" s="230"/>
      <c r="N727" s="231"/>
      <c r="O727" s="86"/>
      <c r="P727" s="86"/>
      <c r="Q727" s="86"/>
      <c r="R727" s="86"/>
      <c r="S727" s="86"/>
      <c r="T727" s="87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T727" s="19" t="s">
        <v>174</v>
      </c>
      <c r="AU727" s="19" t="s">
        <v>81</v>
      </c>
    </row>
    <row r="728" spans="1:65" s="2" customFormat="1" ht="24.15" customHeight="1">
      <c r="A728" s="40"/>
      <c r="B728" s="41"/>
      <c r="C728" s="214" t="s">
        <v>1232</v>
      </c>
      <c r="D728" s="214" t="s">
        <v>165</v>
      </c>
      <c r="E728" s="215" t="s">
        <v>1233</v>
      </c>
      <c r="F728" s="216" t="s">
        <v>1234</v>
      </c>
      <c r="G728" s="217" t="s">
        <v>168</v>
      </c>
      <c r="H728" s="218">
        <v>346.361</v>
      </c>
      <c r="I728" s="219"/>
      <c r="J728" s="220">
        <f>ROUND(I728*H728,2)</f>
        <v>0</v>
      </c>
      <c r="K728" s="216" t="s">
        <v>169</v>
      </c>
      <c r="L728" s="46"/>
      <c r="M728" s="221" t="s">
        <v>19</v>
      </c>
      <c r="N728" s="222" t="s">
        <v>43</v>
      </c>
      <c r="O728" s="86"/>
      <c r="P728" s="223">
        <f>O728*H728</f>
        <v>0</v>
      </c>
      <c r="Q728" s="223">
        <v>0.01385</v>
      </c>
      <c r="R728" s="223">
        <f>Q728*H728</f>
        <v>4.7970998499999995</v>
      </c>
      <c r="S728" s="223">
        <v>0</v>
      </c>
      <c r="T728" s="224">
        <f>S728*H728</f>
        <v>0</v>
      </c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R728" s="225" t="s">
        <v>278</v>
      </c>
      <c r="AT728" s="225" t="s">
        <v>165</v>
      </c>
      <c r="AU728" s="225" t="s">
        <v>81</v>
      </c>
      <c r="AY728" s="19" t="s">
        <v>163</v>
      </c>
      <c r="BE728" s="226">
        <f>IF(N728="základní",J728,0)</f>
        <v>0</v>
      </c>
      <c r="BF728" s="226">
        <f>IF(N728="snížená",J728,0)</f>
        <v>0</v>
      </c>
      <c r="BG728" s="226">
        <f>IF(N728="zákl. přenesená",J728,0)</f>
        <v>0</v>
      </c>
      <c r="BH728" s="226">
        <f>IF(N728="sníž. přenesená",J728,0)</f>
        <v>0</v>
      </c>
      <c r="BI728" s="226">
        <f>IF(N728="nulová",J728,0)</f>
        <v>0</v>
      </c>
      <c r="BJ728" s="19" t="s">
        <v>79</v>
      </c>
      <c r="BK728" s="226">
        <f>ROUND(I728*H728,2)</f>
        <v>0</v>
      </c>
      <c r="BL728" s="19" t="s">
        <v>278</v>
      </c>
      <c r="BM728" s="225" t="s">
        <v>1235</v>
      </c>
    </row>
    <row r="729" spans="1:47" s="2" customFormat="1" ht="12">
      <c r="A729" s="40"/>
      <c r="B729" s="41"/>
      <c r="C729" s="42"/>
      <c r="D729" s="227" t="s">
        <v>172</v>
      </c>
      <c r="E729" s="42"/>
      <c r="F729" s="228" t="s">
        <v>1236</v>
      </c>
      <c r="G729" s="42"/>
      <c r="H729" s="42"/>
      <c r="I729" s="229"/>
      <c r="J729" s="42"/>
      <c r="K729" s="42"/>
      <c r="L729" s="46"/>
      <c r="M729" s="230"/>
      <c r="N729" s="231"/>
      <c r="O729" s="86"/>
      <c r="P729" s="86"/>
      <c r="Q729" s="86"/>
      <c r="R729" s="86"/>
      <c r="S729" s="86"/>
      <c r="T729" s="87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T729" s="19" t="s">
        <v>172</v>
      </c>
      <c r="AU729" s="19" t="s">
        <v>81</v>
      </c>
    </row>
    <row r="730" spans="1:47" s="2" customFormat="1" ht="12">
      <c r="A730" s="40"/>
      <c r="B730" s="41"/>
      <c r="C730" s="42"/>
      <c r="D730" s="232" t="s">
        <v>174</v>
      </c>
      <c r="E730" s="42"/>
      <c r="F730" s="233" t="s">
        <v>1237</v>
      </c>
      <c r="G730" s="42"/>
      <c r="H730" s="42"/>
      <c r="I730" s="229"/>
      <c r="J730" s="42"/>
      <c r="K730" s="42"/>
      <c r="L730" s="46"/>
      <c r="M730" s="230"/>
      <c r="N730" s="231"/>
      <c r="O730" s="86"/>
      <c r="P730" s="86"/>
      <c r="Q730" s="86"/>
      <c r="R730" s="86"/>
      <c r="S730" s="86"/>
      <c r="T730" s="87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T730" s="19" t="s">
        <v>174</v>
      </c>
      <c r="AU730" s="19" t="s">
        <v>81</v>
      </c>
    </row>
    <row r="731" spans="1:51" s="13" customFormat="1" ht="12">
      <c r="A731" s="13"/>
      <c r="B731" s="234"/>
      <c r="C731" s="235"/>
      <c r="D731" s="227" t="s">
        <v>187</v>
      </c>
      <c r="E731" s="236" t="s">
        <v>19</v>
      </c>
      <c r="F731" s="237" t="s">
        <v>1238</v>
      </c>
      <c r="G731" s="235"/>
      <c r="H731" s="238">
        <v>346.361</v>
      </c>
      <c r="I731" s="239"/>
      <c r="J731" s="235"/>
      <c r="K731" s="235"/>
      <c r="L731" s="240"/>
      <c r="M731" s="241"/>
      <c r="N731" s="242"/>
      <c r="O731" s="242"/>
      <c r="P731" s="242"/>
      <c r="Q731" s="242"/>
      <c r="R731" s="242"/>
      <c r="S731" s="242"/>
      <c r="T731" s="24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44" t="s">
        <v>187</v>
      </c>
      <c r="AU731" s="244" t="s">
        <v>81</v>
      </c>
      <c r="AV731" s="13" t="s">
        <v>81</v>
      </c>
      <c r="AW731" s="13" t="s">
        <v>33</v>
      </c>
      <c r="AX731" s="13" t="s">
        <v>79</v>
      </c>
      <c r="AY731" s="244" t="s">
        <v>163</v>
      </c>
    </row>
    <row r="732" spans="1:65" s="2" customFormat="1" ht="16.5" customHeight="1">
      <c r="A732" s="40"/>
      <c r="B732" s="41"/>
      <c r="C732" s="214" t="s">
        <v>1239</v>
      </c>
      <c r="D732" s="214" t="s">
        <v>165</v>
      </c>
      <c r="E732" s="215" t="s">
        <v>1240</v>
      </c>
      <c r="F732" s="216" t="s">
        <v>1241</v>
      </c>
      <c r="G732" s="217" t="s">
        <v>168</v>
      </c>
      <c r="H732" s="218">
        <v>13.475</v>
      </c>
      <c r="I732" s="219"/>
      <c r="J732" s="220">
        <f>ROUND(I732*H732,2)</f>
        <v>0</v>
      </c>
      <c r="K732" s="216" t="s">
        <v>169</v>
      </c>
      <c r="L732" s="46"/>
      <c r="M732" s="221" t="s">
        <v>19</v>
      </c>
      <c r="N732" s="222" t="s">
        <v>43</v>
      </c>
      <c r="O732" s="86"/>
      <c r="P732" s="223">
        <f>O732*H732</f>
        <v>0</v>
      </c>
      <c r="Q732" s="223">
        <v>0</v>
      </c>
      <c r="R732" s="223">
        <f>Q732*H732</f>
        <v>0</v>
      </c>
      <c r="S732" s="223">
        <v>0</v>
      </c>
      <c r="T732" s="224">
        <f>S732*H732</f>
        <v>0</v>
      </c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R732" s="225" t="s">
        <v>278</v>
      </c>
      <c r="AT732" s="225" t="s">
        <v>165</v>
      </c>
      <c r="AU732" s="225" t="s">
        <v>81</v>
      </c>
      <c r="AY732" s="19" t="s">
        <v>163</v>
      </c>
      <c r="BE732" s="226">
        <f>IF(N732="základní",J732,0)</f>
        <v>0</v>
      </c>
      <c r="BF732" s="226">
        <f>IF(N732="snížená",J732,0)</f>
        <v>0</v>
      </c>
      <c r="BG732" s="226">
        <f>IF(N732="zákl. přenesená",J732,0)</f>
        <v>0</v>
      </c>
      <c r="BH732" s="226">
        <f>IF(N732="sníž. přenesená",J732,0)</f>
        <v>0</v>
      </c>
      <c r="BI732" s="226">
        <f>IF(N732="nulová",J732,0)</f>
        <v>0</v>
      </c>
      <c r="BJ732" s="19" t="s">
        <v>79</v>
      </c>
      <c r="BK732" s="226">
        <f>ROUND(I732*H732,2)</f>
        <v>0</v>
      </c>
      <c r="BL732" s="19" t="s">
        <v>278</v>
      </c>
      <c r="BM732" s="225" t="s">
        <v>1242</v>
      </c>
    </row>
    <row r="733" spans="1:47" s="2" customFormat="1" ht="12">
      <c r="A733" s="40"/>
      <c r="B733" s="41"/>
      <c r="C733" s="42"/>
      <c r="D733" s="227" t="s">
        <v>172</v>
      </c>
      <c r="E733" s="42"/>
      <c r="F733" s="228" t="s">
        <v>1243</v>
      </c>
      <c r="G733" s="42"/>
      <c r="H733" s="42"/>
      <c r="I733" s="229"/>
      <c r="J733" s="42"/>
      <c r="K733" s="42"/>
      <c r="L733" s="46"/>
      <c r="M733" s="230"/>
      <c r="N733" s="231"/>
      <c r="O733" s="86"/>
      <c r="P733" s="86"/>
      <c r="Q733" s="86"/>
      <c r="R733" s="86"/>
      <c r="S733" s="86"/>
      <c r="T733" s="87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T733" s="19" t="s">
        <v>172</v>
      </c>
      <c r="AU733" s="19" t="s">
        <v>81</v>
      </c>
    </row>
    <row r="734" spans="1:47" s="2" customFormat="1" ht="12">
      <c r="A734" s="40"/>
      <c r="B734" s="41"/>
      <c r="C734" s="42"/>
      <c r="D734" s="232" t="s">
        <v>174</v>
      </c>
      <c r="E734" s="42"/>
      <c r="F734" s="233" t="s">
        <v>1244</v>
      </c>
      <c r="G734" s="42"/>
      <c r="H734" s="42"/>
      <c r="I734" s="229"/>
      <c r="J734" s="42"/>
      <c r="K734" s="42"/>
      <c r="L734" s="46"/>
      <c r="M734" s="230"/>
      <c r="N734" s="231"/>
      <c r="O734" s="86"/>
      <c r="P734" s="86"/>
      <c r="Q734" s="86"/>
      <c r="R734" s="86"/>
      <c r="S734" s="86"/>
      <c r="T734" s="87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T734" s="19" t="s">
        <v>174</v>
      </c>
      <c r="AU734" s="19" t="s">
        <v>81</v>
      </c>
    </row>
    <row r="735" spans="1:65" s="2" customFormat="1" ht="24.15" customHeight="1">
      <c r="A735" s="40"/>
      <c r="B735" s="41"/>
      <c r="C735" s="256" t="s">
        <v>1245</v>
      </c>
      <c r="D735" s="256" t="s">
        <v>279</v>
      </c>
      <c r="E735" s="257" t="s">
        <v>1246</v>
      </c>
      <c r="F735" s="258" t="s">
        <v>1247</v>
      </c>
      <c r="G735" s="259" t="s">
        <v>168</v>
      </c>
      <c r="H735" s="260">
        <v>15.139</v>
      </c>
      <c r="I735" s="261"/>
      <c r="J735" s="262">
        <f>ROUND(I735*H735,2)</f>
        <v>0</v>
      </c>
      <c r="K735" s="258" t="s">
        <v>169</v>
      </c>
      <c r="L735" s="263"/>
      <c r="M735" s="264" t="s">
        <v>19</v>
      </c>
      <c r="N735" s="265" t="s">
        <v>43</v>
      </c>
      <c r="O735" s="86"/>
      <c r="P735" s="223">
        <f>O735*H735</f>
        <v>0</v>
      </c>
      <c r="Q735" s="223">
        <v>0.00014</v>
      </c>
      <c r="R735" s="223">
        <f>Q735*H735</f>
        <v>0.0021194599999999997</v>
      </c>
      <c r="S735" s="223">
        <v>0</v>
      </c>
      <c r="T735" s="224">
        <f>S735*H735</f>
        <v>0</v>
      </c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R735" s="225" t="s">
        <v>381</v>
      </c>
      <c r="AT735" s="225" t="s">
        <v>279</v>
      </c>
      <c r="AU735" s="225" t="s">
        <v>81</v>
      </c>
      <c r="AY735" s="19" t="s">
        <v>163</v>
      </c>
      <c r="BE735" s="226">
        <f>IF(N735="základní",J735,0)</f>
        <v>0</v>
      </c>
      <c r="BF735" s="226">
        <f>IF(N735="snížená",J735,0)</f>
        <v>0</v>
      </c>
      <c r="BG735" s="226">
        <f>IF(N735="zákl. přenesená",J735,0)</f>
        <v>0</v>
      </c>
      <c r="BH735" s="226">
        <f>IF(N735="sníž. přenesená",J735,0)</f>
        <v>0</v>
      </c>
      <c r="BI735" s="226">
        <f>IF(N735="nulová",J735,0)</f>
        <v>0</v>
      </c>
      <c r="BJ735" s="19" t="s">
        <v>79</v>
      </c>
      <c r="BK735" s="226">
        <f>ROUND(I735*H735,2)</f>
        <v>0</v>
      </c>
      <c r="BL735" s="19" t="s">
        <v>278</v>
      </c>
      <c r="BM735" s="225" t="s">
        <v>1248</v>
      </c>
    </row>
    <row r="736" spans="1:47" s="2" customFormat="1" ht="12">
      <c r="A736" s="40"/>
      <c r="B736" s="41"/>
      <c r="C736" s="42"/>
      <c r="D736" s="227" t="s">
        <v>172</v>
      </c>
      <c r="E736" s="42"/>
      <c r="F736" s="228" t="s">
        <v>1247</v>
      </c>
      <c r="G736" s="42"/>
      <c r="H736" s="42"/>
      <c r="I736" s="229"/>
      <c r="J736" s="42"/>
      <c r="K736" s="42"/>
      <c r="L736" s="46"/>
      <c r="M736" s="230"/>
      <c r="N736" s="231"/>
      <c r="O736" s="86"/>
      <c r="P736" s="86"/>
      <c r="Q736" s="86"/>
      <c r="R736" s="86"/>
      <c r="S736" s="86"/>
      <c r="T736" s="87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T736" s="19" t="s">
        <v>172</v>
      </c>
      <c r="AU736" s="19" t="s">
        <v>81</v>
      </c>
    </row>
    <row r="737" spans="1:51" s="13" customFormat="1" ht="12">
      <c r="A737" s="13"/>
      <c r="B737" s="234"/>
      <c r="C737" s="235"/>
      <c r="D737" s="227" t="s">
        <v>187</v>
      </c>
      <c r="E737" s="235"/>
      <c r="F737" s="237" t="s">
        <v>1249</v>
      </c>
      <c r="G737" s="235"/>
      <c r="H737" s="238">
        <v>15.139</v>
      </c>
      <c r="I737" s="239"/>
      <c r="J737" s="235"/>
      <c r="K737" s="235"/>
      <c r="L737" s="240"/>
      <c r="M737" s="241"/>
      <c r="N737" s="242"/>
      <c r="O737" s="242"/>
      <c r="P737" s="242"/>
      <c r="Q737" s="242"/>
      <c r="R737" s="242"/>
      <c r="S737" s="242"/>
      <c r="T737" s="24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44" t="s">
        <v>187</v>
      </c>
      <c r="AU737" s="244" t="s">
        <v>81</v>
      </c>
      <c r="AV737" s="13" t="s">
        <v>81</v>
      </c>
      <c r="AW737" s="13" t="s">
        <v>4</v>
      </c>
      <c r="AX737" s="13" t="s">
        <v>79</v>
      </c>
      <c r="AY737" s="244" t="s">
        <v>163</v>
      </c>
    </row>
    <row r="738" spans="1:65" s="2" customFormat="1" ht="21.75" customHeight="1">
      <c r="A738" s="40"/>
      <c r="B738" s="41"/>
      <c r="C738" s="214" t="s">
        <v>1250</v>
      </c>
      <c r="D738" s="214" t="s">
        <v>165</v>
      </c>
      <c r="E738" s="215" t="s">
        <v>1251</v>
      </c>
      <c r="F738" s="216" t="s">
        <v>1252</v>
      </c>
      <c r="G738" s="217" t="s">
        <v>168</v>
      </c>
      <c r="H738" s="218">
        <v>13.475</v>
      </c>
      <c r="I738" s="219"/>
      <c r="J738" s="220">
        <f>ROUND(I738*H738,2)</f>
        <v>0</v>
      </c>
      <c r="K738" s="216" t="s">
        <v>169</v>
      </c>
      <c r="L738" s="46"/>
      <c r="M738" s="221" t="s">
        <v>19</v>
      </c>
      <c r="N738" s="222" t="s">
        <v>43</v>
      </c>
      <c r="O738" s="86"/>
      <c r="P738" s="223">
        <f>O738*H738</f>
        <v>0</v>
      </c>
      <c r="Q738" s="223">
        <v>0</v>
      </c>
      <c r="R738" s="223">
        <f>Q738*H738</f>
        <v>0</v>
      </c>
      <c r="S738" s="223">
        <v>0</v>
      </c>
      <c r="T738" s="224">
        <f>S738*H738</f>
        <v>0</v>
      </c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R738" s="225" t="s">
        <v>278</v>
      </c>
      <c r="AT738" s="225" t="s">
        <v>165</v>
      </c>
      <c r="AU738" s="225" t="s">
        <v>81</v>
      </c>
      <c r="AY738" s="19" t="s">
        <v>163</v>
      </c>
      <c r="BE738" s="226">
        <f>IF(N738="základní",J738,0)</f>
        <v>0</v>
      </c>
      <c r="BF738" s="226">
        <f>IF(N738="snížená",J738,0)</f>
        <v>0</v>
      </c>
      <c r="BG738" s="226">
        <f>IF(N738="zákl. přenesená",J738,0)</f>
        <v>0</v>
      </c>
      <c r="BH738" s="226">
        <f>IF(N738="sníž. přenesená",J738,0)</f>
        <v>0</v>
      </c>
      <c r="BI738" s="226">
        <f>IF(N738="nulová",J738,0)</f>
        <v>0</v>
      </c>
      <c r="BJ738" s="19" t="s">
        <v>79</v>
      </c>
      <c r="BK738" s="226">
        <f>ROUND(I738*H738,2)</f>
        <v>0</v>
      </c>
      <c r="BL738" s="19" t="s">
        <v>278</v>
      </c>
      <c r="BM738" s="225" t="s">
        <v>1253</v>
      </c>
    </row>
    <row r="739" spans="1:47" s="2" customFormat="1" ht="12">
      <c r="A739" s="40"/>
      <c r="B739" s="41"/>
      <c r="C739" s="42"/>
      <c r="D739" s="227" t="s">
        <v>172</v>
      </c>
      <c r="E739" s="42"/>
      <c r="F739" s="228" t="s">
        <v>1254</v>
      </c>
      <c r="G739" s="42"/>
      <c r="H739" s="42"/>
      <c r="I739" s="229"/>
      <c r="J739" s="42"/>
      <c r="K739" s="42"/>
      <c r="L739" s="46"/>
      <c r="M739" s="230"/>
      <c r="N739" s="231"/>
      <c r="O739" s="86"/>
      <c r="P739" s="86"/>
      <c r="Q739" s="86"/>
      <c r="R739" s="86"/>
      <c r="S739" s="86"/>
      <c r="T739" s="87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T739" s="19" t="s">
        <v>172</v>
      </c>
      <c r="AU739" s="19" t="s">
        <v>81</v>
      </c>
    </row>
    <row r="740" spans="1:47" s="2" customFormat="1" ht="12">
      <c r="A740" s="40"/>
      <c r="B740" s="41"/>
      <c r="C740" s="42"/>
      <c r="D740" s="232" t="s">
        <v>174</v>
      </c>
      <c r="E740" s="42"/>
      <c r="F740" s="233" t="s">
        <v>1255</v>
      </c>
      <c r="G740" s="42"/>
      <c r="H740" s="42"/>
      <c r="I740" s="229"/>
      <c r="J740" s="42"/>
      <c r="K740" s="42"/>
      <c r="L740" s="46"/>
      <c r="M740" s="230"/>
      <c r="N740" s="231"/>
      <c r="O740" s="86"/>
      <c r="P740" s="86"/>
      <c r="Q740" s="86"/>
      <c r="R740" s="86"/>
      <c r="S740" s="86"/>
      <c r="T740" s="87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T740" s="19" t="s">
        <v>174</v>
      </c>
      <c r="AU740" s="19" t="s">
        <v>81</v>
      </c>
    </row>
    <row r="741" spans="1:65" s="2" customFormat="1" ht="24.15" customHeight="1">
      <c r="A741" s="40"/>
      <c r="B741" s="41"/>
      <c r="C741" s="256" t="s">
        <v>1256</v>
      </c>
      <c r="D741" s="256" t="s">
        <v>279</v>
      </c>
      <c r="E741" s="257" t="s">
        <v>1257</v>
      </c>
      <c r="F741" s="258" t="s">
        <v>1258</v>
      </c>
      <c r="G741" s="259" t="s">
        <v>168</v>
      </c>
      <c r="H741" s="260">
        <v>13.745</v>
      </c>
      <c r="I741" s="261"/>
      <c r="J741" s="262">
        <f>ROUND(I741*H741,2)</f>
        <v>0</v>
      </c>
      <c r="K741" s="258" t="s">
        <v>169</v>
      </c>
      <c r="L741" s="263"/>
      <c r="M741" s="264" t="s">
        <v>19</v>
      </c>
      <c r="N741" s="265" t="s">
        <v>43</v>
      </c>
      <c r="O741" s="86"/>
      <c r="P741" s="223">
        <f>O741*H741</f>
        <v>0</v>
      </c>
      <c r="Q741" s="223">
        <v>0.0066</v>
      </c>
      <c r="R741" s="223">
        <f>Q741*H741</f>
        <v>0.09071699999999999</v>
      </c>
      <c r="S741" s="223">
        <v>0</v>
      </c>
      <c r="T741" s="224">
        <f>S741*H741</f>
        <v>0</v>
      </c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R741" s="225" t="s">
        <v>381</v>
      </c>
      <c r="AT741" s="225" t="s">
        <v>279</v>
      </c>
      <c r="AU741" s="225" t="s">
        <v>81</v>
      </c>
      <c r="AY741" s="19" t="s">
        <v>163</v>
      </c>
      <c r="BE741" s="226">
        <f>IF(N741="základní",J741,0)</f>
        <v>0</v>
      </c>
      <c r="BF741" s="226">
        <f>IF(N741="snížená",J741,0)</f>
        <v>0</v>
      </c>
      <c r="BG741" s="226">
        <f>IF(N741="zákl. přenesená",J741,0)</f>
        <v>0</v>
      </c>
      <c r="BH741" s="226">
        <f>IF(N741="sníž. přenesená",J741,0)</f>
        <v>0</v>
      </c>
      <c r="BI741" s="226">
        <f>IF(N741="nulová",J741,0)</f>
        <v>0</v>
      </c>
      <c r="BJ741" s="19" t="s">
        <v>79</v>
      </c>
      <c r="BK741" s="226">
        <f>ROUND(I741*H741,2)</f>
        <v>0</v>
      </c>
      <c r="BL741" s="19" t="s">
        <v>278</v>
      </c>
      <c r="BM741" s="225" t="s">
        <v>1259</v>
      </c>
    </row>
    <row r="742" spans="1:47" s="2" customFormat="1" ht="12">
      <c r="A742" s="40"/>
      <c r="B742" s="41"/>
      <c r="C742" s="42"/>
      <c r="D742" s="227" t="s">
        <v>172</v>
      </c>
      <c r="E742" s="42"/>
      <c r="F742" s="228" t="s">
        <v>1258</v>
      </c>
      <c r="G742" s="42"/>
      <c r="H742" s="42"/>
      <c r="I742" s="229"/>
      <c r="J742" s="42"/>
      <c r="K742" s="42"/>
      <c r="L742" s="46"/>
      <c r="M742" s="230"/>
      <c r="N742" s="231"/>
      <c r="O742" s="86"/>
      <c r="P742" s="86"/>
      <c r="Q742" s="86"/>
      <c r="R742" s="86"/>
      <c r="S742" s="86"/>
      <c r="T742" s="87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T742" s="19" t="s">
        <v>172</v>
      </c>
      <c r="AU742" s="19" t="s">
        <v>81</v>
      </c>
    </row>
    <row r="743" spans="1:51" s="13" customFormat="1" ht="12">
      <c r="A743" s="13"/>
      <c r="B743" s="234"/>
      <c r="C743" s="235"/>
      <c r="D743" s="227" t="s">
        <v>187</v>
      </c>
      <c r="E743" s="235"/>
      <c r="F743" s="237" t="s">
        <v>1260</v>
      </c>
      <c r="G743" s="235"/>
      <c r="H743" s="238">
        <v>13.745</v>
      </c>
      <c r="I743" s="239"/>
      <c r="J743" s="235"/>
      <c r="K743" s="235"/>
      <c r="L743" s="240"/>
      <c r="M743" s="241"/>
      <c r="N743" s="242"/>
      <c r="O743" s="242"/>
      <c r="P743" s="242"/>
      <c r="Q743" s="242"/>
      <c r="R743" s="242"/>
      <c r="S743" s="242"/>
      <c r="T743" s="24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44" t="s">
        <v>187</v>
      </c>
      <c r="AU743" s="244" t="s">
        <v>81</v>
      </c>
      <c r="AV743" s="13" t="s">
        <v>81</v>
      </c>
      <c r="AW743" s="13" t="s">
        <v>4</v>
      </c>
      <c r="AX743" s="13" t="s">
        <v>79</v>
      </c>
      <c r="AY743" s="244" t="s">
        <v>163</v>
      </c>
    </row>
    <row r="744" spans="1:65" s="2" customFormat="1" ht="24.15" customHeight="1">
      <c r="A744" s="40"/>
      <c r="B744" s="41"/>
      <c r="C744" s="214" t="s">
        <v>1261</v>
      </c>
      <c r="D744" s="214" t="s">
        <v>165</v>
      </c>
      <c r="E744" s="215" t="s">
        <v>1262</v>
      </c>
      <c r="F744" s="216" t="s">
        <v>1263</v>
      </c>
      <c r="G744" s="217" t="s">
        <v>168</v>
      </c>
      <c r="H744" s="218">
        <v>13.475</v>
      </c>
      <c r="I744" s="219"/>
      <c r="J744" s="220">
        <f>ROUND(I744*H744,2)</f>
        <v>0</v>
      </c>
      <c r="K744" s="216" t="s">
        <v>169</v>
      </c>
      <c r="L744" s="46"/>
      <c r="M744" s="221" t="s">
        <v>19</v>
      </c>
      <c r="N744" s="222" t="s">
        <v>43</v>
      </c>
      <c r="O744" s="86"/>
      <c r="P744" s="223">
        <f>O744*H744</f>
        <v>0</v>
      </c>
      <c r="Q744" s="223">
        <v>0</v>
      </c>
      <c r="R744" s="223">
        <f>Q744*H744</f>
        <v>0</v>
      </c>
      <c r="S744" s="223">
        <v>0.01721</v>
      </c>
      <c r="T744" s="224">
        <f>S744*H744</f>
        <v>0.23190475</v>
      </c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R744" s="225" t="s">
        <v>278</v>
      </c>
      <c r="AT744" s="225" t="s">
        <v>165</v>
      </c>
      <c r="AU744" s="225" t="s">
        <v>81</v>
      </c>
      <c r="AY744" s="19" t="s">
        <v>163</v>
      </c>
      <c r="BE744" s="226">
        <f>IF(N744="základní",J744,0)</f>
        <v>0</v>
      </c>
      <c r="BF744" s="226">
        <f>IF(N744="snížená",J744,0)</f>
        <v>0</v>
      </c>
      <c r="BG744" s="226">
        <f>IF(N744="zákl. přenesená",J744,0)</f>
        <v>0</v>
      </c>
      <c r="BH744" s="226">
        <f>IF(N744="sníž. přenesená",J744,0)</f>
        <v>0</v>
      </c>
      <c r="BI744" s="226">
        <f>IF(N744="nulová",J744,0)</f>
        <v>0</v>
      </c>
      <c r="BJ744" s="19" t="s">
        <v>79</v>
      </c>
      <c r="BK744" s="226">
        <f>ROUND(I744*H744,2)</f>
        <v>0</v>
      </c>
      <c r="BL744" s="19" t="s">
        <v>278</v>
      </c>
      <c r="BM744" s="225" t="s">
        <v>1264</v>
      </c>
    </row>
    <row r="745" spans="1:47" s="2" customFormat="1" ht="12">
      <c r="A745" s="40"/>
      <c r="B745" s="41"/>
      <c r="C745" s="42"/>
      <c r="D745" s="227" t="s">
        <v>172</v>
      </c>
      <c r="E745" s="42"/>
      <c r="F745" s="228" t="s">
        <v>1265</v>
      </c>
      <c r="G745" s="42"/>
      <c r="H745" s="42"/>
      <c r="I745" s="229"/>
      <c r="J745" s="42"/>
      <c r="K745" s="42"/>
      <c r="L745" s="46"/>
      <c r="M745" s="230"/>
      <c r="N745" s="231"/>
      <c r="O745" s="86"/>
      <c r="P745" s="86"/>
      <c r="Q745" s="86"/>
      <c r="R745" s="86"/>
      <c r="S745" s="86"/>
      <c r="T745" s="87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T745" s="19" t="s">
        <v>172</v>
      </c>
      <c r="AU745" s="19" t="s">
        <v>81</v>
      </c>
    </row>
    <row r="746" spans="1:47" s="2" customFormat="1" ht="12">
      <c r="A746" s="40"/>
      <c r="B746" s="41"/>
      <c r="C746" s="42"/>
      <c r="D746" s="232" t="s">
        <v>174</v>
      </c>
      <c r="E746" s="42"/>
      <c r="F746" s="233" t="s">
        <v>1266</v>
      </c>
      <c r="G746" s="42"/>
      <c r="H746" s="42"/>
      <c r="I746" s="229"/>
      <c r="J746" s="42"/>
      <c r="K746" s="42"/>
      <c r="L746" s="46"/>
      <c r="M746" s="230"/>
      <c r="N746" s="231"/>
      <c r="O746" s="86"/>
      <c r="P746" s="86"/>
      <c r="Q746" s="86"/>
      <c r="R746" s="86"/>
      <c r="S746" s="86"/>
      <c r="T746" s="87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T746" s="19" t="s">
        <v>174</v>
      </c>
      <c r="AU746" s="19" t="s">
        <v>81</v>
      </c>
    </row>
    <row r="747" spans="1:51" s="13" customFormat="1" ht="12">
      <c r="A747" s="13"/>
      <c r="B747" s="234"/>
      <c r="C747" s="235"/>
      <c r="D747" s="227" t="s">
        <v>187</v>
      </c>
      <c r="E747" s="236" t="s">
        <v>19</v>
      </c>
      <c r="F747" s="237" t="s">
        <v>1267</v>
      </c>
      <c r="G747" s="235"/>
      <c r="H747" s="238">
        <v>13.475</v>
      </c>
      <c r="I747" s="239"/>
      <c r="J747" s="235"/>
      <c r="K747" s="235"/>
      <c r="L747" s="240"/>
      <c r="M747" s="241"/>
      <c r="N747" s="242"/>
      <c r="O747" s="242"/>
      <c r="P747" s="242"/>
      <c r="Q747" s="242"/>
      <c r="R747" s="242"/>
      <c r="S747" s="242"/>
      <c r="T747" s="24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244" t="s">
        <v>187</v>
      </c>
      <c r="AU747" s="244" t="s">
        <v>81</v>
      </c>
      <c r="AV747" s="13" t="s">
        <v>81</v>
      </c>
      <c r="AW747" s="13" t="s">
        <v>33</v>
      </c>
      <c r="AX747" s="13" t="s">
        <v>79</v>
      </c>
      <c r="AY747" s="244" t="s">
        <v>163</v>
      </c>
    </row>
    <row r="748" spans="1:65" s="2" customFormat="1" ht="16.5" customHeight="1">
      <c r="A748" s="40"/>
      <c r="B748" s="41"/>
      <c r="C748" s="214" t="s">
        <v>1268</v>
      </c>
      <c r="D748" s="214" t="s">
        <v>165</v>
      </c>
      <c r="E748" s="215" t="s">
        <v>1269</v>
      </c>
      <c r="F748" s="216" t="s">
        <v>1270</v>
      </c>
      <c r="G748" s="217" t="s">
        <v>310</v>
      </c>
      <c r="H748" s="218">
        <v>1</v>
      </c>
      <c r="I748" s="219"/>
      <c r="J748" s="220">
        <f>ROUND(I748*H748,2)</f>
        <v>0</v>
      </c>
      <c r="K748" s="216" t="s">
        <v>19</v>
      </c>
      <c r="L748" s="46"/>
      <c r="M748" s="221" t="s">
        <v>19</v>
      </c>
      <c r="N748" s="222" t="s">
        <v>43</v>
      </c>
      <c r="O748" s="86"/>
      <c r="P748" s="223">
        <f>O748*H748</f>
        <v>0</v>
      </c>
      <c r="Q748" s="223">
        <v>0.03499</v>
      </c>
      <c r="R748" s="223">
        <f>Q748*H748</f>
        <v>0.03499</v>
      </c>
      <c r="S748" s="223">
        <v>0</v>
      </c>
      <c r="T748" s="224">
        <f>S748*H748</f>
        <v>0</v>
      </c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R748" s="225" t="s">
        <v>278</v>
      </c>
      <c r="AT748" s="225" t="s">
        <v>165</v>
      </c>
      <c r="AU748" s="225" t="s">
        <v>81</v>
      </c>
      <c r="AY748" s="19" t="s">
        <v>163</v>
      </c>
      <c r="BE748" s="226">
        <f>IF(N748="základní",J748,0)</f>
        <v>0</v>
      </c>
      <c r="BF748" s="226">
        <f>IF(N748="snížená",J748,0)</f>
        <v>0</v>
      </c>
      <c r="BG748" s="226">
        <f>IF(N748="zákl. přenesená",J748,0)</f>
        <v>0</v>
      </c>
      <c r="BH748" s="226">
        <f>IF(N748="sníž. přenesená",J748,0)</f>
        <v>0</v>
      </c>
      <c r="BI748" s="226">
        <f>IF(N748="nulová",J748,0)</f>
        <v>0</v>
      </c>
      <c r="BJ748" s="19" t="s">
        <v>79</v>
      </c>
      <c r="BK748" s="226">
        <f>ROUND(I748*H748,2)</f>
        <v>0</v>
      </c>
      <c r="BL748" s="19" t="s">
        <v>278</v>
      </c>
      <c r="BM748" s="225" t="s">
        <v>1271</v>
      </c>
    </row>
    <row r="749" spans="1:47" s="2" customFormat="1" ht="12">
      <c r="A749" s="40"/>
      <c r="B749" s="41"/>
      <c r="C749" s="42"/>
      <c r="D749" s="227" t="s">
        <v>172</v>
      </c>
      <c r="E749" s="42"/>
      <c r="F749" s="228" t="s">
        <v>1270</v>
      </c>
      <c r="G749" s="42"/>
      <c r="H749" s="42"/>
      <c r="I749" s="229"/>
      <c r="J749" s="42"/>
      <c r="K749" s="42"/>
      <c r="L749" s="46"/>
      <c r="M749" s="230"/>
      <c r="N749" s="231"/>
      <c r="O749" s="86"/>
      <c r="P749" s="86"/>
      <c r="Q749" s="86"/>
      <c r="R749" s="86"/>
      <c r="S749" s="86"/>
      <c r="T749" s="87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T749" s="19" t="s">
        <v>172</v>
      </c>
      <c r="AU749" s="19" t="s">
        <v>81</v>
      </c>
    </row>
    <row r="750" spans="1:47" s="2" customFormat="1" ht="12">
      <c r="A750" s="40"/>
      <c r="B750" s="41"/>
      <c r="C750" s="42"/>
      <c r="D750" s="227" t="s">
        <v>301</v>
      </c>
      <c r="E750" s="42"/>
      <c r="F750" s="266" t="s">
        <v>909</v>
      </c>
      <c r="G750" s="42"/>
      <c r="H750" s="42"/>
      <c r="I750" s="229"/>
      <c r="J750" s="42"/>
      <c r="K750" s="42"/>
      <c r="L750" s="46"/>
      <c r="M750" s="230"/>
      <c r="N750" s="231"/>
      <c r="O750" s="86"/>
      <c r="P750" s="86"/>
      <c r="Q750" s="86"/>
      <c r="R750" s="86"/>
      <c r="S750" s="86"/>
      <c r="T750" s="87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T750" s="19" t="s">
        <v>301</v>
      </c>
      <c r="AU750" s="19" t="s">
        <v>81</v>
      </c>
    </row>
    <row r="751" spans="1:65" s="2" customFormat="1" ht="16.5" customHeight="1">
      <c r="A751" s="40"/>
      <c r="B751" s="41"/>
      <c r="C751" s="214" t="s">
        <v>1272</v>
      </c>
      <c r="D751" s="214" t="s">
        <v>165</v>
      </c>
      <c r="E751" s="215" t="s">
        <v>1273</v>
      </c>
      <c r="F751" s="216" t="s">
        <v>1274</v>
      </c>
      <c r="G751" s="217" t="s">
        <v>310</v>
      </c>
      <c r="H751" s="218">
        <v>1</v>
      </c>
      <c r="I751" s="219"/>
      <c r="J751" s="220">
        <f>ROUND(I751*H751,2)</f>
        <v>0</v>
      </c>
      <c r="K751" s="216" t="s">
        <v>19</v>
      </c>
      <c r="L751" s="46"/>
      <c r="M751" s="221" t="s">
        <v>19</v>
      </c>
      <c r="N751" s="222" t="s">
        <v>43</v>
      </c>
      <c r="O751" s="86"/>
      <c r="P751" s="223">
        <f>O751*H751</f>
        <v>0</v>
      </c>
      <c r="Q751" s="223">
        <v>0</v>
      </c>
      <c r="R751" s="223">
        <f>Q751*H751</f>
        <v>0</v>
      </c>
      <c r="S751" s="223">
        <v>0</v>
      </c>
      <c r="T751" s="224">
        <f>S751*H751</f>
        <v>0</v>
      </c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R751" s="225" t="s">
        <v>278</v>
      </c>
      <c r="AT751" s="225" t="s">
        <v>165</v>
      </c>
      <c r="AU751" s="225" t="s">
        <v>81</v>
      </c>
      <c r="AY751" s="19" t="s">
        <v>163</v>
      </c>
      <c r="BE751" s="226">
        <f>IF(N751="základní",J751,0)</f>
        <v>0</v>
      </c>
      <c r="BF751" s="226">
        <f>IF(N751="snížená",J751,0)</f>
        <v>0</v>
      </c>
      <c r="BG751" s="226">
        <f>IF(N751="zákl. přenesená",J751,0)</f>
        <v>0</v>
      </c>
      <c r="BH751" s="226">
        <f>IF(N751="sníž. přenesená",J751,0)</f>
        <v>0</v>
      </c>
      <c r="BI751" s="226">
        <f>IF(N751="nulová",J751,0)</f>
        <v>0</v>
      </c>
      <c r="BJ751" s="19" t="s">
        <v>79</v>
      </c>
      <c r="BK751" s="226">
        <f>ROUND(I751*H751,2)</f>
        <v>0</v>
      </c>
      <c r="BL751" s="19" t="s">
        <v>278</v>
      </c>
      <c r="BM751" s="225" t="s">
        <v>1275</v>
      </c>
    </row>
    <row r="752" spans="1:47" s="2" customFormat="1" ht="12">
      <c r="A752" s="40"/>
      <c r="B752" s="41"/>
      <c r="C752" s="42"/>
      <c r="D752" s="227" t="s">
        <v>172</v>
      </c>
      <c r="E752" s="42"/>
      <c r="F752" s="228" t="s">
        <v>1274</v>
      </c>
      <c r="G752" s="42"/>
      <c r="H752" s="42"/>
      <c r="I752" s="229"/>
      <c r="J752" s="42"/>
      <c r="K752" s="42"/>
      <c r="L752" s="46"/>
      <c r="M752" s="230"/>
      <c r="N752" s="231"/>
      <c r="O752" s="86"/>
      <c r="P752" s="86"/>
      <c r="Q752" s="86"/>
      <c r="R752" s="86"/>
      <c r="S752" s="86"/>
      <c r="T752" s="87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T752" s="19" t="s">
        <v>172</v>
      </c>
      <c r="AU752" s="19" t="s">
        <v>81</v>
      </c>
    </row>
    <row r="753" spans="1:65" s="2" customFormat="1" ht="24.15" customHeight="1">
      <c r="A753" s="40"/>
      <c r="B753" s="41"/>
      <c r="C753" s="214" t="s">
        <v>1276</v>
      </c>
      <c r="D753" s="214" t="s">
        <v>165</v>
      </c>
      <c r="E753" s="215" t="s">
        <v>1277</v>
      </c>
      <c r="F753" s="216" t="s">
        <v>1278</v>
      </c>
      <c r="G753" s="217" t="s">
        <v>223</v>
      </c>
      <c r="H753" s="218">
        <v>5.089</v>
      </c>
      <c r="I753" s="219"/>
      <c r="J753" s="220">
        <f>ROUND(I753*H753,2)</f>
        <v>0</v>
      </c>
      <c r="K753" s="216" t="s">
        <v>169</v>
      </c>
      <c r="L753" s="46"/>
      <c r="M753" s="221" t="s">
        <v>19</v>
      </c>
      <c r="N753" s="222" t="s">
        <v>43</v>
      </c>
      <c r="O753" s="86"/>
      <c r="P753" s="223">
        <f>O753*H753</f>
        <v>0</v>
      </c>
      <c r="Q753" s="223">
        <v>0</v>
      </c>
      <c r="R753" s="223">
        <f>Q753*H753</f>
        <v>0</v>
      </c>
      <c r="S753" s="223">
        <v>0</v>
      </c>
      <c r="T753" s="224">
        <f>S753*H753</f>
        <v>0</v>
      </c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R753" s="225" t="s">
        <v>278</v>
      </c>
      <c r="AT753" s="225" t="s">
        <v>165</v>
      </c>
      <c r="AU753" s="225" t="s">
        <v>81</v>
      </c>
      <c r="AY753" s="19" t="s">
        <v>163</v>
      </c>
      <c r="BE753" s="226">
        <f>IF(N753="základní",J753,0)</f>
        <v>0</v>
      </c>
      <c r="BF753" s="226">
        <f>IF(N753="snížená",J753,0)</f>
        <v>0</v>
      </c>
      <c r="BG753" s="226">
        <f>IF(N753="zákl. přenesená",J753,0)</f>
        <v>0</v>
      </c>
      <c r="BH753" s="226">
        <f>IF(N753="sníž. přenesená",J753,0)</f>
        <v>0</v>
      </c>
      <c r="BI753" s="226">
        <f>IF(N753="nulová",J753,0)</f>
        <v>0</v>
      </c>
      <c r="BJ753" s="19" t="s">
        <v>79</v>
      </c>
      <c r="BK753" s="226">
        <f>ROUND(I753*H753,2)</f>
        <v>0</v>
      </c>
      <c r="BL753" s="19" t="s">
        <v>278</v>
      </c>
      <c r="BM753" s="225" t="s">
        <v>1279</v>
      </c>
    </row>
    <row r="754" spans="1:47" s="2" customFormat="1" ht="12">
      <c r="A754" s="40"/>
      <c r="B754" s="41"/>
      <c r="C754" s="42"/>
      <c r="D754" s="227" t="s">
        <v>172</v>
      </c>
      <c r="E754" s="42"/>
      <c r="F754" s="228" t="s">
        <v>1280</v>
      </c>
      <c r="G754" s="42"/>
      <c r="H754" s="42"/>
      <c r="I754" s="229"/>
      <c r="J754" s="42"/>
      <c r="K754" s="42"/>
      <c r="L754" s="46"/>
      <c r="M754" s="230"/>
      <c r="N754" s="231"/>
      <c r="O754" s="86"/>
      <c r="P754" s="86"/>
      <c r="Q754" s="86"/>
      <c r="R754" s="86"/>
      <c r="S754" s="86"/>
      <c r="T754" s="87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T754" s="19" t="s">
        <v>172</v>
      </c>
      <c r="AU754" s="19" t="s">
        <v>81</v>
      </c>
    </row>
    <row r="755" spans="1:47" s="2" customFormat="1" ht="12">
      <c r="A755" s="40"/>
      <c r="B755" s="41"/>
      <c r="C755" s="42"/>
      <c r="D755" s="232" t="s">
        <v>174</v>
      </c>
      <c r="E755" s="42"/>
      <c r="F755" s="233" t="s">
        <v>1281</v>
      </c>
      <c r="G755" s="42"/>
      <c r="H755" s="42"/>
      <c r="I755" s="229"/>
      <c r="J755" s="42"/>
      <c r="K755" s="42"/>
      <c r="L755" s="46"/>
      <c r="M755" s="230"/>
      <c r="N755" s="231"/>
      <c r="O755" s="86"/>
      <c r="P755" s="86"/>
      <c r="Q755" s="86"/>
      <c r="R755" s="86"/>
      <c r="S755" s="86"/>
      <c r="T755" s="87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T755" s="19" t="s">
        <v>174</v>
      </c>
      <c r="AU755" s="19" t="s">
        <v>81</v>
      </c>
    </row>
    <row r="756" spans="1:63" s="12" customFormat="1" ht="22.8" customHeight="1">
      <c r="A756" s="12"/>
      <c r="B756" s="198"/>
      <c r="C756" s="199"/>
      <c r="D756" s="200" t="s">
        <v>71</v>
      </c>
      <c r="E756" s="212" t="s">
        <v>1282</v>
      </c>
      <c r="F756" s="212" t="s">
        <v>1283</v>
      </c>
      <c r="G756" s="199"/>
      <c r="H756" s="199"/>
      <c r="I756" s="202"/>
      <c r="J756" s="213">
        <f>BK756</f>
        <v>0</v>
      </c>
      <c r="K756" s="199"/>
      <c r="L756" s="204"/>
      <c r="M756" s="205"/>
      <c r="N756" s="206"/>
      <c r="O756" s="206"/>
      <c r="P756" s="207">
        <f>SUM(P757:P768)</f>
        <v>0</v>
      </c>
      <c r="Q756" s="206"/>
      <c r="R756" s="207">
        <f>SUM(R757:R768)</f>
        <v>0</v>
      </c>
      <c r="S756" s="206"/>
      <c r="T756" s="208">
        <f>SUM(T757:T768)</f>
        <v>0</v>
      </c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R756" s="209" t="s">
        <v>81</v>
      </c>
      <c r="AT756" s="210" t="s">
        <v>71</v>
      </c>
      <c r="AU756" s="210" t="s">
        <v>79</v>
      </c>
      <c r="AY756" s="209" t="s">
        <v>163</v>
      </c>
      <c r="BK756" s="211">
        <f>SUM(BK757:BK768)</f>
        <v>0</v>
      </c>
    </row>
    <row r="757" spans="1:65" s="2" customFormat="1" ht="24.15" customHeight="1">
      <c r="A757" s="40"/>
      <c r="B757" s="41"/>
      <c r="C757" s="214" t="s">
        <v>1284</v>
      </c>
      <c r="D757" s="214" t="s">
        <v>165</v>
      </c>
      <c r="E757" s="215" t="s">
        <v>1285</v>
      </c>
      <c r="F757" s="216" t="s">
        <v>1286</v>
      </c>
      <c r="G757" s="217" t="s">
        <v>297</v>
      </c>
      <c r="H757" s="218">
        <v>2</v>
      </c>
      <c r="I757" s="219"/>
      <c r="J757" s="220">
        <f>ROUND(I757*H757,2)</f>
        <v>0</v>
      </c>
      <c r="K757" s="216" t="s">
        <v>169</v>
      </c>
      <c r="L757" s="46"/>
      <c r="M757" s="221" t="s">
        <v>19</v>
      </c>
      <c r="N757" s="222" t="s">
        <v>43</v>
      </c>
      <c r="O757" s="86"/>
      <c r="P757" s="223">
        <f>O757*H757</f>
        <v>0</v>
      </c>
      <c r="Q757" s="223">
        <v>0</v>
      </c>
      <c r="R757" s="223">
        <f>Q757*H757</f>
        <v>0</v>
      </c>
      <c r="S757" s="223">
        <v>0</v>
      </c>
      <c r="T757" s="224">
        <f>S757*H757</f>
        <v>0</v>
      </c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R757" s="225" t="s">
        <v>278</v>
      </c>
      <c r="AT757" s="225" t="s">
        <v>165</v>
      </c>
      <c r="AU757" s="225" t="s">
        <v>81</v>
      </c>
      <c r="AY757" s="19" t="s">
        <v>163</v>
      </c>
      <c r="BE757" s="226">
        <f>IF(N757="základní",J757,0)</f>
        <v>0</v>
      </c>
      <c r="BF757" s="226">
        <f>IF(N757="snížená",J757,0)</f>
        <v>0</v>
      </c>
      <c r="BG757" s="226">
        <f>IF(N757="zákl. přenesená",J757,0)</f>
        <v>0</v>
      </c>
      <c r="BH757" s="226">
        <f>IF(N757="sníž. přenesená",J757,0)</f>
        <v>0</v>
      </c>
      <c r="BI757" s="226">
        <f>IF(N757="nulová",J757,0)</f>
        <v>0</v>
      </c>
      <c r="BJ757" s="19" t="s">
        <v>79</v>
      </c>
      <c r="BK757" s="226">
        <f>ROUND(I757*H757,2)</f>
        <v>0</v>
      </c>
      <c r="BL757" s="19" t="s">
        <v>278</v>
      </c>
      <c r="BM757" s="225" t="s">
        <v>1287</v>
      </c>
    </row>
    <row r="758" spans="1:47" s="2" customFormat="1" ht="12">
      <c r="A758" s="40"/>
      <c r="B758" s="41"/>
      <c r="C758" s="42"/>
      <c r="D758" s="227" t="s">
        <v>172</v>
      </c>
      <c r="E758" s="42"/>
      <c r="F758" s="228" t="s">
        <v>1288</v>
      </c>
      <c r="G758" s="42"/>
      <c r="H758" s="42"/>
      <c r="I758" s="229"/>
      <c r="J758" s="42"/>
      <c r="K758" s="42"/>
      <c r="L758" s="46"/>
      <c r="M758" s="230"/>
      <c r="N758" s="231"/>
      <c r="O758" s="86"/>
      <c r="P758" s="86"/>
      <c r="Q758" s="86"/>
      <c r="R758" s="86"/>
      <c r="S758" s="86"/>
      <c r="T758" s="87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T758" s="19" t="s">
        <v>172</v>
      </c>
      <c r="AU758" s="19" t="s">
        <v>81</v>
      </c>
    </row>
    <row r="759" spans="1:47" s="2" customFormat="1" ht="12">
      <c r="A759" s="40"/>
      <c r="B759" s="41"/>
      <c r="C759" s="42"/>
      <c r="D759" s="232" t="s">
        <v>174</v>
      </c>
      <c r="E759" s="42"/>
      <c r="F759" s="233" t="s">
        <v>1289</v>
      </c>
      <c r="G759" s="42"/>
      <c r="H759" s="42"/>
      <c r="I759" s="229"/>
      <c r="J759" s="42"/>
      <c r="K759" s="42"/>
      <c r="L759" s="46"/>
      <c r="M759" s="230"/>
      <c r="N759" s="231"/>
      <c r="O759" s="86"/>
      <c r="P759" s="86"/>
      <c r="Q759" s="86"/>
      <c r="R759" s="86"/>
      <c r="S759" s="86"/>
      <c r="T759" s="87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T759" s="19" t="s">
        <v>174</v>
      </c>
      <c r="AU759" s="19" t="s">
        <v>81</v>
      </c>
    </row>
    <row r="760" spans="1:65" s="2" customFormat="1" ht="16.5" customHeight="1">
      <c r="A760" s="40"/>
      <c r="B760" s="41"/>
      <c r="C760" s="256" t="s">
        <v>1290</v>
      </c>
      <c r="D760" s="256" t="s">
        <v>279</v>
      </c>
      <c r="E760" s="257" t="s">
        <v>1291</v>
      </c>
      <c r="F760" s="258" t="s">
        <v>1292</v>
      </c>
      <c r="G760" s="259" t="s">
        <v>297</v>
      </c>
      <c r="H760" s="260">
        <v>1</v>
      </c>
      <c r="I760" s="261"/>
      <c r="J760" s="262">
        <f>ROUND(I760*H760,2)</f>
        <v>0</v>
      </c>
      <c r="K760" s="258" t="s">
        <v>19</v>
      </c>
      <c r="L760" s="263"/>
      <c r="M760" s="264" t="s">
        <v>19</v>
      </c>
      <c r="N760" s="265" t="s">
        <v>43</v>
      </c>
      <c r="O760" s="86"/>
      <c r="P760" s="223">
        <f>O760*H760</f>
        <v>0</v>
      </c>
      <c r="Q760" s="223">
        <v>0</v>
      </c>
      <c r="R760" s="223">
        <f>Q760*H760</f>
        <v>0</v>
      </c>
      <c r="S760" s="223">
        <v>0</v>
      </c>
      <c r="T760" s="224">
        <f>S760*H760</f>
        <v>0</v>
      </c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R760" s="225" t="s">
        <v>381</v>
      </c>
      <c r="AT760" s="225" t="s">
        <v>279</v>
      </c>
      <c r="AU760" s="225" t="s">
        <v>81</v>
      </c>
      <c r="AY760" s="19" t="s">
        <v>163</v>
      </c>
      <c r="BE760" s="226">
        <f>IF(N760="základní",J760,0)</f>
        <v>0</v>
      </c>
      <c r="BF760" s="226">
        <f>IF(N760="snížená",J760,0)</f>
        <v>0</v>
      </c>
      <c r="BG760" s="226">
        <f>IF(N760="zákl. přenesená",J760,0)</f>
        <v>0</v>
      </c>
      <c r="BH760" s="226">
        <f>IF(N760="sníž. přenesená",J760,0)</f>
        <v>0</v>
      </c>
      <c r="BI760" s="226">
        <f>IF(N760="nulová",J760,0)</f>
        <v>0</v>
      </c>
      <c r="BJ760" s="19" t="s">
        <v>79</v>
      </c>
      <c r="BK760" s="226">
        <f>ROUND(I760*H760,2)</f>
        <v>0</v>
      </c>
      <c r="BL760" s="19" t="s">
        <v>278</v>
      </c>
      <c r="BM760" s="225" t="s">
        <v>1293</v>
      </c>
    </row>
    <row r="761" spans="1:47" s="2" customFormat="1" ht="12">
      <c r="A761" s="40"/>
      <c r="B761" s="41"/>
      <c r="C761" s="42"/>
      <c r="D761" s="227" t="s">
        <v>172</v>
      </c>
      <c r="E761" s="42"/>
      <c r="F761" s="228" t="s">
        <v>1292</v>
      </c>
      <c r="G761" s="42"/>
      <c r="H761" s="42"/>
      <c r="I761" s="229"/>
      <c r="J761" s="42"/>
      <c r="K761" s="42"/>
      <c r="L761" s="46"/>
      <c r="M761" s="230"/>
      <c r="N761" s="231"/>
      <c r="O761" s="86"/>
      <c r="P761" s="86"/>
      <c r="Q761" s="86"/>
      <c r="R761" s="86"/>
      <c r="S761" s="86"/>
      <c r="T761" s="87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T761" s="19" t="s">
        <v>172</v>
      </c>
      <c r="AU761" s="19" t="s">
        <v>81</v>
      </c>
    </row>
    <row r="762" spans="1:65" s="2" customFormat="1" ht="16.5" customHeight="1">
      <c r="A762" s="40"/>
      <c r="B762" s="41"/>
      <c r="C762" s="256" t="s">
        <v>1294</v>
      </c>
      <c r="D762" s="256" t="s">
        <v>279</v>
      </c>
      <c r="E762" s="257" t="s">
        <v>1295</v>
      </c>
      <c r="F762" s="258" t="s">
        <v>1296</v>
      </c>
      <c r="G762" s="259" t="s">
        <v>297</v>
      </c>
      <c r="H762" s="260">
        <v>1</v>
      </c>
      <c r="I762" s="261"/>
      <c r="J762" s="262">
        <f>ROUND(I762*H762,2)</f>
        <v>0</v>
      </c>
      <c r="K762" s="258" t="s">
        <v>19</v>
      </c>
      <c r="L762" s="263"/>
      <c r="M762" s="264" t="s">
        <v>19</v>
      </c>
      <c r="N762" s="265" t="s">
        <v>43</v>
      </c>
      <c r="O762" s="86"/>
      <c r="P762" s="223">
        <f>O762*H762</f>
        <v>0</v>
      </c>
      <c r="Q762" s="223">
        <v>0</v>
      </c>
      <c r="R762" s="223">
        <f>Q762*H762</f>
        <v>0</v>
      </c>
      <c r="S762" s="223">
        <v>0</v>
      </c>
      <c r="T762" s="224">
        <f>S762*H762</f>
        <v>0</v>
      </c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R762" s="225" t="s">
        <v>381</v>
      </c>
      <c r="AT762" s="225" t="s">
        <v>279</v>
      </c>
      <c r="AU762" s="225" t="s">
        <v>81</v>
      </c>
      <c r="AY762" s="19" t="s">
        <v>163</v>
      </c>
      <c r="BE762" s="226">
        <f>IF(N762="základní",J762,0)</f>
        <v>0</v>
      </c>
      <c r="BF762" s="226">
        <f>IF(N762="snížená",J762,0)</f>
        <v>0</v>
      </c>
      <c r="BG762" s="226">
        <f>IF(N762="zákl. přenesená",J762,0)</f>
        <v>0</v>
      </c>
      <c r="BH762" s="226">
        <f>IF(N762="sníž. přenesená",J762,0)</f>
        <v>0</v>
      </c>
      <c r="BI762" s="226">
        <f>IF(N762="nulová",J762,0)</f>
        <v>0</v>
      </c>
      <c r="BJ762" s="19" t="s">
        <v>79</v>
      </c>
      <c r="BK762" s="226">
        <f>ROUND(I762*H762,2)</f>
        <v>0</v>
      </c>
      <c r="BL762" s="19" t="s">
        <v>278</v>
      </c>
      <c r="BM762" s="225" t="s">
        <v>1297</v>
      </c>
    </row>
    <row r="763" spans="1:47" s="2" customFormat="1" ht="12">
      <c r="A763" s="40"/>
      <c r="B763" s="41"/>
      <c r="C763" s="42"/>
      <c r="D763" s="227" t="s">
        <v>172</v>
      </c>
      <c r="E763" s="42"/>
      <c r="F763" s="228" t="s">
        <v>1296</v>
      </c>
      <c r="G763" s="42"/>
      <c r="H763" s="42"/>
      <c r="I763" s="229"/>
      <c r="J763" s="42"/>
      <c r="K763" s="42"/>
      <c r="L763" s="46"/>
      <c r="M763" s="230"/>
      <c r="N763" s="231"/>
      <c r="O763" s="86"/>
      <c r="P763" s="86"/>
      <c r="Q763" s="86"/>
      <c r="R763" s="86"/>
      <c r="S763" s="86"/>
      <c r="T763" s="87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T763" s="19" t="s">
        <v>172</v>
      </c>
      <c r="AU763" s="19" t="s">
        <v>81</v>
      </c>
    </row>
    <row r="764" spans="1:65" s="2" customFormat="1" ht="24.15" customHeight="1">
      <c r="A764" s="40"/>
      <c r="B764" s="41"/>
      <c r="C764" s="214" t="s">
        <v>1298</v>
      </c>
      <c r="D764" s="214" t="s">
        <v>165</v>
      </c>
      <c r="E764" s="215" t="s">
        <v>1299</v>
      </c>
      <c r="F764" s="216" t="s">
        <v>1300</v>
      </c>
      <c r="G764" s="217" t="s">
        <v>297</v>
      </c>
      <c r="H764" s="218">
        <v>1</v>
      </c>
      <c r="I764" s="219"/>
      <c r="J764" s="220">
        <f>ROUND(I764*H764,2)</f>
        <v>0</v>
      </c>
      <c r="K764" s="216" t="s">
        <v>169</v>
      </c>
      <c r="L764" s="46"/>
      <c r="M764" s="221" t="s">
        <v>19</v>
      </c>
      <c r="N764" s="222" t="s">
        <v>43</v>
      </c>
      <c r="O764" s="86"/>
      <c r="P764" s="223">
        <f>O764*H764</f>
        <v>0</v>
      </c>
      <c r="Q764" s="223">
        <v>0</v>
      </c>
      <c r="R764" s="223">
        <f>Q764*H764</f>
        <v>0</v>
      </c>
      <c r="S764" s="223">
        <v>0</v>
      </c>
      <c r="T764" s="224">
        <f>S764*H764</f>
        <v>0</v>
      </c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R764" s="225" t="s">
        <v>278</v>
      </c>
      <c r="AT764" s="225" t="s">
        <v>165</v>
      </c>
      <c r="AU764" s="225" t="s">
        <v>81</v>
      </c>
      <c r="AY764" s="19" t="s">
        <v>163</v>
      </c>
      <c r="BE764" s="226">
        <f>IF(N764="základní",J764,0)</f>
        <v>0</v>
      </c>
      <c r="BF764" s="226">
        <f>IF(N764="snížená",J764,0)</f>
        <v>0</v>
      </c>
      <c r="BG764" s="226">
        <f>IF(N764="zákl. přenesená",J764,0)</f>
        <v>0</v>
      </c>
      <c r="BH764" s="226">
        <f>IF(N764="sníž. přenesená",J764,0)</f>
        <v>0</v>
      </c>
      <c r="BI764" s="226">
        <f>IF(N764="nulová",J764,0)</f>
        <v>0</v>
      </c>
      <c r="BJ764" s="19" t="s">
        <v>79</v>
      </c>
      <c r="BK764" s="226">
        <f>ROUND(I764*H764,2)</f>
        <v>0</v>
      </c>
      <c r="BL764" s="19" t="s">
        <v>278</v>
      </c>
      <c r="BM764" s="225" t="s">
        <v>1301</v>
      </c>
    </row>
    <row r="765" spans="1:47" s="2" customFormat="1" ht="12">
      <c r="A765" s="40"/>
      <c r="B765" s="41"/>
      <c r="C765" s="42"/>
      <c r="D765" s="227" t="s">
        <v>172</v>
      </c>
      <c r="E765" s="42"/>
      <c r="F765" s="228" t="s">
        <v>1302</v>
      </c>
      <c r="G765" s="42"/>
      <c r="H765" s="42"/>
      <c r="I765" s="229"/>
      <c r="J765" s="42"/>
      <c r="K765" s="42"/>
      <c r="L765" s="46"/>
      <c r="M765" s="230"/>
      <c r="N765" s="231"/>
      <c r="O765" s="86"/>
      <c r="P765" s="86"/>
      <c r="Q765" s="86"/>
      <c r="R765" s="86"/>
      <c r="S765" s="86"/>
      <c r="T765" s="87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T765" s="19" t="s">
        <v>172</v>
      </c>
      <c r="AU765" s="19" t="s">
        <v>81</v>
      </c>
    </row>
    <row r="766" spans="1:47" s="2" customFormat="1" ht="12">
      <c r="A766" s="40"/>
      <c r="B766" s="41"/>
      <c r="C766" s="42"/>
      <c r="D766" s="232" t="s">
        <v>174</v>
      </c>
      <c r="E766" s="42"/>
      <c r="F766" s="233" t="s">
        <v>1303</v>
      </c>
      <c r="G766" s="42"/>
      <c r="H766" s="42"/>
      <c r="I766" s="229"/>
      <c r="J766" s="42"/>
      <c r="K766" s="42"/>
      <c r="L766" s="46"/>
      <c r="M766" s="230"/>
      <c r="N766" s="231"/>
      <c r="O766" s="86"/>
      <c r="P766" s="86"/>
      <c r="Q766" s="86"/>
      <c r="R766" s="86"/>
      <c r="S766" s="86"/>
      <c r="T766" s="87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T766" s="19" t="s">
        <v>174</v>
      </c>
      <c r="AU766" s="19" t="s">
        <v>81</v>
      </c>
    </row>
    <row r="767" spans="1:65" s="2" customFormat="1" ht="16.5" customHeight="1">
      <c r="A767" s="40"/>
      <c r="B767" s="41"/>
      <c r="C767" s="256" t="s">
        <v>1304</v>
      </c>
      <c r="D767" s="256" t="s">
        <v>279</v>
      </c>
      <c r="E767" s="257" t="s">
        <v>1305</v>
      </c>
      <c r="F767" s="258" t="s">
        <v>1306</v>
      </c>
      <c r="G767" s="259" t="s">
        <v>297</v>
      </c>
      <c r="H767" s="260">
        <v>1</v>
      </c>
      <c r="I767" s="261"/>
      <c r="J767" s="262">
        <f>ROUND(I767*H767,2)</f>
        <v>0</v>
      </c>
      <c r="K767" s="258" t="s">
        <v>19</v>
      </c>
      <c r="L767" s="263"/>
      <c r="M767" s="264" t="s">
        <v>19</v>
      </c>
      <c r="N767" s="265" t="s">
        <v>43</v>
      </c>
      <c r="O767" s="86"/>
      <c r="P767" s="223">
        <f>O767*H767</f>
        <v>0</v>
      </c>
      <c r="Q767" s="223">
        <v>0</v>
      </c>
      <c r="R767" s="223">
        <f>Q767*H767</f>
        <v>0</v>
      </c>
      <c r="S767" s="223">
        <v>0</v>
      </c>
      <c r="T767" s="224">
        <f>S767*H767</f>
        <v>0</v>
      </c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R767" s="225" t="s">
        <v>381</v>
      </c>
      <c r="AT767" s="225" t="s">
        <v>279</v>
      </c>
      <c r="AU767" s="225" t="s">
        <v>81</v>
      </c>
      <c r="AY767" s="19" t="s">
        <v>163</v>
      </c>
      <c r="BE767" s="226">
        <f>IF(N767="základní",J767,0)</f>
        <v>0</v>
      </c>
      <c r="BF767" s="226">
        <f>IF(N767="snížená",J767,0)</f>
        <v>0</v>
      </c>
      <c r="BG767" s="226">
        <f>IF(N767="zákl. přenesená",J767,0)</f>
        <v>0</v>
      </c>
      <c r="BH767" s="226">
        <f>IF(N767="sníž. přenesená",J767,0)</f>
        <v>0</v>
      </c>
      <c r="BI767" s="226">
        <f>IF(N767="nulová",J767,0)</f>
        <v>0</v>
      </c>
      <c r="BJ767" s="19" t="s">
        <v>79</v>
      </c>
      <c r="BK767" s="226">
        <f>ROUND(I767*H767,2)</f>
        <v>0</v>
      </c>
      <c r="BL767" s="19" t="s">
        <v>278</v>
      </c>
      <c r="BM767" s="225" t="s">
        <v>1307</v>
      </c>
    </row>
    <row r="768" spans="1:47" s="2" customFormat="1" ht="12">
      <c r="A768" s="40"/>
      <c r="B768" s="41"/>
      <c r="C768" s="42"/>
      <c r="D768" s="227" t="s">
        <v>172</v>
      </c>
      <c r="E768" s="42"/>
      <c r="F768" s="228" t="s">
        <v>1306</v>
      </c>
      <c r="G768" s="42"/>
      <c r="H768" s="42"/>
      <c r="I768" s="229"/>
      <c r="J768" s="42"/>
      <c r="K768" s="42"/>
      <c r="L768" s="46"/>
      <c r="M768" s="230"/>
      <c r="N768" s="231"/>
      <c r="O768" s="86"/>
      <c r="P768" s="86"/>
      <c r="Q768" s="86"/>
      <c r="R768" s="86"/>
      <c r="S768" s="86"/>
      <c r="T768" s="87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T768" s="19" t="s">
        <v>172</v>
      </c>
      <c r="AU768" s="19" t="s">
        <v>81</v>
      </c>
    </row>
    <row r="769" spans="1:63" s="12" customFormat="1" ht="22.8" customHeight="1">
      <c r="A769" s="12"/>
      <c r="B769" s="198"/>
      <c r="C769" s="199"/>
      <c r="D769" s="200" t="s">
        <v>71</v>
      </c>
      <c r="E769" s="212" t="s">
        <v>1308</v>
      </c>
      <c r="F769" s="212" t="s">
        <v>1309</v>
      </c>
      <c r="G769" s="199"/>
      <c r="H769" s="199"/>
      <c r="I769" s="202"/>
      <c r="J769" s="213">
        <f>BK769</f>
        <v>0</v>
      </c>
      <c r="K769" s="199"/>
      <c r="L769" s="204"/>
      <c r="M769" s="205"/>
      <c r="N769" s="206"/>
      <c r="O769" s="206"/>
      <c r="P769" s="207">
        <f>SUM(P770:P776)</f>
        <v>0</v>
      </c>
      <c r="Q769" s="206"/>
      <c r="R769" s="207">
        <f>SUM(R770:R776)</f>
        <v>0</v>
      </c>
      <c r="S769" s="206"/>
      <c r="T769" s="208">
        <f>SUM(T770:T776)</f>
        <v>0.3038</v>
      </c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R769" s="209" t="s">
        <v>81</v>
      </c>
      <c r="AT769" s="210" t="s">
        <v>71</v>
      </c>
      <c r="AU769" s="210" t="s">
        <v>79</v>
      </c>
      <c r="AY769" s="209" t="s">
        <v>163</v>
      </c>
      <c r="BK769" s="211">
        <f>SUM(BK770:BK776)</f>
        <v>0</v>
      </c>
    </row>
    <row r="770" spans="1:65" s="2" customFormat="1" ht="16.5" customHeight="1">
      <c r="A770" s="40"/>
      <c r="B770" s="41"/>
      <c r="C770" s="214" t="s">
        <v>1310</v>
      </c>
      <c r="D770" s="214" t="s">
        <v>165</v>
      </c>
      <c r="E770" s="215" t="s">
        <v>1311</v>
      </c>
      <c r="F770" s="216" t="s">
        <v>1312</v>
      </c>
      <c r="G770" s="217" t="s">
        <v>310</v>
      </c>
      <c r="H770" s="218">
        <v>1</v>
      </c>
      <c r="I770" s="219"/>
      <c r="J770" s="220">
        <f>ROUND(I770*H770,2)</f>
        <v>0</v>
      </c>
      <c r="K770" s="216" t="s">
        <v>19</v>
      </c>
      <c r="L770" s="46"/>
      <c r="M770" s="221" t="s">
        <v>19</v>
      </c>
      <c r="N770" s="222" t="s">
        <v>43</v>
      </c>
      <c r="O770" s="86"/>
      <c r="P770" s="223">
        <f>O770*H770</f>
        <v>0</v>
      </c>
      <c r="Q770" s="223">
        <v>0</v>
      </c>
      <c r="R770" s="223">
        <f>Q770*H770</f>
        <v>0</v>
      </c>
      <c r="S770" s="223">
        <v>0.017</v>
      </c>
      <c r="T770" s="224">
        <f>S770*H770</f>
        <v>0.017</v>
      </c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R770" s="225" t="s">
        <v>278</v>
      </c>
      <c r="AT770" s="225" t="s">
        <v>165</v>
      </c>
      <c r="AU770" s="225" t="s">
        <v>81</v>
      </c>
      <c r="AY770" s="19" t="s">
        <v>163</v>
      </c>
      <c r="BE770" s="226">
        <f>IF(N770="základní",J770,0)</f>
        <v>0</v>
      </c>
      <c r="BF770" s="226">
        <f>IF(N770="snížená",J770,0)</f>
        <v>0</v>
      </c>
      <c r="BG770" s="226">
        <f>IF(N770="zákl. přenesená",J770,0)</f>
        <v>0</v>
      </c>
      <c r="BH770" s="226">
        <f>IF(N770="sníž. přenesená",J770,0)</f>
        <v>0</v>
      </c>
      <c r="BI770" s="226">
        <f>IF(N770="nulová",J770,0)</f>
        <v>0</v>
      </c>
      <c r="BJ770" s="19" t="s">
        <v>79</v>
      </c>
      <c r="BK770" s="226">
        <f>ROUND(I770*H770,2)</f>
        <v>0</v>
      </c>
      <c r="BL770" s="19" t="s">
        <v>278</v>
      </c>
      <c r="BM770" s="225" t="s">
        <v>1313</v>
      </c>
    </row>
    <row r="771" spans="1:47" s="2" customFormat="1" ht="12">
      <c r="A771" s="40"/>
      <c r="B771" s="41"/>
      <c r="C771" s="42"/>
      <c r="D771" s="227" t="s">
        <v>172</v>
      </c>
      <c r="E771" s="42"/>
      <c r="F771" s="228" t="s">
        <v>1312</v>
      </c>
      <c r="G771" s="42"/>
      <c r="H771" s="42"/>
      <c r="I771" s="229"/>
      <c r="J771" s="42"/>
      <c r="K771" s="42"/>
      <c r="L771" s="46"/>
      <c r="M771" s="230"/>
      <c r="N771" s="231"/>
      <c r="O771" s="86"/>
      <c r="P771" s="86"/>
      <c r="Q771" s="86"/>
      <c r="R771" s="86"/>
      <c r="S771" s="86"/>
      <c r="T771" s="87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T771" s="19" t="s">
        <v>172</v>
      </c>
      <c r="AU771" s="19" t="s">
        <v>81</v>
      </c>
    </row>
    <row r="772" spans="1:47" s="2" customFormat="1" ht="12">
      <c r="A772" s="40"/>
      <c r="B772" s="41"/>
      <c r="C772" s="42"/>
      <c r="D772" s="227" t="s">
        <v>301</v>
      </c>
      <c r="E772" s="42"/>
      <c r="F772" s="266" t="s">
        <v>909</v>
      </c>
      <c r="G772" s="42"/>
      <c r="H772" s="42"/>
      <c r="I772" s="229"/>
      <c r="J772" s="42"/>
      <c r="K772" s="42"/>
      <c r="L772" s="46"/>
      <c r="M772" s="230"/>
      <c r="N772" s="231"/>
      <c r="O772" s="86"/>
      <c r="P772" s="86"/>
      <c r="Q772" s="86"/>
      <c r="R772" s="86"/>
      <c r="S772" s="86"/>
      <c r="T772" s="87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T772" s="19" t="s">
        <v>301</v>
      </c>
      <c r="AU772" s="19" t="s">
        <v>81</v>
      </c>
    </row>
    <row r="773" spans="1:65" s="2" customFormat="1" ht="16.5" customHeight="1">
      <c r="A773" s="40"/>
      <c r="B773" s="41"/>
      <c r="C773" s="214" t="s">
        <v>1314</v>
      </c>
      <c r="D773" s="214" t="s">
        <v>165</v>
      </c>
      <c r="E773" s="215" t="s">
        <v>1315</v>
      </c>
      <c r="F773" s="216" t="s">
        <v>1316</v>
      </c>
      <c r="G773" s="217" t="s">
        <v>168</v>
      </c>
      <c r="H773" s="218">
        <v>71.7</v>
      </c>
      <c r="I773" s="219"/>
      <c r="J773" s="220">
        <f>ROUND(I773*H773,2)</f>
        <v>0</v>
      </c>
      <c r="K773" s="216" t="s">
        <v>169</v>
      </c>
      <c r="L773" s="46"/>
      <c r="M773" s="221" t="s">
        <v>19</v>
      </c>
      <c r="N773" s="222" t="s">
        <v>43</v>
      </c>
      <c r="O773" s="86"/>
      <c r="P773" s="223">
        <f>O773*H773</f>
        <v>0</v>
      </c>
      <c r="Q773" s="223">
        <v>0</v>
      </c>
      <c r="R773" s="223">
        <f>Q773*H773</f>
        <v>0</v>
      </c>
      <c r="S773" s="223">
        <v>0.004</v>
      </c>
      <c r="T773" s="224">
        <f>S773*H773</f>
        <v>0.2868</v>
      </c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R773" s="225" t="s">
        <v>278</v>
      </c>
      <c r="AT773" s="225" t="s">
        <v>165</v>
      </c>
      <c r="AU773" s="225" t="s">
        <v>81</v>
      </c>
      <c r="AY773" s="19" t="s">
        <v>163</v>
      </c>
      <c r="BE773" s="226">
        <f>IF(N773="základní",J773,0)</f>
        <v>0</v>
      </c>
      <c r="BF773" s="226">
        <f>IF(N773="snížená",J773,0)</f>
        <v>0</v>
      </c>
      <c r="BG773" s="226">
        <f>IF(N773="zákl. přenesená",J773,0)</f>
        <v>0</v>
      </c>
      <c r="BH773" s="226">
        <f>IF(N773="sníž. přenesená",J773,0)</f>
        <v>0</v>
      </c>
      <c r="BI773" s="226">
        <f>IF(N773="nulová",J773,0)</f>
        <v>0</v>
      </c>
      <c r="BJ773" s="19" t="s">
        <v>79</v>
      </c>
      <c r="BK773" s="226">
        <f>ROUND(I773*H773,2)</f>
        <v>0</v>
      </c>
      <c r="BL773" s="19" t="s">
        <v>278</v>
      </c>
      <c r="BM773" s="225" t="s">
        <v>1317</v>
      </c>
    </row>
    <row r="774" spans="1:47" s="2" customFormat="1" ht="12">
      <c r="A774" s="40"/>
      <c r="B774" s="41"/>
      <c r="C774" s="42"/>
      <c r="D774" s="227" t="s">
        <v>172</v>
      </c>
      <c r="E774" s="42"/>
      <c r="F774" s="228" t="s">
        <v>1318</v>
      </c>
      <c r="G774" s="42"/>
      <c r="H774" s="42"/>
      <c r="I774" s="229"/>
      <c r="J774" s="42"/>
      <c r="K774" s="42"/>
      <c r="L774" s="46"/>
      <c r="M774" s="230"/>
      <c r="N774" s="231"/>
      <c r="O774" s="86"/>
      <c r="P774" s="86"/>
      <c r="Q774" s="86"/>
      <c r="R774" s="86"/>
      <c r="S774" s="86"/>
      <c r="T774" s="87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T774" s="19" t="s">
        <v>172</v>
      </c>
      <c r="AU774" s="19" t="s">
        <v>81</v>
      </c>
    </row>
    <row r="775" spans="1:47" s="2" customFormat="1" ht="12">
      <c r="A775" s="40"/>
      <c r="B775" s="41"/>
      <c r="C775" s="42"/>
      <c r="D775" s="232" t="s">
        <v>174</v>
      </c>
      <c r="E775" s="42"/>
      <c r="F775" s="233" t="s">
        <v>1319</v>
      </c>
      <c r="G775" s="42"/>
      <c r="H775" s="42"/>
      <c r="I775" s="229"/>
      <c r="J775" s="42"/>
      <c r="K775" s="42"/>
      <c r="L775" s="46"/>
      <c r="M775" s="230"/>
      <c r="N775" s="231"/>
      <c r="O775" s="86"/>
      <c r="P775" s="86"/>
      <c r="Q775" s="86"/>
      <c r="R775" s="86"/>
      <c r="S775" s="86"/>
      <c r="T775" s="87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T775" s="19" t="s">
        <v>174</v>
      </c>
      <c r="AU775" s="19" t="s">
        <v>81</v>
      </c>
    </row>
    <row r="776" spans="1:51" s="13" customFormat="1" ht="12">
      <c r="A776" s="13"/>
      <c r="B776" s="234"/>
      <c r="C776" s="235"/>
      <c r="D776" s="227" t="s">
        <v>187</v>
      </c>
      <c r="E776" s="236" t="s">
        <v>19</v>
      </c>
      <c r="F776" s="237" t="s">
        <v>1320</v>
      </c>
      <c r="G776" s="235"/>
      <c r="H776" s="238">
        <v>71.7</v>
      </c>
      <c r="I776" s="239"/>
      <c r="J776" s="235"/>
      <c r="K776" s="235"/>
      <c r="L776" s="240"/>
      <c r="M776" s="241"/>
      <c r="N776" s="242"/>
      <c r="O776" s="242"/>
      <c r="P776" s="242"/>
      <c r="Q776" s="242"/>
      <c r="R776" s="242"/>
      <c r="S776" s="242"/>
      <c r="T776" s="24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44" t="s">
        <v>187</v>
      </c>
      <c r="AU776" s="244" t="s">
        <v>81</v>
      </c>
      <c r="AV776" s="13" t="s">
        <v>81</v>
      </c>
      <c r="AW776" s="13" t="s">
        <v>33</v>
      </c>
      <c r="AX776" s="13" t="s">
        <v>79</v>
      </c>
      <c r="AY776" s="244" t="s">
        <v>163</v>
      </c>
    </row>
    <row r="777" spans="1:63" s="12" customFormat="1" ht="22.8" customHeight="1">
      <c r="A777" s="12"/>
      <c r="B777" s="198"/>
      <c r="C777" s="199"/>
      <c r="D777" s="200" t="s">
        <v>71</v>
      </c>
      <c r="E777" s="212" t="s">
        <v>1321</v>
      </c>
      <c r="F777" s="212" t="s">
        <v>1322</v>
      </c>
      <c r="G777" s="199"/>
      <c r="H777" s="199"/>
      <c r="I777" s="202"/>
      <c r="J777" s="213">
        <f>BK777</f>
        <v>0</v>
      </c>
      <c r="K777" s="199"/>
      <c r="L777" s="204"/>
      <c r="M777" s="205"/>
      <c r="N777" s="206"/>
      <c r="O777" s="206"/>
      <c r="P777" s="207">
        <f>SUM(P778:P834)</f>
        <v>0</v>
      </c>
      <c r="Q777" s="206"/>
      <c r="R777" s="207">
        <f>SUM(R778:R834)</f>
        <v>15.340643799999999</v>
      </c>
      <c r="S777" s="206"/>
      <c r="T777" s="208">
        <f>SUM(T778:T834)</f>
        <v>8.495650999999999</v>
      </c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R777" s="209" t="s">
        <v>81</v>
      </c>
      <c r="AT777" s="210" t="s">
        <v>71</v>
      </c>
      <c r="AU777" s="210" t="s">
        <v>79</v>
      </c>
      <c r="AY777" s="209" t="s">
        <v>163</v>
      </c>
      <c r="BK777" s="211">
        <f>SUM(BK778:BK834)</f>
        <v>0</v>
      </c>
    </row>
    <row r="778" spans="1:65" s="2" customFormat="1" ht="16.5" customHeight="1">
      <c r="A778" s="40"/>
      <c r="B778" s="41"/>
      <c r="C778" s="214" t="s">
        <v>1323</v>
      </c>
      <c r="D778" s="214" t="s">
        <v>165</v>
      </c>
      <c r="E778" s="215" t="s">
        <v>1324</v>
      </c>
      <c r="F778" s="216" t="s">
        <v>1325</v>
      </c>
      <c r="G778" s="217" t="s">
        <v>168</v>
      </c>
      <c r="H778" s="218">
        <v>269.14</v>
      </c>
      <c r="I778" s="219"/>
      <c r="J778" s="220">
        <f>ROUND(I778*H778,2)</f>
        <v>0</v>
      </c>
      <c r="K778" s="216" t="s">
        <v>169</v>
      </c>
      <c r="L778" s="46"/>
      <c r="M778" s="221" t="s">
        <v>19</v>
      </c>
      <c r="N778" s="222" t="s">
        <v>43</v>
      </c>
      <c r="O778" s="86"/>
      <c r="P778" s="223">
        <f>O778*H778</f>
        <v>0</v>
      </c>
      <c r="Q778" s="223">
        <v>0</v>
      </c>
      <c r="R778" s="223">
        <f>Q778*H778</f>
        <v>0</v>
      </c>
      <c r="S778" s="223">
        <v>0</v>
      </c>
      <c r="T778" s="224">
        <f>S778*H778</f>
        <v>0</v>
      </c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R778" s="225" t="s">
        <v>278</v>
      </c>
      <c r="AT778" s="225" t="s">
        <v>165</v>
      </c>
      <c r="AU778" s="225" t="s">
        <v>81</v>
      </c>
      <c r="AY778" s="19" t="s">
        <v>163</v>
      </c>
      <c r="BE778" s="226">
        <f>IF(N778="základní",J778,0)</f>
        <v>0</v>
      </c>
      <c r="BF778" s="226">
        <f>IF(N778="snížená",J778,0)</f>
        <v>0</v>
      </c>
      <c r="BG778" s="226">
        <f>IF(N778="zákl. přenesená",J778,0)</f>
        <v>0</v>
      </c>
      <c r="BH778" s="226">
        <f>IF(N778="sníž. přenesená",J778,0)</f>
        <v>0</v>
      </c>
      <c r="BI778" s="226">
        <f>IF(N778="nulová",J778,0)</f>
        <v>0</v>
      </c>
      <c r="BJ778" s="19" t="s">
        <v>79</v>
      </c>
      <c r="BK778" s="226">
        <f>ROUND(I778*H778,2)</f>
        <v>0</v>
      </c>
      <c r="BL778" s="19" t="s">
        <v>278</v>
      </c>
      <c r="BM778" s="225" t="s">
        <v>1326</v>
      </c>
    </row>
    <row r="779" spans="1:47" s="2" customFormat="1" ht="12">
      <c r="A779" s="40"/>
      <c r="B779" s="41"/>
      <c r="C779" s="42"/>
      <c r="D779" s="227" t="s">
        <v>172</v>
      </c>
      <c r="E779" s="42"/>
      <c r="F779" s="228" t="s">
        <v>1327</v>
      </c>
      <c r="G779" s="42"/>
      <c r="H779" s="42"/>
      <c r="I779" s="229"/>
      <c r="J779" s="42"/>
      <c r="K779" s="42"/>
      <c r="L779" s="46"/>
      <c r="M779" s="230"/>
      <c r="N779" s="231"/>
      <c r="O779" s="86"/>
      <c r="P779" s="86"/>
      <c r="Q779" s="86"/>
      <c r="R779" s="86"/>
      <c r="S779" s="86"/>
      <c r="T779" s="87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T779" s="19" t="s">
        <v>172</v>
      </c>
      <c r="AU779" s="19" t="s">
        <v>81</v>
      </c>
    </row>
    <row r="780" spans="1:47" s="2" customFormat="1" ht="12">
      <c r="A780" s="40"/>
      <c r="B780" s="41"/>
      <c r="C780" s="42"/>
      <c r="D780" s="232" t="s">
        <v>174</v>
      </c>
      <c r="E780" s="42"/>
      <c r="F780" s="233" t="s">
        <v>1328</v>
      </c>
      <c r="G780" s="42"/>
      <c r="H780" s="42"/>
      <c r="I780" s="229"/>
      <c r="J780" s="42"/>
      <c r="K780" s="42"/>
      <c r="L780" s="46"/>
      <c r="M780" s="230"/>
      <c r="N780" s="231"/>
      <c r="O780" s="86"/>
      <c r="P780" s="86"/>
      <c r="Q780" s="86"/>
      <c r="R780" s="86"/>
      <c r="S780" s="86"/>
      <c r="T780" s="87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T780" s="19" t="s">
        <v>174</v>
      </c>
      <c r="AU780" s="19" t="s">
        <v>81</v>
      </c>
    </row>
    <row r="781" spans="1:51" s="13" customFormat="1" ht="12">
      <c r="A781" s="13"/>
      <c r="B781" s="234"/>
      <c r="C781" s="235"/>
      <c r="D781" s="227" t="s">
        <v>187</v>
      </c>
      <c r="E781" s="236" t="s">
        <v>19</v>
      </c>
      <c r="F781" s="237" t="s">
        <v>1329</v>
      </c>
      <c r="G781" s="235"/>
      <c r="H781" s="238">
        <v>240.67</v>
      </c>
      <c r="I781" s="239"/>
      <c r="J781" s="235"/>
      <c r="K781" s="235"/>
      <c r="L781" s="240"/>
      <c r="M781" s="241"/>
      <c r="N781" s="242"/>
      <c r="O781" s="242"/>
      <c r="P781" s="242"/>
      <c r="Q781" s="242"/>
      <c r="R781" s="242"/>
      <c r="S781" s="242"/>
      <c r="T781" s="24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44" t="s">
        <v>187</v>
      </c>
      <c r="AU781" s="244" t="s">
        <v>81</v>
      </c>
      <c r="AV781" s="13" t="s">
        <v>81</v>
      </c>
      <c r="AW781" s="13" t="s">
        <v>33</v>
      </c>
      <c r="AX781" s="13" t="s">
        <v>72</v>
      </c>
      <c r="AY781" s="244" t="s">
        <v>163</v>
      </c>
    </row>
    <row r="782" spans="1:51" s="13" customFormat="1" ht="12">
      <c r="A782" s="13"/>
      <c r="B782" s="234"/>
      <c r="C782" s="235"/>
      <c r="D782" s="227" t="s">
        <v>187</v>
      </c>
      <c r="E782" s="236" t="s">
        <v>19</v>
      </c>
      <c r="F782" s="237" t="s">
        <v>1330</v>
      </c>
      <c r="G782" s="235"/>
      <c r="H782" s="238">
        <v>28.47</v>
      </c>
      <c r="I782" s="239"/>
      <c r="J782" s="235"/>
      <c r="K782" s="235"/>
      <c r="L782" s="240"/>
      <c r="M782" s="241"/>
      <c r="N782" s="242"/>
      <c r="O782" s="242"/>
      <c r="P782" s="242"/>
      <c r="Q782" s="242"/>
      <c r="R782" s="242"/>
      <c r="S782" s="242"/>
      <c r="T782" s="24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44" t="s">
        <v>187</v>
      </c>
      <c r="AU782" s="244" t="s">
        <v>81</v>
      </c>
      <c r="AV782" s="13" t="s">
        <v>81</v>
      </c>
      <c r="AW782" s="13" t="s">
        <v>33</v>
      </c>
      <c r="AX782" s="13" t="s">
        <v>72</v>
      </c>
      <c r="AY782" s="244" t="s">
        <v>163</v>
      </c>
    </row>
    <row r="783" spans="1:51" s="14" customFormat="1" ht="12">
      <c r="A783" s="14"/>
      <c r="B783" s="245"/>
      <c r="C783" s="246"/>
      <c r="D783" s="227" t="s">
        <v>187</v>
      </c>
      <c r="E783" s="247" t="s">
        <v>19</v>
      </c>
      <c r="F783" s="248" t="s">
        <v>190</v>
      </c>
      <c r="G783" s="246"/>
      <c r="H783" s="249">
        <v>269.14</v>
      </c>
      <c r="I783" s="250"/>
      <c r="J783" s="246"/>
      <c r="K783" s="246"/>
      <c r="L783" s="251"/>
      <c r="M783" s="252"/>
      <c r="N783" s="253"/>
      <c r="O783" s="253"/>
      <c r="P783" s="253"/>
      <c r="Q783" s="253"/>
      <c r="R783" s="253"/>
      <c r="S783" s="253"/>
      <c r="T783" s="25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T783" s="255" t="s">
        <v>187</v>
      </c>
      <c r="AU783" s="255" t="s">
        <v>81</v>
      </c>
      <c r="AV783" s="14" t="s">
        <v>170</v>
      </c>
      <c r="AW783" s="14" t="s">
        <v>33</v>
      </c>
      <c r="AX783" s="14" t="s">
        <v>79</v>
      </c>
      <c r="AY783" s="255" t="s">
        <v>163</v>
      </c>
    </row>
    <row r="784" spans="1:65" s="2" customFormat="1" ht="16.5" customHeight="1">
      <c r="A784" s="40"/>
      <c r="B784" s="41"/>
      <c r="C784" s="214" t="s">
        <v>1331</v>
      </c>
      <c r="D784" s="214" t="s">
        <v>165</v>
      </c>
      <c r="E784" s="215" t="s">
        <v>1332</v>
      </c>
      <c r="F784" s="216" t="s">
        <v>1333</v>
      </c>
      <c r="G784" s="217" t="s">
        <v>168</v>
      </c>
      <c r="H784" s="218">
        <v>269.14</v>
      </c>
      <c r="I784" s="219"/>
      <c r="J784" s="220">
        <f>ROUND(I784*H784,2)</f>
        <v>0</v>
      </c>
      <c r="K784" s="216" t="s">
        <v>169</v>
      </c>
      <c r="L784" s="46"/>
      <c r="M784" s="221" t="s">
        <v>19</v>
      </c>
      <c r="N784" s="222" t="s">
        <v>43</v>
      </c>
      <c r="O784" s="86"/>
      <c r="P784" s="223">
        <f>O784*H784</f>
        <v>0</v>
      </c>
      <c r="Q784" s="223">
        <v>0.0003</v>
      </c>
      <c r="R784" s="223">
        <f>Q784*H784</f>
        <v>0.080742</v>
      </c>
      <c r="S784" s="223">
        <v>0</v>
      </c>
      <c r="T784" s="224">
        <f>S784*H784</f>
        <v>0</v>
      </c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R784" s="225" t="s">
        <v>278</v>
      </c>
      <c r="AT784" s="225" t="s">
        <v>165</v>
      </c>
      <c r="AU784" s="225" t="s">
        <v>81</v>
      </c>
      <c r="AY784" s="19" t="s">
        <v>163</v>
      </c>
      <c r="BE784" s="226">
        <f>IF(N784="základní",J784,0)</f>
        <v>0</v>
      </c>
      <c r="BF784" s="226">
        <f>IF(N784="snížená",J784,0)</f>
        <v>0</v>
      </c>
      <c r="BG784" s="226">
        <f>IF(N784="zákl. přenesená",J784,0)</f>
        <v>0</v>
      </c>
      <c r="BH784" s="226">
        <f>IF(N784="sníž. přenesená",J784,0)</f>
        <v>0</v>
      </c>
      <c r="BI784" s="226">
        <f>IF(N784="nulová",J784,0)</f>
        <v>0</v>
      </c>
      <c r="BJ784" s="19" t="s">
        <v>79</v>
      </c>
      <c r="BK784" s="226">
        <f>ROUND(I784*H784,2)</f>
        <v>0</v>
      </c>
      <c r="BL784" s="19" t="s">
        <v>278</v>
      </c>
      <c r="BM784" s="225" t="s">
        <v>1334</v>
      </c>
    </row>
    <row r="785" spans="1:47" s="2" customFormat="1" ht="12">
      <c r="A785" s="40"/>
      <c r="B785" s="41"/>
      <c r="C785" s="42"/>
      <c r="D785" s="227" t="s">
        <v>172</v>
      </c>
      <c r="E785" s="42"/>
      <c r="F785" s="228" t="s">
        <v>1335</v>
      </c>
      <c r="G785" s="42"/>
      <c r="H785" s="42"/>
      <c r="I785" s="229"/>
      <c r="J785" s="42"/>
      <c r="K785" s="42"/>
      <c r="L785" s="46"/>
      <c r="M785" s="230"/>
      <c r="N785" s="231"/>
      <c r="O785" s="86"/>
      <c r="P785" s="86"/>
      <c r="Q785" s="86"/>
      <c r="R785" s="86"/>
      <c r="S785" s="86"/>
      <c r="T785" s="87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T785" s="19" t="s">
        <v>172</v>
      </c>
      <c r="AU785" s="19" t="s">
        <v>81</v>
      </c>
    </row>
    <row r="786" spans="1:47" s="2" customFormat="1" ht="12">
      <c r="A786" s="40"/>
      <c r="B786" s="41"/>
      <c r="C786" s="42"/>
      <c r="D786" s="232" t="s">
        <v>174</v>
      </c>
      <c r="E786" s="42"/>
      <c r="F786" s="233" t="s">
        <v>1336</v>
      </c>
      <c r="G786" s="42"/>
      <c r="H786" s="42"/>
      <c r="I786" s="229"/>
      <c r="J786" s="42"/>
      <c r="K786" s="42"/>
      <c r="L786" s="46"/>
      <c r="M786" s="230"/>
      <c r="N786" s="231"/>
      <c r="O786" s="86"/>
      <c r="P786" s="86"/>
      <c r="Q786" s="86"/>
      <c r="R786" s="86"/>
      <c r="S786" s="86"/>
      <c r="T786" s="87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T786" s="19" t="s">
        <v>174</v>
      </c>
      <c r="AU786" s="19" t="s">
        <v>81</v>
      </c>
    </row>
    <row r="787" spans="1:65" s="2" customFormat="1" ht="24.15" customHeight="1">
      <c r="A787" s="40"/>
      <c r="B787" s="41"/>
      <c r="C787" s="214" t="s">
        <v>1337</v>
      </c>
      <c r="D787" s="214" t="s">
        <v>165</v>
      </c>
      <c r="E787" s="215" t="s">
        <v>1338</v>
      </c>
      <c r="F787" s="216" t="s">
        <v>1339</v>
      </c>
      <c r="G787" s="217" t="s">
        <v>168</v>
      </c>
      <c r="H787" s="218">
        <v>240.67</v>
      </c>
      <c r="I787" s="219"/>
      <c r="J787" s="220">
        <f>ROUND(I787*H787,2)</f>
        <v>0</v>
      </c>
      <c r="K787" s="216" t="s">
        <v>169</v>
      </c>
      <c r="L787" s="46"/>
      <c r="M787" s="221" t="s">
        <v>19</v>
      </c>
      <c r="N787" s="222" t="s">
        <v>43</v>
      </c>
      <c r="O787" s="86"/>
      <c r="P787" s="223">
        <f>O787*H787</f>
        <v>0</v>
      </c>
      <c r="Q787" s="223">
        <v>0.0255</v>
      </c>
      <c r="R787" s="223">
        <f>Q787*H787</f>
        <v>6.137084999999999</v>
      </c>
      <c r="S787" s="223">
        <v>0</v>
      </c>
      <c r="T787" s="224">
        <f>S787*H787</f>
        <v>0</v>
      </c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R787" s="225" t="s">
        <v>278</v>
      </c>
      <c r="AT787" s="225" t="s">
        <v>165</v>
      </c>
      <c r="AU787" s="225" t="s">
        <v>81</v>
      </c>
      <c r="AY787" s="19" t="s">
        <v>163</v>
      </c>
      <c r="BE787" s="226">
        <f>IF(N787="základní",J787,0)</f>
        <v>0</v>
      </c>
      <c r="BF787" s="226">
        <f>IF(N787="snížená",J787,0)</f>
        <v>0</v>
      </c>
      <c r="BG787" s="226">
        <f>IF(N787="zákl. přenesená",J787,0)</f>
        <v>0</v>
      </c>
      <c r="BH787" s="226">
        <f>IF(N787="sníž. přenesená",J787,0)</f>
        <v>0</v>
      </c>
      <c r="BI787" s="226">
        <f>IF(N787="nulová",J787,0)</f>
        <v>0</v>
      </c>
      <c r="BJ787" s="19" t="s">
        <v>79</v>
      </c>
      <c r="BK787" s="226">
        <f>ROUND(I787*H787,2)</f>
        <v>0</v>
      </c>
      <c r="BL787" s="19" t="s">
        <v>278</v>
      </c>
      <c r="BM787" s="225" t="s">
        <v>1340</v>
      </c>
    </row>
    <row r="788" spans="1:47" s="2" customFormat="1" ht="12">
      <c r="A788" s="40"/>
      <c r="B788" s="41"/>
      <c r="C788" s="42"/>
      <c r="D788" s="227" t="s">
        <v>172</v>
      </c>
      <c r="E788" s="42"/>
      <c r="F788" s="228" t="s">
        <v>1341</v>
      </c>
      <c r="G788" s="42"/>
      <c r="H788" s="42"/>
      <c r="I788" s="229"/>
      <c r="J788" s="42"/>
      <c r="K788" s="42"/>
      <c r="L788" s="46"/>
      <c r="M788" s="230"/>
      <c r="N788" s="231"/>
      <c r="O788" s="86"/>
      <c r="P788" s="86"/>
      <c r="Q788" s="86"/>
      <c r="R788" s="86"/>
      <c r="S788" s="86"/>
      <c r="T788" s="87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T788" s="19" t="s">
        <v>172</v>
      </c>
      <c r="AU788" s="19" t="s">
        <v>81</v>
      </c>
    </row>
    <row r="789" spans="1:47" s="2" customFormat="1" ht="12">
      <c r="A789" s="40"/>
      <c r="B789" s="41"/>
      <c r="C789" s="42"/>
      <c r="D789" s="232" t="s">
        <v>174</v>
      </c>
      <c r="E789" s="42"/>
      <c r="F789" s="233" t="s">
        <v>1342</v>
      </c>
      <c r="G789" s="42"/>
      <c r="H789" s="42"/>
      <c r="I789" s="229"/>
      <c r="J789" s="42"/>
      <c r="K789" s="42"/>
      <c r="L789" s="46"/>
      <c r="M789" s="230"/>
      <c r="N789" s="231"/>
      <c r="O789" s="86"/>
      <c r="P789" s="86"/>
      <c r="Q789" s="86"/>
      <c r="R789" s="86"/>
      <c r="S789" s="86"/>
      <c r="T789" s="87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T789" s="19" t="s">
        <v>174</v>
      </c>
      <c r="AU789" s="19" t="s">
        <v>81</v>
      </c>
    </row>
    <row r="790" spans="1:65" s="2" customFormat="1" ht="33" customHeight="1">
      <c r="A790" s="40"/>
      <c r="B790" s="41"/>
      <c r="C790" s="214" t="s">
        <v>1343</v>
      </c>
      <c r="D790" s="214" t="s">
        <v>165</v>
      </c>
      <c r="E790" s="215" t="s">
        <v>1344</v>
      </c>
      <c r="F790" s="216" t="s">
        <v>1345</v>
      </c>
      <c r="G790" s="217" t="s">
        <v>232</v>
      </c>
      <c r="H790" s="218">
        <v>64.2</v>
      </c>
      <c r="I790" s="219"/>
      <c r="J790" s="220">
        <f>ROUND(I790*H790,2)</f>
        <v>0</v>
      </c>
      <c r="K790" s="216" t="s">
        <v>169</v>
      </c>
      <c r="L790" s="46"/>
      <c r="M790" s="221" t="s">
        <v>19</v>
      </c>
      <c r="N790" s="222" t="s">
        <v>43</v>
      </c>
      <c r="O790" s="86"/>
      <c r="P790" s="223">
        <f>O790*H790</f>
        <v>0</v>
      </c>
      <c r="Q790" s="223">
        <v>0.00153</v>
      </c>
      <c r="R790" s="223">
        <f>Q790*H790</f>
        <v>0.098226</v>
      </c>
      <c r="S790" s="223">
        <v>0</v>
      </c>
      <c r="T790" s="224">
        <f>S790*H790</f>
        <v>0</v>
      </c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R790" s="225" t="s">
        <v>278</v>
      </c>
      <c r="AT790" s="225" t="s">
        <v>165</v>
      </c>
      <c r="AU790" s="225" t="s">
        <v>81</v>
      </c>
      <c r="AY790" s="19" t="s">
        <v>163</v>
      </c>
      <c r="BE790" s="226">
        <f>IF(N790="základní",J790,0)</f>
        <v>0</v>
      </c>
      <c r="BF790" s="226">
        <f>IF(N790="snížená",J790,0)</f>
        <v>0</v>
      </c>
      <c r="BG790" s="226">
        <f>IF(N790="zákl. přenesená",J790,0)</f>
        <v>0</v>
      </c>
      <c r="BH790" s="226">
        <f>IF(N790="sníž. přenesená",J790,0)</f>
        <v>0</v>
      </c>
      <c r="BI790" s="226">
        <f>IF(N790="nulová",J790,0)</f>
        <v>0</v>
      </c>
      <c r="BJ790" s="19" t="s">
        <v>79</v>
      </c>
      <c r="BK790" s="226">
        <f>ROUND(I790*H790,2)</f>
        <v>0</v>
      </c>
      <c r="BL790" s="19" t="s">
        <v>278</v>
      </c>
      <c r="BM790" s="225" t="s">
        <v>1346</v>
      </c>
    </row>
    <row r="791" spans="1:47" s="2" customFormat="1" ht="12">
      <c r="A791" s="40"/>
      <c r="B791" s="41"/>
      <c r="C791" s="42"/>
      <c r="D791" s="227" t="s">
        <v>172</v>
      </c>
      <c r="E791" s="42"/>
      <c r="F791" s="228" t="s">
        <v>1347</v>
      </c>
      <c r="G791" s="42"/>
      <c r="H791" s="42"/>
      <c r="I791" s="229"/>
      <c r="J791" s="42"/>
      <c r="K791" s="42"/>
      <c r="L791" s="46"/>
      <c r="M791" s="230"/>
      <c r="N791" s="231"/>
      <c r="O791" s="86"/>
      <c r="P791" s="86"/>
      <c r="Q791" s="86"/>
      <c r="R791" s="86"/>
      <c r="S791" s="86"/>
      <c r="T791" s="87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T791" s="19" t="s">
        <v>172</v>
      </c>
      <c r="AU791" s="19" t="s">
        <v>81</v>
      </c>
    </row>
    <row r="792" spans="1:47" s="2" customFormat="1" ht="12">
      <c r="A792" s="40"/>
      <c r="B792" s="41"/>
      <c r="C792" s="42"/>
      <c r="D792" s="232" t="s">
        <v>174</v>
      </c>
      <c r="E792" s="42"/>
      <c r="F792" s="233" t="s">
        <v>1348</v>
      </c>
      <c r="G792" s="42"/>
      <c r="H792" s="42"/>
      <c r="I792" s="229"/>
      <c r="J792" s="42"/>
      <c r="K792" s="42"/>
      <c r="L792" s="46"/>
      <c r="M792" s="230"/>
      <c r="N792" s="231"/>
      <c r="O792" s="86"/>
      <c r="P792" s="86"/>
      <c r="Q792" s="86"/>
      <c r="R792" s="86"/>
      <c r="S792" s="86"/>
      <c r="T792" s="87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T792" s="19" t="s">
        <v>174</v>
      </c>
      <c r="AU792" s="19" t="s">
        <v>81</v>
      </c>
    </row>
    <row r="793" spans="1:47" s="2" customFormat="1" ht="12">
      <c r="A793" s="40"/>
      <c r="B793" s="41"/>
      <c r="C793" s="42"/>
      <c r="D793" s="227" t="s">
        <v>301</v>
      </c>
      <c r="E793" s="42"/>
      <c r="F793" s="266" t="s">
        <v>1349</v>
      </c>
      <c r="G793" s="42"/>
      <c r="H793" s="42"/>
      <c r="I793" s="229"/>
      <c r="J793" s="42"/>
      <c r="K793" s="42"/>
      <c r="L793" s="46"/>
      <c r="M793" s="230"/>
      <c r="N793" s="231"/>
      <c r="O793" s="86"/>
      <c r="P793" s="86"/>
      <c r="Q793" s="86"/>
      <c r="R793" s="86"/>
      <c r="S793" s="86"/>
      <c r="T793" s="87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T793" s="19" t="s">
        <v>301</v>
      </c>
      <c r="AU793" s="19" t="s">
        <v>81</v>
      </c>
    </row>
    <row r="794" spans="1:51" s="13" customFormat="1" ht="12">
      <c r="A794" s="13"/>
      <c r="B794" s="234"/>
      <c r="C794" s="235"/>
      <c r="D794" s="227" t="s">
        <v>187</v>
      </c>
      <c r="E794" s="236" t="s">
        <v>19</v>
      </c>
      <c r="F794" s="237" t="s">
        <v>1350</v>
      </c>
      <c r="G794" s="235"/>
      <c r="H794" s="238">
        <v>64.2</v>
      </c>
      <c r="I794" s="239"/>
      <c r="J794" s="235"/>
      <c r="K794" s="235"/>
      <c r="L794" s="240"/>
      <c r="M794" s="241"/>
      <c r="N794" s="242"/>
      <c r="O794" s="242"/>
      <c r="P794" s="242"/>
      <c r="Q794" s="242"/>
      <c r="R794" s="242"/>
      <c r="S794" s="242"/>
      <c r="T794" s="24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44" t="s">
        <v>187</v>
      </c>
      <c r="AU794" s="244" t="s">
        <v>81</v>
      </c>
      <c r="AV794" s="13" t="s">
        <v>81</v>
      </c>
      <c r="AW794" s="13" t="s">
        <v>33</v>
      </c>
      <c r="AX794" s="13" t="s">
        <v>79</v>
      </c>
      <c r="AY794" s="244" t="s">
        <v>163</v>
      </c>
    </row>
    <row r="795" spans="1:65" s="2" customFormat="1" ht="37.8" customHeight="1">
      <c r="A795" s="40"/>
      <c r="B795" s="41"/>
      <c r="C795" s="256" t="s">
        <v>1351</v>
      </c>
      <c r="D795" s="256" t="s">
        <v>279</v>
      </c>
      <c r="E795" s="257" t="s">
        <v>1352</v>
      </c>
      <c r="F795" s="258" t="s">
        <v>1353</v>
      </c>
      <c r="G795" s="259" t="s">
        <v>232</v>
      </c>
      <c r="H795" s="260">
        <v>70.62</v>
      </c>
      <c r="I795" s="261"/>
      <c r="J795" s="262">
        <f>ROUND(I795*H795,2)</f>
        <v>0</v>
      </c>
      <c r="K795" s="258" t="s">
        <v>169</v>
      </c>
      <c r="L795" s="263"/>
      <c r="M795" s="264" t="s">
        <v>19</v>
      </c>
      <c r="N795" s="265" t="s">
        <v>43</v>
      </c>
      <c r="O795" s="86"/>
      <c r="P795" s="223">
        <f>O795*H795</f>
        <v>0</v>
      </c>
      <c r="Q795" s="223">
        <v>0.0066</v>
      </c>
      <c r="R795" s="223">
        <f>Q795*H795</f>
        <v>0.466092</v>
      </c>
      <c r="S795" s="223">
        <v>0</v>
      </c>
      <c r="T795" s="224">
        <f>S795*H795</f>
        <v>0</v>
      </c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R795" s="225" t="s">
        <v>381</v>
      </c>
      <c r="AT795" s="225" t="s">
        <v>279</v>
      </c>
      <c r="AU795" s="225" t="s">
        <v>81</v>
      </c>
      <c r="AY795" s="19" t="s">
        <v>163</v>
      </c>
      <c r="BE795" s="226">
        <f>IF(N795="základní",J795,0)</f>
        <v>0</v>
      </c>
      <c r="BF795" s="226">
        <f>IF(N795="snížená",J795,0)</f>
        <v>0</v>
      </c>
      <c r="BG795" s="226">
        <f>IF(N795="zákl. přenesená",J795,0)</f>
        <v>0</v>
      </c>
      <c r="BH795" s="226">
        <f>IF(N795="sníž. přenesená",J795,0)</f>
        <v>0</v>
      </c>
      <c r="BI795" s="226">
        <f>IF(N795="nulová",J795,0)</f>
        <v>0</v>
      </c>
      <c r="BJ795" s="19" t="s">
        <v>79</v>
      </c>
      <c r="BK795" s="226">
        <f>ROUND(I795*H795,2)</f>
        <v>0</v>
      </c>
      <c r="BL795" s="19" t="s">
        <v>278</v>
      </c>
      <c r="BM795" s="225" t="s">
        <v>1354</v>
      </c>
    </row>
    <row r="796" spans="1:47" s="2" customFormat="1" ht="12">
      <c r="A796" s="40"/>
      <c r="B796" s="41"/>
      <c r="C796" s="42"/>
      <c r="D796" s="227" t="s">
        <v>172</v>
      </c>
      <c r="E796" s="42"/>
      <c r="F796" s="228" t="s">
        <v>1353</v>
      </c>
      <c r="G796" s="42"/>
      <c r="H796" s="42"/>
      <c r="I796" s="229"/>
      <c r="J796" s="42"/>
      <c r="K796" s="42"/>
      <c r="L796" s="46"/>
      <c r="M796" s="230"/>
      <c r="N796" s="231"/>
      <c r="O796" s="86"/>
      <c r="P796" s="86"/>
      <c r="Q796" s="86"/>
      <c r="R796" s="86"/>
      <c r="S796" s="86"/>
      <c r="T796" s="87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T796" s="19" t="s">
        <v>172</v>
      </c>
      <c r="AU796" s="19" t="s">
        <v>81</v>
      </c>
    </row>
    <row r="797" spans="1:51" s="13" customFormat="1" ht="12">
      <c r="A797" s="13"/>
      <c r="B797" s="234"/>
      <c r="C797" s="235"/>
      <c r="D797" s="227" t="s">
        <v>187</v>
      </c>
      <c r="E797" s="236" t="s">
        <v>19</v>
      </c>
      <c r="F797" s="237" t="s">
        <v>1355</v>
      </c>
      <c r="G797" s="235"/>
      <c r="H797" s="238">
        <v>64.2</v>
      </c>
      <c r="I797" s="239"/>
      <c r="J797" s="235"/>
      <c r="K797" s="235"/>
      <c r="L797" s="240"/>
      <c r="M797" s="241"/>
      <c r="N797" s="242"/>
      <c r="O797" s="242"/>
      <c r="P797" s="242"/>
      <c r="Q797" s="242"/>
      <c r="R797" s="242"/>
      <c r="S797" s="242"/>
      <c r="T797" s="24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44" t="s">
        <v>187</v>
      </c>
      <c r="AU797" s="244" t="s">
        <v>81</v>
      </c>
      <c r="AV797" s="13" t="s">
        <v>81</v>
      </c>
      <c r="AW797" s="13" t="s">
        <v>33</v>
      </c>
      <c r="AX797" s="13" t="s">
        <v>79</v>
      </c>
      <c r="AY797" s="244" t="s">
        <v>163</v>
      </c>
    </row>
    <row r="798" spans="1:51" s="13" customFormat="1" ht="12">
      <c r="A798" s="13"/>
      <c r="B798" s="234"/>
      <c r="C798" s="235"/>
      <c r="D798" s="227" t="s">
        <v>187</v>
      </c>
      <c r="E798" s="235"/>
      <c r="F798" s="237" t="s">
        <v>1356</v>
      </c>
      <c r="G798" s="235"/>
      <c r="H798" s="238">
        <v>70.62</v>
      </c>
      <c r="I798" s="239"/>
      <c r="J798" s="235"/>
      <c r="K798" s="235"/>
      <c r="L798" s="240"/>
      <c r="M798" s="241"/>
      <c r="N798" s="242"/>
      <c r="O798" s="242"/>
      <c r="P798" s="242"/>
      <c r="Q798" s="242"/>
      <c r="R798" s="242"/>
      <c r="S798" s="242"/>
      <c r="T798" s="24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44" t="s">
        <v>187</v>
      </c>
      <c r="AU798" s="244" t="s">
        <v>81</v>
      </c>
      <c r="AV798" s="13" t="s">
        <v>81</v>
      </c>
      <c r="AW798" s="13" t="s">
        <v>4</v>
      </c>
      <c r="AX798" s="13" t="s">
        <v>79</v>
      </c>
      <c r="AY798" s="244" t="s">
        <v>163</v>
      </c>
    </row>
    <row r="799" spans="1:65" s="2" customFormat="1" ht="33" customHeight="1">
      <c r="A799" s="40"/>
      <c r="B799" s="41"/>
      <c r="C799" s="214" t="s">
        <v>1357</v>
      </c>
      <c r="D799" s="214" t="s">
        <v>165</v>
      </c>
      <c r="E799" s="215" t="s">
        <v>1358</v>
      </c>
      <c r="F799" s="216" t="s">
        <v>1359</v>
      </c>
      <c r="G799" s="217" t="s">
        <v>232</v>
      </c>
      <c r="H799" s="218">
        <v>64.2</v>
      </c>
      <c r="I799" s="219"/>
      <c r="J799" s="220">
        <f>ROUND(I799*H799,2)</f>
        <v>0</v>
      </c>
      <c r="K799" s="216" t="s">
        <v>169</v>
      </c>
      <c r="L799" s="46"/>
      <c r="M799" s="221" t="s">
        <v>19</v>
      </c>
      <c r="N799" s="222" t="s">
        <v>43</v>
      </c>
      <c r="O799" s="86"/>
      <c r="P799" s="223">
        <f>O799*H799</f>
        <v>0</v>
      </c>
      <c r="Q799" s="223">
        <v>0.00102</v>
      </c>
      <c r="R799" s="223">
        <f>Q799*H799</f>
        <v>0.06548400000000001</v>
      </c>
      <c r="S799" s="223">
        <v>0</v>
      </c>
      <c r="T799" s="224">
        <f>S799*H799</f>
        <v>0</v>
      </c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R799" s="225" t="s">
        <v>278</v>
      </c>
      <c r="AT799" s="225" t="s">
        <v>165</v>
      </c>
      <c r="AU799" s="225" t="s">
        <v>81</v>
      </c>
      <c r="AY799" s="19" t="s">
        <v>163</v>
      </c>
      <c r="BE799" s="226">
        <f>IF(N799="základní",J799,0)</f>
        <v>0</v>
      </c>
      <c r="BF799" s="226">
        <f>IF(N799="snížená",J799,0)</f>
        <v>0</v>
      </c>
      <c r="BG799" s="226">
        <f>IF(N799="zákl. přenesená",J799,0)</f>
        <v>0</v>
      </c>
      <c r="BH799" s="226">
        <f>IF(N799="sníž. přenesená",J799,0)</f>
        <v>0</v>
      </c>
      <c r="BI799" s="226">
        <f>IF(N799="nulová",J799,0)</f>
        <v>0</v>
      </c>
      <c r="BJ799" s="19" t="s">
        <v>79</v>
      </c>
      <c r="BK799" s="226">
        <f>ROUND(I799*H799,2)</f>
        <v>0</v>
      </c>
      <c r="BL799" s="19" t="s">
        <v>278</v>
      </c>
      <c r="BM799" s="225" t="s">
        <v>1360</v>
      </c>
    </row>
    <row r="800" spans="1:47" s="2" customFormat="1" ht="12">
      <c r="A800" s="40"/>
      <c r="B800" s="41"/>
      <c r="C800" s="42"/>
      <c r="D800" s="227" t="s">
        <v>172</v>
      </c>
      <c r="E800" s="42"/>
      <c r="F800" s="228" t="s">
        <v>1361</v>
      </c>
      <c r="G800" s="42"/>
      <c r="H800" s="42"/>
      <c r="I800" s="229"/>
      <c r="J800" s="42"/>
      <c r="K800" s="42"/>
      <c r="L800" s="46"/>
      <c r="M800" s="230"/>
      <c r="N800" s="231"/>
      <c r="O800" s="86"/>
      <c r="P800" s="86"/>
      <c r="Q800" s="86"/>
      <c r="R800" s="86"/>
      <c r="S800" s="86"/>
      <c r="T800" s="87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T800" s="19" t="s">
        <v>172</v>
      </c>
      <c r="AU800" s="19" t="s">
        <v>81</v>
      </c>
    </row>
    <row r="801" spans="1:47" s="2" customFormat="1" ht="12">
      <c r="A801" s="40"/>
      <c r="B801" s="41"/>
      <c r="C801" s="42"/>
      <c r="D801" s="232" t="s">
        <v>174</v>
      </c>
      <c r="E801" s="42"/>
      <c r="F801" s="233" t="s">
        <v>1362</v>
      </c>
      <c r="G801" s="42"/>
      <c r="H801" s="42"/>
      <c r="I801" s="229"/>
      <c r="J801" s="42"/>
      <c r="K801" s="42"/>
      <c r="L801" s="46"/>
      <c r="M801" s="230"/>
      <c r="N801" s="231"/>
      <c r="O801" s="86"/>
      <c r="P801" s="86"/>
      <c r="Q801" s="86"/>
      <c r="R801" s="86"/>
      <c r="S801" s="86"/>
      <c r="T801" s="87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T801" s="19" t="s">
        <v>174</v>
      </c>
      <c r="AU801" s="19" t="s">
        <v>81</v>
      </c>
    </row>
    <row r="802" spans="1:65" s="2" customFormat="1" ht="33" customHeight="1">
      <c r="A802" s="40"/>
      <c r="B802" s="41"/>
      <c r="C802" s="256" t="s">
        <v>1363</v>
      </c>
      <c r="D802" s="256" t="s">
        <v>279</v>
      </c>
      <c r="E802" s="257" t="s">
        <v>1364</v>
      </c>
      <c r="F802" s="258" t="s">
        <v>1365</v>
      </c>
      <c r="G802" s="259" t="s">
        <v>168</v>
      </c>
      <c r="H802" s="260">
        <v>14.124</v>
      </c>
      <c r="I802" s="261"/>
      <c r="J802" s="262">
        <f>ROUND(I802*H802,2)</f>
        <v>0</v>
      </c>
      <c r="K802" s="258" t="s">
        <v>169</v>
      </c>
      <c r="L802" s="263"/>
      <c r="M802" s="264" t="s">
        <v>19</v>
      </c>
      <c r="N802" s="265" t="s">
        <v>43</v>
      </c>
      <c r="O802" s="86"/>
      <c r="P802" s="223">
        <f>O802*H802</f>
        <v>0</v>
      </c>
      <c r="Q802" s="223">
        <v>0.022</v>
      </c>
      <c r="R802" s="223">
        <f>Q802*H802</f>
        <v>0.310728</v>
      </c>
      <c r="S802" s="223">
        <v>0</v>
      </c>
      <c r="T802" s="224">
        <f>S802*H802</f>
        <v>0</v>
      </c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R802" s="225" t="s">
        <v>381</v>
      </c>
      <c r="AT802" s="225" t="s">
        <v>279</v>
      </c>
      <c r="AU802" s="225" t="s">
        <v>81</v>
      </c>
      <c r="AY802" s="19" t="s">
        <v>163</v>
      </c>
      <c r="BE802" s="226">
        <f>IF(N802="základní",J802,0)</f>
        <v>0</v>
      </c>
      <c r="BF802" s="226">
        <f>IF(N802="snížená",J802,0)</f>
        <v>0</v>
      </c>
      <c r="BG802" s="226">
        <f>IF(N802="zákl. přenesená",J802,0)</f>
        <v>0</v>
      </c>
      <c r="BH802" s="226">
        <f>IF(N802="sníž. přenesená",J802,0)</f>
        <v>0</v>
      </c>
      <c r="BI802" s="226">
        <f>IF(N802="nulová",J802,0)</f>
        <v>0</v>
      </c>
      <c r="BJ802" s="19" t="s">
        <v>79</v>
      </c>
      <c r="BK802" s="226">
        <f>ROUND(I802*H802,2)</f>
        <v>0</v>
      </c>
      <c r="BL802" s="19" t="s">
        <v>278</v>
      </c>
      <c r="BM802" s="225" t="s">
        <v>1366</v>
      </c>
    </row>
    <row r="803" spans="1:47" s="2" customFormat="1" ht="12">
      <c r="A803" s="40"/>
      <c r="B803" s="41"/>
      <c r="C803" s="42"/>
      <c r="D803" s="227" t="s">
        <v>172</v>
      </c>
      <c r="E803" s="42"/>
      <c r="F803" s="228" t="s">
        <v>1365</v>
      </c>
      <c r="G803" s="42"/>
      <c r="H803" s="42"/>
      <c r="I803" s="229"/>
      <c r="J803" s="42"/>
      <c r="K803" s="42"/>
      <c r="L803" s="46"/>
      <c r="M803" s="230"/>
      <c r="N803" s="231"/>
      <c r="O803" s="86"/>
      <c r="P803" s="86"/>
      <c r="Q803" s="86"/>
      <c r="R803" s="86"/>
      <c r="S803" s="86"/>
      <c r="T803" s="87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T803" s="19" t="s">
        <v>172</v>
      </c>
      <c r="AU803" s="19" t="s">
        <v>81</v>
      </c>
    </row>
    <row r="804" spans="1:51" s="13" customFormat="1" ht="12">
      <c r="A804" s="13"/>
      <c r="B804" s="234"/>
      <c r="C804" s="235"/>
      <c r="D804" s="227" t="s">
        <v>187</v>
      </c>
      <c r="E804" s="236" t="s">
        <v>19</v>
      </c>
      <c r="F804" s="237" t="s">
        <v>1367</v>
      </c>
      <c r="G804" s="235"/>
      <c r="H804" s="238">
        <v>12.84</v>
      </c>
      <c r="I804" s="239"/>
      <c r="J804" s="235"/>
      <c r="K804" s="235"/>
      <c r="L804" s="240"/>
      <c r="M804" s="241"/>
      <c r="N804" s="242"/>
      <c r="O804" s="242"/>
      <c r="P804" s="242"/>
      <c r="Q804" s="242"/>
      <c r="R804" s="242"/>
      <c r="S804" s="242"/>
      <c r="T804" s="24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44" t="s">
        <v>187</v>
      </c>
      <c r="AU804" s="244" t="s">
        <v>81</v>
      </c>
      <c r="AV804" s="13" t="s">
        <v>81</v>
      </c>
      <c r="AW804" s="13" t="s">
        <v>33</v>
      </c>
      <c r="AX804" s="13" t="s">
        <v>79</v>
      </c>
      <c r="AY804" s="244" t="s">
        <v>163</v>
      </c>
    </row>
    <row r="805" spans="1:51" s="13" customFormat="1" ht="12">
      <c r="A805" s="13"/>
      <c r="B805" s="234"/>
      <c r="C805" s="235"/>
      <c r="D805" s="227" t="s">
        <v>187</v>
      </c>
      <c r="E805" s="235"/>
      <c r="F805" s="237" t="s">
        <v>1368</v>
      </c>
      <c r="G805" s="235"/>
      <c r="H805" s="238">
        <v>14.124</v>
      </c>
      <c r="I805" s="239"/>
      <c r="J805" s="235"/>
      <c r="K805" s="235"/>
      <c r="L805" s="240"/>
      <c r="M805" s="241"/>
      <c r="N805" s="242"/>
      <c r="O805" s="242"/>
      <c r="P805" s="242"/>
      <c r="Q805" s="242"/>
      <c r="R805" s="242"/>
      <c r="S805" s="242"/>
      <c r="T805" s="24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244" t="s">
        <v>187</v>
      </c>
      <c r="AU805" s="244" t="s">
        <v>81</v>
      </c>
      <c r="AV805" s="13" t="s">
        <v>81</v>
      </c>
      <c r="AW805" s="13" t="s">
        <v>4</v>
      </c>
      <c r="AX805" s="13" t="s">
        <v>79</v>
      </c>
      <c r="AY805" s="244" t="s">
        <v>163</v>
      </c>
    </row>
    <row r="806" spans="1:65" s="2" customFormat="1" ht="16.5" customHeight="1">
      <c r="A806" s="40"/>
      <c r="B806" s="41"/>
      <c r="C806" s="214" t="s">
        <v>1369</v>
      </c>
      <c r="D806" s="214" t="s">
        <v>165</v>
      </c>
      <c r="E806" s="215" t="s">
        <v>1370</v>
      </c>
      <c r="F806" s="216" t="s">
        <v>1371</v>
      </c>
      <c r="G806" s="217" t="s">
        <v>168</v>
      </c>
      <c r="H806" s="218">
        <v>240.67</v>
      </c>
      <c r="I806" s="219"/>
      <c r="J806" s="220">
        <f>ROUND(I806*H806,2)</f>
        <v>0</v>
      </c>
      <c r="K806" s="216" t="s">
        <v>169</v>
      </c>
      <c r="L806" s="46"/>
      <c r="M806" s="221" t="s">
        <v>19</v>
      </c>
      <c r="N806" s="222" t="s">
        <v>43</v>
      </c>
      <c r="O806" s="86"/>
      <c r="P806" s="223">
        <f>O806*H806</f>
        <v>0</v>
      </c>
      <c r="Q806" s="223">
        <v>0</v>
      </c>
      <c r="R806" s="223">
        <f>Q806*H806</f>
        <v>0</v>
      </c>
      <c r="S806" s="223">
        <v>0.0353</v>
      </c>
      <c r="T806" s="224">
        <f>S806*H806</f>
        <v>8.495650999999999</v>
      </c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R806" s="225" t="s">
        <v>278</v>
      </c>
      <c r="AT806" s="225" t="s">
        <v>165</v>
      </c>
      <c r="AU806" s="225" t="s">
        <v>81</v>
      </c>
      <c r="AY806" s="19" t="s">
        <v>163</v>
      </c>
      <c r="BE806" s="226">
        <f>IF(N806="základní",J806,0)</f>
        <v>0</v>
      </c>
      <c r="BF806" s="226">
        <f>IF(N806="snížená",J806,0)</f>
        <v>0</v>
      </c>
      <c r="BG806" s="226">
        <f>IF(N806="zákl. přenesená",J806,0)</f>
        <v>0</v>
      </c>
      <c r="BH806" s="226">
        <f>IF(N806="sníž. přenesená",J806,0)</f>
        <v>0</v>
      </c>
      <c r="BI806" s="226">
        <f>IF(N806="nulová",J806,0)</f>
        <v>0</v>
      </c>
      <c r="BJ806" s="19" t="s">
        <v>79</v>
      </c>
      <c r="BK806" s="226">
        <f>ROUND(I806*H806,2)</f>
        <v>0</v>
      </c>
      <c r="BL806" s="19" t="s">
        <v>278</v>
      </c>
      <c r="BM806" s="225" t="s">
        <v>1372</v>
      </c>
    </row>
    <row r="807" spans="1:47" s="2" customFormat="1" ht="12">
      <c r="A807" s="40"/>
      <c r="B807" s="41"/>
      <c r="C807" s="42"/>
      <c r="D807" s="227" t="s">
        <v>172</v>
      </c>
      <c r="E807" s="42"/>
      <c r="F807" s="228" t="s">
        <v>1371</v>
      </c>
      <c r="G807" s="42"/>
      <c r="H807" s="42"/>
      <c r="I807" s="229"/>
      <c r="J807" s="42"/>
      <c r="K807" s="42"/>
      <c r="L807" s="46"/>
      <c r="M807" s="230"/>
      <c r="N807" s="231"/>
      <c r="O807" s="86"/>
      <c r="P807" s="86"/>
      <c r="Q807" s="86"/>
      <c r="R807" s="86"/>
      <c r="S807" s="86"/>
      <c r="T807" s="87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T807" s="19" t="s">
        <v>172</v>
      </c>
      <c r="AU807" s="19" t="s">
        <v>81</v>
      </c>
    </row>
    <row r="808" spans="1:47" s="2" customFormat="1" ht="12">
      <c r="A808" s="40"/>
      <c r="B808" s="41"/>
      <c r="C808" s="42"/>
      <c r="D808" s="232" t="s">
        <v>174</v>
      </c>
      <c r="E808" s="42"/>
      <c r="F808" s="233" t="s">
        <v>1373</v>
      </c>
      <c r="G808" s="42"/>
      <c r="H808" s="42"/>
      <c r="I808" s="229"/>
      <c r="J808" s="42"/>
      <c r="K808" s="42"/>
      <c r="L808" s="46"/>
      <c r="M808" s="230"/>
      <c r="N808" s="231"/>
      <c r="O808" s="86"/>
      <c r="P808" s="86"/>
      <c r="Q808" s="86"/>
      <c r="R808" s="86"/>
      <c r="S808" s="86"/>
      <c r="T808" s="87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  <c r="AT808" s="19" t="s">
        <v>174</v>
      </c>
      <c r="AU808" s="19" t="s">
        <v>81</v>
      </c>
    </row>
    <row r="809" spans="1:51" s="13" customFormat="1" ht="12">
      <c r="A809" s="13"/>
      <c r="B809" s="234"/>
      <c r="C809" s="235"/>
      <c r="D809" s="227" t="s">
        <v>187</v>
      </c>
      <c r="E809" s="236" t="s">
        <v>19</v>
      </c>
      <c r="F809" s="237" t="s">
        <v>1374</v>
      </c>
      <c r="G809" s="235"/>
      <c r="H809" s="238">
        <v>5.67</v>
      </c>
      <c r="I809" s="239"/>
      <c r="J809" s="235"/>
      <c r="K809" s="235"/>
      <c r="L809" s="240"/>
      <c r="M809" s="241"/>
      <c r="N809" s="242"/>
      <c r="O809" s="242"/>
      <c r="P809" s="242"/>
      <c r="Q809" s="242"/>
      <c r="R809" s="242"/>
      <c r="S809" s="242"/>
      <c r="T809" s="24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44" t="s">
        <v>187</v>
      </c>
      <c r="AU809" s="244" t="s">
        <v>81</v>
      </c>
      <c r="AV809" s="13" t="s">
        <v>81</v>
      </c>
      <c r="AW809" s="13" t="s">
        <v>33</v>
      </c>
      <c r="AX809" s="13" t="s">
        <v>72</v>
      </c>
      <c r="AY809" s="244" t="s">
        <v>163</v>
      </c>
    </row>
    <row r="810" spans="1:51" s="13" customFormat="1" ht="12">
      <c r="A810" s="13"/>
      <c r="B810" s="234"/>
      <c r="C810" s="235"/>
      <c r="D810" s="227" t="s">
        <v>187</v>
      </c>
      <c r="E810" s="236" t="s">
        <v>19</v>
      </c>
      <c r="F810" s="237" t="s">
        <v>1375</v>
      </c>
      <c r="G810" s="235"/>
      <c r="H810" s="238">
        <v>235</v>
      </c>
      <c r="I810" s="239"/>
      <c r="J810" s="235"/>
      <c r="K810" s="235"/>
      <c r="L810" s="240"/>
      <c r="M810" s="241"/>
      <c r="N810" s="242"/>
      <c r="O810" s="242"/>
      <c r="P810" s="242"/>
      <c r="Q810" s="242"/>
      <c r="R810" s="242"/>
      <c r="S810" s="242"/>
      <c r="T810" s="24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44" t="s">
        <v>187</v>
      </c>
      <c r="AU810" s="244" t="s">
        <v>81</v>
      </c>
      <c r="AV810" s="13" t="s">
        <v>81</v>
      </c>
      <c r="AW810" s="13" t="s">
        <v>33</v>
      </c>
      <c r="AX810" s="13" t="s">
        <v>72</v>
      </c>
      <c r="AY810" s="244" t="s">
        <v>163</v>
      </c>
    </row>
    <row r="811" spans="1:51" s="14" customFormat="1" ht="12">
      <c r="A811" s="14"/>
      <c r="B811" s="245"/>
      <c r="C811" s="246"/>
      <c r="D811" s="227" t="s">
        <v>187</v>
      </c>
      <c r="E811" s="247" t="s">
        <v>19</v>
      </c>
      <c r="F811" s="248" t="s">
        <v>190</v>
      </c>
      <c r="G811" s="246"/>
      <c r="H811" s="249">
        <v>240.67</v>
      </c>
      <c r="I811" s="250"/>
      <c r="J811" s="246"/>
      <c r="K811" s="246"/>
      <c r="L811" s="251"/>
      <c r="M811" s="252"/>
      <c r="N811" s="253"/>
      <c r="O811" s="253"/>
      <c r="P811" s="253"/>
      <c r="Q811" s="253"/>
      <c r="R811" s="253"/>
      <c r="S811" s="253"/>
      <c r="T811" s="25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55" t="s">
        <v>187</v>
      </c>
      <c r="AU811" s="255" t="s">
        <v>81</v>
      </c>
      <c r="AV811" s="14" t="s">
        <v>170</v>
      </c>
      <c r="AW811" s="14" t="s">
        <v>33</v>
      </c>
      <c r="AX811" s="14" t="s">
        <v>79</v>
      </c>
      <c r="AY811" s="255" t="s">
        <v>163</v>
      </c>
    </row>
    <row r="812" spans="1:65" s="2" customFormat="1" ht="37.8" customHeight="1">
      <c r="A812" s="40"/>
      <c r="B812" s="41"/>
      <c r="C812" s="214" t="s">
        <v>1376</v>
      </c>
      <c r="D812" s="214" t="s">
        <v>165</v>
      </c>
      <c r="E812" s="215" t="s">
        <v>1377</v>
      </c>
      <c r="F812" s="216" t="s">
        <v>1378</v>
      </c>
      <c r="G812" s="217" t="s">
        <v>168</v>
      </c>
      <c r="H812" s="218">
        <v>269.14</v>
      </c>
      <c r="I812" s="219"/>
      <c r="J812" s="220">
        <f>ROUND(I812*H812,2)</f>
        <v>0</v>
      </c>
      <c r="K812" s="216" t="s">
        <v>169</v>
      </c>
      <c r="L812" s="46"/>
      <c r="M812" s="221" t="s">
        <v>19</v>
      </c>
      <c r="N812" s="222" t="s">
        <v>43</v>
      </c>
      <c r="O812" s="86"/>
      <c r="P812" s="223">
        <f>O812*H812</f>
        <v>0</v>
      </c>
      <c r="Q812" s="223">
        <v>0.00617</v>
      </c>
      <c r="R812" s="223">
        <f>Q812*H812</f>
        <v>1.6605938</v>
      </c>
      <c r="S812" s="223">
        <v>0</v>
      </c>
      <c r="T812" s="224">
        <f>S812*H812</f>
        <v>0</v>
      </c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R812" s="225" t="s">
        <v>278</v>
      </c>
      <c r="AT812" s="225" t="s">
        <v>165</v>
      </c>
      <c r="AU812" s="225" t="s">
        <v>81</v>
      </c>
      <c r="AY812" s="19" t="s">
        <v>163</v>
      </c>
      <c r="BE812" s="226">
        <f>IF(N812="základní",J812,0)</f>
        <v>0</v>
      </c>
      <c r="BF812" s="226">
        <f>IF(N812="snížená",J812,0)</f>
        <v>0</v>
      </c>
      <c r="BG812" s="226">
        <f>IF(N812="zákl. přenesená",J812,0)</f>
        <v>0</v>
      </c>
      <c r="BH812" s="226">
        <f>IF(N812="sníž. přenesená",J812,0)</f>
        <v>0</v>
      </c>
      <c r="BI812" s="226">
        <f>IF(N812="nulová",J812,0)</f>
        <v>0</v>
      </c>
      <c r="BJ812" s="19" t="s">
        <v>79</v>
      </c>
      <c r="BK812" s="226">
        <f>ROUND(I812*H812,2)</f>
        <v>0</v>
      </c>
      <c r="BL812" s="19" t="s">
        <v>278</v>
      </c>
      <c r="BM812" s="225" t="s">
        <v>1379</v>
      </c>
    </row>
    <row r="813" spans="1:47" s="2" customFormat="1" ht="12">
      <c r="A813" s="40"/>
      <c r="B813" s="41"/>
      <c r="C813" s="42"/>
      <c r="D813" s="227" t="s">
        <v>172</v>
      </c>
      <c r="E813" s="42"/>
      <c r="F813" s="228" t="s">
        <v>1380</v>
      </c>
      <c r="G813" s="42"/>
      <c r="H813" s="42"/>
      <c r="I813" s="229"/>
      <c r="J813" s="42"/>
      <c r="K813" s="42"/>
      <c r="L813" s="46"/>
      <c r="M813" s="230"/>
      <c r="N813" s="231"/>
      <c r="O813" s="86"/>
      <c r="P813" s="86"/>
      <c r="Q813" s="86"/>
      <c r="R813" s="86"/>
      <c r="S813" s="86"/>
      <c r="T813" s="87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T813" s="19" t="s">
        <v>172</v>
      </c>
      <c r="AU813" s="19" t="s">
        <v>81</v>
      </c>
    </row>
    <row r="814" spans="1:47" s="2" customFormat="1" ht="12">
      <c r="A814" s="40"/>
      <c r="B814" s="41"/>
      <c r="C814" s="42"/>
      <c r="D814" s="232" t="s">
        <v>174</v>
      </c>
      <c r="E814" s="42"/>
      <c r="F814" s="233" t="s">
        <v>1381</v>
      </c>
      <c r="G814" s="42"/>
      <c r="H814" s="42"/>
      <c r="I814" s="229"/>
      <c r="J814" s="42"/>
      <c r="K814" s="42"/>
      <c r="L814" s="46"/>
      <c r="M814" s="230"/>
      <c r="N814" s="231"/>
      <c r="O814" s="86"/>
      <c r="P814" s="86"/>
      <c r="Q814" s="86"/>
      <c r="R814" s="86"/>
      <c r="S814" s="86"/>
      <c r="T814" s="87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T814" s="19" t="s">
        <v>174</v>
      </c>
      <c r="AU814" s="19" t="s">
        <v>81</v>
      </c>
    </row>
    <row r="815" spans="1:51" s="13" customFormat="1" ht="12">
      <c r="A815" s="13"/>
      <c r="B815" s="234"/>
      <c r="C815" s="235"/>
      <c r="D815" s="227" t="s">
        <v>187</v>
      </c>
      <c r="E815" s="236" t="s">
        <v>19</v>
      </c>
      <c r="F815" s="237" t="s">
        <v>1375</v>
      </c>
      <c r="G815" s="235"/>
      <c r="H815" s="238">
        <v>235</v>
      </c>
      <c r="I815" s="239"/>
      <c r="J815" s="235"/>
      <c r="K815" s="235"/>
      <c r="L815" s="240"/>
      <c r="M815" s="241"/>
      <c r="N815" s="242"/>
      <c r="O815" s="242"/>
      <c r="P815" s="242"/>
      <c r="Q815" s="242"/>
      <c r="R815" s="242"/>
      <c r="S815" s="242"/>
      <c r="T815" s="24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44" t="s">
        <v>187</v>
      </c>
      <c r="AU815" s="244" t="s">
        <v>81</v>
      </c>
      <c r="AV815" s="13" t="s">
        <v>81</v>
      </c>
      <c r="AW815" s="13" t="s">
        <v>33</v>
      </c>
      <c r="AX815" s="13" t="s">
        <v>72</v>
      </c>
      <c r="AY815" s="244" t="s">
        <v>163</v>
      </c>
    </row>
    <row r="816" spans="1:51" s="13" customFormat="1" ht="12">
      <c r="A816" s="13"/>
      <c r="B816" s="234"/>
      <c r="C816" s="235"/>
      <c r="D816" s="227" t="s">
        <v>187</v>
      </c>
      <c r="E816" s="236" t="s">
        <v>19</v>
      </c>
      <c r="F816" s="237" t="s">
        <v>1382</v>
      </c>
      <c r="G816" s="235"/>
      <c r="H816" s="238">
        <v>13.47</v>
      </c>
      <c r="I816" s="239"/>
      <c r="J816" s="235"/>
      <c r="K816" s="235"/>
      <c r="L816" s="240"/>
      <c r="M816" s="241"/>
      <c r="N816" s="242"/>
      <c r="O816" s="242"/>
      <c r="P816" s="242"/>
      <c r="Q816" s="242"/>
      <c r="R816" s="242"/>
      <c r="S816" s="242"/>
      <c r="T816" s="24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44" t="s">
        <v>187</v>
      </c>
      <c r="AU816" s="244" t="s">
        <v>81</v>
      </c>
      <c r="AV816" s="13" t="s">
        <v>81</v>
      </c>
      <c r="AW816" s="13" t="s">
        <v>33</v>
      </c>
      <c r="AX816" s="13" t="s">
        <v>72</v>
      </c>
      <c r="AY816" s="244" t="s">
        <v>163</v>
      </c>
    </row>
    <row r="817" spans="1:51" s="13" customFormat="1" ht="12">
      <c r="A817" s="13"/>
      <c r="B817" s="234"/>
      <c r="C817" s="235"/>
      <c r="D817" s="227" t="s">
        <v>187</v>
      </c>
      <c r="E817" s="236" t="s">
        <v>19</v>
      </c>
      <c r="F817" s="237" t="s">
        <v>8</v>
      </c>
      <c r="G817" s="235"/>
      <c r="H817" s="238">
        <v>15</v>
      </c>
      <c r="I817" s="239"/>
      <c r="J817" s="235"/>
      <c r="K817" s="235"/>
      <c r="L817" s="240"/>
      <c r="M817" s="241"/>
      <c r="N817" s="242"/>
      <c r="O817" s="242"/>
      <c r="P817" s="242"/>
      <c r="Q817" s="242"/>
      <c r="R817" s="242"/>
      <c r="S817" s="242"/>
      <c r="T817" s="24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T817" s="244" t="s">
        <v>187</v>
      </c>
      <c r="AU817" s="244" t="s">
        <v>81</v>
      </c>
      <c r="AV817" s="13" t="s">
        <v>81</v>
      </c>
      <c r="AW817" s="13" t="s">
        <v>33</v>
      </c>
      <c r="AX817" s="13" t="s">
        <v>72</v>
      </c>
      <c r="AY817" s="244" t="s">
        <v>163</v>
      </c>
    </row>
    <row r="818" spans="1:51" s="13" customFormat="1" ht="12">
      <c r="A818" s="13"/>
      <c r="B818" s="234"/>
      <c r="C818" s="235"/>
      <c r="D818" s="227" t="s">
        <v>187</v>
      </c>
      <c r="E818" s="236" t="s">
        <v>19</v>
      </c>
      <c r="F818" s="237" t="s">
        <v>1374</v>
      </c>
      <c r="G818" s="235"/>
      <c r="H818" s="238">
        <v>5.67</v>
      </c>
      <c r="I818" s="239"/>
      <c r="J818" s="235"/>
      <c r="K818" s="235"/>
      <c r="L818" s="240"/>
      <c r="M818" s="241"/>
      <c r="N818" s="242"/>
      <c r="O818" s="242"/>
      <c r="P818" s="242"/>
      <c r="Q818" s="242"/>
      <c r="R818" s="242"/>
      <c r="S818" s="242"/>
      <c r="T818" s="24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44" t="s">
        <v>187</v>
      </c>
      <c r="AU818" s="244" t="s">
        <v>81</v>
      </c>
      <c r="AV818" s="13" t="s">
        <v>81</v>
      </c>
      <c r="AW818" s="13" t="s">
        <v>33</v>
      </c>
      <c r="AX818" s="13" t="s">
        <v>72</v>
      </c>
      <c r="AY818" s="244" t="s">
        <v>163</v>
      </c>
    </row>
    <row r="819" spans="1:51" s="14" customFormat="1" ht="12">
      <c r="A819" s="14"/>
      <c r="B819" s="245"/>
      <c r="C819" s="246"/>
      <c r="D819" s="227" t="s">
        <v>187</v>
      </c>
      <c r="E819" s="247" t="s">
        <v>19</v>
      </c>
      <c r="F819" s="248" t="s">
        <v>190</v>
      </c>
      <c r="G819" s="246"/>
      <c r="H819" s="249">
        <v>269.14000000000004</v>
      </c>
      <c r="I819" s="250"/>
      <c r="J819" s="246"/>
      <c r="K819" s="246"/>
      <c r="L819" s="251"/>
      <c r="M819" s="252"/>
      <c r="N819" s="253"/>
      <c r="O819" s="253"/>
      <c r="P819" s="253"/>
      <c r="Q819" s="253"/>
      <c r="R819" s="253"/>
      <c r="S819" s="253"/>
      <c r="T819" s="25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T819" s="255" t="s">
        <v>187</v>
      </c>
      <c r="AU819" s="255" t="s">
        <v>81</v>
      </c>
      <c r="AV819" s="14" t="s">
        <v>170</v>
      </c>
      <c r="AW819" s="14" t="s">
        <v>33</v>
      </c>
      <c r="AX819" s="14" t="s">
        <v>79</v>
      </c>
      <c r="AY819" s="255" t="s">
        <v>163</v>
      </c>
    </row>
    <row r="820" spans="1:65" s="2" customFormat="1" ht="33" customHeight="1">
      <c r="A820" s="40"/>
      <c r="B820" s="41"/>
      <c r="C820" s="256" t="s">
        <v>1383</v>
      </c>
      <c r="D820" s="256" t="s">
        <v>279</v>
      </c>
      <c r="E820" s="257" t="s">
        <v>1384</v>
      </c>
      <c r="F820" s="258" t="s">
        <v>1385</v>
      </c>
      <c r="G820" s="259" t="s">
        <v>168</v>
      </c>
      <c r="H820" s="260">
        <v>296.054</v>
      </c>
      <c r="I820" s="261"/>
      <c r="J820" s="262">
        <f>ROUND(I820*H820,2)</f>
        <v>0</v>
      </c>
      <c r="K820" s="258" t="s">
        <v>169</v>
      </c>
      <c r="L820" s="263"/>
      <c r="M820" s="264" t="s">
        <v>19</v>
      </c>
      <c r="N820" s="265" t="s">
        <v>43</v>
      </c>
      <c r="O820" s="86"/>
      <c r="P820" s="223">
        <f>O820*H820</f>
        <v>0</v>
      </c>
      <c r="Q820" s="223">
        <v>0.022</v>
      </c>
      <c r="R820" s="223">
        <f>Q820*H820</f>
        <v>6.513187999999999</v>
      </c>
      <c r="S820" s="223">
        <v>0</v>
      </c>
      <c r="T820" s="224">
        <f>S820*H820</f>
        <v>0</v>
      </c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R820" s="225" t="s">
        <v>381</v>
      </c>
      <c r="AT820" s="225" t="s">
        <v>279</v>
      </c>
      <c r="AU820" s="225" t="s">
        <v>81</v>
      </c>
      <c r="AY820" s="19" t="s">
        <v>163</v>
      </c>
      <c r="BE820" s="226">
        <f>IF(N820="základní",J820,0)</f>
        <v>0</v>
      </c>
      <c r="BF820" s="226">
        <f>IF(N820="snížená",J820,0)</f>
        <v>0</v>
      </c>
      <c r="BG820" s="226">
        <f>IF(N820="zákl. přenesená",J820,0)</f>
        <v>0</v>
      </c>
      <c r="BH820" s="226">
        <f>IF(N820="sníž. přenesená",J820,0)</f>
        <v>0</v>
      </c>
      <c r="BI820" s="226">
        <f>IF(N820="nulová",J820,0)</f>
        <v>0</v>
      </c>
      <c r="BJ820" s="19" t="s">
        <v>79</v>
      </c>
      <c r="BK820" s="226">
        <f>ROUND(I820*H820,2)</f>
        <v>0</v>
      </c>
      <c r="BL820" s="19" t="s">
        <v>278</v>
      </c>
      <c r="BM820" s="225" t="s">
        <v>1386</v>
      </c>
    </row>
    <row r="821" spans="1:47" s="2" customFormat="1" ht="12">
      <c r="A821" s="40"/>
      <c r="B821" s="41"/>
      <c r="C821" s="42"/>
      <c r="D821" s="227" t="s">
        <v>172</v>
      </c>
      <c r="E821" s="42"/>
      <c r="F821" s="228" t="s">
        <v>1385</v>
      </c>
      <c r="G821" s="42"/>
      <c r="H821" s="42"/>
      <c r="I821" s="229"/>
      <c r="J821" s="42"/>
      <c r="K821" s="42"/>
      <c r="L821" s="46"/>
      <c r="M821" s="230"/>
      <c r="N821" s="231"/>
      <c r="O821" s="86"/>
      <c r="P821" s="86"/>
      <c r="Q821" s="86"/>
      <c r="R821" s="86"/>
      <c r="S821" s="86"/>
      <c r="T821" s="87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T821" s="19" t="s">
        <v>172</v>
      </c>
      <c r="AU821" s="19" t="s">
        <v>81</v>
      </c>
    </row>
    <row r="822" spans="1:51" s="13" customFormat="1" ht="12">
      <c r="A822" s="13"/>
      <c r="B822" s="234"/>
      <c r="C822" s="235"/>
      <c r="D822" s="227" t="s">
        <v>187</v>
      </c>
      <c r="E822" s="235"/>
      <c r="F822" s="237" t="s">
        <v>1387</v>
      </c>
      <c r="G822" s="235"/>
      <c r="H822" s="238">
        <v>296.054</v>
      </c>
      <c r="I822" s="239"/>
      <c r="J822" s="235"/>
      <c r="K822" s="235"/>
      <c r="L822" s="240"/>
      <c r="M822" s="241"/>
      <c r="N822" s="242"/>
      <c r="O822" s="242"/>
      <c r="P822" s="242"/>
      <c r="Q822" s="242"/>
      <c r="R822" s="242"/>
      <c r="S822" s="242"/>
      <c r="T822" s="24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44" t="s">
        <v>187</v>
      </c>
      <c r="AU822" s="244" t="s">
        <v>81</v>
      </c>
      <c r="AV822" s="13" t="s">
        <v>81</v>
      </c>
      <c r="AW822" s="13" t="s">
        <v>4</v>
      </c>
      <c r="AX822" s="13" t="s">
        <v>79</v>
      </c>
      <c r="AY822" s="244" t="s">
        <v>163</v>
      </c>
    </row>
    <row r="823" spans="1:65" s="2" customFormat="1" ht="24.15" customHeight="1">
      <c r="A823" s="40"/>
      <c r="B823" s="41"/>
      <c r="C823" s="214" t="s">
        <v>1388</v>
      </c>
      <c r="D823" s="214" t="s">
        <v>165</v>
      </c>
      <c r="E823" s="215" t="s">
        <v>1389</v>
      </c>
      <c r="F823" s="216" t="s">
        <v>1390</v>
      </c>
      <c r="G823" s="217" t="s">
        <v>168</v>
      </c>
      <c r="H823" s="218">
        <v>5.67</v>
      </c>
      <c r="I823" s="219"/>
      <c r="J823" s="220">
        <f>ROUND(I823*H823,2)</f>
        <v>0</v>
      </c>
      <c r="K823" s="216" t="s">
        <v>169</v>
      </c>
      <c r="L823" s="46"/>
      <c r="M823" s="221" t="s">
        <v>19</v>
      </c>
      <c r="N823" s="222" t="s">
        <v>43</v>
      </c>
      <c r="O823" s="86"/>
      <c r="P823" s="223">
        <f>O823*H823</f>
        <v>0</v>
      </c>
      <c r="Q823" s="223">
        <v>0.0015</v>
      </c>
      <c r="R823" s="223">
        <f>Q823*H823</f>
        <v>0.008505</v>
      </c>
      <c r="S823" s="223">
        <v>0</v>
      </c>
      <c r="T823" s="224">
        <f>S823*H823</f>
        <v>0</v>
      </c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R823" s="225" t="s">
        <v>278</v>
      </c>
      <c r="AT823" s="225" t="s">
        <v>165</v>
      </c>
      <c r="AU823" s="225" t="s">
        <v>81</v>
      </c>
      <c r="AY823" s="19" t="s">
        <v>163</v>
      </c>
      <c r="BE823" s="226">
        <f>IF(N823="základní",J823,0)</f>
        <v>0</v>
      </c>
      <c r="BF823" s="226">
        <f>IF(N823="snížená",J823,0)</f>
        <v>0</v>
      </c>
      <c r="BG823" s="226">
        <f>IF(N823="zákl. přenesená",J823,0)</f>
        <v>0</v>
      </c>
      <c r="BH823" s="226">
        <f>IF(N823="sníž. přenesená",J823,0)</f>
        <v>0</v>
      </c>
      <c r="BI823" s="226">
        <f>IF(N823="nulová",J823,0)</f>
        <v>0</v>
      </c>
      <c r="BJ823" s="19" t="s">
        <v>79</v>
      </c>
      <c r="BK823" s="226">
        <f>ROUND(I823*H823,2)</f>
        <v>0</v>
      </c>
      <c r="BL823" s="19" t="s">
        <v>278</v>
      </c>
      <c r="BM823" s="225" t="s">
        <v>1391</v>
      </c>
    </row>
    <row r="824" spans="1:47" s="2" customFormat="1" ht="12">
      <c r="A824" s="40"/>
      <c r="B824" s="41"/>
      <c r="C824" s="42"/>
      <c r="D824" s="227" t="s">
        <v>172</v>
      </c>
      <c r="E824" s="42"/>
      <c r="F824" s="228" t="s">
        <v>1392</v>
      </c>
      <c r="G824" s="42"/>
      <c r="H824" s="42"/>
      <c r="I824" s="229"/>
      <c r="J824" s="42"/>
      <c r="K824" s="42"/>
      <c r="L824" s="46"/>
      <c r="M824" s="230"/>
      <c r="N824" s="231"/>
      <c r="O824" s="86"/>
      <c r="P824" s="86"/>
      <c r="Q824" s="86"/>
      <c r="R824" s="86"/>
      <c r="S824" s="86"/>
      <c r="T824" s="87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T824" s="19" t="s">
        <v>172</v>
      </c>
      <c r="AU824" s="19" t="s">
        <v>81</v>
      </c>
    </row>
    <row r="825" spans="1:47" s="2" customFormat="1" ht="12">
      <c r="A825" s="40"/>
      <c r="B825" s="41"/>
      <c r="C825" s="42"/>
      <c r="D825" s="232" t="s">
        <v>174</v>
      </c>
      <c r="E825" s="42"/>
      <c r="F825" s="233" t="s">
        <v>1393</v>
      </c>
      <c r="G825" s="42"/>
      <c r="H825" s="42"/>
      <c r="I825" s="229"/>
      <c r="J825" s="42"/>
      <c r="K825" s="42"/>
      <c r="L825" s="46"/>
      <c r="M825" s="230"/>
      <c r="N825" s="231"/>
      <c r="O825" s="86"/>
      <c r="P825" s="86"/>
      <c r="Q825" s="86"/>
      <c r="R825" s="86"/>
      <c r="S825" s="86"/>
      <c r="T825" s="87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T825" s="19" t="s">
        <v>174</v>
      </c>
      <c r="AU825" s="19" t="s">
        <v>81</v>
      </c>
    </row>
    <row r="826" spans="1:65" s="2" customFormat="1" ht="24.15" customHeight="1">
      <c r="A826" s="40"/>
      <c r="B826" s="41"/>
      <c r="C826" s="214" t="s">
        <v>1394</v>
      </c>
      <c r="D826" s="214" t="s">
        <v>165</v>
      </c>
      <c r="E826" s="215" t="s">
        <v>1395</v>
      </c>
      <c r="F826" s="216" t="s">
        <v>1396</v>
      </c>
      <c r="G826" s="217" t="s">
        <v>232</v>
      </c>
      <c r="H826" s="218">
        <v>65</v>
      </c>
      <c r="I826" s="219"/>
      <c r="J826" s="220">
        <f>ROUND(I826*H826,2)</f>
        <v>0</v>
      </c>
      <c r="K826" s="216" t="s">
        <v>169</v>
      </c>
      <c r="L826" s="46"/>
      <c r="M826" s="221" t="s">
        <v>19</v>
      </c>
      <c r="N826" s="222" t="s">
        <v>43</v>
      </c>
      <c r="O826" s="86"/>
      <c r="P826" s="223">
        <f>O826*H826</f>
        <v>0</v>
      </c>
      <c r="Q826" s="223">
        <v>0</v>
      </c>
      <c r="R826" s="223">
        <f>Q826*H826</f>
        <v>0</v>
      </c>
      <c r="S826" s="223">
        <v>0</v>
      </c>
      <c r="T826" s="224">
        <f>S826*H826</f>
        <v>0</v>
      </c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R826" s="225" t="s">
        <v>278</v>
      </c>
      <c r="AT826" s="225" t="s">
        <v>165</v>
      </c>
      <c r="AU826" s="225" t="s">
        <v>81</v>
      </c>
      <c r="AY826" s="19" t="s">
        <v>163</v>
      </c>
      <c r="BE826" s="226">
        <f>IF(N826="základní",J826,0)</f>
        <v>0</v>
      </c>
      <c r="BF826" s="226">
        <f>IF(N826="snížená",J826,0)</f>
        <v>0</v>
      </c>
      <c r="BG826" s="226">
        <f>IF(N826="zákl. přenesená",J826,0)</f>
        <v>0</v>
      </c>
      <c r="BH826" s="226">
        <f>IF(N826="sníž. přenesená",J826,0)</f>
        <v>0</v>
      </c>
      <c r="BI826" s="226">
        <f>IF(N826="nulová",J826,0)</f>
        <v>0</v>
      </c>
      <c r="BJ826" s="19" t="s">
        <v>79</v>
      </c>
      <c r="BK826" s="226">
        <f>ROUND(I826*H826,2)</f>
        <v>0</v>
      </c>
      <c r="BL826" s="19" t="s">
        <v>278</v>
      </c>
      <c r="BM826" s="225" t="s">
        <v>1397</v>
      </c>
    </row>
    <row r="827" spans="1:47" s="2" customFormat="1" ht="12">
      <c r="A827" s="40"/>
      <c r="B827" s="41"/>
      <c r="C827" s="42"/>
      <c r="D827" s="227" t="s">
        <v>172</v>
      </c>
      <c r="E827" s="42"/>
      <c r="F827" s="228" t="s">
        <v>1398</v>
      </c>
      <c r="G827" s="42"/>
      <c r="H827" s="42"/>
      <c r="I827" s="229"/>
      <c r="J827" s="42"/>
      <c r="K827" s="42"/>
      <c r="L827" s="46"/>
      <c r="M827" s="230"/>
      <c r="N827" s="231"/>
      <c r="O827" s="86"/>
      <c r="P827" s="86"/>
      <c r="Q827" s="86"/>
      <c r="R827" s="86"/>
      <c r="S827" s="86"/>
      <c r="T827" s="87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T827" s="19" t="s">
        <v>172</v>
      </c>
      <c r="AU827" s="19" t="s">
        <v>81</v>
      </c>
    </row>
    <row r="828" spans="1:47" s="2" customFormat="1" ht="12">
      <c r="A828" s="40"/>
      <c r="B828" s="41"/>
      <c r="C828" s="42"/>
      <c r="D828" s="232" t="s">
        <v>174</v>
      </c>
      <c r="E828" s="42"/>
      <c r="F828" s="233" t="s">
        <v>1399</v>
      </c>
      <c r="G828" s="42"/>
      <c r="H828" s="42"/>
      <c r="I828" s="229"/>
      <c r="J828" s="42"/>
      <c r="K828" s="42"/>
      <c r="L828" s="46"/>
      <c r="M828" s="230"/>
      <c r="N828" s="231"/>
      <c r="O828" s="86"/>
      <c r="P828" s="86"/>
      <c r="Q828" s="86"/>
      <c r="R828" s="86"/>
      <c r="S828" s="86"/>
      <c r="T828" s="87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T828" s="19" t="s">
        <v>174</v>
      </c>
      <c r="AU828" s="19" t="s">
        <v>81</v>
      </c>
    </row>
    <row r="829" spans="1:65" s="2" customFormat="1" ht="16.5" customHeight="1">
      <c r="A829" s="40"/>
      <c r="B829" s="41"/>
      <c r="C829" s="214" t="s">
        <v>1400</v>
      </c>
      <c r="D829" s="214" t="s">
        <v>165</v>
      </c>
      <c r="E829" s="215" t="s">
        <v>1401</v>
      </c>
      <c r="F829" s="216" t="s">
        <v>1402</v>
      </c>
      <c r="G829" s="217" t="s">
        <v>232</v>
      </c>
      <c r="H829" s="218">
        <v>65</v>
      </c>
      <c r="I829" s="219"/>
      <c r="J829" s="220">
        <f>ROUND(I829*H829,2)</f>
        <v>0</v>
      </c>
      <c r="K829" s="216" t="s">
        <v>19</v>
      </c>
      <c r="L829" s="46"/>
      <c r="M829" s="221" t="s">
        <v>19</v>
      </c>
      <c r="N829" s="222" t="s">
        <v>43</v>
      </c>
      <c r="O829" s="86"/>
      <c r="P829" s="223">
        <f>O829*H829</f>
        <v>0</v>
      </c>
      <c r="Q829" s="223">
        <v>0</v>
      </c>
      <c r="R829" s="223">
        <f>Q829*H829</f>
        <v>0</v>
      </c>
      <c r="S829" s="223">
        <v>0</v>
      </c>
      <c r="T829" s="224">
        <f>S829*H829</f>
        <v>0</v>
      </c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R829" s="225" t="s">
        <v>278</v>
      </c>
      <c r="AT829" s="225" t="s">
        <v>165</v>
      </c>
      <c r="AU829" s="225" t="s">
        <v>81</v>
      </c>
      <c r="AY829" s="19" t="s">
        <v>163</v>
      </c>
      <c r="BE829" s="226">
        <f>IF(N829="základní",J829,0)</f>
        <v>0</v>
      </c>
      <c r="BF829" s="226">
        <f>IF(N829="snížená",J829,0)</f>
        <v>0</v>
      </c>
      <c r="BG829" s="226">
        <f>IF(N829="zákl. přenesená",J829,0)</f>
        <v>0</v>
      </c>
      <c r="BH829" s="226">
        <f>IF(N829="sníž. přenesená",J829,0)</f>
        <v>0</v>
      </c>
      <c r="BI829" s="226">
        <f>IF(N829="nulová",J829,0)</f>
        <v>0</v>
      </c>
      <c r="BJ829" s="19" t="s">
        <v>79</v>
      </c>
      <c r="BK829" s="226">
        <f>ROUND(I829*H829,2)</f>
        <v>0</v>
      </c>
      <c r="BL829" s="19" t="s">
        <v>278</v>
      </c>
      <c r="BM829" s="225" t="s">
        <v>1403</v>
      </c>
    </row>
    <row r="830" spans="1:47" s="2" customFormat="1" ht="12">
      <c r="A830" s="40"/>
      <c r="B830" s="41"/>
      <c r="C830" s="42"/>
      <c r="D830" s="227" t="s">
        <v>172</v>
      </c>
      <c r="E830" s="42"/>
      <c r="F830" s="228" t="s">
        <v>1402</v>
      </c>
      <c r="G830" s="42"/>
      <c r="H830" s="42"/>
      <c r="I830" s="229"/>
      <c r="J830" s="42"/>
      <c r="K830" s="42"/>
      <c r="L830" s="46"/>
      <c r="M830" s="230"/>
      <c r="N830" s="231"/>
      <c r="O830" s="86"/>
      <c r="P830" s="86"/>
      <c r="Q830" s="86"/>
      <c r="R830" s="86"/>
      <c r="S830" s="86"/>
      <c r="T830" s="87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T830" s="19" t="s">
        <v>172</v>
      </c>
      <c r="AU830" s="19" t="s">
        <v>81</v>
      </c>
    </row>
    <row r="831" spans="1:47" s="2" customFormat="1" ht="12">
      <c r="A831" s="40"/>
      <c r="B831" s="41"/>
      <c r="C831" s="42"/>
      <c r="D831" s="227" t="s">
        <v>301</v>
      </c>
      <c r="E831" s="42"/>
      <c r="F831" s="266" t="s">
        <v>1404</v>
      </c>
      <c r="G831" s="42"/>
      <c r="H831" s="42"/>
      <c r="I831" s="229"/>
      <c r="J831" s="42"/>
      <c r="K831" s="42"/>
      <c r="L831" s="46"/>
      <c r="M831" s="230"/>
      <c r="N831" s="231"/>
      <c r="O831" s="86"/>
      <c r="P831" s="86"/>
      <c r="Q831" s="86"/>
      <c r="R831" s="86"/>
      <c r="S831" s="86"/>
      <c r="T831" s="87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T831" s="19" t="s">
        <v>301</v>
      </c>
      <c r="AU831" s="19" t="s">
        <v>81</v>
      </c>
    </row>
    <row r="832" spans="1:65" s="2" customFormat="1" ht="24.15" customHeight="1">
      <c r="A832" s="40"/>
      <c r="B832" s="41"/>
      <c r="C832" s="214" t="s">
        <v>1405</v>
      </c>
      <c r="D832" s="214" t="s">
        <v>165</v>
      </c>
      <c r="E832" s="215" t="s">
        <v>1406</v>
      </c>
      <c r="F832" s="216" t="s">
        <v>1407</v>
      </c>
      <c r="G832" s="217" t="s">
        <v>223</v>
      </c>
      <c r="H832" s="218">
        <v>15.341</v>
      </c>
      <c r="I832" s="219"/>
      <c r="J832" s="220">
        <f>ROUND(I832*H832,2)</f>
        <v>0</v>
      </c>
      <c r="K832" s="216" t="s">
        <v>169</v>
      </c>
      <c r="L832" s="46"/>
      <c r="M832" s="221" t="s">
        <v>19</v>
      </c>
      <c r="N832" s="222" t="s">
        <v>43</v>
      </c>
      <c r="O832" s="86"/>
      <c r="P832" s="223">
        <f>O832*H832</f>
        <v>0</v>
      </c>
      <c r="Q832" s="223">
        <v>0</v>
      </c>
      <c r="R832" s="223">
        <f>Q832*H832</f>
        <v>0</v>
      </c>
      <c r="S832" s="223">
        <v>0</v>
      </c>
      <c r="T832" s="224">
        <f>S832*H832</f>
        <v>0</v>
      </c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R832" s="225" t="s">
        <v>278</v>
      </c>
      <c r="AT832" s="225" t="s">
        <v>165</v>
      </c>
      <c r="AU832" s="225" t="s">
        <v>81</v>
      </c>
      <c r="AY832" s="19" t="s">
        <v>163</v>
      </c>
      <c r="BE832" s="226">
        <f>IF(N832="základní",J832,0)</f>
        <v>0</v>
      </c>
      <c r="BF832" s="226">
        <f>IF(N832="snížená",J832,0)</f>
        <v>0</v>
      </c>
      <c r="BG832" s="226">
        <f>IF(N832="zákl. přenesená",J832,0)</f>
        <v>0</v>
      </c>
      <c r="BH832" s="226">
        <f>IF(N832="sníž. přenesená",J832,0)</f>
        <v>0</v>
      </c>
      <c r="BI832" s="226">
        <f>IF(N832="nulová",J832,0)</f>
        <v>0</v>
      </c>
      <c r="BJ832" s="19" t="s">
        <v>79</v>
      </c>
      <c r="BK832" s="226">
        <f>ROUND(I832*H832,2)</f>
        <v>0</v>
      </c>
      <c r="BL832" s="19" t="s">
        <v>278</v>
      </c>
      <c r="BM832" s="225" t="s">
        <v>1408</v>
      </c>
    </row>
    <row r="833" spans="1:47" s="2" customFormat="1" ht="12">
      <c r="A833" s="40"/>
      <c r="B833" s="41"/>
      <c r="C833" s="42"/>
      <c r="D833" s="227" t="s">
        <v>172</v>
      </c>
      <c r="E833" s="42"/>
      <c r="F833" s="228" t="s">
        <v>1409</v>
      </c>
      <c r="G833" s="42"/>
      <c r="H833" s="42"/>
      <c r="I833" s="229"/>
      <c r="J833" s="42"/>
      <c r="K833" s="42"/>
      <c r="L833" s="46"/>
      <c r="M833" s="230"/>
      <c r="N833" s="231"/>
      <c r="O833" s="86"/>
      <c r="P833" s="86"/>
      <c r="Q833" s="86"/>
      <c r="R833" s="86"/>
      <c r="S833" s="86"/>
      <c r="T833" s="87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T833" s="19" t="s">
        <v>172</v>
      </c>
      <c r="AU833" s="19" t="s">
        <v>81</v>
      </c>
    </row>
    <row r="834" spans="1:47" s="2" customFormat="1" ht="12">
      <c r="A834" s="40"/>
      <c r="B834" s="41"/>
      <c r="C834" s="42"/>
      <c r="D834" s="232" t="s">
        <v>174</v>
      </c>
      <c r="E834" s="42"/>
      <c r="F834" s="233" t="s">
        <v>1410</v>
      </c>
      <c r="G834" s="42"/>
      <c r="H834" s="42"/>
      <c r="I834" s="229"/>
      <c r="J834" s="42"/>
      <c r="K834" s="42"/>
      <c r="L834" s="46"/>
      <c r="M834" s="230"/>
      <c r="N834" s="231"/>
      <c r="O834" s="86"/>
      <c r="P834" s="86"/>
      <c r="Q834" s="86"/>
      <c r="R834" s="86"/>
      <c r="S834" s="86"/>
      <c r="T834" s="87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T834" s="19" t="s">
        <v>174</v>
      </c>
      <c r="AU834" s="19" t="s">
        <v>81</v>
      </c>
    </row>
    <row r="835" spans="1:63" s="12" customFormat="1" ht="22.8" customHeight="1">
      <c r="A835" s="12"/>
      <c r="B835" s="198"/>
      <c r="C835" s="199"/>
      <c r="D835" s="200" t="s">
        <v>71</v>
      </c>
      <c r="E835" s="212" t="s">
        <v>1411</v>
      </c>
      <c r="F835" s="212" t="s">
        <v>1412</v>
      </c>
      <c r="G835" s="199"/>
      <c r="H835" s="199"/>
      <c r="I835" s="202"/>
      <c r="J835" s="213">
        <f>BK835</f>
        <v>0</v>
      </c>
      <c r="K835" s="199"/>
      <c r="L835" s="204"/>
      <c r="M835" s="205"/>
      <c r="N835" s="206"/>
      <c r="O835" s="206"/>
      <c r="P835" s="207">
        <f>SUM(P836:P855)</f>
        <v>0</v>
      </c>
      <c r="Q835" s="206"/>
      <c r="R835" s="207">
        <f>SUM(R836:R855)</f>
        <v>0.79392635</v>
      </c>
      <c r="S835" s="206"/>
      <c r="T835" s="208">
        <f>SUM(T836:T855)</f>
        <v>0</v>
      </c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R835" s="209" t="s">
        <v>81</v>
      </c>
      <c r="AT835" s="210" t="s">
        <v>71</v>
      </c>
      <c r="AU835" s="210" t="s">
        <v>79</v>
      </c>
      <c r="AY835" s="209" t="s">
        <v>163</v>
      </c>
      <c r="BK835" s="211">
        <f>SUM(BK836:BK855)</f>
        <v>0</v>
      </c>
    </row>
    <row r="836" spans="1:65" s="2" customFormat="1" ht="16.5" customHeight="1">
      <c r="A836" s="40"/>
      <c r="B836" s="41"/>
      <c r="C836" s="214" t="s">
        <v>1413</v>
      </c>
      <c r="D836" s="214" t="s">
        <v>165</v>
      </c>
      <c r="E836" s="215" t="s">
        <v>1414</v>
      </c>
      <c r="F836" s="216" t="s">
        <v>1415</v>
      </c>
      <c r="G836" s="217" t="s">
        <v>168</v>
      </c>
      <c r="H836" s="218">
        <v>28.9</v>
      </c>
      <c r="I836" s="219"/>
      <c r="J836" s="220">
        <f>ROUND(I836*H836,2)</f>
        <v>0</v>
      </c>
      <c r="K836" s="216" t="s">
        <v>169</v>
      </c>
      <c r="L836" s="46"/>
      <c r="M836" s="221" t="s">
        <v>19</v>
      </c>
      <c r="N836" s="222" t="s">
        <v>43</v>
      </c>
      <c r="O836" s="86"/>
      <c r="P836" s="223">
        <f>O836*H836</f>
        <v>0</v>
      </c>
      <c r="Q836" s="223">
        <v>0</v>
      </c>
      <c r="R836" s="223">
        <f>Q836*H836</f>
        <v>0</v>
      </c>
      <c r="S836" s="223">
        <v>0</v>
      </c>
      <c r="T836" s="224">
        <f>S836*H836</f>
        <v>0</v>
      </c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R836" s="225" t="s">
        <v>278</v>
      </c>
      <c r="AT836" s="225" t="s">
        <v>165</v>
      </c>
      <c r="AU836" s="225" t="s">
        <v>81</v>
      </c>
      <c r="AY836" s="19" t="s">
        <v>163</v>
      </c>
      <c r="BE836" s="226">
        <f>IF(N836="základní",J836,0)</f>
        <v>0</v>
      </c>
      <c r="BF836" s="226">
        <f>IF(N836="snížená",J836,0)</f>
        <v>0</v>
      </c>
      <c r="BG836" s="226">
        <f>IF(N836="zákl. přenesená",J836,0)</f>
        <v>0</v>
      </c>
      <c r="BH836" s="226">
        <f>IF(N836="sníž. přenesená",J836,0)</f>
        <v>0</v>
      </c>
      <c r="BI836" s="226">
        <f>IF(N836="nulová",J836,0)</f>
        <v>0</v>
      </c>
      <c r="BJ836" s="19" t="s">
        <v>79</v>
      </c>
      <c r="BK836" s="226">
        <f>ROUND(I836*H836,2)</f>
        <v>0</v>
      </c>
      <c r="BL836" s="19" t="s">
        <v>278</v>
      </c>
      <c r="BM836" s="225" t="s">
        <v>1416</v>
      </c>
    </row>
    <row r="837" spans="1:47" s="2" customFormat="1" ht="12">
      <c r="A837" s="40"/>
      <c r="B837" s="41"/>
      <c r="C837" s="42"/>
      <c r="D837" s="227" t="s">
        <v>172</v>
      </c>
      <c r="E837" s="42"/>
      <c r="F837" s="228" t="s">
        <v>1417</v>
      </c>
      <c r="G837" s="42"/>
      <c r="H837" s="42"/>
      <c r="I837" s="229"/>
      <c r="J837" s="42"/>
      <c r="K837" s="42"/>
      <c r="L837" s="46"/>
      <c r="M837" s="230"/>
      <c r="N837" s="231"/>
      <c r="O837" s="86"/>
      <c r="P837" s="86"/>
      <c r="Q837" s="86"/>
      <c r="R837" s="86"/>
      <c r="S837" s="86"/>
      <c r="T837" s="87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T837" s="19" t="s">
        <v>172</v>
      </c>
      <c r="AU837" s="19" t="s">
        <v>81</v>
      </c>
    </row>
    <row r="838" spans="1:47" s="2" customFormat="1" ht="12">
      <c r="A838" s="40"/>
      <c r="B838" s="41"/>
      <c r="C838" s="42"/>
      <c r="D838" s="232" t="s">
        <v>174</v>
      </c>
      <c r="E838" s="42"/>
      <c r="F838" s="233" t="s">
        <v>1418</v>
      </c>
      <c r="G838" s="42"/>
      <c r="H838" s="42"/>
      <c r="I838" s="229"/>
      <c r="J838" s="42"/>
      <c r="K838" s="42"/>
      <c r="L838" s="46"/>
      <c r="M838" s="230"/>
      <c r="N838" s="231"/>
      <c r="O838" s="86"/>
      <c r="P838" s="86"/>
      <c r="Q838" s="86"/>
      <c r="R838" s="86"/>
      <c r="S838" s="86"/>
      <c r="T838" s="87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T838" s="19" t="s">
        <v>174</v>
      </c>
      <c r="AU838" s="19" t="s">
        <v>81</v>
      </c>
    </row>
    <row r="839" spans="1:51" s="13" customFormat="1" ht="12">
      <c r="A839" s="13"/>
      <c r="B839" s="234"/>
      <c r="C839" s="235"/>
      <c r="D839" s="227" t="s">
        <v>187</v>
      </c>
      <c r="E839" s="236" t="s">
        <v>19</v>
      </c>
      <c r="F839" s="237" t="s">
        <v>1419</v>
      </c>
      <c r="G839" s="235"/>
      <c r="H839" s="238">
        <v>12.1</v>
      </c>
      <c r="I839" s="239"/>
      <c r="J839" s="235"/>
      <c r="K839" s="235"/>
      <c r="L839" s="240"/>
      <c r="M839" s="241"/>
      <c r="N839" s="242"/>
      <c r="O839" s="242"/>
      <c r="P839" s="242"/>
      <c r="Q839" s="242"/>
      <c r="R839" s="242"/>
      <c r="S839" s="242"/>
      <c r="T839" s="24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44" t="s">
        <v>187</v>
      </c>
      <c r="AU839" s="244" t="s">
        <v>81</v>
      </c>
      <c r="AV839" s="13" t="s">
        <v>81</v>
      </c>
      <c r="AW839" s="13" t="s">
        <v>33</v>
      </c>
      <c r="AX839" s="13" t="s">
        <v>72</v>
      </c>
      <c r="AY839" s="244" t="s">
        <v>163</v>
      </c>
    </row>
    <row r="840" spans="1:51" s="13" customFormat="1" ht="12">
      <c r="A840" s="13"/>
      <c r="B840" s="234"/>
      <c r="C840" s="235"/>
      <c r="D840" s="227" t="s">
        <v>187</v>
      </c>
      <c r="E840" s="236" t="s">
        <v>19</v>
      </c>
      <c r="F840" s="237" t="s">
        <v>1420</v>
      </c>
      <c r="G840" s="235"/>
      <c r="H840" s="238">
        <v>4.8</v>
      </c>
      <c r="I840" s="239"/>
      <c r="J840" s="235"/>
      <c r="K840" s="235"/>
      <c r="L840" s="240"/>
      <c r="M840" s="241"/>
      <c r="N840" s="242"/>
      <c r="O840" s="242"/>
      <c r="P840" s="242"/>
      <c r="Q840" s="242"/>
      <c r="R840" s="242"/>
      <c r="S840" s="242"/>
      <c r="T840" s="24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T840" s="244" t="s">
        <v>187</v>
      </c>
      <c r="AU840" s="244" t="s">
        <v>81</v>
      </c>
      <c r="AV840" s="13" t="s">
        <v>81</v>
      </c>
      <c r="AW840" s="13" t="s">
        <v>33</v>
      </c>
      <c r="AX840" s="13" t="s">
        <v>72</v>
      </c>
      <c r="AY840" s="244" t="s">
        <v>163</v>
      </c>
    </row>
    <row r="841" spans="1:51" s="13" customFormat="1" ht="12">
      <c r="A841" s="13"/>
      <c r="B841" s="234"/>
      <c r="C841" s="235"/>
      <c r="D841" s="227" t="s">
        <v>187</v>
      </c>
      <c r="E841" s="236" t="s">
        <v>19</v>
      </c>
      <c r="F841" s="237" t="s">
        <v>1421</v>
      </c>
      <c r="G841" s="235"/>
      <c r="H841" s="238">
        <v>12</v>
      </c>
      <c r="I841" s="239"/>
      <c r="J841" s="235"/>
      <c r="K841" s="235"/>
      <c r="L841" s="240"/>
      <c r="M841" s="241"/>
      <c r="N841" s="242"/>
      <c r="O841" s="242"/>
      <c r="P841" s="242"/>
      <c r="Q841" s="242"/>
      <c r="R841" s="242"/>
      <c r="S841" s="242"/>
      <c r="T841" s="24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44" t="s">
        <v>187</v>
      </c>
      <c r="AU841" s="244" t="s">
        <v>81</v>
      </c>
      <c r="AV841" s="13" t="s">
        <v>81</v>
      </c>
      <c r="AW841" s="13" t="s">
        <v>33</v>
      </c>
      <c r="AX841" s="13" t="s">
        <v>72</v>
      </c>
      <c r="AY841" s="244" t="s">
        <v>163</v>
      </c>
    </row>
    <row r="842" spans="1:51" s="14" customFormat="1" ht="12">
      <c r="A842" s="14"/>
      <c r="B842" s="245"/>
      <c r="C842" s="246"/>
      <c r="D842" s="227" t="s">
        <v>187</v>
      </c>
      <c r="E842" s="247" t="s">
        <v>19</v>
      </c>
      <c r="F842" s="248" t="s">
        <v>190</v>
      </c>
      <c r="G842" s="246"/>
      <c r="H842" s="249">
        <v>28.9</v>
      </c>
      <c r="I842" s="250"/>
      <c r="J842" s="246"/>
      <c r="K842" s="246"/>
      <c r="L842" s="251"/>
      <c r="M842" s="252"/>
      <c r="N842" s="253"/>
      <c r="O842" s="253"/>
      <c r="P842" s="253"/>
      <c r="Q842" s="253"/>
      <c r="R842" s="253"/>
      <c r="S842" s="253"/>
      <c r="T842" s="25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T842" s="255" t="s">
        <v>187</v>
      </c>
      <c r="AU842" s="255" t="s">
        <v>81</v>
      </c>
      <c r="AV842" s="14" t="s">
        <v>170</v>
      </c>
      <c r="AW842" s="14" t="s">
        <v>33</v>
      </c>
      <c r="AX842" s="14" t="s">
        <v>79</v>
      </c>
      <c r="AY842" s="255" t="s">
        <v>163</v>
      </c>
    </row>
    <row r="843" spans="1:65" s="2" customFormat="1" ht="16.5" customHeight="1">
      <c r="A843" s="40"/>
      <c r="B843" s="41"/>
      <c r="C843" s="214" t="s">
        <v>1422</v>
      </c>
      <c r="D843" s="214" t="s">
        <v>165</v>
      </c>
      <c r="E843" s="215" t="s">
        <v>1423</v>
      </c>
      <c r="F843" s="216" t="s">
        <v>1424</v>
      </c>
      <c r="G843" s="217" t="s">
        <v>168</v>
      </c>
      <c r="H843" s="218">
        <v>28.9</v>
      </c>
      <c r="I843" s="219"/>
      <c r="J843" s="220">
        <f>ROUND(I843*H843,2)</f>
        <v>0</v>
      </c>
      <c r="K843" s="216" t="s">
        <v>169</v>
      </c>
      <c r="L843" s="46"/>
      <c r="M843" s="221" t="s">
        <v>19</v>
      </c>
      <c r="N843" s="222" t="s">
        <v>43</v>
      </c>
      <c r="O843" s="86"/>
      <c r="P843" s="223">
        <f>O843*H843</f>
        <v>0</v>
      </c>
      <c r="Q843" s="223">
        <v>0.0003</v>
      </c>
      <c r="R843" s="223">
        <f>Q843*H843</f>
        <v>0.008669999999999999</v>
      </c>
      <c r="S843" s="223">
        <v>0</v>
      </c>
      <c r="T843" s="224">
        <f>S843*H843</f>
        <v>0</v>
      </c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R843" s="225" t="s">
        <v>278</v>
      </c>
      <c r="AT843" s="225" t="s">
        <v>165</v>
      </c>
      <c r="AU843" s="225" t="s">
        <v>81</v>
      </c>
      <c r="AY843" s="19" t="s">
        <v>163</v>
      </c>
      <c r="BE843" s="226">
        <f>IF(N843="základní",J843,0)</f>
        <v>0</v>
      </c>
      <c r="BF843" s="226">
        <f>IF(N843="snížená",J843,0)</f>
        <v>0</v>
      </c>
      <c r="BG843" s="226">
        <f>IF(N843="zákl. přenesená",J843,0)</f>
        <v>0</v>
      </c>
      <c r="BH843" s="226">
        <f>IF(N843="sníž. přenesená",J843,0)</f>
        <v>0</v>
      </c>
      <c r="BI843" s="226">
        <f>IF(N843="nulová",J843,0)</f>
        <v>0</v>
      </c>
      <c r="BJ843" s="19" t="s">
        <v>79</v>
      </c>
      <c r="BK843" s="226">
        <f>ROUND(I843*H843,2)</f>
        <v>0</v>
      </c>
      <c r="BL843" s="19" t="s">
        <v>278</v>
      </c>
      <c r="BM843" s="225" t="s">
        <v>1425</v>
      </c>
    </row>
    <row r="844" spans="1:47" s="2" customFormat="1" ht="12">
      <c r="A844" s="40"/>
      <c r="B844" s="41"/>
      <c r="C844" s="42"/>
      <c r="D844" s="227" t="s">
        <v>172</v>
      </c>
      <c r="E844" s="42"/>
      <c r="F844" s="228" t="s">
        <v>1426</v>
      </c>
      <c r="G844" s="42"/>
      <c r="H844" s="42"/>
      <c r="I844" s="229"/>
      <c r="J844" s="42"/>
      <c r="K844" s="42"/>
      <c r="L844" s="46"/>
      <c r="M844" s="230"/>
      <c r="N844" s="231"/>
      <c r="O844" s="86"/>
      <c r="P844" s="86"/>
      <c r="Q844" s="86"/>
      <c r="R844" s="86"/>
      <c r="S844" s="86"/>
      <c r="T844" s="87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T844" s="19" t="s">
        <v>172</v>
      </c>
      <c r="AU844" s="19" t="s">
        <v>81</v>
      </c>
    </row>
    <row r="845" spans="1:47" s="2" customFormat="1" ht="12">
      <c r="A845" s="40"/>
      <c r="B845" s="41"/>
      <c r="C845" s="42"/>
      <c r="D845" s="232" t="s">
        <v>174</v>
      </c>
      <c r="E845" s="42"/>
      <c r="F845" s="233" t="s">
        <v>1427</v>
      </c>
      <c r="G845" s="42"/>
      <c r="H845" s="42"/>
      <c r="I845" s="229"/>
      <c r="J845" s="42"/>
      <c r="K845" s="42"/>
      <c r="L845" s="46"/>
      <c r="M845" s="230"/>
      <c r="N845" s="231"/>
      <c r="O845" s="86"/>
      <c r="P845" s="86"/>
      <c r="Q845" s="86"/>
      <c r="R845" s="86"/>
      <c r="S845" s="86"/>
      <c r="T845" s="87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T845" s="19" t="s">
        <v>174</v>
      </c>
      <c r="AU845" s="19" t="s">
        <v>81</v>
      </c>
    </row>
    <row r="846" spans="1:65" s="2" customFormat="1" ht="33" customHeight="1">
      <c r="A846" s="40"/>
      <c r="B846" s="41"/>
      <c r="C846" s="214" t="s">
        <v>1428</v>
      </c>
      <c r="D846" s="214" t="s">
        <v>165</v>
      </c>
      <c r="E846" s="215" t="s">
        <v>1429</v>
      </c>
      <c r="F846" s="216" t="s">
        <v>1430</v>
      </c>
      <c r="G846" s="217" t="s">
        <v>168</v>
      </c>
      <c r="H846" s="218">
        <v>28.9</v>
      </c>
      <c r="I846" s="219"/>
      <c r="J846" s="220">
        <f>ROUND(I846*H846,2)</f>
        <v>0</v>
      </c>
      <c r="K846" s="216" t="s">
        <v>169</v>
      </c>
      <c r="L846" s="46"/>
      <c r="M846" s="221" t="s">
        <v>19</v>
      </c>
      <c r="N846" s="222" t="s">
        <v>43</v>
      </c>
      <c r="O846" s="86"/>
      <c r="P846" s="223">
        <f>O846*H846</f>
        <v>0</v>
      </c>
      <c r="Q846" s="223">
        <v>0.006</v>
      </c>
      <c r="R846" s="223">
        <f>Q846*H846</f>
        <v>0.1734</v>
      </c>
      <c r="S846" s="223">
        <v>0</v>
      </c>
      <c r="T846" s="224">
        <f>S846*H846</f>
        <v>0</v>
      </c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R846" s="225" t="s">
        <v>278</v>
      </c>
      <c r="AT846" s="225" t="s">
        <v>165</v>
      </c>
      <c r="AU846" s="225" t="s">
        <v>81</v>
      </c>
      <c r="AY846" s="19" t="s">
        <v>163</v>
      </c>
      <c r="BE846" s="226">
        <f>IF(N846="základní",J846,0)</f>
        <v>0</v>
      </c>
      <c r="BF846" s="226">
        <f>IF(N846="snížená",J846,0)</f>
        <v>0</v>
      </c>
      <c r="BG846" s="226">
        <f>IF(N846="zákl. přenesená",J846,0)</f>
        <v>0</v>
      </c>
      <c r="BH846" s="226">
        <f>IF(N846="sníž. přenesená",J846,0)</f>
        <v>0</v>
      </c>
      <c r="BI846" s="226">
        <f>IF(N846="nulová",J846,0)</f>
        <v>0</v>
      </c>
      <c r="BJ846" s="19" t="s">
        <v>79</v>
      </c>
      <c r="BK846" s="226">
        <f>ROUND(I846*H846,2)</f>
        <v>0</v>
      </c>
      <c r="BL846" s="19" t="s">
        <v>278</v>
      </c>
      <c r="BM846" s="225" t="s">
        <v>1431</v>
      </c>
    </row>
    <row r="847" spans="1:47" s="2" customFormat="1" ht="12">
      <c r="A847" s="40"/>
      <c r="B847" s="41"/>
      <c r="C847" s="42"/>
      <c r="D847" s="227" t="s">
        <v>172</v>
      </c>
      <c r="E847" s="42"/>
      <c r="F847" s="228" t="s">
        <v>1432</v>
      </c>
      <c r="G847" s="42"/>
      <c r="H847" s="42"/>
      <c r="I847" s="229"/>
      <c r="J847" s="42"/>
      <c r="K847" s="42"/>
      <c r="L847" s="46"/>
      <c r="M847" s="230"/>
      <c r="N847" s="231"/>
      <c r="O847" s="86"/>
      <c r="P847" s="86"/>
      <c r="Q847" s="86"/>
      <c r="R847" s="86"/>
      <c r="S847" s="86"/>
      <c r="T847" s="87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T847" s="19" t="s">
        <v>172</v>
      </c>
      <c r="AU847" s="19" t="s">
        <v>81</v>
      </c>
    </row>
    <row r="848" spans="1:47" s="2" customFormat="1" ht="12">
      <c r="A848" s="40"/>
      <c r="B848" s="41"/>
      <c r="C848" s="42"/>
      <c r="D848" s="232" t="s">
        <v>174</v>
      </c>
      <c r="E848" s="42"/>
      <c r="F848" s="233" t="s">
        <v>1433</v>
      </c>
      <c r="G848" s="42"/>
      <c r="H848" s="42"/>
      <c r="I848" s="229"/>
      <c r="J848" s="42"/>
      <c r="K848" s="42"/>
      <c r="L848" s="46"/>
      <c r="M848" s="230"/>
      <c r="N848" s="231"/>
      <c r="O848" s="86"/>
      <c r="P848" s="86"/>
      <c r="Q848" s="86"/>
      <c r="R848" s="86"/>
      <c r="S848" s="86"/>
      <c r="T848" s="87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T848" s="19" t="s">
        <v>174</v>
      </c>
      <c r="AU848" s="19" t="s">
        <v>81</v>
      </c>
    </row>
    <row r="849" spans="1:65" s="2" customFormat="1" ht="24.15" customHeight="1">
      <c r="A849" s="40"/>
      <c r="B849" s="41"/>
      <c r="C849" s="256" t="s">
        <v>1434</v>
      </c>
      <c r="D849" s="256" t="s">
        <v>279</v>
      </c>
      <c r="E849" s="257" t="s">
        <v>1435</v>
      </c>
      <c r="F849" s="258" t="s">
        <v>1436</v>
      </c>
      <c r="G849" s="259" t="s">
        <v>168</v>
      </c>
      <c r="H849" s="260">
        <v>33.235</v>
      </c>
      <c r="I849" s="261"/>
      <c r="J849" s="262">
        <f>ROUND(I849*H849,2)</f>
        <v>0</v>
      </c>
      <c r="K849" s="258" t="s">
        <v>169</v>
      </c>
      <c r="L849" s="263"/>
      <c r="M849" s="264" t="s">
        <v>19</v>
      </c>
      <c r="N849" s="265" t="s">
        <v>43</v>
      </c>
      <c r="O849" s="86"/>
      <c r="P849" s="223">
        <f>O849*H849</f>
        <v>0</v>
      </c>
      <c r="Q849" s="223">
        <v>0.01841</v>
      </c>
      <c r="R849" s="223">
        <f>Q849*H849</f>
        <v>0.6118563499999999</v>
      </c>
      <c r="S849" s="223">
        <v>0</v>
      </c>
      <c r="T849" s="224">
        <f>S849*H849</f>
        <v>0</v>
      </c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R849" s="225" t="s">
        <v>381</v>
      </c>
      <c r="AT849" s="225" t="s">
        <v>279</v>
      </c>
      <c r="AU849" s="225" t="s">
        <v>81</v>
      </c>
      <c r="AY849" s="19" t="s">
        <v>163</v>
      </c>
      <c r="BE849" s="226">
        <f>IF(N849="základní",J849,0)</f>
        <v>0</v>
      </c>
      <c r="BF849" s="226">
        <f>IF(N849="snížená",J849,0)</f>
        <v>0</v>
      </c>
      <c r="BG849" s="226">
        <f>IF(N849="zákl. přenesená",J849,0)</f>
        <v>0</v>
      </c>
      <c r="BH849" s="226">
        <f>IF(N849="sníž. přenesená",J849,0)</f>
        <v>0</v>
      </c>
      <c r="BI849" s="226">
        <f>IF(N849="nulová",J849,0)</f>
        <v>0</v>
      </c>
      <c r="BJ849" s="19" t="s">
        <v>79</v>
      </c>
      <c r="BK849" s="226">
        <f>ROUND(I849*H849,2)</f>
        <v>0</v>
      </c>
      <c r="BL849" s="19" t="s">
        <v>278</v>
      </c>
      <c r="BM849" s="225" t="s">
        <v>1437</v>
      </c>
    </row>
    <row r="850" spans="1:47" s="2" customFormat="1" ht="12">
      <c r="A850" s="40"/>
      <c r="B850" s="41"/>
      <c r="C850" s="42"/>
      <c r="D850" s="227" t="s">
        <v>172</v>
      </c>
      <c r="E850" s="42"/>
      <c r="F850" s="228" t="s">
        <v>1436</v>
      </c>
      <c r="G850" s="42"/>
      <c r="H850" s="42"/>
      <c r="I850" s="229"/>
      <c r="J850" s="42"/>
      <c r="K850" s="42"/>
      <c r="L850" s="46"/>
      <c r="M850" s="230"/>
      <c r="N850" s="231"/>
      <c r="O850" s="86"/>
      <c r="P850" s="86"/>
      <c r="Q850" s="86"/>
      <c r="R850" s="86"/>
      <c r="S850" s="86"/>
      <c r="T850" s="87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T850" s="19" t="s">
        <v>172</v>
      </c>
      <c r="AU850" s="19" t="s">
        <v>81</v>
      </c>
    </row>
    <row r="851" spans="1:51" s="13" customFormat="1" ht="12">
      <c r="A851" s="13"/>
      <c r="B851" s="234"/>
      <c r="C851" s="235"/>
      <c r="D851" s="227" t="s">
        <v>187</v>
      </c>
      <c r="E851" s="236" t="s">
        <v>19</v>
      </c>
      <c r="F851" s="237" t="s">
        <v>1438</v>
      </c>
      <c r="G851" s="235"/>
      <c r="H851" s="238">
        <v>28.9</v>
      </c>
      <c r="I851" s="239"/>
      <c r="J851" s="235"/>
      <c r="K851" s="235"/>
      <c r="L851" s="240"/>
      <c r="M851" s="241"/>
      <c r="N851" s="242"/>
      <c r="O851" s="242"/>
      <c r="P851" s="242"/>
      <c r="Q851" s="242"/>
      <c r="R851" s="242"/>
      <c r="S851" s="242"/>
      <c r="T851" s="24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T851" s="244" t="s">
        <v>187</v>
      </c>
      <c r="AU851" s="244" t="s">
        <v>81</v>
      </c>
      <c r="AV851" s="13" t="s">
        <v>81</v>
      </c>
      <c r="AW851" s="13" t="s">
        <v>33</v>
      </c>
      <c r="AX851" s="13" t="s">
        <v>79</v>
      </c>
      <c r="AY851" s="244" t="s">
        <v>163</v>
      </c>
    </row>
    <row r="852" spans="1:51" s="13" customFormat="1" ht="12">
      <c r="A852" s="13"/>
      <c r="B852" s="234"/>
      <c r="C852" s="235"/>
      <c r="D852" s="227" t="s">
        <v>187</v>
      </c>
      <c r="E852" s="235"/>
      <c r="F852" s="237" t="s">
        <v>1439</v>
      </c>
      <c r="G852" s="235"/>
      <c r="H852" s="238">
        <v>33.235</v>
      </c>
      <c r="I852" s="239"/>
      <c r="J852" s="235"/>
      <c r="K852" s="235"/>
      <c r="L852" s="240"/>
      <c r="M852" s="241"/>
      <c r="N852" s="242"/>
      <c r="O852" s="242"/>
      <c r="P852" s="242"/>
      <c r="Q852" s="242"/>
      <c r="R852" s="242"/>
      <c r="S852" s="242"/>
      <c r="T852" s="24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T852" s="244" t="s">
        <v>187</v>
      </c>
      <c r="AU852" s="244" t="s">
        <v>81</v>
      </c>
      <c r="AV852" s="13" t="s">
        <v>81</v>
      </c>
      <c r="AW852" s="13" t="s">
        <v>4</v>
      </c>
      <c r="AX852" s="13" t="s">
        <v>79</v>
      </c>
      <c r="AY852" s="244" t="s">
        <v>163</v>
      </c>
    </row>
    <row r="853" spans="1:65" s="2" customFormat="1" ht="24.15" customHeight="1">
      <c r="A853" s="40"/>
      <c r="B853" s="41"/>
      <c r="C853" s="214" t="s">
        <v>1440</v>
      </c>
      <c r="D853" s="214" t="s">
        <v>165</v>
      </c>
      <c r="E853" s="215" t="s">
        <v>1441</v>
      </c>
      <c r="F853" s="216" t="s">
        <v>1442</v>
      </c>
      <c r="G853" s="217" t="s">
        <v>223</v>
      </c>
      <c r="H853" s="218">
        <v>0.794</v>
      </c>
      <c r="I853" s="219"/>
      <c r="J853" s="220">
        <f>ROUND(I853*H853,2)</f>
        <v>0</v>
      </c>
      <c r="K853" s="216" t="s">
        <v>169</v>
      </c>
      <c r="L853" s="46"/>
      <c r="M853" s="221" t="s">
        <v>19</v>
      </c>
      <c r="N853" s="222" t="s">
        <v>43</v>
      </c>
      <c r="O853" s="86"/>
      <c r="P853" s="223">
        <f>O853*H853</f>
        <v>0</v>
      </c>
      <c r="Q853" s="223">
        <v>0</v>
      </c>
      <c r="R853" s="223">
        <f>Q853*H853</f>
        <v>0</v>
      </c>
      <c r="S853" s="223">
        <v>0</v>
      </c>
      <c r="T853" s="224">
        <f>S853*H853</f>
        <v>0</v>
      </c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R853" s="225" t="s">
        <v>278</v>
      </c>
      <c r="AT853" s="225" t="s">
        <v>165</v>
      </c>
      <c r="AU853" s="225" t="s">
        <v>81</v>
      </c>
      <c r="AY853" s="19" t="s">
        <v>163</v>
      </c>
      <c r="BE853" s="226">
        <f>IF(N853="základní",J853,0)</f>
        <v>0</v>
      </c>
      <c r="BF853" s="226">
        <f>IF(N853="snížená",J853,0)</f>
        <v>0</v>
      </c>
      <c r="BG853" s="226">
        <f>IF(N853="zákl. přenesená",J853,0)</f>
        <v>0</v>
      </c>
      <c r="BH853" s="226">
        <f>IF(N853="sníž. přenesená",J853,0)</f>
        <v>0</v>
      </c>
      <c r="BI853" s="226">
        <f>IF(N853="nulová",J853,0)</f>
        <v>0</v>
      </c>
      <c r="BJ853" s="19" t="s">
        <v>79</v>
      </c>
      <c r="BK853" s="226">
        <f>ROUND(I853*H853,2)</f>
        <v>0</v>
      </c>
      <c r="BL853" s="19" t="s">
        <v>278</v>
      </c>
      <c r="BM853" s="225" t="s">
        <v>1443</v>
      </c>
    </row>
    <row r="854" spans="1:47" s="2" customFormat="1" ht="12">
      <c r="A854" s="40"/>
      <c r="B854" s="41"/>
      <c r="C854" s="42"/>
      <c r="D854" s="227" t="s">
        <v>172</v>
      </c>
      <c r="E854" s="42"/>
      <c r="F854" s="228" t="s">
        <v>1444</v>
      </c>
      <c r="G854" s="42"/>
      <c r="H854" s="42"/>
      <c r="I854" s="229"/>
      <c r="J854" s="42"/>
      <c r="K854" s="42"/>
      <c r="L854" s="46"/>
      <c r="M854" s="230"/>
      <c r="N854" s="231"/>
      <c r="O854" s="86"/>
      <c r="P854" s="86"/>
      <c r="Q854" s="86"/>
      <c r="R854" s="86"/>
      <c r="S854" s="86"/>
      <c r="T854" s="87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T854" s="19" t="s">
        <v>172</v>
      </c>
      <c r="AU854" s="19" t="s">
        <v>81</v>
      </c>
    </row>
    <row r="855" spans="1:47" s="2" customFormat="1" ht="12">
      <c r="A855" s="40"/>
      <c r="B855" s="41"/>
      <c r="C855" s="42"/>
      <c r="D855" s="232" t="s">
        <v>174</v>
      </c>
      <c r="E855" s="42"/>
      <c r="F855" s="233" t="s">
        <v>1445</v>
      </c>
      <c r="G855" s="42"/>
      <c r="H855" s="42"/>
      <c r="I855" s="229"/>
      <c r="J855" s="42"/>
      <c r="K855" s="42"/>
      <c r="L855" s="46"/>
      <c r="M855" s="230"/>
      <c r="N855" s="231"/>
      <c r="O855" s="86"/>
      <c r="P855" s="86"/>
      <c r="Q855" s="86"/>
      <c r="R855" s="86"/>
      <c r="S855" s="86"/>
      <c r="T855" s="87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T855" s="19" t="s">
        <v>174</v>
      </c>
      <c r="AU855" s="19" t="s">
        <v>81</v>
      </c>
    </row>
    <row r="856" spans="1:63" s="12" customFormat="1" ht="22.8" customHeight="1">
      <c r="A856" s="12"/>
      <c r="B856" s="198"/>
      <c r="C856" s="199"/>
      <c r="D856" s="200" t="s">
        <v>71</v>
      </c>
      <c r="E856" s="212" t="s">
        <v>1446</v>
      </c>
      <c r="F856" s="212" t="s">
        <v>1447</v>
      </c>
      <c r="G856" s="199"/>
      <c r="H856" s="199"/>
      <c r="I856" s="202"/>
      <c r="J856" s="213">
        <f>BK856</f>
        <v>0</v>
      </c>
      <c r="K856" s="199"/>
      <c r="L856" s="204"/>
      <c r="M856" s="205"/>
      <c r="N856" s="206"/>
      <c r="O856" s="206"/>
      <c r="P856" s="207">
        <f>SUM(P857:P868)</f>
        <v>0</v>
      </c>
      <c r="Q856" s="206"/>
      <c r="R856" s="207">
        <f>SUM(R857:R868)</f>
        <v>0.369054</v>
      </c>
      <c r="S856" s="206"/>
      <c r="T856" s="208">
        <f>SUM(T857:T868)</f>
        <v>0</v>
      </c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R856" s="209" t="s">
        <v>81</v>
      </c>
      <c r="AT856" s="210" t="s">
        <v>71</v>
      </c>
      <c r="AU856" s="210" t="s">
        <v>79</v>
      </c>
      <c r="AY856" s="209" t="s">
        <v>163</v>
      </c>
      <c r="BK856" s="211">
        <f>SUM(BK857:BK868)</f>
        <v>0</v>
      </c>
    </row>
    <row r="857" spans="1:65" s="2" customFormat="1" ht="16.5" customHeight="1">
      <c r="A857" s="40"/>
      <c r="B857" s="41"/>
      <c r="C857" s="214" t="s">
        <v>1448</v>
      </c>
      <c r="D857" s="214" t="s">
        <v>165</v>
      </c>
      <c r="E857" s="215" t="s">
        <v>1449</v>
      </c>
      <c r="F857" s="216" t="s">
        <v>1450</v>
      </c>
      <c r="G857" s="217" t="s">
        <v>168</v>
      </c>
      <c r="H857" s="218">
        <v>73.08</v>
      </c>
      <c r="I857" s="219"/>
      <c r="J857" s="220">
        <f>ROUND(I857*H857,2)</f>
        <v>0</v>
      </c>
      <c r="K857" s="216" t="s">
        <v>169</v>
      </c>
      <c r="L857" s="46"/>
      <c r="M857" s="221" t="s">
        <v>19</v>
      </c>
      <c r="N857" s="222" t="s">
        <v>43</v>
      </c>
      <c r="O857" s="86"/>
      <c r="P857" s="223">
        <f>O857*H857</f>
        <v>0</v>
      </c>
      <c r="Q857" s="223">
        <v>0</v>
      </c>
      <c r="R857" s="223">
        <f>Q857*H857</f>
        <v>0</v>
      </c>
      <c r="S857" s="223">
        <v>0</v>
      </c>
      <c r="T857" s="224">
        <f>S857*H857</f>
        <v>0</v>
      </c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R857" s="225" t="s">
        <v>278</v>
      </c>
      <c r="AT857" s="225" t="s">
        <v>165</v>
      </c>
      <c r="AU857" s="225" t="s">
        <v>81</v>
      </c>
      <c r="AY857" s="19" t="s">
        <v>163</v>
      </c>
      <c r="BE857" s="226">
        <f>IF(N857="základní",J857,0)</f>
        <v>0</v>
      </c>
      <c r="BF857" s="226">
        <f>IF(N857="snížená",J857,0)</f>
        <v>0</v>
      </c>
      <c r="BG857" s="226">
        <f>IF(N857="zákl. přenesená",J857,0)</f>
        <v>0</v>
      </c>
      <c r="BH857" s="226">
        <f>IF(N857="sníž. přenesená",J857,0)</f>
        <v>0</v>
      </c>
      <c r="BI857" s="226">
        <f>IF(N857="nulová",J857,0)</f>
        <v>0</v>
      </c>
      <c r="BJ857" s="19" t="s">
        <v>79</v>
      </c>
      <c r="BK857" s="226">
        <f>ROUND(I857*H857,2)</f>
        <v>0</v>
      </c>
      <c r="BL857" s="19" t="s">
        <v>278</v>
      </c>
      <c r="BM857" s="225" t="s">
        <v>1451</v>
      </c>
    </row>
    <row r="858" spans="1:47" s="2" customFormat="1" ht="12">
      <c r="A858" s="40"/>
      <c r="B858" s="41"/>
      <c r="C858" s="42"/>
      <c r="D858" s="227" t="s">
        <v>172</v>
      </c>
      <c r="E858" s="42"/>
      <c r="F858" s="228" t="s">
        <v>1452</v>
      </c>
      <c r="G858" s="42"/>
      <c r="H858" s="42"/>
      <c r="I858" s="229"/>
      <c r="J858" s="42"/>
      <c r="K858" s="42"/>
      <c r="L858" s="46"/>
      <c r="M858" s="230"/>
      <c r="N858" s="231"/>
      <c r="O858" s="86"/>
      <c r="P858" s="86"/>
      <c r="Q858" s="86"/>
      <c r="R858" s="86"/>
      <c r="S858" s="86"/>
      <c r="T858" s="87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T858" s="19" t="s">
        <v>172</v>
      </c>
      <c r="AU858" s="19" t="s">
        <v>81</v>
      </c>
    </row>
    <row r="859" spans="1:47" s="2" customFormat="1" ht="12">
      <c r="A859" s="40"/>
      <c r="B859" s="41"/>
      <c r="C859" s="42"/>
      <c r="D859" s="232" t="s">
        <v>174</v>
      </c>
      <c r="E859" s="42"/>
      <c r="F859" s="233" t="s">
        <v>1453</v>
      </c>
      <c r="G859" s="42"/>
      <c r="H859" s="42"/>
      <c r="I859" s="229"/>
      <c r="J859" s="42"/>
      <c r="K859" s="42"/>
      <c r="L859" s="46"/>
      <c r="M859" s="230"/>
      <c r="N859" s="231"/>
      <c r="O859" s="86"/>
      <c r="P859" s="86"/>
      <c r="Q859" s="86"/>
      <c r="R859" s="86"/>
      <c r="S859" s="86"/>
      <c r="T859" s="87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T859" s="19" t="s">
        <v>174</v>
      </c>
      <c r="AU859" s="19" t="s">
        <v>81</v>
      </c>
    </row>
    <row r="860" spans="1:51" s="13" customFormat="1" ht="12">
      <c r="A860" s="13"/>
      <c r="B860" s="234"/>
      <c r="C860" s="235"/>
      <c r="D860" s="227" t="s">
        <v>187</v>
      </c>
      <c r="E860" s="236" t="s">
        <v>19</v>
      </c>
      <c r="F860" s="237" t="s">
        <v>1454</v>
      </c>
      <c r="G860" s="235"/>
      <c r="H860" s="238">
        <v>55.2</v>
      </c>
      <c r="I860" s="239"/>
      <c r="J860" s="235"/>
      <c r="K860" s="235"/>
      <c r="L860" s="240"/>
      <c r="M860" s="241"/>
      <c r="N860" s="242"/>
      <c r="O860" s="242"/>
      <c r="P860" s="242"/>
      <c r="Q860" s="242"/>
      <c r="R860" s="242"/>
      <c r="S860" s="242"/>
      <c r="T860" s="24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T860" s="244" t="s">
        <v>187</v>
      </c>
      <c r="AU860" s="244" t="s">
        <v>81</v>
      </c>
      <c r="AV860" s="13" t="s">
        <v>81</v>
      </c>
      <c r="AW860" s="13" t="s">
        <v>33</v>
      </c>
      <c r="AX860" s="13" t="s">
        <v>72</v>
      </c>
      <c r="AY860" s="244" t="s">
        <v>163</v>
      </c>
    </row>
    <row r="861" spans="1:51" s="13" customFormat="1" ht="12">
      <c r="A861" s="13"/>
      <c r="B861" s="234"/>
      <c r="C861" s="235"/>
      <c r="D861" s="227" t="s">
        <v>187</v>
      </c>
      <c r="E861" s="236" t="s">
        <v>19</v>
      </c>
      <c r="F861" s="237" t="s">
        <v>1455</v>
      </c>
      <c r="G861" s="235"/>
      <c r="H861" s="238">
        <v>17.88</v>
      </c>
      <c r="I861" s="239"/>
      <c r="J861" s="235"/>
      <c r="K861" s="235"/>
      <c r="L861" s="240"/>
      <c r="M861" s="241"/>
      <c r="N861" s="242"/>
      <c r="O861" s="242"/>
      <c r="P861" s="242"/>
      <c r="Q861" s="242"/>
      <c r="R861" s="242"/>
      <c r="S861" s="242"/>
      <c r="T861" s="24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44" t="s">
        <v>187</v>
      </c>
      <c r="AU861" s="244" t="s">
        <v>81</v>
      </c>
      <c r="AV861" s="13" t="s">
        <v>81</v>
      </c>
      <c r="AW861" s="13" t="s">
        <v>33</v>
      </c>
      <c r="AX861" s="13" t="s">
        <v>72</v>
      </c>
      <c r="AY861" s="244" t="s">
        <v>163</v>
      </c>
    </row>
    <row r="862" spans="1:51" s="14" customFormat="1" ht="12">
      <c r="A862" s="14"/>
      <c r="B862" s="245"/>
      <c r="C862" s="246"/>
      <c r="D862" s="227" t="s">
        <v>187</v>
      </c>
      <c r="E862" s="247" t="s">
        <v>19</v>
      </c>
      <c r="F862" s="248" t="s">
        <v>190</v>
      </c>
      <c r="G862" s="246"/>
      <c r="H862" s="249">
        <v>73.08</v>
      </c>
      <c r="I862" s="250"/>
      <c r="J862" s="246"/>
      <c r="K862" s="246"/>
      <c r="L862" s="251"/>
      <c r="M862" s="252"/>
      <c r="N862" s="253"/>
      <c r="O862" s="253"/>
      <c r="P862" s="253"/>
      <c r="Q862" s="253"/>
      <c r="R862" s="253"/>
      <c r="S862" s="253"/>
      <c r="T862" s="25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255" t="s">
        <v>187</v>
      </c>
      <c r="AU862" s="255" t="s">
        <v>81</v>
      </c>
      <c r="AV862" s="14" t="s">
        <v>170</v>
      </c>
      <c r="AW862" s="14" t="s">
        <v>33</v>
      </c>
      <c r="AX862" s="14" t="s">
        <v>79</v>
      </c>
      <c r="AY862" s="255" t="s">
        <v>163</v>
      </c>
    </row>
    <row r="863" spans="1:65" s="2" customFormat="1" ht="24.15" customHeight="1">
      <c r="A863" s="40"/>
      <c r="B863" s="41"/>
      <c r="C863" s="214" t="s">
        <v>1456</v>
      </c>
      <c r="D863" s="214" t="s">
        <v>165</v>
      </c>
      <c r="E863" s="215" t="s">
        <v>1457</v>
      </c>
      <c r="F863" s="216" t="s">
        <v>1458</v>
      </c>
      <c r="G863" s="217" t="s">
        <v>168</v>
      </c>
      <c r="H863" s="218">
        <v>73.08</v>
      </c>
      <c r="I863" s="219"/>
      <c r="J863" s="220">
        <f>ROUND(I863*H863,2)</f>
        <v>0</v>
      </c>
      <c r="K863" s="216" t="s">
        <v>169</v>
      </c>
      <c r="L863" s="46"/>
      <c r="M863" s="221" t="s">
        <v>19</v>
      </c>
      <c r="N863" s="222" t="s">
        <v>43</v>
      </c>
      <c r="O863" s="86"/>
      <c r="P863" s="223">
        <f>O863*H863</f>
        <v>0</v>
      </c>
      <c r="Q863" s="223">
        <v>0.00033</v>
      </c>
      <c r="R863" s="223">
        <f>Q863*H863</f>
        <v>0.0241164</v>
      </c>
      <c r="S863" s="223">
        <v>0</v>
      </c>
      <c r="T863" s="224">
        <f>S863*H863</f>
        <v>0</v>
      </c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R863" s="225" t="s">
        <v>278</v>
      </c>
      <c r="AT863" s="225" t="s">
        <v>165</v>
      </c>
      <c r="AU863" s="225" t="s">
        <v>81</v>
      </c>
      <c r="AY863" s="19" t="s">
        <v>163</v>
      </c>
      <c r="BE863" s="226">
        <f>IF(N863="základní",J863,0)</f>
        <v>0</v>
      </c>
      <c r="BF863" s="226">
        <f>IF(N863="snížená",J863,0)</f>
        <v>0</v>
      </c>
      <c r="BG863" s="226">
        <f>IF(N863="zákl. přenesená",J863,0)</f>
        <v>0</v>
      </c>
      <c r="BH863" s="226">
        <f>IF(N863="sníž. přenesená",J863,0)</f>
        <v>0</v>
      </c>
      <c r="BI863" s="226">
        <f>IF(N863="nulová",J863,0)</f>
        <v>0</v>
      </c>
      <c r="BJ863" s="19" t="s">
        <v>79</v>
      </c>
      <c r="BK863" s="226">
        <f>ROUND(I863*H863,2)</f>
        <v>0</v>
      </c>
      <c r="BL863" s="19" t="s">
        <v>278</v>
      </c>
      <c r="BM863" s="225" t="s">
        <v>1459</v>
      </c>
    </row>
    <row r="864" spans="1:47" s="2" customFormat="1" ht="12">
      <c r="A864" s="40"/>
      <c r="B864" s="41"/>
      <c r="C864" s="42"/>
      <c r="D864" s="227" t="s">
        <v>172</v>
      </c>
      <c r="E864" s="42"/>
      <c r="F864" s="228" t="s">
        <v>1460</v>
      </c>
      <c r="G864" s="42"/>
      <c r="H864" s="42"/>
      <c r="I864" s="229"/>
      <c r="J864" s="42"/>
      <c r="K864" s="42"/>
      <c r="L864" s="46"/>
      <c r="M864" s="230"/>
      <c r="N864" s="231"/>
      <c r="O864" s="86"/>
      <c r="P864" s="86"/>
      <c r="Q864" s="86"/>
      <c r="R864" s="86"/>
      <c r="S864" s="86"/>
      <c r="T864" s="87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T864" s="19" t="s">
        <v>172</v>
      </c>
      <c r="AU864" s="19" t="s">
        <v>81</v>
      </c>
    </row>
    <row r="865" spans="1:47" s="2" customFormat="1" ht="12">
      <c r="A865" s="40"/>
      <c r="B865" s="41"/>
      <c r="C865" s="42"/>
      <c r="D865" s="232" t="s">
        <v>174</v>
      </c>
      <c r="E865" s="42"/>
      <c r="F865" s="233" t="s">
        <v>1461</v>
      </c>
      <c r="G865" s="42"/>
      <c r="H865" s="42"/>
      <c r="I865" s="229"/>
      <c r="J865" s="42"/>
      <c r="K865" s="42"/>
      <c r="L865" s="46"/>
      <c r="M865" s="230"/>
      <c r="N865" s="231"/>
      <c r="O865" s="86"/>
      <c r="P865" s="86"/>
      <c r="Q865" s="86"/>
      <c r="R865" s="86"/>
      <c r="S865" s="86"/>
      <c r="T865" s="87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T865" s="19" t="s">
        <v>174</v>
      </c>
      <c r="AU865" s="19" t="s">
        <v>81</v>
      </c>
    </row>
    <row r="866" spans="1:65" s="2" customFormat="1" ht="33" customHeight="1">
      <c r="A866" s="40"/>
      <c r="B866" s="41"/>
      <c r="C866" s="214" t="s">
        <v>1462</v>
      </c>
      <c r="D866" s="214" t="s">
        <v>165</v>
      </c>
      <c r="E866" s="215" t="s">
        <v>1463</v>
      </c>
      <c r="F866" s="216" t="s">
        <v>1464</v>
      </c>
      <c r="G866" s="217" t="s">
        <v>168</v>
      </c>
      <c r="H866" s="218">
        <v>73.08</v>
      </c>
      <c r="I866" s="219"/>
      <c r="J866" s="220">
        <f>ROUND(I866*H866,2)</f>
        <v>0</v>
      </c>
      <c r="K866" s="216" t="s">
        <v>169</v>
      </c>
      <c r="L866" s="46"/>
      <c r="M866" s="221" t="s">
        <v>19</v>
      </c>
      <c r="N866" s="222" t="s">
        <v>43</v>
      </c>
      <c r="O866" s="86"/>
      <c r="P866" s="223">
        <f>O866*H866</f>
        <v>0</v>
      </c>
      <c r="Q866" s="223">
        <v>0.00472</v>
      </c>
      <c r="R866" s="223">
        <f>Q866*H866</f>
        <v>0.3449376</v>
      </c>
      <c r="S866" s="223">
        <v>0</v>
      </c>
      <c r="T866" s="224">
        <f>S866*H866</f>
        <v>0</v>
      </c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R866" s="225" t="s">
        <v>278</v>
      </c>
      <c r="AT866" s="225" t="s">
        <v>165</v>
      </c>
      <c r="AU866" s="225" t="s">
        <v>81</v>
      </c>
      <c r="AY866" s="19" t="s">
        <v>163</v>
      </c>
      <c r="BE866" s="226">
        <f>IF(N866="základní",J866,0)</f>
        <v>0</v>
      </c>
      <c r="BF866" s="226">
        <f>IF(N866="snížená",J866,0)</f>
        <v>0</v>
      </c>
      <c r="BG866" s="226">
        <f>IF(N866="zákl. přenesená",J866,0)</f>
        <v>0</v>
      </c>
      <c r="BH866" s="226">
        <f>IF(N866="sníž. přenesená",J866,0)</f>
        <v>0</v>
      </c>
      <c r="BI866" s="226">
        <f>IF(N866="nulová",J866,0)</f>
        <v>0</v>
      </c>
      <c r="BJ866" s="19" t="s">
        <v>79</v>
      </c>
      <c r="BK866" s="226">
        <f>ROUND(I866*H866,2)</f>
        <v>0</v>
      </c>
      <c r="BL866" s="19" t="s">
        <v>278</v>
      </c>
      <c r="BM866" s="225" t="s">
        <v>1465</v>
      </c>
    </row>
    <row r="867" spans="1:47" s="2" customFormat="1" ht="12">
      <c r="A867" s="40"/>
      <c r="B867" s="41"/>
      <c r="C867" s="42"/>
      <c r="D867" s="227" t="s">
        <v>172</v>
      </c>
      <c r="E867" s="42"/>
      <c r="F867" s="228" t="s">
        <v>1466</v>
      </c>
      <c r="G867" s="42"/>
      <c r="H867" s="42"/>
      <c r="I867" s="229"/>
      <c r="J867" s="42"/>
      <c r="K867" s="42"/>
      <c r="L867" s="46"/>
      <c r="M867" s="230"/>
      <c r="N867" s="231"/>
      <c r="O867" s="86"/>
      <c r="P867" s="86"/>
      <c r="Q867" s="86"/>
      <c r="R867" s="86"/>
      <c r="S867" s="86"/>
      <c r="T867" s="87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T867" s="19" t="s">
        <v>172</v>
      </c>
      <c r="AU867" s="19" t="s">
        <v>81</v>
      </c>
    </row>
    <row r="868" spans="1:47" s="2" customFormat="1" ht="12">
      <c r="A868" s="40"/>
      <c r="B868" s="41"/>
      <c r="C868" s="42"/>
      <c r="D868" s="232" t="s">
        <v>174</v>
      </c>
      <c r="E868" s="42"/>
      <c r="F868" s="233" t="s">
        <v>1467</v>
      </c>
      <c r="G868" s="42"/>
      <c r="H868" s="42"/>
      <c r="I868" s="229"/>
      <c r="J868" s="42"/>
      <c r="K868" s="42"/>
      <c r="L868" s="46"/>
      <c r="M868" s="230"/>
      <c r="N868" s="231"/>
      <c r="O868" s="86"/>
      <c r="P868" s="86"/>
      <c r="Q868" s="86"/>
      <c r="R868" s="86"/>
      <c r="S868" s="86"/>
      <c r="T868" s="87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T868" s="19" t="s">
        <v>174</v>
      </c>
      <c r="AU868" s="19" t="s">
        <v>81</v>
      </c>
    </row>
    <row r="869" spans="1:63" s="12" customFormat="1" ht="22.8" customHeight="1">
      <c r="A869" s="12"/>
      <c r="B869" s="198"/>
      <c r="C869" s="199"/>
      <c r="D869" s="200" t="s">
        <v>71</v>
      </c>
      <c r="E869" s="212" t="s">
        <v>1468</v>
      </c>
      <c r="F869" s="212" t="s">
        <v>1469</v>
      </c>
      <c r="G869" s="199"/>
      <c r="H869" s="199"/>
      <c r="I869" s="202"/>
      <c r="J869" s="213">
        <f>BK869</f>
        <v>0</v>
      </c>
      <c r="K869" s="199"/>
      <c r="L869" s="204"/>
      <c r="M869" s="205"/>
      <c r="N869" s="206"/>
      <c r="O869" s="206"/>
      <c r="P869" s="207">
        <f>SUM(P870:P878)</f>
        <v>0</v>
      </c>
      <c r="Q869" s="206"/>
      <c r="R869" s="207">
        <f>SUM(R870:R878)</f>
        <v>0.8574999999999999</v>
      </c>
      <c r="S869" s="206"/>
      <c r="T869" s="208">
        <f>SUM(T870:T878)</f>
        <v>0</v>
      </c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R869" s="209" t="s">
        <v>81</v>
      </c>
      <c r="AT869" s="210" t="s">
        <v>71</v>
      </c>
      <c r="AU869" s="210" t="s">
        <v>79</v>
      </c>
      <c r="AY869" s="209" t="s">
        <v>163</v>
      </c>
      <c r="BK869" s="211">
        <f>SUM(BK870:BK878)</f>
        <v>0</v>
      </c>
    </row>
    <row r="870" spans="1:65" s="2" customFormat="1" ht="24.15" customHeight="1">
      <c r="A870" s="40"/>
      <c r="B870" s="41"/>
      <c r="C870" s="214" t="s">
        <v>1470</v>
      </c>
      <c r="D870" s="214" t="s">
        <v>165</v>
      </c>
      <c r="E870" s="215" t="s">
        <v>1471</v>
      </c>
      <c r="F870" s="216" t="s">
        <v>1472</v>
      </c>
      <c r="G870" s="217" t="s">
        <v>168</v>
      </c>
      <c r="H870" s="218">
        <v>1750</v>
      </c>
      <c r="I870" s="219"/>
      <c r="J870" s="220">
        <f>ROUND(I870*H870,2)</f>
        <v>0</v>
      </c>
      <c r="K870" s="216" t="s">
        <v>169</v>
      </c>
      <c r="L870" s="46"/>
      <c r="M870" s="221" t="s">
        <v>19</v>
      </c>
      <c r="N870" s="222" t="s">
        <v>43</v>
      </c>
      <c r="O870" s="86"/>
      <c r="P870" s="223">
        <f>O870*H870</f>
        <v>0</v>
      </c>
      <c r="Q870" s="223">
        <v>0</v>
      </c>
      <c r="R870" s="223">
        <f>Q870*H870</f>
        <v>0</v>
      </c>
      <c r="S870" s="223">
        <v>0</v>
      </c>
      <c r="T870" s="224">
        <f>S870*H870</f>
        <v>0</v>
      </c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R870" s="225" t="s">
        <v>278</v>
      </c>
      <c r="AT870" s="225" t="s">
        <v>165</v>
      </c>
      <c r="AU870" s="225" t="s">
        <v>81</v>
      </c>
      <c r="AY870" s="19" t="s">
        <v>163</v>
      </c>
      <c r="BE870" s="226">
        <f>IF(N870="základní",J870,0)</f>
        <v>0</v>
      </c>
      <c r="BF870" s="226">
        <f>IF(N870="snížená",J870,0)</f>
        <v>0</v>
      </c>
      <c r="BG870" s="226">
        <f>IF(N870="zákl. přenesená",J870,0)</f>
        <v>0</v>
      </c>
      <c r="BH870" s="226">
        <f>IF(N870="sníž. přenesená",J870,0)</f>
        <v>0</v>
      </c>
      <c r="BI870" s="226">
        <f>IF(N870="nulová",J870,0)</f>
        <v>0</v>
      </c>
      <c r="BJ870" s="19" t="s">
        <v>79</v>
      </c>
      <c r="BK870" s="226">
        <f>ROUND(I870*H870,2)</f>
        <v>0</v>
      </c>
      <c r="BL870" s="19" t="s">
        <v>278</v>
      </c>
      <c r="BM870" s="225" t="s">
        <v>1473</v>
      </c>
    </row>
    <row r="871" spans="1:47" s="2" customFormat="1" ht="12">
      <c r="A871" s="40"/>
      <c r="B871" s="41"/>
      <c r="C871" s="42"/>
      <c r="D871" s="227" t="s">
        <v>172</v>
      </c>
      <c r="E871" s="42"/>
      <c r="F871" s="228" t="s">
        <v>1474</v>
      </c>
      <c r="G871" s="42"/>
      <c r="H871" s="42"/>
      <c r="I871" s="229"/>
      <c r="J871" s="42"/>
      <c r="K871" s="42"/>
      <c r="L871" s="46"/>
      <c r="M871" s="230"/>
      <c r="N871" s="231"/>
      <c r="O871" s="86"/>
      <c r="P871" s="86"/>
      <c r="Q871" s="86"/>
      <c r="R871" s="86"/>
      <c r="S871" s="86"/>
      <c r="T871" s="87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T871" s="19" t="s">
        <v>172</v>
      </c>
      <c r="AU871" s="19" t="s">
        <v>81</v>
      </c>
    </row>
    <row r="872" spans="1:47" s="2" customFormat="1" ht="12">
      <c r="A872" s="40"/>
      <c r="B872" s="41"/>
      <c r="C872" s="42"/>
      <c r="D872" s="232" t="s">
        <v>174</v>
      </c>
      <c r="E872" s="42"/>
      <c r="F872" s="233" t="s">
        <v>1475</v>
      </c>
      <c r="G872" s="42"/>
      <c r="H872" s="42"/>
      <c r="I872" s="229"/>
      <c r="J872" s="42"/>
      <c r="K872" s="42"/>
      <c r="L872" s="46"/>
      <c r="M872" s="230"/>
      <c r="N872" s="231"/>
      <c r="O872" s="86"/>
      <c r="P872" s="86"/>
      <c r="Q872" s="86"/>
      <c r="R872" s="86"/>
      <c r="S872" s="86"/>
      <c r="T872" s="87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T872" s="19" t="s">
        <v>174</v>
      </c>
      <c r="AU872" s="19" t="s">
        <v>81</v>
      </c>
    </row>
    <row r="873" spans="1:65" s="2" customFormat="1" ht="24.15" customHeight="1">
      <c r="A873" s="40"/>
      <c r="B873" s="41"/>
      <c r="C873" s="214" t="s">
        <v>1476</v>
      </c>
      <c r="D873" s="214" t="s">
        <v>165</v>
      </c>
      <c r="E873" s="215" t="s">
        <v>1477</v>
      </c>
      <c r="F873" s="216" t="s">
        <v>1478</v>
      </c>
      <c r="G873" s="217" t="s">
        <v>168</v>
      </c>
      <c r="H873" s="218">
        <v>1750</v>
      </c>
      <c r="I873" s="219"/>
      <c r="J873" s="220">
        <f>ROUND(I873*H873,2)</f>
        <v>0</v>
      </c>
      <c r="K873" s="216" t="s">
        <v>169</v>
      </c>
      <c r="L873" s="46"/>
      <c r="M873" s="221" t="s">
        <v>19</v>
      </c>
      <c r="N873" s="222" t="s">
        <v>43</v>
      </c>
      <c r="O873" s="86"/>
      <c r="P873" s="223">
        <f>O873*H873</f>
        <v>0</v>
      </c>
      <c r="Q873" s="223">
        <v>0.0002</v>
      </c>
      <c r="R873" s="223">
        <f>Q873*H873</f>
        <v>0.35000000000000003</v>
      </c>
      <c r="S873" s="223">
        <v>0</v>
      </c>
      <c r="T873" s="224">
        <f>S873*H873</f>
        <v>0</v>
      </c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R873" s="225" t="s">
        <v>278</v>
      </c>
      <c r="AT873" s="225" t="s">
        <v>165</v>
      </c>
      <c r="AU873" s="225" t="s">
        <v>81</v>
      </c>
      <c r="AY873" s="19" t="s">
        <v>163</v>
      </c>
      <c r="BE873" s="226">
        <f>IF(N873="základní",J873,0)</f>
        <v>0</v>
      </c>
      <c r="BF873" s="226">
        <f>IF(N873="snížená",J873,0)</f>
        <v>0</v>
      </c>
      <c r="BG873" s="226">
        <f>IF(N873="zákl. přenesená",J873,0)</f>
        <v>0</v>
      </c>
      <c r="BH873" s="226">
        <f>IF(N873="sníž. přenesená",J873,0)</f>
        <v>0</v>
      </c>
      <c r="BI873" s="226">
        <f>IF(N873="nulová",J873,0)</f>
        <v>0</v>
      </c>
      <c r="BJ873" s="19" t="s">
        <v>79</v>
      </c>
      <c r="BK873" s="226">
        <f>ROUND(I873*H873,2)</f>
        <v>0</v>
      </c>
      <c r="BL873" s="19" t="s">
        <v>278</v>
      </c>
      <c r="BM873" s="225" t="s">
        <v>1479</v>
      </c>
    </row>
    <row r="874" spans="1:47" s="2" customFormat="1" ht="12">
      <c r="A874" s="40"/>
      <c r="B874" s="41"/>
      <c r="C874" s="42"/>
      <c r="D874" s="227" t="s">
        <v>172</v>
      </c>
      <c r="E874" s="42"/>
      <c r="F874" s="228" t="s">
        <v>1480</v>
      </c>
      <c r="G874" s="42"/>
      <c r="H874" s="42"/>
      <c r="I874" s="229"/>
      <c r="J874" s="42"/>
      <c r="K874" s="42"/>
      <c r="L874" s="46"/>
      <c r="M874" s="230"/>
      <c r="N874" s="231"/>
      <c r="O874" s="86"/>
      <c r="P874" s="86"/>
      <c r="Q874" s="86"/>
      <c r="R874" s="86"/>
      <c r="S874" s="86"/>
      <c r="T874" s="87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T874" s="19" t="s">
        <v>172</v>
      </c>
      <c r="AU874" s="19" t="s">
        <v>81</v>
      </c>
    </row>
    <row r="875" spans="1:47" s="2" customFormat="1" ht="12">
      <c r="A875" s="40"/>
      <c r="B875" s="41"/>
      <c r="C875" s="42"/>
      <c r="D875" s="232" t="s">
        <v>174</v>
      </c>
      <c r="E875" s="42"/>
      <c r="F875" s="233" t="s">
        <v>1481</v>
      </c>
      <c r="G875" s="42"/>
      <c r="H875" s="42"/>
      <c r="I875" s="229"/>
      <c r="J875" s="42"/>
      <c r="K875" s="42"/>
      <c r="L875" s="46"/>
      <c r="M875" s="230"/>
      <c r="N875" s="231"/>
      <c r="O875" s="86"/>
      <c r="P875" s="86"/>
      <c r="Q875" s="86"/>
      <c r="R875" s="86"/>
      <c r="S875" s="86"/>
      <c r="T875" s="87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T875" s="19" t="s">
        <v>174</v>
      </c>
      <c r="AU875" s="19" t="s">
        <v>81</v>
      </c>
    </row>
    <row r="876" spans="1:65" s="2" customFormat="1" ht="24.15" customHeight="1">
      <c r="A876" s="40"/>
      <c r="B876" s="41"/>
      <c r="C876" s="214" t="s">
        <v>1482</v>
      </c>
      <c r="D876" s="214" t="s">
        <v>165</v>
      </c>
      <c r="E876" s="215" t="s">
        <v>1483</v>
      </c>
      <c r="F876" s="216" t="s">
        <v>1484</v>
      </c>
      <c r="G876" s="217" t="s">
        <v>168</v>
      </c>
      <c r="H876" s="218">
        <v>1750</v>
      </c>
      <c r="I876" s="219"/>
      <c r="J876" s="220">
        <f>ROUND(I876*H876,2)</f>
        <v>0</v>
      </c>
      <c r="K876" s="216" t="s">
        <v>169</v>
      </c>
      <c r="L876" s="46"/>
      <c r="M876" s="221" t="s">
        <v>19</v>
      </c>
      <c r="N876" s="222" t="s">
        <v>43</v>
      </c>
      <c r="O876" s="86"/>
      <c r="P876" s="223">
        <f>O876*H876</f>
        <v>0</v>
      </c>
      <c r="Q876" s="223">
        <v>0.00029</v>
      </c>
      <c r="R876" s="223">
        <f>Q876*H876</f>
        <v>0.5075</v>
      </c>
      <c r="S876" s="223">
        <v>0</v>
      </c>
      <c r="T876" s="224">
        <f>S876*H876</f>
        <v>0</v>
      </c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R876" s="225" t="s">
        <v>278</v>
      </c>
      <c r="AT876" s="225" t="s">
        <v>165</v>
      </c>
      <c r="AU876" s="225" t="s">
        <v>81</v>
      </c>
      <c r="AY876" s="19" t="s">
        <v>163</v>
      </c>
      <c r="BE876" s="226">
        <f>IF(N876="základní",J876,0)</f>
        <v>0</v>
      </c>
      <c r="BF876" s="226">
        <f>IF(N876="snížená",J876,0)</f>
        <v>0</v>
      </c>
      <c r="BG876" s="226">
        <f>IF(N876="zákl. přenesená",J876,0)</f>
        <v>0</v>
      </c>
      <c r="BH876" s="226">
        <f>IF(N876="sníž. přenesená",J876,0)</f>
        <v>0</v>
      </c>
      <c r="BI876" s="226">
        <f>IF(N876="nulová",J876,0)</f>
        <v>0</v>
      </c>
      <c r="BJ876" s="19" t="s">
        <v>79</v>
      </c>
      <c r="BK876" s="226">
        <f>ROUND(I876*H876,2)</f>
        <v>0</v>
      </c>
      <c r="BL876" s="19" t="s">
        <v>278</v>
      </c>
      <c r="BM876" s="225" t="s">
        <v>1485</v>
      </c>
    </row>
    <row r="877" spans="1:47" s="2" customFormat="1" ht="12">
      <c r="A877" s="40"/>
      <c r="B877" s="41"/>
      <c r="C877" s="42"/>
      <c r="D877" s="227" t="s">
        <v>172</v>
      </c>
      <c r="E877" s="42"/>
      <c r="F877" s="228" t="s">
        <v>1486</v>
      </c>
      <c r="G877" s="42"/>
      <c r="H877" s="42"/>
      <c r="I877" s="229"/>
      <c r="J877" s="42"/>
      <c r="K877" s="42"/>
      <c r="L877" s="46"/>
      <c r="M877" s="230"/>
      <c r="N877" s="231"/>
      <c r="O877" s="86"/>
      <c r="P877" s="86"/>
      <c r="Q877" s="86"/>
      <c r="R877" s="86"/>
      <c r="S877" s="86"/>
      <c r="T877" s="87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T877" s="19" t="s">
        <v>172</v>
      </c>
      <c r="AU877" s="19" t="s">
        <v>81</v>
      </c>
    </row>
    <row r="878" spans="1:47" s="2" customFormat="1" ht="12">
      <c r="A878" s="40"/>
      <c r="B878" s="41"/>
      <c r="C878" s="42"/>
      <c r="D878" s="232" t="s">
        <v>174</v>
      </c>
      <c r="E878" s="42"/>
      <c r="F878" s="233" t="s">
        <v>1487</v>
      </c>
      <c r="G878" s="42"/>
      <c r="H878" s="42"/>
      <c r="I878" s="229"/>
      <c r="J878" s="42"/>
      <c r="K878" s="42"/>
      <c r="L878" s="46"/>
      <c r="M878" s="230"/>
      <c r="N878" s="231"/>
      <c r="O878" s="86"/>
      <c r="P878" s="86"/>
      <c r="Q878" s="86"/>
      <c r="R878" s="86"/>
      <c r="S878" s="86"/>
      <c r="T878" s="87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T878" s="19" t="s">
        <v>174</v>
      </c>
      <c r="AU878" s="19" t="s">
        <v>81</v>
      </c>
    </row>
    <row r="879" spans="1:63" s="12" customFormat="1" ht="22.8" customHeight="1">
      <c r="A879" s="12"/>
      <c r="B879" s="198"/>
      <c r="C879" s="199"/>
      <c r="D879" s="200" t="s">
        <v>71</v>
      </c>
      <c r="E879" s="212" t="s">
        <v>1488</v>
      </c>
      <c r="F879" s="212" t="s">
        <v>1489</v>
      </c>
      <c r="G879" s="199"/>
      <c r="H879" s="199"/>
      <c r="I879" s="202"/>
      <c r="J879" s="213">
        <f>BK879</f>
        <v>0</v>
      </c>
      <c r="K879" s="199"/>
      <c r="L879" s="204"/>
      <c r="M879" s="205"/>
      <c r="N879" s="206"/>
      <c r="O879" s="206"/>
      <c r="P879" s="207">
        <f>SUM(P880:P896)</f>
        <v>0</v>
      </c>
      <c r="Q879" s="206"/>
      <c r="R879" s="207">
        <f>SUM(R880:R896)</f>
        <v>0.925695</v>
      </c>
      <c r="S879" s="206"/>
      <c r="T879" s="208">
        <f>SUM(T880:T896)</f>
        <v>0</v>
      </c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R879" s="209" t="s">
        <v>81</v>
      </c>
      <c r="AT879" s="210" t="s">
        <v>71</v>
      </c>
      <c r="AU879" s="210" t="s">
        <v>79</v>
      </c>
      <c r="AY879" s="209" t="s">
        <v>163</v>
      </c>
      <c r="BK879" s="211">
        <f>SUM(BK880:BK896)</f>
        <v>0</v>
      </c>
    </row>
    <row r="880" spans="1:65" s="2" customFormat="1" ht="24.15" customHeight="1">
      <c r="A880" s="40"/>
      <c r="B880" s="41"/>
      <c r="C880" s="214" t="s">
        <v>1490</v>
      </c>
      <c r="D880" s="214" t="s">
        <v>165</v>
      </c>
      <c r="E880" s="215" t="s">
        <v>1491</v>
      </c>
      <c r="F880" s="216" t="s">
        <v>1492</v>
      </c>
      <c r="G880" s="217" t="s">
        <v>168</v>
      </c>
      <c r="H880" s="218">
        <v>850</v>
      </c>
      <c r="I880" s="219"/>
      <c r="J880" s="220">
        <f>ROUND(I880*H880,2)</f>
        <v>0</v>
      </c>
      <c r="K880" s="216" t="s">
        <v>169</v>
      </c>
      <c r="L880" s="46"/>
      <c r="M880" s="221" t="s">
        <v>19</v>
      </c>
      <c r="N880" s="222" t="s">
        <v>43</v>
      </c>
      <c r="O880" s="86"/>
      <c r="P880" s="223">
        <f>O880*H880</f>
        <v>0</v>
      </c>
      <c r="Q880" s="223">
        <v>0</v>
      </c>
      <c r="R880" s="223">
        <f>Q880*H880</f>
        <v>0</v>
      </c>
      <c r="S880" s="223">
        <v>0</v>
      </c>
      <c r="T880" s="224">
        <f>S880*H880</f>
        <v>0</v>
      </c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R880" s="225" t="s">
        <v>278</v>
      </c>
      <c r="AT880" s="225" t="s">
        <v>165</v>
      </c>
      <c r="AU880" s="225" t="s">
        <v>81</v>
      </c>
      <c r="AY880" s="19" t="s">
        <v>163</v>
      </c>
      <c r="BE880" s="226">
        <f>IF(N880="základní",J880,0)</f>
        <v>0</v>
      </c>
      <c r="BF880" s="226">
        <f>IF(N880="snížená",J880,0)</f>
        <v>0</v>
      </c>
      <c r="BG880" s="226">
        <f>IF(N880="zákl. přenesená",J880,0)</f>
        <v>0</v>
      </c>
      <c r="BH880" s="226">
        <f>IF(N880="sníž. přenesená",J880,0)</f>
        <v>0</v>
      </c>
      <c r="BI880" s="226">
        <f>IF(N880="nulová",J880,0)</f>
        <v>0</v>
      </c>
      <c r="BJ880" s="19" t="s">
        <v>79</v>
      </c>
      <c r="BK880" s="226">
        <f>ROUND(I880*H880,2)</f>
        <v>0</v>
      </c>
      <c r="BL880" s="19" t="s">
        <v>278</v>
      </c>
      <c r="BM880" s="225" t="s">
        <v>1493</v>
      </c>
    </row>
    <row r="881" spans="1:47" s="2" customFormat="1" ht="12">
      <c r="A881" s="40"/>
      <c r="B881" s="41"/>
      <c r="C881" s="42"/>
      <c r="D881" s="227" t="s">
        <v>172</v>
      </c>
      <c r="E881" s="42"/>
      <c r="F881" s="228" t="s">
        <v>1494</v>
      </c>
      <c r="G881" s="42"/>
      <c r="H881" s="42"/>
      <c r="I881" s="229"/>
      <c r="J881" s="42"/>
      <c r="K881" s="42"/>
      <c r="L881" s="46"/>
      <c r="M881" s="230"/>
      <c r="N881" s="231"/>
      <c r="O881" s="86"/>
      <c r="P881" s="86"/>
      <c r="Q881" s="86"/>
      <c r="R881" s="86"/>
      <c r="S881" s="86"/>
      <c r="T881" s="87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T881" s="19" t="s">
        <v>172</v>
      </c>
      <c r="AU881" s="19" t="s">
        <v>81</v>
      </c>
    </row>
    <row r="882" spans="1:47" s="2" customFormat="1" ht="12">
      <c r="A882" s="40"/>
      <c r="B882" s="41"/>
      <c r="C882" s="42"/>
      <c r="D882" s="232" t="s">
        <v>174</v>
      </c>
      <c r="E882" s="42"/>
      <c r="F882" s="233" t="s">
        <v>1495</v>
      </c>
      <c r="G882" s="42"/>
      <c r="H882" s="42"/>
      <c r="I882" s="229"/>
      <c r="J882" s="42"/>
      <c r="K882" s="42"/>
      <c r="L882" s="46"/>
      <c r="M882" s="230"/>
      <c r="N882" s="231"/>
      <c r="O882" s="86"/>
      <c r="P882" s="86"/>
      <c r="Q882" s="86"/>
      <c r="R882" s="86"/>
      <c r="S882" s="86"/>
      <c r="T882" s="87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T882" s="19" t="s">
        <v>174</v>
      </c>
      <c r="AU882" s="19" t="s">
        <v>81</v>
      </c>
    </row>
    <row r="883" spans="1:65" s="2" customFormat="1" ht="24.15" customHeight="1">
      <c r="A883" s="40"/>
      <c r="B883" s="41"/>
      <c r="C883" s="214" t="s">
        <v>1496</v>
      </c>
      <c r="D883" s="214" t="s">
        <v>165</v>
      </c>
      <c r="E883" s="215" t="s">
        <v>1497</v>
      </c>
      <c r="F883" s="216" t="s">
        <v>1498</v>
      </c>
      <c r="G883" s="217" t="s">
        <v>168</v>
      </c>
      <c r="H883" s="218">
        <v>850</v>
      </c>
      <c r="I883" s="219"/>
      <c r="J883" s="220">
        <f>ROUND(I883*H883,2)</f>
        <v>0</v>
      </c>
      <c r="K883" s="216" t="s">
        <v>169</v>
      </c>
      <c r="L883" s="46"/>
      <c r="M883" s="221" t="s">
        <v>19</v>
      </c>
      <c r="N883" s="222" t="s">
        <v>43</v>
      </c>
      <c r="O883" s="86"/>
      <c r="P883" s="223">
        <f>O883*H883</f>
        <v>0</v>
      </c>
      <c r="Q883" s="223">
        <v>0.00053</v>
      </c>
      <c r="R883" s="223">
        <f>Q883*H883</f>
        <v>0.45049999999999996</v>
      </c>
      <c r="S883" s="223">
        <v>0</v>
      </c>
      <c r="T883" s="224">
        <f>S883*H883</f>
        <v>0</v>
      </c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R883" s="225" t="s">
        <v>278</v>
      </c>
      <c r="AT883" s="225" t="s">
        <v>165</v>
      </c>
      <c r="AU883" s="225" t="s">
        <v>81</v>
      </c>
      <c r="AY883" s="19" t="s">
        <v>163</v>
      </c>
      <c r="BE883" s="226">
        <f>IF(N883="základní",J883,0)</f>
        <v>0</v>
      </c>
      <c r="BF883" s="226">
        <f>IF(N883="snížená",J883,0)</f>
        <v>0</v>
      </c>
      <c r="BG883" s="226">
        <f>IF(N883="zákl. přenesená",J883,0)</f>
        <v>0</v>
      </c>
      <c r="BH883" s="226">
        <f>IF(N883="sníž. přenesená",J883,0)</f>
        <v>0</v>
      </c>
      <c r="BI883" s="226">
        <f>IF(N883="nulová",J883,0)</f>
        <v>0</v>
      </c>
      <c r="BJ883" s="19" t="s">
        <v>79</v>
      </c>
      <c r="BK883" s="226">
        <f>ROUND(I883*H883,2)</f>
        <v>0</v>
      </c>
      <c r="BL883" s="19" t="s">
        <v>278</v>
      </c>
      <c r="BM883" s="225" t="s">
        <v>1499</v>
      </c>
    </row>
    <row r="884" spans="1:47" s="2" customFormat="1" ht="12">
      <c r="A884" s="40"/>
      <c r="B884" s="41"/>
      <c r="C884" s="42"/>
      <c r="D884" s="227" t="s">
        <v>172</v>
      </c>
      <c r="E884" s="42"/>
      <c r="F884" s="228" t="s">
        <v>1500</v>
      </c>
      <c r="G884" s="42"/>
      <c r="H884" s="42"/>
      <c r="I884" s="229"/>
      <c r="J884" s="42"/>
      <c r="K884" s="42"/>
      <c r="L884" s="46"/>
      <c r="M884" s="230"/>
      <c r="N884" s="231"/>
      <c r="O884" s="86"/>
      <c r="P884" s="86"/>
      <c r="Q884" s="86"/>
      <c r="R884" s="86"/>
      <c r="S884" s="86"/>
      <c r="T884" s="87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T884" s="19" t="s">
        <v>172</v>
      </c>
      <c r="AU884" s="19" t="s">
        <v>81</v>
      </c>
    </row>
    <row r="885" spans="1:47" s="2" customFormat="1" ht="12">
      <c r="A885" s="40"/>
      <c r="B885" s="41"/>
      <c r="C885" s="42"/>
      <c r="D885" s="232" t="s">
        <v>174</v>
      </c>
      <c r="E885" s="42"/>
      <c r="F885" s="233" t="s">
        <v>1501</v>
      </c>
      <c r="G885" s="42"/>
      <c r="H885" s="42"/>
      <c r="I885" s="229"/>
      <c r="J885" s="42"/>
      <c r="K885" s="42"/>
      <c r="L885" s="46"/>
      <c r="M885" s="230"/>
      <c r="N885" s="231"/>
      <c r="O885" s="86"/>
      <c r="P885" s="86"/>
      <c r="Q885" s="86"/>
      <c r="R885" s="86"/>
      <c r="S885" s="86"/>
      <c r="T885" s="87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T885" s="19" t="s">
        <v>174</v>
      </c>
      <c r="AU885" s="19" t="s">
        <v>81</v>
      </c>
    </row>
    <row r="886" spans="1:65" s="2" customFormat="1" ht="24.15" customHeight="1">
      <c r="A886" s="40"/>
      <c r="B886" s="41"/>
      <c r="C886" s="214" t="s">
        <v>1502</v>
      </c>
      <c r="D886" s="214" t="s">
        <v>165</v>
      </c>
      <c r="E886" s="215" t="s">
        <v>1503</v>
      </c>
      <c r="F886" s="216" t="s">
        <v>1504</v>
      </c>
      <c r="G886" s="217" t="s">
        <v>168</v>
      </c>
      <c r="H886" s="218">
        <v>850</v>
      </c>
      <c r="I886" s="219"/>
      <c r="J886" s="220">
        <f>ROUND(I886*H886,2)</f>
        <v>0</v>
      </c>
      <c r="K886" s="216" t="s">
        <v>169</v>
      </c>
      <c r="L886" s="46"/>
      <c r="M886" s="221" t="s">
        <v>19</v>
      </c>
      <c r="N886" s="222" t="s">
        <v>43</v>
      </c>
      <c r="O886" s="86"/>
      <c r="P886" s="223">
        <f>O886*H886</f>
        <v>0</v>
      </c>
      <c r="Q886" s="223">
        <v>0.0003</v>
      </c>
      <c r="R886" s="223">
        <f>Q886*H886</f>
        <v>0.255</v>
      </c>
      <c r="S886" s="223">
        <v>0</v>
      </c>
      <c r="T886" s="224">
        <f>S886*H886</f>
        <v>0</v>
      </c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R886" s="225" t="s">
        <v>278</v>
      </c>
      <c r="AT886" s="225" t="s">
        <v>165</v>
      </c>
      <c r="AU886" s="225" t="s">
        <v>81</v>
      </c>
      <c r="AY886" s="19" t="s">
        <v>163</v>
      </c>
      <c r="BE886" s="226">
        <f>IF(N886="základní",J886,0)</f>
        <v>0</v>
      </c>
      <c r="BF886" s="226">
        <f>IF(N886="snížená",J886,0)</f>
        <v>0</v>
      </c>
      <c r="BG886" s="226">
        <f>IF(N886="zákl. přenesená",J886,0)</f>
        <v>0</v>
      </c>
      <c r="BH886" s="226">
        <f>IF(N886="sníž. přenesená",J886,0)</f>
        <v>0</v>
      </c>
      <c r="BI886" s="226">
        <f>IF(N886="nulová",J886,0)</f>
        <v>0</v>
      </c>
      <c r="BJ886" s="19" t="s">
        <v>79</v>
      </c>
      <c r="BK886" s="226">
        <f>ROUND(I886*H886,2)</f>
        <v>0</v>
      </c>
      <c r="BL886" s="19" t="s">
        <v>278</v>
      </c>
      <c r="BM886" s="225" t="s">
        <v>1505</v>
      </c>
    </row>
    <row r="887" spans="1:47" s="2" customFormat="1" ht="12">
      <c r="A887" s="40"/>
      <c r="B887" s="41"/>
      <c r="C887" s="42"/>
      <c r="D887" s="227" t="s">
        <v>172</v>
      </c>
      <c r="E887" s="42"/>
      <c r="F887" s="228" t="s">
        <v>1506</v>
      </c>
      <c r="G887" s="42"/>
      <c r="H887" s="42"/>
      <c r="I887" s="229"/>
      <c r="J887" s="42"/>
      <c r="K887" s="42"/>
      <c r="L887" s="46"/>
      <c r="M887" s="230"/>
      <c r="N887" s="231"/>
      <c r="O887" s="86"/>
      <c r="P887" s="86"/>
      <c r="Q887" s="86"/>
      <c r="R887" s="86"/>
      <c r="S887" s="86"/>
      <c r="T887" s="87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T887" s="19" t="s">
        <v>172</v>
      </c>
      <c r="AU887" s="19" t="s">
        <v>81</v>
      </c>
    </row>
    <row r="888" spans="1:47" s="2" customFormat="1" ht="12">
      <c r="A888" s="40"/>
      <c r="B888" s="41"/>
      <c r="C888" s="42"/>
      <c r="D888" s="232" t="s">
        <v>174</v>
      </c>
      <c r="E888" s="42"/>
      <c r="F888" s="233" t="s">
        <v>1507</v>
      </c>
      <c r="G888" s="42"/>
      <c r="H888" s="42"/>
      <c r="I888" s="229"/>
      <c r="J888" s="42"/>
      <c r="K888" s="42"/>
      <c r="L888" s="46"/>
      <c r="M888" s="230"/>
      <c r="N888" s="231"/>
      <c r="O888" s="86"/>
      <c r="P888" s="86"/>
      <c r="Q888" s="86"/>
      <c r="R888" s="86"/>
      <c r="S888" s="86"/>
      <c r="T888" s="87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T888" s="19" t="s">
        <v>174</v>
      </c>
      <c r="AU888" s="19" t="s">
        <v>81</v>
      </c>
    </row>
    <row r="889" spans="1:65" s="2" customFormat="1" ht="24.15" customHeight="1">
      <c r="A889" s="40"/>
      <c r="B889" s="41"/>
      <c r="C889" s="214" t="s">
        <v>1508</v>
      </c>
      <c r="D889" s="214" t="s">
        <v>165</v>
      </c>
      <c r="E889" s="215" t="s">
        <v>1509</v>
      </c>
      <c r="F889" s="216" t="s">
        <v>1510</v>
      </c>
      <c r="G889" s="217" t="s">
        <v>168</v>
      </c>
      <c r="H889" s="218">
        <v>850</v>
      </c>
      <c r="I889" s="219"/>
      <c r="J889" s="220">
        <f>ROUND(I889*H889,2)</f>
        <v>0</v>
      </c>
      <c r="K889" s="216" t="s">
        <v>169</v>
      </c>
      <c r="L889" s="46"/>
      <c r="M889" s="221" t="s">
        <v>19</v>
      </c>
      <c r="N889" s="222" t="s">
        <v>43</v>
      </c>
      <c r="O889" s="86"/>
      <c r="P889" s="223">
        <f>O889*H889</f>
        <v>0</v>
      </c>
      <c r="Q889" s="223">
        <v>0.00025</v>
      </c>
      <c r="R889" s="223">
        <f>Q889*H889</f>
        <v>0.2125</v>
      </c>
      <c r="S889" s="223">
        <v>0</v>
      </c>
      <c r="T889" s="224">
        <f>S889*H889</f>
        <v>0</v>
      </c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R889" s="225" t="s">
        <v>278</v>
      </c>
      <c r="AT889" s="225" t="s">
        <v>165</v>
      </c>
      <c r="AU889" s="225" t="s">
        <v>81</v>
      </c>
      <c r="AY889" s="19" t="s">
        <v>163</v>
      </c>
      <c r="BE889" s="226">
        <f>IF(N889="základní",J889,0)</f>
        <v>0</v>
      </c>
      <c r="BF889" s="226">
        <f>IF(N889="snížená",J889,0)</f>
        <v>0</v>
      </c>
      <c r="BG889" s="226">
        <f>IF(N889="zákl. přenesená",J889,0)</f>
        <v>0</v>
      </c>
      <c r="BH889" s="226">
        <f>IF(N889="sníž. přenesená",J889,0)</f>
        <v>0</v>
      </c>
      <c r="BI889" s="226">
        <f>IF(N889="nulová",J889,0)</f>
        <v>0</v>
      </c>
      <c r="BJ889" s="19" t="s">
        <v>79</v>
      </c>
      <c r="BK889" s="226">
        <f>ROUND(I889*H889,2)</f>
        <v>0</v>
      </c>
      <c r="BL889" s="19" t="s">
        <v>278</v>
      </c>
      <c r="BM889" s="225" t="s">
        <v>1511</v>
      </c>
    </row>
    <row r="890" spans="1:47" s="2" customFormat="1" ht="12">
      <c r="A890" s="40"/>
      <c r="B890" s="41"/>
      <c r="C890" s="42"/>
      <c r="D890" s="227" t="s">
        <v>172</v>
      </c>
      <c r="E890" s="42"/>
      <c r="F890" s="228" t="s">
        <v>1512</v>
      </c>
      <c r="G890" s="42"/>
      <c r="H890" s="42"/>
      <c r="I890" s="229"/>
      <c r="J890" s="42"/>
      <c r="K890" s="42"/>
      <c r="L890" s="46"/>
      <c r="M890" s="230"/>
      <c r="N890" s="231"/>
      <c r="O890" s="86"/>
      <c r="P890" s="86"/>
      <c r="Q890" s="86"/>
      <c r="R890" s="86"/>
      <c r="S890" s="86"/>
      <c r="T890" s="87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T890" s="19" t="s">
        <v>172</v>
      </c>
      <c r="AU890" s="19" t="s">
        <v>81</v>
      </c>
    </row>
    <row r="891" spans="1:47" s="2" customFormat="1" ht="12">
      <c r="A891" s="40"/>
      <c r="B891" s="41"/>
      <c r="C891" s="42"/>
      <c r="D891" s="232" t="s">
        <v>174</v>
      </c>
      <c r="E891" s="42"/>
      <c r="F891" s="233" t="s">
        <v>1513</v>
      </c>
      <c r="G891" s="42"/>
      <c r="H891" s="42"/>
      <c r="I891" s="229"/>
      <c r="J891" s="42"/>
      <c r="K891" s="42"/>
      <c r="L891" s="46"/>
      <c r="M891" s="230"/>
      <c r="N891" s="231"/>
      <c r="O891" s="86"/>
      <c r="P891" s="86"/>
      <c r="Q891" s="86"/>
      <c r="R891" s="86"/>
      <c r="S891" s="86"/>
      <c r="T891" s="87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T891" s="19" t="s">
        <v>174</v>
      </c>
      <c r="AU891" s="19" t="s">
        <v>81</v>
      </c>
    </row>
    <row r="892" spans="1:65" s="2" customFormat="1" ht="33" customHeight="1">
      <c r="A892" s="40"/>
      <c r="B892" s="41"/>
      <c r="C892" s="214" t="s">
        <v>1514</v>
      </c>
      <c r="D892" s="214" t="s">
        <v>165</v>
      </c>
      <c r="E892" s="215" t="s">
        <v>1515</v>
      </c>
      <c r="F892" s="216" t="s">
        <v>1516</v>
      </c>
      <c r="G892" s="217" t="s">
        <v>168</v>
      </c>
      <c r="H892" s="218">
        <v>4.05</v>
      </c>
      <c r="I892" s="219"/>
      <c r="J892" s="220">
        <f>ROUND(I892*H892,2)</f>
        <v>0</v>
      </c>
      <c r="K892" s="216" t="s">
        <v>169</v>
      </c>
      <c r="L892" s="46"/>
      <c r="M892" s="221" t="s">
        <v>19</v>
      </c>
      <c r="N892" s="222" t="s">
        <v>43</v>
      </c>
      <c r="O892" s="86"/>
      <c r="P892" s="223">
        <f>O892*H892</f>
        <v>0</v>
      </c>
      <c r="Q892" s="223">
        <v>0.0019</v>
      </c>
      <c r="R892" s="223">
        <f>Q892*H892</f>
        <v>0.007695</v>
      </c>
      <c r="S892" s="223">
        <v>0</v>
      </c>
      <c r="T892" s="224">
        <f>S892*H892</f>
        <v>0</v>
      </c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R892" s="225" t="s">
        <v>278</v>
      </c>
      <c r="AT892" s="225" t="s">
        <v>165</v>
      </c>
      <c r="AU892" s="225" t="s">
        <v>81</v>
      </c>
      <c r="AY892" s="19" t="s">
        <v>163</v>
      </c>
      <c r="BE892" s="226">
        <f>IF(N892="základní",J892,0)</f>
        <v>0</v>
      </c>
      <c r="BF892" s="226">
        <f>IF(N892="snížená",J892,0)</f>
        <v>0</v>
      </c>
      <c r="BG892" s="226">
        <f>IF(N892="zákl. přenesená",J892,0)</f>
        <v>0</v>
      </c>
      <c r="BH892" s="226">
        <f>IF(N892="sníž. přenesená",J892,0)</f>
        <v>0</v>
      </c>
      <c r="BI892" s="226">
        <f>IF(N892="nulová",J892,0)</f>
        <v>0</v>
      </c>
      <c r="BJ892" s="19" t="s">
        <v>79</v>
      </c>
      <c r="BK892" s="226">
        <f>ROUND(I892*H892,2)</f>
        <v>0</v>
      </c>
      <c r="BL892" s="19" t="s">
        <v>278</v>
      </c>
      <c r="BM892" s="225" t="s">
        <v>1517</v>
      </c>
    </row>
    <row r="893" spans="1:47" s="2" customFormat="1" ht="12">
      <c r="A893" s="40"/>
      <c r="B893" s="41"/>
      <c r="C893" s="42"/>
      <c r="D893" s="227" t="s">
        <v>172</v>
      </c>
      <c r="E893" s="42"/>
      <c r="F893" s="228" t="s">
        <v>1518</v>
      </c>
      <c r="G893" s="42"/>
      <c r="H893" s="42"/>
      <c r="I893" s="229"/>
      <c r="J893" s="42"/>
      <c r="K893" s="42"/>
      <c r="L893" s="46"/>
      <c r="M893" s="230"/>
      <c r="N893" s="231"/>
      <c r="O893" s="86"/>
      <c r="P893" s="86"/>
      <c r="Q893" s="86"/>
      <c r="R893" s="86"/>
      <c r="S893" s="86"/>
      <c r="T893" s="87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T893" s="19" t="s">
        <v>172</v>
      </c>
      <c r="AU893" s="19" t="s">
        <v>81</v>
      </c>
    </row>
    <row r="894" spans="1:47" s="2" customFormat="1" ht="12">
      <c r="A894" s="40"/>
      <c r="B894" s="41"/>
      <c r="C894" s="42"/>
      <c r="D894" s="232" t="s">
        <v>174</v>
      </c>
      <c r="E894" s="42"/>
      <c r="F894" s="233" t="s">
        <v>1519</v>
      </c>
      <c r="G894" s="42"/>
      <c r="H894" s="42"/>
      <c r="I894" s="229"/>
      <c r="J894" s="42"/>
      <c r="K894" s="42"/>
      <c r="L894" s="46"/>
      <c r="M894" s="230"/>
      <c r="N894" s="231"/>
      <c r="O894" s="86"/>
      <c r="P894" s="86"/>
      <c r="Q894" s="86"/>
      <c r="R894" s="86"/>
      <c r="S894" s="86"/>
      <c r="T894" s="87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T894" s="19" t="s">
        <v>174</v>
      </c>
      <c r="AU894" s="19" t="s">
        <v>81</v>
      </c>
    </row>
    <row r="895" spans="1:47" s="2" customFormat="1" ht="12">
      <c r="A895" s="40"/>
      <c r="B895" s="41"/>
      <c r="C895" s="42"/>
      <c r="D895" s="227" t="s">
        <v>301</v>
      </c>
      <c r="E895" s="42"/>
      <c r="F895" s="266" t="s">
        <v>1520</v>
      </c>
      <c r="G895" s="42"/>
      <c r="H895" s="42"/>
      <c r="I895" s="229"/>
      <c r="J895" s="42"/>
      <c r="K895" s="42"/>
      <c r="L895" s="46"/>
      <c r="M895" s="230"/>
      <c r="N895" s="231"/>
      <c r="O895" s="86"/>
      <c r="P895" s="86"/>
      <c r="Q895" s="86"/>
      <c r="R895" s="86"/>
      <c r="S895" s="86"/>
      <c r="T895" s="87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T895" s="19" t="s">
        <v>301</v>
      </c>
      <c r="AU895" s="19" t="s">
        <v>81</v>
      </c>
    </row>
    <row r="896" spans="1:51" s="13" customFormat="1" ht="12">
      <c r="A896" s="13"/>
      <c r="B896" s="234"/>
      <c r="C896" s="235"/>
      <c r="D896" s="227" t="s">
        <v>187</v>
      </c>
      <c r="E896" s="236" t="s">
        <v>19</v>
      </c>
      <c r="F896" s="237" t="s">
        <v>1521</v>
      </c>
      <c r="G896" s="235"/>
      <c r="H896" s="238">
        <v>4.05</v>
      </c>
      <c r="I896" s="239"/>
      <c r="J896" s="235"/>
      <c r="K896" s="235"/>
      <c r="L896" s="240"/>
      <c r="M896" s="267"/>
      <c r="N896" s="268"/>
      <c r="O896" s="268"/>
      <c r="P896" s="268"/>
      <c r="Q896" s="268"/>
      <c r="R896" s="268"/>
      <c r="S896" s="268"/>
      <c r="T896" s="269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T896" s="244" t="s">
        <v>187</v>
      </c>
      <c r="AU896" s="244" t="s">
        <v>81</v>
      </c>
      <c r="AV896" s="13" t="s">
        <v>81</v>
      </c>
      <c r="AW896" s="13" t="s">
        <v>33</v>
      </c>
      <c r="AX896" s="13" t="s">
        <v>79</v>
      </c>
      <c r="AY896" s="244" t="s">
        <v>163</v>
      </c>
    </row>
    <row r="897" spans="1:31" s="2" customFormat="1" ht="6.95" customHeight="1">
      <c r="A897" s="40"/>
      <c r="B897" s="61"/>
      <c r="C897" s="62"/>
      <c r="D897" s="62"/>
      <c r="E897" s="62"/>
      <c r="F897" s="62"/>
      <c r="G897" s="62"/>
      <c r="H897" s="62"/>
      <c r="I897" s="62"/>
      <c r="J897" s="62"/>
      <c r="K897" s="62"/>
      <c r="L897" s="46"/>
      <c r="M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</row>
  </sheetData>
  <sheetProtection password="CC35" sheet="1" objects="1" scenarios="1" formatColumns="0" formatRows="0" autoFilter="0"/>
  <autoFilter ref="C103:K896"/>
  <mergeCells count="9">
    <mergeCell ref="E7:H7"/>
    <mergeCell ref="E9:H9"/>
    <mergeCell ref="E18:H18"/>
    <mergeCell ref="E27:H27"/>
    <mergeCell ref="E48:H48"/>
    <mergeCell ref="E50:H50"/>
    <mergeCell ref="E94:H94"/>
    <mergeCell ref="E96:H96"/>
    <mergeCell ref="L2:V2"/>
  </mergeCells>
  <hyperlinks>
    <hyperlink ref="F109" r:id="rId1" display="https://podminky.urs.cz/item/CS_URS_2024_01/113106071"/>
    <hyperlink ref="F112" r:id="rId2" display="https://podminky.urs.cz/item/CS_URS_2024_01/113107322"/>
    <hyperlink ref="F115" r:id="rId3" display="https://podminky.urs.cz/item/CS_URS_2024_01/113107342"/>
    <hyperlink ref="F121" r:id="rId4" display="https://podminky.urs.cz/item/CS_URS_2024_01/122211101"/>
    <hyperlink ref="F125" r:id="rId5" display="https://podminky.urs.cz/item/CS_URS_2024_01/132212131"/>
    <hyperlink ref="F133" r:id="rId6" display="https://podminky.urs.cz/item/CS_URS_2024_01/162211311"/>
    <hyperlink ref="F136" r:id="rId7" display="https://podminky.urs.cz/item/CS_URS_2024_01/162751117"/>
    <hyperlink ref="F139" r:id="rId8" display="https://podminky.urs.cz/item/CS_URS_2024_01/171201231"/>
    <hyperlink ref="F144" r:id="rId9" display="https://podminky.urs.cz/item/CS_URS_2024_01/224511114"/>
    <hyperlink ref="F148" r:id="rId10" display="https://podminky.urs.cz/item/CS_URS_2024_01/274313811"/>
    <hyperlink ref="F157" r:id="rId11" display="https://podminky.urs.cz/item/CS_URS_2024_01/274351121"/>
    <hyperlink ref="F161" r:id="rId12" display="https://podminky.urs.cz/item/CS_URS_2024_01/274351122"/>
    <hyperlink ref="F164" r:id="rId13" display="https://podminky.urs.cz/item/CS_URS_2024_01/274361821"/>
    <hyperlink ref="F168" r:id="rId14" display="https://podminky.urs.cz/item/CS_URS_2024_01/274362021"/>
    <hyperlink ref="F171" r:id="rId15" display="https://podminky.urs.cz/item/CS_URS_2024_01/282602112"/>
    <hyperlink ref="F178" r:id="rId16" display="https://podminky.urs.cz/item/CS_URS_2024_01/283111113"/>
    <hyperlink ref="F184" r:id="rId17" display="https://podminky.urs.cz/item/CS_URS_2024_01/283131113"/>
    <hyperlink ref="F195" r:id="rId18" display="https://podminky.urs.cz/item/CS_URS_2024_01/310237241"/>
    <hyperlink ref="F201" r:id="rId19" display="https://podminky.urs.cz/item/CS_URS_2024_01/310238211"/>
    <hyperlink ref="F204" r:id="rId20" display="https://podminky.urs.cz/item/CS_URS_2024_01/311237141"/>
    <hyperlink ref="F207" r:id="rId21" display="https://podminky.urs.cz/item/CS_URS_2024_01/311321815"/>
    <hyperlink ref="F215" r:id="rId22" display="https://podminky.urs.cz/item/CS_URS_2024_01/311351121"/>
    <hyperlink ref="F219" r:id="rId23" display="https://podminky.urs.cz/item/CS_URS_2024_01/311351122"/>
    <hyperlink ref="F222" r:id="rId24" display="https://podminky.urs.cz/item/CS_URS_2024_01/311351611"/>
    <hyperlink ref="F226" r:id="rId25" display="https://podminky.urs.cz/item/CS_URS_2024_01/311351612"/>
    <hyperlink ref="F229" r:id="rId26" display="https://podminky.urs.cz/item/CS_URS_2024_01/311351911"/>
    <hyperlink ref="F232" r:id="rId27" display="https://podminky.urs.cz/item/CS_URS_2024_01/311361821"/>
    <hyperlink ref="F236" r:id="rId28" display="https://podminky.urs.cz/item/CS_URS_2024_01/317944321"/>
    <hyperlink ref="F240" r:id="rId29" display="https://podminky.urs.cz/item/CS_URS_2024_01/337173110"/>
    <hyperlink ref="F252" r:id="rId30" display="https://podminky.urs.cz/item/CS_URS_2024_01/342244111"/>
    <hyperlink ref="F256" r:id="rId31" display="https://podminky.urs.cz/item/CS_URS_2024_01/342244121"/>
    <hyperlink ref="F262" r:id="rId32" display="https://podminky.urs.cz/item/CS_URS_2024_01/389381001"/>
    <hyperlink ref="F268" r:id="rId33" display="https://podminky.urs.cz/item/CS_URS_2024_01/411171135"/>
    <hyperlink ref="F274" r:id="rId34" display="https://podminky.urs.cz/item/CS_URS_2024_01/411321414"/>
    <hyperlink ref="F280" r:id="rId35" display="https://podminky.urs.cz/item/CS_URS_2024_01/411351011"/>
    <hyperlink ref="F284" r:id="rId36" display="https://podminky.urs.cz/item/CS_URS_2024_01/411351012"/>
    <hyperlink ref="F287" r:id="rId37" display="https://podminky.urs.cz/item/CS_URS_2024_01/411354247"/>
    <hyperlink ref="F291" r:id="rId38" display="https://podminky.urs.cz/item/CS_URS_2024_01/411354311"/>
    <hyperlink ref="F294" r:id="rId39" display="https://podminky.urs.cz/item/CS_URS_2024_01/411354312"/>
    <hyperlink ref="F297" r:id="rId40" display="https://podminky.urs.cz/item/CS_URS_2024_01/411361821"/>
    <hyperlink ref="F301" r:id="rId41" display="https://podminky.urs.cz/item/CS_URS_2024_01/434121416"/>
    <hyperlink ref="F307" r:id="rId42" display="https://podminky.urs.cz/item/CS_URS_2024_01/441171153"/>
    <hyperlink ref="F314" r:id="rId43" display="https://podminky.urs.cz/item/CS_URS_2024_01/564761101"/>
    <hyperlink ref="F320" r:id="rId44" display="https://podminky.urs.cz/item/CS_URS_2024_01/564831011"/>
    <hyperlink ref="F323" r:id="rId45" display="https://podminky.urs.cz/item/CS_URS_2024_01/577175032"/>
    <hyperlink ref="F326" r:id="rId46" display="https://podminky.urs.cz/item/CS_URS_2024_01/596211110"/>
    <hyperlink ref="F333" r:id="rId47" display="https://podminky.urs.cz/item/CS_URS_2024_01/612315223"/>
    <hyperlink ref="F337" r:id="rId48" display="https://podminky.urs.cz/item/CS_URS_2024_01/612321121"/>
    <hyperlink ref="F343" r:id="rId49" display="https://podminky.urs.cz/item/CS_URS_2024_01/612321141"/>
    <hyperlink ref="F352" r:id="rId50" display="https://podminky.urs.cz/item/CS_URS_2024_01/622142001"/>
    <hyperlink ref="F356" r:id="rId51" display="https://podminky.urs.cz/item/CS_URS_2024_01/622221021"/>
    <hyperlink ref="F363" r:id="rId52" display="https://podminky.urs.cz/item/CS_URS_2024_01/622321131"/>
    <hyperlink ref="F366" r:id="rId53" display="https://podminky.urs.cz/item/CS_URS_2024_01/631311125"/>
    <hyperlink ref="F370" r:id="rId54" display="https://podminky.urs.cz/item/CS_URS_2024_01/632451441"/>
    <hyperlink ref="F374" r:id="rId55" display="https://podminky.urs.cz/item/CS_URS_2024_01/632452411"/>
    <hyperlink ref="F377" r:id="rId56" display="https://podminky.urs.cz/item/CS_URS_2024_01/633811111"/>
    <hyperlink ref="F380" r:id="rId57" display="https://podminky.urs.cz/item/CS_URS_2024_01/633811119"/>
    <hyperlink ref="F384" r:id="rId58" display="https://podminky.urs.cz/item/CS_URS_2024_01/642942111"/>
    <hyperlink ref="F389" r:id="rId59" display="https://podminky.urs.cz/item/CS_URS_2024_01/642942221"/>
    <hyperlink ref="F395" r:id="rId60" display="https://podminky.urs.cz/item/CS_URS_2024_01/916331112"/>
    <hyperlink ref="F401" r:id="rId61" display="https://podminky.urs.cz/item/CS_URS_2024_01/919735112"/>
    <hyperlink ref="F405" r:id="rId62" display="https://podminky.urs.cz/item/CS_URS_2024_01/941111111"/>
    <hyperlink ref="F411" r:id="rId63" display="https://podminky.urs.cz/item/CS_URS_2024_01/941111211"/>
    <hyperlink ref="F415" r:id="rId64" display="https://podminky.urs.cz/item/CS_URS_2024_01/941111811"/>
    <hyperlink ref="F418" r:id="rId65" display="https://podminky.urs.cz/item/CS_URS_2024_01/943111111"/>
    <hyperlink ref="F422" r:id="rId66" display="https://podminky.urs.cz/item/CS_URS_2024_01/943111211"/>
    <hyperlink ref="F427" r:id="rId67" display="https://podminky.urs.cz/item/CS_URS_2024_01/943111811"/>
    <hyperlink ref="F432" r:id="rId68" display="https://podminky.urs.cz/item/CS_URS_2024_01/952901111"/>
    <hyperlink ref="F436" r:id="rId69" display="https://podminky.urs.cz/item/CS_URS_2024_01/953312122"/>
    <hyperlink ref="F440" r:id="rId70" display="https://podminky.urs.cz/item/CS_URS_2024_01/953943211"/>
    <hyperlink ref="F445" r:id="rId71" display="https://podminky.urs.cz/item/CS_URS_2024_01/953961114"/>
    <hyperlink ref="F449" r:id="rId72" display="https://podminky.urs.cz/item/CS_URS_2024_01/953961115"/>
    <hyperlink ref="F453" r:id="rId73" display="https://podminky.urs.cz/item/CS_URS_2024_01/953961116"/>
    <hyperlink ref="F459" r:id="rId74" display="https://podminky.urs.cz/item/CS_URS_2024_01/953965132"/>
    <hyperlink ref="F462" r:id="rId75" display="https://podminky.urs.cz/item/CS_URS_2024_01/953965141"/>
    <hyperlink ref="F465" r:id="rId76" display="https://podminky.urs.cz/item/CS_URS_2024_01/953965151"/>
    <hyperlink ref="F469" r:id="rId77" display="https://podminky.urs.cz/item/CS_URS_2024_01/953993311"/>
    <hyperlink ref="F474" r:id="rId78" display="https://podminky.urs.cz/item/CS_URS_2024_01/961044111"/>
    <hyperlink ref="F478" r:id="rId79" display="https://podminky.urs.cz/item/CS_URS_2024_01/962031132"/>
    <hyperlink ref="F482" r:id="rId80" display="https://podminky.urs.cz/item/CS_URS_2024_01/962052210"/>
    <hyperlink ref="F486" r:id="rId81" display="https://podminky.urs.cz/item/CS_URS_2024_01/962081131"/>
    <hyperlink ref="F490" r:id="rId82" display="https://podminky.urs.cz/item/CS_URS_2024_01/963042819"/>
    <hyperlink ref="F494" r:id="rId83" display="https://podminky.urs.cz/item/CS_URS_2024_01/963054949"/>
    <hyperlink ref="F498" r:id="rId84" display="https://podminky.urs.cz/item/CS_URS_2024_01/965043341"/>
    <hyperlink ref="F502" r:id="rId85" display="https://podminky.urs.cz/item/CS_URS_2024_01/965043441"/>
    <hyperlink ref="F506" r:id="rId86" display="https://podminky.urs.cz/item/CS_URS_2024_01/966071111"/>
    <hyperlink ref="F510" r:id="rId87" display="https://podminky.urs.cz/item/CS_URS_2024_01/966071131"/>
    <hyperlink ref="F515" r:id="rId88" display="https://podminky.urs.cz/item/CS_URS_2024_01/966072132"/>
    <hyperlink ref="F521" r:id="rId89" display="https://podminky.urs.cz/item/CS_URS_2024_01/966073122"/>
    <hyperlink ref="F525" r:id="rId90" display="https://podminky.urs.cz/item/CS_URS_2024_01/966073132"/>
    <hyperlink ref="F531" r:id="rId91" display="https://podminky.urs.cz/item/CS_URS_2024_01/968072455"/>
    <hyperlink ref="F535" r:id="rId92" display="https://podminky.urs.cz/item/CS_URS_2024_01/971033631"/>
    <hyperlink ref="F539" r:id="rId93" display="https://podminky.urs.cz/item/CS_URS_2024_01/978013191"/>
    <hyperlink ref="F545" r:id="rId94" display="https://podminky.urs.cz/item/CS_URS_2024_01/978059541"/>
    <hyperlink ref="F571" r:id="rId95" display="https://podminky.urs.cz/item/CS_URS_2024_01/997013212"/>
    <hyperlink ref="F574" r:id="rId96" display="https://podminky.urs.cz/item/CS_URS_2024_01/997013501"/>
    <hyperlink ref="F577" r:id="rId97" display="https://podminky.urs.cz/item/CS_URS_2024_01/997013509"/>
    <hyperlink ref="F581" r:id="rId98" display="https://podminky.urs.cz/item/CS_URS_2024_01/997013813"/>
    <hyperlink ref="F584" r:id="rId99" display="https://podminky.urs.cz/item/CS_URS_2024_01/997013814"/>
    <hyperlink ref="F587" r:id="rId100" display="https://podminky.urs.cz/item/CS_URS_2024_01/997013821"/>
    <hyperlink ref="F590" r:id="rId101" display="https://podminky.urs.cz/item/CS_URS_2024_01/997013861"/>
    <hyperlink ref="F593" r:id="rId102" display="https://podminky.urs.cz/item/CS_URS_2024_01/997013862"/>
    <hyperlink ref="F596" r:id="rId103" display="https://podminky.urs.cz/item/CS_URS_2024_01/997013863"/>
    <hyperlink ref="F599" r:id="rId104" display="https://podminky.urs.cz/item/CS_URS_2024_01/997013871"/>
    <hyperlink ref="F602" r:id="rId105" display="https://podminky.urs.cz/item/CS_URS_2024_01/997013873"/>
    <hyperlink ref="F605" r:id="rId106" display="https://podminky.urs.cz/item/CS_URS_2024_01/997013875"/>
    <hyperlink ref="F609" r:id="rId107" display="https://podminky.urs.cz/item/CS_URS_2024_01/998018002"/>
    <hyperlink ref="F614" r:id="rId108" display="https://podminky.urs.cz/item/CS_URS_2024_01/713120811"/>
    <hyperlink ref="F618" r:id="rId109" display="https://podminky.urs.cz/item/CS_URS_2024_01/713131141"/>
    <hyperlink ref="F625" r:id="rId110" display="https://podminky.urs.cz/item/CS_URS_2024_01/998713101"/>
    <hyperlink ref="F629" r:id="rId111" display="https://podminky.urs.cz/item/CS_URS_2024_01/721174044"/>
    <hyperlink ref="F633" r:id="rId112" display="https://podminky.urs.cz/item/CS_URS_2024_01/998721101"/>
    <hyperlink ref="F637" r:id="rId113" display="https://podminky.urs.cz/item/CS_URS_2024_01/722173114"/>
    <hyperlink ref="F641" r:id="rId114" display="https://podminky.urs.cz/item/CS_URS_2024_01/722250133"/>
    <hyperlink ref="F644" r:id="rId115" display="https://podminky.urs.cz/item/CS_URS_2024_01/998722101"/>
    <hyperlink ref="F648" r:id="rId116" display="https://podminky.urs.cz/item/CS_URS_2024_01/725291650"/>
    <hyperlink ref="F654" r:id="rId117" display="https://podminky.urs.cz/item/CS_URS_2024_01/725291652"/>
    <hyperlink ref="F660" r:id="rId118" display="https://podminky.urs.cz/item/CS_URS_2024_01/725291653"/>
    <hyperlink ref="F665" r:id="rId119" display="https://podminky.urs.cz/item/CS_URS_2024_01/725291654"/>
    <hyperlink ref="F670" r:id="rId120" display="https://podminky.urs.cz/item/CS_URS_2024_01/725291664"/>
    <hyperlink ref="F675" r:id="rId121" display="https://podminky.urs.cz/item/CS_URS_2024_01/725291666"/>
    <hyperlink ref="F684" r:id="rId122" display="https://podminky.urs.cz/item/CS_URS_2024_01/998725101"/>
    <hyperlink ref="F690" r:id="rId123" display="https://podminky.urs.cz/item/CS_URS_2024_01/741375801"/>
    <hyperlink ref="F695" r:id="rId124" display="https://podminky.urs.cz/item/CS_URS_2024_01/762083111"/>
    <hyperlink ref="F698" r:id="rId125" display="https://podminky.urs.cz/item/CS_URS_2024_01/762332145"/>
    <hyperlink ref="F711" r:id="rId126" display="https://podminky.urs.cz/item/CS_URS_2024_01/762341036"/>
    <hyperlink ref="F714" r:id="rId127" display="https://podminky.urs.cz/item/CS_URS_2024_01/762342316"/>
    <hyperlink ref="F720" r:id="rId128" display="https://podminky.urs.cz/item/CS_URS_2024_01/762395000"/>
    <hyperlink ref="F723" r:id="rId129" display="https://podminky.urs.cz/item/CS_URS_2024_01/998762102"/>
    <hyperlink ref="F727" r:id="rId130" display="https://podminky.urs.cz/item/CS_URS_2024_01/763131411"/>
    <hyperlink ref="F730" r:id="rId131" display="https://podminky.urs.cz/item/CS_URS_2024_01/763131431"/>
    <hyperlink ref="F734" r:id="rId132" display="https://podminky.urs.cz/item/CS_URS_2024_01/763131751"/>
    <hyperlink ref="F740" r:id="rId133" display="https://podminky.urs.cz/item/CS_URS_2024_01/763131752"/>
    <hyperlink ref="F746" r:id="rId134" display="https://podminky.urs.cz/item/CS_URS_2024_01/763131821"/>
    <hyperlink ref="F755" r:id="rId135" display="https://podminky.urs.cz/item/CS_URS_2024_01/998763100"/>
    <hyperlink ref="F759" r:id="rId136" display="https://podminky.urs.cz/item/CS_URS_2024_01/766660002"/>
    <hyperlink ref="F766" r:id="rId137" display="https://podminky.urs.cz/item/CS_URS_2024_01/766660012"/>
    <hyperlink ref="F775" r:id="rId138" display="https://podminky.urs.cz/item/CS_URS_2024_01/767581802"/>
    <hyperlink ref="F780" r:id="rId139" display="https://podminky.urs.cz/item/CS_URS_2024_01/771111011"/>
    <hyperlink ref="F786" r:id="rId140" display="https://podminky.urs.cz/item/CS_URS_2024_01/771121011"/>
    <hyperlink ref="F789" r:id="rId141" display="https://podminky.urs.cz/item/CS_URS_2024_01/771151016"/>
    <hyperlink ref="F792" r:id="rId142" display="https://podminky.urs.cz/item/CS_URS_2024_01/771274123"/>
    <hyperlink ref="F801" r:id="rId143" display="https://podminky.urs.cz/item/CS_URS_2024_01/771274242"/>
    <hyperlink ref="F808" r:id="rId144" display="https://podminky.urs.cz/item/CS_URS_2024_01/771573810"/>
    <hyperlink ref="F814" r:id="rId145" display="https://podminky.urs.cz/item/CS_URS_2024_01/771574476"/>
    <hyperlink ref="F825" r:id="rId146" display="https://podminky.urs.cz/item/CS_URS_2024_01/771591112"/>
    <hyperlink ref="F828" r:id="rId147" display="https://podminky.urs.cz/item/CS_URS_2024_01/771591186"/>
    <hyperlink ref="F834" r:id="rId148" display="https://podminky.urs.cz/item/CS_URS_2024_01/998771101"/>
    <hyperlink ref="F838" r:id="rId149" display="https://podminky.urs.cz/item/CS_URS_2024_01/781111011"/>
    <hyperlink ref="F845" r:id="rId150" display="https://podminky.urs.cz/item/CS_URS_2024_01/781121011"/>
    <hyperlink ref="F848" r:id="rId151" display="https://podminky.urs.cz/item/CS_URS_2024_01/781474112"/>
    <hyperlink ref="F855" r:id="rId152" display="https://podminky.urs.cz/item/CS_URS_2024_01/998781101"/>
    <hyperlink ref="F859" r:id="rId153" display="https://podminky.urs.cz/item/CS_URS_2024_01/783801201"/>
    <hyperlink ref="F865" r:id="rId154" display="https://podminky.urs.cz/item/CS_URS_2024_01/783817401"/>
    <hyperlink ref="F868" r:id="rId155" display="https://podminky.urs.cz/item/CS_URS_2024_01/783822213"/>
    <hyperlink ref="F872" r:id="rId156" display="https://podminky.urs.cz/item/CS_URS_2024_01/784111001"/>
    <hyperlink ref="F875" r:id="rId157" display="https://podminky.urs.cz/item/CS_URS_2024_01/784181101"/>
    <hyperlink ref="F878" r:id="rId158" display="https://podminky.urs.cz/item/CS_URS_2024_01/784221101"/>
    <hyperlink ref="F882" r:id="rId159" display="https://podminky.urs.cz/item/CS_URS_2024_01/789121151"/>
    <hyperlink ref="F885" r:id="rId160" display="https://podminky.urs.cz/item/CS_URS_2024_01/789325110"/>
    <hyperlink ref="F888" r:id="rId161" display="https://podminky.urs.cz/item/CS_URS_2024_01/789325115"/>
    <hyperlink ref="F891" r:id="rId162" display="https://podminky.urs.cz/item/CS_URS_2024_01/789325120"/>
    <hyperlink ref="F894" r:id="rId163" display="https://podminky.urs.cz/item/CS_URS_2024_01/789327137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6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87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81</v>
      </c>
    </row>
    <row r="4" spans="2:46" s="1" customFormat="1" ht="24.95" customHeight="1">
      <c r="B4" s="22"/>
      <c r="D4" s="142" t="s">
        <v>116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Rekonstrukce školní jídelny ZŠ Špičák R2</v>
      </c>
      <c r="F7" s="144"/>
      <c r="G7" s="144"/>
      <c r="H7" s="144"/>
      <c r="L7" s="22"/>
    </row>
    <row r="8" spans="2:12" s="1" customFormat="1" ht="12" customHeight="1">
      <c r="B8" s="22"/>
      <c r="D8" s="144" t="s">
        <v>117</v>
      </c>
      <c r="L8" s="22"/>
    </row>
    <row r="9" spans="1:31" s="2" customFormat="1" ht="16.5" customHeight="1">
      <c r="A9" s="40"/>
      <c r="B9" s="46"/>
      <c r="C9" s="40"/>
      <c r="D9" s="40"/>
      <c r="E9" s="145" t="s">
        <v>118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1522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1523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32</v>
      </c>
      <c r="G14" s="40"/>
      <c r="H14" s="40"/>
      <c r="I14" s="144" t="s">
        <v>23</v>
      </c>
      <c r="J14" s="148" t="str">
        <f>'Rekapitulace stavby'!AN8</f>
        <v>5. 3. 2024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tr">
        <f>IF('Rekapitulace stavby'!AN10="","",'Rekapitulace stavby'!AN10)</f>
        <v/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>Město Č. Lípa</v>
      </c>
      <c r="F17" s="40"/>
      <c r="G17" s="40"/>
      <c r="H17" s="40"/>
      <c r="I17" s="144" t="s">
        <v>28</v>
      </c>
      <c r="J17" s="135" t="str">
        <f>IF('Rekapitulace stavby'!AN11="","",'Rekapitulace stavby'!AN11)</f>
        <v/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29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28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31</v>
      </c>
      <c r="E22" s="40"/>
      <c r="F22" s="40"/>
      <c r="G22" s="40"/>
      <c r="H22" s="40"/>
      <c r="I22" s="144" t="s">
        <v>26</v>
      </c>
      <c r="J22" s="135" t="str">
        <f>IF('Rekapitulace stavby'!AN16="","",'Rekapitulace stavby'!AN16)</f>
        <v/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 xml:space="preserve"> </v>
      </c>
      <c r="F23" s="40"/>
      <c r="G23" s="40"/>
      <c r="H23" s="40"/>
      <c r="I23" s="144" t="s">
        <v>28</v>
      </c>
      <c r="J23" s="135" t="str">
        <f>IF('Rekapitulace stavby'!AN17="","",'Rekapitulace stavby'!AN17)</f>
        <v/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34</v>
      </c>
      <c r="E25" s="40"/>
      <c r="F25" s="40"/>
      <c r="G25" s="40"/>
      <c r="H25" s="40"/>
      <c r="I25" s="144" t="s">
        <v>26</v>
      </c>
      <c r="J25" s="135" t="str">
        <f>IF('Rekapitulace stavby'!AN19="","",'Rekapitulace stavby'!AN19)</f>
        <v/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>J. Nešněra</v>
      </c>
      <c r="F26" s="40"/>
      <c r="G26" s="40"/>
      <c r="H26" s="40"/>
      <c r="I26" s="144" t="s">
        <v>28</v>
      </c>
      <c r="J26" s="135" t="str">
        <f>IF('Rekapitulace stavby'!AN20="","",'Rekapitulace stavby'!AN20)</f>
        <v/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36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38</v>
      </c>
      <c r="E32" s="40"/>
      <c r="F32" s="40"/>
      <c r="G32" s="40"/>
      <c r="H32" s="40"/>
      <c r="I32" s="40"/>
      <c r="J32" s="155">
        <f>ROUND(J90,2)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40</v>
      </c>
      <c r="G34" s="40"/>
      <c r="H34" s="40"/>
      <c r="I34" s="156" t="s">
        <v>39</v>
      </c>
      <c r="J34" s="156" t="s">
        <v>41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42</v>
      </c>
      <c r="E35" s="144" t="s">
        <v>43</v>
      </c>
      <c r="F35" s="158">
        <f>ROUND((SUM(BE90:BE168)),2)</f>
        <v>0</v>
      </c>
      <c r="G35" s="40"/>
      <c r="H35" s="40"/>
      <c r="I35" s="159">
        <v>0.21</v>
      </c>
      <c r="J35" s="158">
        <f>ROUND(((SUM(BE90:BE168))*I35),2)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44</v>
      </c>
      <c r="F36" s="158">
        <f>ROUND((SUM(BF90:BF168)),2)</f>
        <v>0</v>
      </c>
      <c r="G36" s="40"/>
      <c r="H36" s="40"/>
      <c r="I36" s="159">
        <v>0.15</v>
      </c>
      <c r="J36" s="158">
        <f>ROUND(((SUM(BF90:BF168))*I36),2)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45</v>
      </c>
      <c r="F37" s="158">
        <f>ROUND((SUM(BG90:BG168)),2)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46</v>
      </c>
      <c r="F38" s="158">
        <f>ROUND((SUM(BH90:BH168)),2)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47</v>
      </c>
      <c r="F39" s="158">
        <f>ROUND((SUM(BI90:BI168)),2)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48</v>
      </c>
      <c r="E41" s="162"/>
      <c r="F41" s="162"/>
      <c r="G41" s="163" t="s">
        <v>49</v>
      </c>
      <c r="H41" s="164" t="s">
        <v>50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119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Rekonstrukce školní jídelny ZŠ Špičák R2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117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118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1522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01a - elektroinstalace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 </v>
      </c>
      <c r="G56" s="42"/>
      <c r="H56" s="42"/>
      <c r="I56" s="34" t="s">
        <v>23</v>
      </c>
      <c r="J56" s="74" t="str">
        <f>IF(J14="","",J14)</f>
        <v>5. 3. 2024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Město Č. Lípa</v>
      </c>
      <c r="G58" s="42"/>
      <c r="H58" s="42"/>
      <c r="I58" s="34" t="s">
        <v>31</v>
      </c>
      <c r="J58" s="38" t="str">
        <f>E23</f>
        <v xml:space="preserve"> 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34</v>
      </c>
      <c r="J59" s="38" t="str">
        <f>E26</f>
        <v>J. Nešněra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120</v>
      </c>
      <c r="D61" s="173"/>
      <c r="E61" s="173"/>
      <c r="F61" s="173"/>
      <c r="G61" s="173"/>
      <c r="H61" s="173"/>
      <c r="I61" s="173"/>
      <c r="J61" s="174" t="s">
        <v>121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70</v>
      </c>
      <c r="D63" s="42"/>
      <c r="E63" s="42"/>
      <c r="F63" s="42"/>
      <c r="G63" s="42"/>
      <c r="H63" s="42"/>
      <c r="I63" s="42"/>
      <c r="J63" s="104">
        <f>J90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122</v>
      </c>
    </row>
    <row r="64" spans="1:31" s="9" customFormat="1" ht="24.95" customHeight="1">
      <c r="A64" s="9"/>
      <c r="B64" s="176"/>
      <c r="C64" s="177"/>
      <c r="D64" s="178" t="s">
        <v>1524</v>
      </c>
      <c r="E64" s="179"/>
      <c r="F64" s="179"/>
      <c r="G64" s="179"/>
      <c r="H64" s="179"/>
      <c r="I64" s="179"/>
      <c r="J64" s="180">
        <f>J91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6"/>
      <c r="C65" s="177"/>
      <c r="D65" s="178" t="s">
        <v>1525</v>
      </c>
      <c r="E65" s="179"/>
      <c r="F65" s="179"/>
      <c r="G65" s="179"/>
      <c r="H65" s="179"/>
      <c r="I65" s="179"/>
      <c r="J65" s="180">
        <f>J96</f>
        <v>0</v>
      </c>
      <c r="K65" s="177"/>
      <c r="L65" s="18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6"/>
      <c r="C66" s="177"/>
      <c r="D66" s="178" t="s">
        <v>1526</v>
      </c>
      <c r="E66" s="179"/>
      <c r="F66" s="179"/>
      <c r="G66" s="179"/>
      <c r="H66" s="179"/>
      <c r="I66" s="179"/>
      <c r="J66" s="180">
        <f>J125</f>
        <v>0</v>
      </c>
      <c r="K66" s="177"/>
      <c r="L66" s="18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76"/>
      <c r="C67" s="177"/>
      <c r="D67" s="178" t="s">
        <v>1527</v>
      </c>
      <c r="E67" s="179"/>
      <c r="F67" s="179"/>
      <c r="G67" s="179"/>
      <c r="H67" s="179"/>
      <c r="I67" s="179"/>
      <c r="J67" s="180">
        <f>J138</f>
        <v>0</v>
      </c>
      <c r="K67" s="177"/>
      <c r="L67" s="18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76"/>
      <c r="C68" s="177"/>
      <c r="D68" s="178" t="s">
        <v>1528</v>
      </c>
      <c r="E68" s="179"/>
      <c r="F68" s="179"/>
      <c r="G68" s="179"/>
      <c r="H68" s="179"/>
      <c r="I68" s="179"/>
      <c r="J68" s="180">
        <f>J160</f>
        <v>0</v>
      </c>
      <c r="K68" s="177"/>
      <c r="L68" s="181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2" customFormat="1" ht="21.8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4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4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5" t="s">
        <v>148</v>
      </c>
      <c r="D75" s="42"/>
      <c r="E75" s="42"/>
      <c r="F75" s="42"/>
      <c r="G75" s="42"/>
      <c r="H75" s="42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16</v>
      </c>
      <c r="D77" s="42"/>
      <c r="E77" s="42"/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171" t="str">
        <f>E7</f>
        <v>Rekonstrukce školní jídelny ZŠ Špičák R2</v>
      </c>
      <c r="F78" s="34"/>
      <c r="G78" s="34"/>
      <c r="H78" s="34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2:12" s="1" customFormat="1" ht="12" customHeight="1">
      <c r="B79" s="23"/>
      <c r="C79" s="34" t="s">
        <v>117</v>
      </c>
      <c r="D79" s="24"/>
      <c r="E79" s="24"/>
      <c r="F79" s="24"/>
      <c r="G79" s="24"/>
      <c r="H79" s="24"/>
      <c r="I79" s="24"/>
      <c r="J79" s="24"/>
      <c r="K79" s="24"/>
      <c r="L79" s="22"/>
    </row>
    <row r="80" spans="1:31" s="2" customFormat="1" ht="16.5" customHeight="1">
      <c r="A80" s="40"/>
      <c r="B80" s="41"/>
      <c r="C80" s="42"/>
      <c r="D80" s="42"/>
      <c r="E80" s="171" t="s">
        <v>118</v>
      </c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1522</v>
      </c>
      <c r="D81" s="42"/>
      <c r="E81" s="42"/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71" t="str">
        <f>E11</f>
        <v>01a - elektroinstalace</v>
      </c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21</v>
      </c>
      <c r="D84" s="42"/>
      <c r="E84" s="42"/>
      <c r="F84" s="29" t="str">
        <f>F14</f>
        <v xml:space="preserve"> </v>
      </c>
      <c r="G84" s="42"/>
      <c r="H84" s="42"/>
      <c r="I84" s="34" t="s">
        <v>23</v>
      </c>
      <c r="J84" s="74" t="str">
        <f>IF(J14="","",J14)</f>
        <v>5. 3. 2024</v>
      </c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5.15" customHeight="1">
      <c r="A86" s="40"/>
      <c r="B86" s="41"/>
      <c r="C86" s="34" t="s">
        <v>25</v>
      </c>
      <c r="D86" s="42"/>
      <c r="E86" s="42"/>
      <c r="F86" s="29" t="str">
        <f>E17</f>
        <v>Město Č. Lípa</v>
      </c>
      <c r="G86" s="42"/>
      <c r="H86" s="42"/>
      <c r="I86" s="34" t="s">
        <v>31</v>
      </c>
      <c r="J86" s="38" t="str">
        <f>E23</f>
        <v xml:space="preserve"> </v>
      </c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5.15" customHeight="1">
      <c r="A87" s="40"/>
      <c r="B87" s="41"/>
      <c r="C87" s="34" t="s">
        <v>29</v>
      </c>
      <c r="D87" s="42"/>
      <c r="E87" s="42"/>
      <c r="F87" s="29" t="str">
        <f>IF(E20="","",E20)</f>
        <v>Vyplň údaj</v>
      </c>
      <c r="G87" s="42"/>
      <c r="H87" s="42"/>
      <c r="I87" s="34" t="s">
        <v>34</v>
      </c>
      <c r="J87" s="38" t="str">
        <f>E26</f>
        <v>J. Nešněra</v>
      </c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0.3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11" customFormat="1" ht="29.25" customHeight="1">
      <c r="A89" s="187"/>
      <c r="B89" s="188"/>
      <c r="C89" s="189" t="s">
        <v>149</v>
      </c>
      <c r="D89" s="190" t="s">
        <v>57</v>
      </c>
      <c r="E89" s="190" t="s">
        <v>53</v>
      </c>
      <c r="F89" s="190" t="s">
        <v>54</v>
      </c>
      <c r="G89" s="190" t="s">
        <v>150</v>
      </c>
      <c r="H89" s="190" t="s">
        <v>151</v>
      </c>
      <c r="I89" s="190" t="s">
        <v>152</v>
      </c>
      <c r="J89" s="190" t="s">
        <v>121</v>
      </c>
      <c r="K89" s="191" t="s">
        <v>153</v>
      </c>
      <c r="L89" s="192"/>
      <c r="M89" s="94" t="s">
        <v>19</v>
      </c>
      <c r="N89" s="95" t="s">
        <v>42</v>
      </c>
      <c r="O89" s="95" t="s">
        <v>154</v>
      </c>
      <c r="P89" s="95" t="s">
        <v>155</v>
      </c>
      <c r="Q89" s="95" t="s">
        <v>156</v>
      </c>
      <c r="R89" s="95" t="s">
        <v>157</v>
      </c>
      <c r="S89" s="95" t="s">
        <v>158</v>
      </c>
      <c r="T89" s="96" t="s">
        <v>159</v>
      </c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</row>
    <row r="90" spans="1:63" s="2" customFormat="1" ht="22.8" customHeight="1">
      <c r="A90" s="40"/>
      <c r="B90" s="41"/>
      <c r="C90" s="101" t="s">
        <v>160</v>
      </c>
      <c r="D90" s="42"/>
      <c r="E90" s="42"/>
      <c r="F90" s="42"/>
      <c r="G90" s="42"/>
      <c r="H90" s="42"/>
      <c r="I90" s="42"/>
      <c r="J90" s="193">
        <f>BK90</f>
        <v>0</v>
      </c>
      <c r="K90" s="42"/>
      <c r="L90" s="46"/>
      <c r="M90" s="97"/>
      <c r="N90" s="194"/>
      <c r="O90" s="98"/>
      <c r="P90" s="195">
        <f>P91+P96+P125+P138+P160</f>
        <v>0</v>
      </c>
      <c r="Q90" s="98"/>
      <c r="R90" s="195">
        <f>R91+R96+R125+R138+R160</f>
        <v>0</v>
      </c>
      <c r="S90" s="98"/>
      <c r="T90" s="196">
        <f>T91+T96+T125+T138+T160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71</v>
      </c>
      <c r="AU90" s="19" t="s">
        <v>122</v>
      </c>
      <c r="BK90" s="197">
        <f>BK91+BK96+BK125+BK138+BK160</f>
        <v>0</v>
      </c>
    </row>
    <row r="91" spans="1:63" s="12" customFormat="1" ht="25.9" customHeight="1">
      <c r="A91" s="12"/>
      <c r="B91" s="198"/>
      <c r="C91" s="199"/>
      <c r="D91" s="200" t="s">
        <v>71</v>
      </c>
      <c r="E91" s="201" t="s">
        <v>1529</v>
      </c>
      <c r="F91" s="201" t="s">
        <v>1530</v>
      </c>
      <c r="G91" s="199"/>
      <c r="H91" s="199"/>
      <c r="I91" s="202"/>
      <c r="J91" s="203">
        <f>BK91</f>
        <v>0</v>
      </c>
      <c r="K91" s="199"/>
      <c r="L91" s="204"/>
      <c r="M91" s="205"/>
      <c r="N91" s="206"/>
      <c r="O91" s="206"/>
      <c r="P91" s="207">
        <f>SUM(P92:P95)</f>
        <v>0</v>
      </c>
      <c r="Q91" s="206"/>
      <c r="R91" s="207">
        <f>SUM(R92:R95)</f>
        <v>0</v>
      </c>
      <c r="S91" s="206"/>
      <c r="T91" s="208">
        <f>SUM(T92:T95)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9" t="s">
        <v>79</v>
      </c>
      <c r="AT91" s="210" t="s">
        <v>71</v>
      </c>
      <c r="AU91" s="210" t="s">
        <v>72</v>
      </c>
      <c r="AY91" s="209" t="s">
        <v>163</v>
      </c>
      <c r="BK91" s="211">
        <f>SUM(BK92:BK95)</f>
        <v>0</v>
      </c>
    </row>
    <row r="92" spans="1:65" s="2" customFormat="1" ht="89.25" customHeight="1">
      <c r="A92" s="40"/>
      <c r="B92" s="41"/>
      <c r="C92" s="214" t="s">
        <v>79</v>
      </c>
      <c r="D92" s="214" t="s">
        <v>165</v>
      </c>
      <c r="E92" s="215" t="s">
        <v>79</v>
      </c>
      <c r="F92" s="216" t="s">
        <v>1531</v>
      </c>
      <c r="G92" s="217" t="s">
        <v>1532</v>
      </c>
      <c r="H92" s="218">
        <v>1</v>
      </c>
      <c r="I92" s="219"/>
      <c r="J92" s="220">
        <f>ROUND(I92*H92,2)</f>
        <v>0</v>
      </c>
      <c r="K92" s="216" t="s">
        <v>19</v>
      </c>
      <c r="L92" s="46"/>
      <c r="M92" s="221" t="s">
        <v>19</v>
      </c>
      <c r="N92" s="222" t="s">
        <v>43</v>
      </c>
      <c r="O92" s="86"/>
      <c r="P92" s="223">
        <f>O92*H92</f>
        <v>0</v>
      </c>
      <c r="Q92" s="223">
        <v>0</v>
      </c>
      <c r="R92" s="223">
        <f>Q92*H92</f>
        <v>0</v>
      </c>
      <c r="S92" s="223">
        <v>0</v>
      </c>
      <c r="T92" s="224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25" t="s">
        <v>170</v>
      </c>
      <c r="AT92" s="225" t="s">
        <v>165</v>
      </c>
      <c r="AU92" s="225" t="s">
        <v>79</v>
      </c>
      <c r="AY92" s="19" t="s">
        <v>163</v>
      </c>
      <c r="BE92" s="226">
        <f>IF(N92="základní",J92,0)</f>
        <v>0</v>
      </c>
      <c r="BF92" s="226">
        <f>IF(N92="snížená",J92,0)</f>
        <v>0</v>
      </c>
      <c r="BG92" s="226">
        <f>IF(N92="zákl. přenesená",J92,0)</f>
        <v>0</v>
      </c>
      <c r="BH92" s="226">
        <f>IF(N92="sníž. přenesená",J92,0)</f>
        <v>0</v>
      </c>
      <c r="BI92" s="226">
        <f>IF(N92="nulová",J92,0)</f>
        <v>0</v>
      </c>
      <c r="BJ92" s="19" t="s">
        <v>79</v>
      </c>
      <c r="BK92" s="226">
        <f>ROUND(I92*H92,2)</f>
        <v>0</v>
      </c>
      <c r="BL92" s="19" t="s">
        <v>170</v>
      </c>
      <c r="BM92" s="225" t="s">
        <v>81</v>
      </c>
    </row>
    <row r="93" spans="1:47" s="2" customFormat="1" ht="12">
      <c r="A93" s="40"/>
      <c r="B93" s="41"/>
      <c r="C93" s="42"/>
      <c r="D93" s="227" t="s">
        <v>172</v>
      </c>
      <c r="E93" s="42"/>
      <c r="F93" s="228" t="s">
        <v>1533</v>
      </c>
      <c r="G93" s="42"/>
      <c r="H93" s="42"/>
      <c r="I93" s="229"/>
      <c r="J93" s="42"/>
      <c r="K93" s="42"/>
      <c r="L93" s="46"/>
      <c r="M93" s="230"/>
      <c r="N93" s="231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172</v>
      </c>
      <c r="AU93" s="19" t="s">
        <v>79</v>
      </c>
    </row>
    <row r="94" spans="1:65" s="2" customFormat="1" ht="16.5" customHeight="1">
      <c r="A94" s="40"/>
      <c r="B94" s="41"/>
      <c r="C94" s="214" t="s">
        <v>81</v>
      </c>
      <c r="D94" s="214" t="s">
        <v>165</v>
      </c>
      <c r="E94" s="215" t="s">
        <v>1534</v>
      </c>
      <c r="F94" s="216" t="s">
        <v>1535</v>
      </c>
      <c r="G94" s="217" t="s">
        <v>310</v>
      </c>
      <c r="H94" s="218">
        <v>1</v>
      </c>
      <c r="I94" s="219"/>
      <c r="J94" s="220">
        <f>ROUND(I94*H94,2)</f>
        <v>0</v>
      </c>
      <c r="K94" s="216" t="s">
        <v>19</v>
      </c>
      <c r="L94" s="46"/>
      <c r="M94" s="221" t="s">
        <v>19</v>
      </c>
      <c r="N94" s="222" t="s">
        <v>43</v>
      </c>
      <c r="O94" s="86"/>
      <c r="P94" s="223">
        <f>O94*H94</f>
        <v>0</v>
      </c>
      <c r="Q94" s="223">
        <v>0</v>
      </c>
      <c r="R94" s="223">
        <f>Q94*H94</f>
        <v>0</v>
      </c>
      <c r="S94" s="223">
        <v>0</v>
      </c>
      <c r="T94" s="224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5" t="s">
        <v>170</v>
      </c>
      <c r="AT94" s="225" t="s">
        <v>165</v>
      </c>
      <c r="AU94" s="225" t="s">
        <v>79</v>
      </c>
      <c r="AY94" s="19" t="s">
        <v>163</v>
      </c>
      <c r="BE94" s="226">
        <f>IF(N94="základní",J94,0)</f>
        <v>0</v>
      </c>
      <c r="BF94" s="226">
        <f>IF(N94="snížená",J94,0)</f>
        <v>0</v>
      </c>
      <c r="BG94" s="226">
        <f>IF(N94="zákl. přenesená",J94,0)</f>
        <v>0</v>
      </c>
      <c r="BH94" s="226">
        <f>IF(N94="sníž. přenesená",J94,0)</f>
        <v>0</v>
      </c>
      <c r="BI94" s="226">
        <f>IF(N94="nulová",J94,0)</f>
        <v>0</v>
      </c>
      <c r="BJ94" s="19" t="s">
        <v>79</v>
      </c>
      <c r="BK94" s="226">
        <f>ROUND(I94*H94,2)</f>
        <v>0</v>
      </c>
      <c r="BL94" s="19" t="s">
        <v>170</v>
      </c>
      <c r="BM94" s="225" t="s">
        <v>170</v>
      </c>
    </row>
    <row r="95" spans="1:47" s="2" customFormat="1" ht="12">
      <c r="A95" s="40"/>
      <c r="B95" s="41"/>
      <c r="C95" s="42"/>
      <c r="D95" s="227" t="s">
        <v>172</v>
      </c>
      <c r="E95" s="42"/>
      <c r="F95" s="228" t="s">
        <v>1535</v>
      </c>
      <c r="G95" s="42"/>
      <c r="H95" s="42"/>
      <c r="I95" s="229"/>
      <c r="J95" s="42"/>
      <c r="K95" s="42"/>
      <c r="L95" s="46"/>
      <c r="M95" s="230"/>
      <c r="N95" s="231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172</v>
      </c>
      <c r="AU95" s="19" t="s">
        <v>79</v>
      </c>
    </row>
    <row r="96" spans="1:63" s="12" customFormat="1" ht="25.9" customHeight="1">
      <c r="A96" s="12"/>
      <c r="B96" s="198"/>
      <c r="C96" s="199"/>
      <c r="D96" s="200" t="s">
        <v>71</v>
      </c>
      <c r="E96" s="201" t="s">
        <v>1536</v>
      </c>
      <c r="F96" s="201" t="s">
        <v>1537</v>
      </c>
      <c r="G96" s="199"/>
      <c r="H96" s="199"/>
      <c r="I96" s="202"/>
      <c r="J96" s="203">
        <f>BK96</f>
        <v>0</v>
      </c>
      <c r="K96" s="199"/>
      <c r="L96" s="204"/>
      <c r="M96" s="205"/>
      <c r="N96" s="206"/>
      <c r="O96" s="206"/>
      <c r="P96" s="207">
        <f>SUM(P97:P124)</f>
        <v>0</v>
      </c>
      <c r="Q96" s="206"/>
      <c r="R96" s="207">
        <f>SUM(R97:R124)</f>
        <v>0</v>
      </c>
      <c r="S96" s="206"/>
      <c r="T96" s="208">
        <f>SUM(T97:T124)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9" t="s">
        <v>79</v>
      </c>
      <c r="AT96" s="210" t="s">
        <v>71</v>
      </c>
      <c r="AU96" s="210" t="s">
        <v>72</v>
      </c>
      <c r="AY96" s="209" t="s">
        <v>163</v>
      </c>
      <c r="BK96" s="211">
        <f>SUM(BK97:BK124)</f>
        <v>0</v>
      </c>
    </row>
    <row r="97" spans="1:65" s="2" customFormat="1" ht="16.5" customHeight="1">
      <c r="A97" s="40"/>
      <c r="B97" s="41"/>
      <c r="C97" s="214" t="s">
        <v>181</v>
      </c>
      <c r="D97" s="214" t="s">
        <v>165</v>
      </c>
      <c r="E97" s="215" t="s">
        <v>245</v>
      </c>
      <c r="F97" s="216" t="s">
        <v>1538</v>
      </c>
      <c r="G97" s="217" t="s">
        <v>232</v>
      </c>
      <c r="H97" s="218">
        <v>96</v>
      </c>
      <c r="I97" s="219"/>
      <c r="J97" s="220">
        <f>ROUND(I97*H97,2)</f>
        <v>0</v>
      </c>
      <c r="K97" s="216" t="s">
        <v>19</v>
      </c>
      <c r="L97" s="46"/>
      <c r="M97" s="221" t="s">
        <v>19</v>
      </c>
      <c r="N97" s="222" t="s">
        <v>43</v>
      </c>
      <c r="O97" s="86"/>
      <c r="P97" s="223">
        <f>O97*H97</f>
        <v>0</v>
      </c>
      <c r="Q97" s="223">
        <v>0</v>
      </c>
      <c r="R97" s="223">
        <f>Q97*H97</f>
        <v>0</v>
      </c>
      <c r="S97" s="223">
        <v>0</v>
      </c>
      <c r="T97" s="224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5" t="s">
        <v>170</v>
      </c>
      <c r="AT97" s="225" t="s">
        <v>165</v>
      </c>
      <c r="AU97" s="225" t="s">
        <v>79</v>
      </c>
      <c r="AY97" s="19" t="s">
        <v>163</v>
      </c>
      <c r="BE97" s="226">
        <f>IF(N97="základní",J97,0)</f>
        <v>0</v>
      </c>
      <c r="BF97" s="226">
        <f>IF(N97="snížená",J97,0)</f>
        <v>0</v>
      </c>
      <c r="BG97" s="226">
        <f>IF(N97="zákl. přenesená",J97,0)</f>
        <v>0</v>
      </c>
      <c r="BH97" s="226">
        <f>IF(N97="sníž. přenesená",J97,0)</f>
        <v>0</v>
      </c>
      <c r="BI97" s="226">
        <f>IF(N97="nulová",J97,0)</f>
        <v>0</v>
      </c>
      <c r="BJ97" s="19" t="s">
        <v>79</v>
      </c>
      <c r="BK97" s="226">
        <f>ROUND(I97*H97,2)</f>
        <v>0</v>
      </c>
      <c r="BL97" s="19" t="s">
        <v>170</v>
      </c>
      <c r="BM97" s="225" t="s">
        <v>208</v>
      </c>
    </row>
    <row r="98" spans="1:47" s="2" customFormat="1" ht="12">
      <c r="A98" s="40"/>
      <c r="B98" s="41"/>
      <c r="C98" s="42"/>
      <c r="D98" s="227" t="s">
        <v>172</v>
      </c>
      <c r="E98" s="42"/>
      <c r="F98" s="228" t="s">
        <v>1538</v>
      </c>
      <c r="G98" s="42"/>
      <c r="H98" s="42"/>
      <c r="I98" s="229"/>
      <c r="J98" s="42"/>
      <c r="K98" s="42"/>
      <c r="L98" s="46"/>
      <c r="M98" s="230"/>
      <c r="N98" s="231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172</v>
      </c>
      <c r="AU98" s="19" t="s">
        <v>79</v>
      </c>
    </row>
    <row r="99" spans="1:65" s="2" customFormat="1" ht="16.5" customHeight="1">
      <c r="A99" s="40"/>
      <c r="B99" s="41"/>
      <c r="C99" s="214" t="s">
        <v>170</v>
      </c>
      <c r="D99" s="214" t="s">
        <v>165</v>
      </c>
      <c r="E99" s="215" t="s">
        <v>252</v>
      </c>
      <c r="F99" s="216" t="s">
        <v>1539</v>
      </c>
      <c r="G99" s="217" t="s">
        <v>232</v>
      </c>
      <c r="H99" s="218">
        <v>58</v>
      </c>
      <c r="I99" s="219"/>
      <c r="J99" s="220">
        <f>ROUND(I99*H99,2)</f>
        <v>0</v>
      </c>
      <c r="K99" s="216" t="s">
        <v>19</v>
      </c>
      <c r="L99" s="46"/>
      <c r="M99" s="221" t="s">
        <v>19</v>
      </c>
      <c r="N99" s="222" t="s">
        <v>43</v>
      </c>
      <c r="O99" s="86"/>
      <c r="P99" s="223">
        <f>O99*H99</f>
        <v>0</v>
      </c>
      <c r="Q99" s="223">
        <v>0</v>
      </c>
      <c r="R99" s="223">
        <f>Q99*H99</f>
        <v>0</v>
      </c>
      <c r="S99" s="223">
        <v>0</v>
      </c>
      <c r="T99" s="224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5" t="s">
        <v>170</v>
      </c>
      <c r="AT99" s="225" t="s">
        <v>165</v>
      </c>
      <c r="AU99" s="225" t="s">
        <v>79</v>
      </c>
      <c r="AY99" s="19" t="s">
        <v>163</v>
      </c>
      <c r="BE99" s="226">
        <f>IF(N99="základní",J99,0)</f>
        <v>0</v>
      </c>
      <c r="BF99" s="226">
        <f>IF(N99="snížená",J99,0)</f>
        <v>0</v>
      </c>
      <c r="BG99" s="226">
        <f>IF(N99="zákl. přenesená",J99,0)</f>
        <v>0</v>
      </c>
      <c r="BH99" s="226">
        <f>IF(N99="sníž. přenesená",J99,0)</f>
        <v>0</v>
      </c>
      <c r="BI99" s="226">
        <f>IF(N99="nulová",J99,0)</f>
        <v>0</v>
      </c>
      <c r="BJ99" s="19" t="s">
        <v>79</v>
      </c>
      <c r="BK99" s="226">
        <f>ROUND(I99*H99,2)</f>
        <v>0</v>
      </c>
      <c r="BL99" s="19" t="s">
        <v>170</v>
      </c>
      <c r="BM99" s="225" t="s">
        <v>220</v>
      </c>
    </row>
    <row r="100" spans="1:47" s="2" customFormat="1" ht="12">
      <c r="A100" s="40"/>
      <c r="B100" s="41"/>
      <c r="C100" s="42"/>
      <c r="D100" s="227" t="s">
        <v>172</v>
      </c>
      <c r="E100" s="42"/>
      <c r="F100" s="228" t="s">
        <v>1539</v>
      </c>
      <c r="G100" s="42"/>
      <c r="H100" s="42"/>
      <c r="I100" s="229"/>
      <c r="J100" s="42"/>
      <c r="K100" s="42"/>
      <c r="L100" s="46"/>
      <c r="M100" s="230"/>
      <c r="N100" s="231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172</v>
      </c>
      <c r="AU100" s="19" t="s">
        <v>79</v>
      </c>
    </row>
    <row r="101" spans="1:65" s="2" customFormat="1" ht="16.5" customHeight="1">
      <c r="A101" s="40"/>
      <c r="B101" s="41"/>
      <c r="C101" s="214" t="s">
        <v>198</v>
      </c>
      <c r="D101" s="214" t="s">
        <v>165</v>
      </c>
      <c r="E101" s="215" t="s">
        <v>258</v>
      </c>
      <c r="F101" s="216" t="s">
        <v>1540</v>
      </c>
      <c r="G101" s="217" t="s">
        <v>232</v>
      </c>
      <c r="H101" s="218">
        <v>72</v>
      </c>
      <c r="I101" s="219"/>
      <c r="J101" s="220">
        <f>ROUND(I101*H101,2)</f>
        <v>0</v>
      </c>
      <c r="K101" s="216" t="s">
        <v>19</v>
      </c>
      <c r="L101" s="46"/>
      <c r="M101" s="221" t="s">
        <v>19</v>
      </c>
      <c r="N101" s="222" t="s">
        <v>43</v>
      </c>
      <c r="O101" s="86"/>
      <c r="P101" s="223">
        <f>O101*H101</f>
        <v>0</v>
      </c>
      <c r="Q101" s="223">
        <v>0</v>
      </c>
      <c r="R101" s="223">
        <f>Q101*H101</f>
        <v>0</v>
      </c>
      <c r="S101" s="223">
        <v>0</v>
      </c>
      <c r="T101" s="224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5" t="s">
        <v>170</v>
      </c>
      <c r="AT101" s="225" t="s">
        <v>165</v>
      </c>
      <c r="AU101" s="225" t="s">
        <v>79</v>
      </c>
      <c r="AY101" s="19" t="s">
        <v>163</v>
      </c>
      <c r="BE101" s="226">
        <f>IF(N101="základní",J101,0)</f>
        <v>0</v>
      </c>
      <c r="BF101" s="226">
        <f>IF(N101="snížená",J101,0)</f>
        <v>0</v>
      </c>
      <c r="BG101" s="226">
        <f>IF(N101="zákl. přenesená",J101,0)</f>
        <v>0</v>
      </c>
      <c r="BH101" s="226">
        <f>IF(N101="sníž. přenesená",J101,0)</f>
        <v>0</v>
      </c>
      <c r="BI101" s="226">
        <f>IF(N101="nulová",J101,0)</f>
        <v>0</v>
      </c>
      <c r="BJ101" s="19" t="s">
        <v>79</v>
      </c>
      <c r="BK101" s="226">
        <f>ROUND(I101*H101,2)</f>
        <v>0</v>
      </c>
      <c r="BL101" s="19" t="s">
        <v>170</v>
      </c>
      <c r="BM101" s="225" t="s">
        <v>237</v>
      </c>
    </row>
    <row r="102" spans="1:47" s="2" customFormat="1" ht="12">
      <c r="A102" s="40"/>
      <c r="B102" s="41"/>
      <c r="C102" s="42"/>
      <c r="D102" s="227" t="s">
        <v>172</v>
      </c>
      <c r="E102" s="42"/>
      <c r="F102" s="228" t="s">
        <v>1540</v>
      </c>
      <c r="G102" s="42"/>
      <c r="H102" s="42"/>
      <c r="I102" s="229"/>
      <c r="J102" s="42"/>
      <c r="K102" s="42"/>
      <c r="L102" s="46"/>
      <c r="M102" s="230"/>
      <c r="N102" s="231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172</v>
      </c>
      <c r="AU102" s="19" t="s">
        <v>79</v>
      </c>
    </row>
    <row r="103" spans="1:65" s="2" customFormat="1" ht="16.5" customHeight="1">
      <c r="A103" s="40"/>
      <c r="B103" s="41"/>
      <c r="C103" s="214" t="s">
        <v>208</v>
      </c>
      <c r="D103" s="214" t="s">
        <v>165</v>
      </c>
      <c r="E103" s="215" t="s">
        <v>265</v>
      </c>
      <c r="F103" s="216" t="s">
        <v>1541</v>
      </c>
      <c r="G103" s="217" t="s">
        <v>232</v>
      </c>
      <c r="H103" s="218">
        <v>680</v>
      </c>
      <c r="I103" s="219"/>
      <c r="J103" s="220">
        <f>ROUND(I103*H103,2)</f>
        <v>0</v>
      </c>
      <c r="K103" s="216" t="s">
        <v>19</v>
      </c>
      <c r="L103" s="46"/>
      <c r="M103" s="221" t="s">
        <v>19</v>
      </c>
      <c r="N103" s="222" t="s">
        <v>43</v>
      </c>
      <c r="O103" s="86"/>
      <c r="P103" s="223">
        <f>O103*H103</f>
        <v>0</v>
      </c>
      <c r="Q103" s="223">
        <v>0</v>
      </c>
      <c r="R103" s="223">
        <f>Q103*H103</f>
        <v>0</v>
      </c>
      <c r="S103" s="223">
        <v>0</v>
      </c>
      <c r="T103" s="224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5" t="s">
        <v>170</v>
      </c>
      <c r="AT103" s="225" t="s">
        <v>165</v>
      </c>
      <c r="AU103" s="225" t="s">
        <v>79</v>
      </c>
      <c r="AY103" s="19" t="s">
        <v>163</v>
      </c>
      <c r="BE103" s="226">
        <f>IF(N103="základní",J103,0)</f>
        <v>0</v>
      </c>
      <c r="BF103" s="226">
        <f>IF(N103="snížená",J103,0)</f>
        <v>0</v>
      </c>
      <c r="BG103" s="226">
        <f>IF(N103="zákl. přenesená",J103,0)</f>
        <v>0</v>
      </c>
      <c r="BH103" s="226">
        <f>IF(N103="sníž. přenesená",J103,0)</f>
        <v>0</v>
      </c>
      <c r="BI103" s="226">
        <f>IF(N103="nulová",J103,0)</f>
        <v>0</v>
      </c>
      <c r="BJ103" s="19" t="s">
        <v>79</v>
      </c>
      <c r="BK103" s="226">
        <f>ROUND(I103*H103,2)</f>
        <v>0</v>
      </c>
      <c r="BL103" s="19" t="s">
        <v>170</v>
      </c>
      <c r="BM103" s="225" t="s">
        <v>252</v>
      </c>
    </row>
    <row r="104" spans="1:47" s="2" customFormat="1" ht="12">
      <c r="A104" s="40"/>
      <c r="B104" s="41"/>
      <c r="C104" s="42"/>
      <c r="D104" s="227" t="s">
        <v>172</v>
      </c>
      <c r="E104" s="42"/>
      <c r="F104" s="228" t="s">
        <v>1541</v>
      </c>
      <c r="G104" s="42"/>
      <c r="H104" s="42"/>
      <c r="I104" s="229"/>
      <c r="J104" s="42"/>
      <c r="K104" s="42"/>
      <c r="L104" s="46"/>
      <c r="M104" s="230"/>
      <c r="N104" s="231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172</v>
      </c>
      <c r="AU104" s="19" t="s">
        <v>79</v>
      </c>
    </row>
    <row r="105" spans="1:65" s="2" customFormat="1" ht="16.5" customHeight="1">
      <c r="A105" s="40"/>
      <c r="B105" s="41"/>
      <c r="C105" s="214" t="s">
        <v>214</v>
      </c>
      <c r="D105" s="214" t="s">
        <v>165</v>
      </c>
      <c r="E105" s="215" t="s">
        <v>8</v>
      </c>
      <c r="F105" s="216" t="s">
        <v>1542</v>
      </c>
      <c r="G105" s="217" t="s">
        <v>232</v>
      </c>
      <c r="H105" s="218">
        <v>52</v>
      </c>
      <c r="I105" s="219"/>
      <c r="J105" s="220">
        <f>ROUND(I105*H105,2)</f>
        <v>0</v>
      </c>
      <c r="K105" s="216" t="s">
        <v>19</v>
      </c>
      <c r="L105" s="46"/>
      <c r="M105" s="221" t="s">
        <v>19</v>
      </c>
      <c r="N105" s="222" t="s">
        <v>43</v>
      </c>
      <c r="O105" s="86"/>
      <c r="P105" s="223">
        <f>O105*H105</f>
        <v>0</v>
      </c>
      <c r="Q105" s="223">
        <v>0</v>
      </c>
      <c r="R105" s="223">
        <f>Q105*H105</f>
        <v>0</v>
      </c>
      <c r="S105" s="223">
        <v>0</v>
      </c>
      <c r="T105" s="224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5" t="s">
        <v>170</v>
      </c>
      <c r="AT105" s="225" t="s">
        <v>165</v>
      </c>
      <c r="AU105" s="225" t="s">
        <v>79</v>
      </c>
      <c r="AY105" s="19" t="s">
        <v>163</v>
      </c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19" t="s">
        <v>79</v>
      </c>
      <c r="BK105" s="226">
        <f>ROUND(I105*H105,2)</f>
        <v>0</v>
      </c>
      <c r="BL105" s="19" t="s">
        <v>170</v>
      </c>
      <c r="BM105" s="225" t="s">
        <v>265</v>
      </c>
    </row>
    <row r="106" spans="1:47" s="2" customFormat="1" ht="12">
      <c r="A106" s="40"/>
      <c r="B106" s="41"/>
      <c r="C106" s="42"/>
      <c r="D106" s="227" t="s">
        <v>172</v>
      </c>
      <c r="E106" s="42"/>
      <c r="F106" s="228" t="s">
        <v>1542</v>
      </c>
      <c r="G106" s="42"/>
      <c r="H106" s="42"/>
      <c r="I106" s="229"/>
      <c r="J106" s="42"/>
      <c r="K106" s="42"/>
      <c r="L106" s="46"/>
      <c r="M106" s="230"/>
      <c r="N106" s="231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172</v>
      </c>
      <c r="AU106" s="19" t="s">
        <v>79</v>
      </c>
    </row>
    <row r="107" spans="1:65" s="2" customFormat="1" ht="16.5" customHeight="1">
      <c r="A107" s="40"/>
      <c r="B107" s="41"/>
      <c r="C107" s="214" t="s">
        <v>220</v>
      </c>
      <c r="D107" s="214" t="s">
        <v>165</v>
      </c>
      <c r="E107" s="215" t="s">
        <v>278</v>
      </c>
      <c r="F107" s="216" t="s">
        <v>1543</v>
      </c>
      <c r="G107" s="217" t="s">
        <v>232</v>
      </c>
      <c r="H107" s="218">
        <v>25</v>
      </c>
      <c r="I107" s="219"/>
      <c r="J107" s="220">
        <f>ROUND(I107*H107,2)</f>
        <v>0</v>
      </c>
      <c r="K107" s="216" t="s">
        <v>19</v>
      </c>
      <c r="L107" s="46"/>
      <c r="M107" s="221" t="s">
        <v>19</v>
      </c>
      <c r="N107" s="222" t="s">
        <v>43</v>
      </c>
      <c r="O107" s="86"/>
      <c r="P107" s="223">
        <f>O107*H107</f>
        <v>0</v>
      </c>
      <c r="Q107" s="223">
        <v>0</v>
      </c>
      <c r="R107" s="223">
        <f>Q107*H107</f>
        <v>0</v>
      </c>
      <c r="S107" s="223">
        <v>0</v>
      </c>
      <c r="T107" s="224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5" t="s">
        <v>170</v>
      </c>
      <c r="AT107" s="225" t="s">
        <v>165</v>
      </c>
      <c r="AU107" s="225" t="s">
        <v>79</v>
      </c>
      <c r="AY107" s="19" t="s">
        <v>163</v>
      </c>
      <c r="BE107" s="226">
        <f>IF(N107="základní",J107,0)</f>
        <v>0</v>
      </c>
      <c r="BF107" s="226">
        <f>IF(N107="snížená",J107,0)</f>
        <v>0</v>
      </c>
      <c r="BG107" s="226">
        <f>IF(N107="zákl. přenesená",J107,0)</f>
        <v>0</v>
      </c>
      <c r="BH107" s="226">
        <f>IF(N107="sníž. přenesená",J107,0)</f>
        <v>0</v>
      </c>
      <c r="BI107" s="226">
        <f>IF(N107="nulová",J107,0)</f>
        <v>0</v>
      </c>
      <c r="BJ107" s="19" t="s">
        <v>79</v>
      </c>
      <c r="BK107" s="226">
        <f>ROUND(I107*H107,2)</f>
        <v>0</v>
      </c>
      <c r="BL107" s="19" t="s">
        <v>170</v>
      </c>
      <c r="BM107" s="225" t="s">
        <v>278</v>
      </c>
    </row>
    <row r="108" spans="1:47" s="2" customFormat="1" ht="12">
      <c r="A108" s="40"/>
      <c r="B108" s="41"/>
      <c r="C108" s="42"/>
      <c r="D108" s="227" t="s">
        <v>172</v>
      </c>
      <c r="E108" s="42"/>
      <c r="F108" s="228" t="s">
        <v>1543</v>
      </c>
      <c r="G108" s="42"/>
      <c r="H108" s="42"/>
      <c r="I108" s="229"/>
      <c r="J108" s="42"/>
      <c r="K108" s="42"/>
      <c r="L108" s="46"/>
      <c r="M108" s="230"/>
      <c r="N108" s="231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172</v>
      </c>
      <c r="AU108" s="19" t="s">
        <v>79</v>
      </c>
    </row>
    <row r="109" spans="1:65" s="2" customFormat="1" ht="16.5" customHeight="1">
      <c r="A109" s="40"/>
      <c r="B109" s="41"/>
      <c r="C109" s="214" t="s">
        <v>229</v>
      </c>
      <c r="D109" s="214" t="s">
        <v>165</v>
      </c>
      <c r="E109" s="215" t="s">
        <v>188</v>
      </c>
      <c r="F109" s="216" t="s">
        <v>1544</v>
      </c>
      <c r="G109" s="217" t="s">
        <v>232</v>
      </c>
      <c r="H109" s="218">
        <v>150</v>
      </c>
      <c r="I109" s="219"/>
      <c r="J109" s="220">
        <f>ROUND(I109*H109,2)</f>
        <v>0</v>
      </c>
      <c r="K109" s="216" t="s">
        <v>19</v>
      </c>
      <c r="L109" s="46"/>
      <c r="M109" s="221" t="s">
        <v>19</v>
      </c>
      <c r="N109" s="222" t="s">
        <v>43</v>
      </c>
      <c r="O109" s="86"/>
      <c r="P109" s="223">
        <f>O109*H109</f>
        <v>0</v>
      </c>
      <c r="Q109" s="223">
        <v>0</v>
      </c>
      <c r="R109" s="223">
        <f>Q109*H109</f>
        <v>0</v>
      </c>
      <c r="S109" s="223">
        <v>0</v>
      </c>
      <c r="T109" s="224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5" t="s">
        <v>170</v>
      </c>
      <c r="AT109" s="225" t="s">
        <v>165</v>
      </c>
      <c r="AU109" s="225" t="s">
        <v>79</v>
      </c>
      <c r="AY109" s="19" t="s">
        <v>163</v>
      </c>
      <c r="BE109" s="226">
        <f>IF(N109="základní",J109,0)</f>
        <v>0</v>
      </c>
      <c r="BF109" s="226">
        <f>IF(N109="snížená",J109,0)</f>
        <v>0</v>
      </c>
      <c r="BG109" s="226">
        <f>IF(N109="zákl. přenesená",J109,0)</f>
        <v>0</v>
      </c>
      <c r="BH109" s="226">
        <f>IF(N109="sníž. přenesená",J109,0)</f>
        <v>0</v>
      </c>
      <c r="BI109" s="226">
        <f>IF(N109="nulová",J109,0)</f>
        <v>0</v>
      </c>
      <c r="BJ109" s="19" t="s">
        <v>79</v>
      </c>
      <c r="BK109" s="226">
        <f>ROUND(I109*H109,2)</f>
        <v>0</v>
      </c>
      <c r="BL109" s="19" t="s">
        <v>170</v>
      </c>
      <c r="BM109" s="225" t="s">
        <v>289</v>
      </c>
    </row>
    <row r="110" spans="1:47" s="2" customFormat="1" ht="12">
      <c r="A110" s="40"/>
      <c r="B110" s="41"/>
      <c r="C110" s="42"/>
      <c r="D110" s="227" t="s">
        <v>172</v>
      </c>
      <c r="E110" s="42"/>
      <c r="F110" s="228" t="s">
        <v>1544</v>
      </c>
      <c r="G110" s="42"/>
      <c r="H110" s="42"/>
      <c r="I110" s="229"/>
      <c r="J110" s="42"/>
      <c r="K110" s="42"/>
      <c r="L110" s="46"/>
      <c r="M110" s="230"/>
      <c r="N110" s="231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172</v>
      </c>
      <c r="AU110" s="19" t="s">
        <v>79</v>
      </c>
    </row>
    <row r="111" spans="1:65" s="2" customFormat="1" ht="37.8" customHeight="1">
      <c r="A111" s="40"/>
      <c r="B111" s="41"/>
      <c r="C111" s="214" t="s">
        <v>237</v>
      </c>
      <c r="D111" s="214" t="s">
        <v>165</v>
      </c>
      <c r="E111" s="215" t="s">
        <v>289</v>
      </c>
      <c r="F111" s="216" t="s">
        <v>1545</v>
      </c>
      <c r="G111" s="217" t="s">
        <v>1546</v>
      </c>
      <c r="H111" s="218">
        <v>1</v>
      </c>
      <c r="I111" s="219"/>
      <c r="J111" s="220">
        <f>ROUND(I111*H111,2)</f>
        <v>0</v>
      </c>
      <c r="K111" s="216" t="s">
        <v>19</v>
      </c>
      <c r="L111" s="46"/>
      <c r="M111" s="221" t="s">
        <v>19</v>
      </c>
      <c r="N111" s="222" t="s">
        <v>43</v>
      </c>
      <c r="O111" s="86"/>
      <c r="P111" s="223">
        <f>O111*H111</f>
        <v>0</v>
      </c>
      <c r="Q111" s="223">
        <v>0</v>
      </c>
      <c r="R111" s="223">
        <f>Q111*H111</f>
        <v>0</v>
      </c>
      <c r="S111" s="223">
        <v>0</v>
      </c>
      <c r="T111" s="224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5" t="s">
        <v>170</v>
      </c>
      <c r="AT111" s="225" t="s">
        <v>165</v>
      </c>
      <c r="AU111" s="225" t="s">
        <v>79</v>
      </c>
      <c r="AY111" s="19" t="s">
        <v>163</v>
      </c>
      <c r="BE111" s="226">
        <f>IF(N111="základní",J111,0)</f>
        <v>0</v>
      </c>
      <c r="BF111" s="226">
        <f>IF(N111="snížená",J111,0)</f>
        <v>0</v>
      </c>
      <c r="BG111" s="226">
        <f>IF(N111="zákl. přenesená",J111,0)</f>
        <v>0</v>
      </c>
      <c r="BH111" s="226">
        <f>IF(N111="sníž. přenesená",J111,0)</f>
        <v>0</v>
      </c>
      <c r="BI111" s="226">
        <f>IF(N111="nulová",J111,0)</f>
        <v>0</v>
      </c>
      <c r="BJ111" s="19" t="s">
        <v>79</v>
      </c>
      <c r="BK111" s="226">
        <f>ROUND(I111*H111,2)</f>
        <v>0</v>
      </c>
      <c r="BL111" s="19" t="s">
        <v>170</v>
      </c>
      <c r="BM111" s="225" t="s">
        <v>303</v>
      </c>
    </row>
    <row r="112" spans="1:47" s="2" customFormat="1" ht="12">
      <c r="A112" s="40"/>
      <c r="B112" s="41"/>
      <c r="C112" s="42"/>
      <c r="D112" s="227" t="s">
        <v>172</v>
      </c>
      <c r="E112" s="42"/>
      <c r="F112" s="228" t="s">
        <v>1545</v>
      </c>
      <c r="G112" s="42"/>
      <c r="H112" s="42"/>
      <c r="I112" s="229"/>
      <c r="J112" s="42"/>
      <c r="K112" s="42"/>
      <c r="L112" s="46"/>
      <c r="M112" s="230"/>
      <c r="N112" s="231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172</v>
      </c>
      <c r="AU112" s="19" t="s">
        <v>79</v>
      </c>
    </row>
    <row r="113" spans="1:65" s="2" customFormat="1" ht="44.25" customHeight="1">
      <c r="A113" s="40"/>
      <c r="B113" s="41"/>
      <c r="C113" s="214" t="s">
        <v>245</v>
      </c>
      <c r="D113" s="214" t="s">
        <v>165</v>
      </c>
      <c r="E113" s="215" t="s">
        <v>294</v>
      </c>
      <c r="F113" s="216" t="s">
        <v>1547</v>
      </c>
      <c r="G113" s="217" t="s">
        <v>232</v>
      </c>
      <c r="H113" s="218">
        <v>70</v>
      </c>
      <c r="I113" s="219"/>
      <c r="J113" s="220">
        <f>ROUND(I113*H113,2)</f>
        <v>0</v>
      </c>
      <c r="K113" s="216" t="s">
        <v>19</v>
      </c>
      <c r="L113" s="46"/>
      <c r="M113" s="221" t="s">
        <v>19</v>
      </c>
      <c r="N113" s="222" t="s">
        <v>43</v>
      </c>
      <c r="O113" s="86"/>
      <c r="P113" s="223">
        <f>O113*H113</f>
        <v>0</v>
      </c>
      <c r="Q113" s="223">
        <v>0</v>
      </c>
      <c r="R113" s="223">
        <f>Q113*H113</f>
        <v>0</v>
      </c>
      <c r="S113" s="223">
        <v>0</v>
      </c>
      <c r="T113" s="224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5" t="s">
        <v>170</v>
      </c>
      <c r="AT113" s="225" t="s">
        <v>165</v>
      </c>
      <c r="AU113" s="225" t="s">
        <v>79</v>
      </c>
      <c r="AY113" s="19" t="s">
        <v>163</v>
      </c>
      <c r="BE113" s="226">
        <f>IF(N113="základní",J113,0)</f>
        <v>0</v>
      </c>
      <c r="BF113" s="226">
        <f>IF(N113="snížená",J113,0)</f>
        <v>0</v>
      </c>
      <c r="BG113" s="226">
        <f>IF(N113="zákl. přenesená",J113,0)</f>
        <v>0</v>
      </c>
      <c r="BH113" s="226">
        <f>IF(N113="sníž. přenesená",J113,0)</f>
        <v>0</v>
      </c>
      <c r="BI113" s="226">
        <f>IF(N113="nulová",J113,0)</f>
        <v>0</v>
      </c>
      <c r="BJ113" s="19" t="s">
        <v>79</v>
      </c>
      <c r="BK113" s="226">
        <f>ROUND(I113*H113,2)</f>
        <v>0</v>
      </c>
      <c r="BL113" s="19" t="s">
        <v>170</v>
      </c>
      <c r="BM113" s="225" t="s">
        <v>314</v>
      </c>
    </row>
    <row r="114" spans="1:47" s="2" customFormat="1" ht="12">
      <c r="A114" s="40"/>
      <c r="B114" s="41"/>
      <c r="C114" s="42"/>
      <c r="D114" s="227" t="s">
        <v>172</v>
      </c>
      <c r="E114" s="42"/>
      <c r="F114" s="228" t="s">
        <v>1548</v>
      </c>
      <c r="G114" s="42"/>
      <c r="H114" s="42"/>
      <c r="I114" s="229"/>
      <c r="J114" s="42"/>
      <c r="K114" s="42"/>
      <c r="L114" s="46"/>
      <c r="M114" s="230"/>
      <c r="N114" s="231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172</v>
      </c>
      <c r="AU114" s="19" t="s">
        <v>79</v>
      </c>
    </row>
    <row r="115" spans="1:65" s="2" customFormat="1" ht="16.5" customHeight="1">
      <c r="A115" s="40"/>
      <c r="B115" s="41"/>
      <c r="C115" s="214" t="s">
        <v>252</v>
      </c>
      <c r="D115" s="214" t="s">
        <v>165</v>
      </c>
      <c r="E115" s="215" t="s">
        <v>303</v>
      </c>
      <c r="F115" s="216" t="s">
        <v>1549</v>
      </c>
      <c r="G115" s="217" t="s">
        <v>232</v>
      </c>
      <c r="H115" s="218">
        <v>160</v>
      </c>
      <c r="I115" s="219"/>
      <c r="J115" s="220">
        <f>ROUND(I115*H115,2)</f>
        <v>0</v>
      </c>
      <c r="K115" s="216" t="s">
        <v>19</v>
      </c>
      <c r="L115" s="46"/>
      <c r="M115" s="221" t="s">
        <v>19</v>
      </c>
      <c r="N115" s="222" t="s">
        <v>43</v>
      </c>
      <c r="O115" s="86"/>
      <c r="P115" s="223">
        <f>O115*H115</f>
        <v>0</v>
      </c>
      <c r="Q115" s="223">
        <v>0</v>
      </c>
      <c r="R115" s="223">
        <f>Q115*H115</f>
        <v>0</v>
      </c>
      <c r="S115" s="223">
        <v>0</v>
      </c>
      <c r="T115" s="224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5" t="s">
        <v>170</v>
      </c>
      <c r="AT115" s="225" t="s">
        <v>165</v>
      </c>
      <c r="AU115" s="225" t="s">
        <v>79</v>
      </c>
      <c r="AY115" s="19" t="s">
        <v>163</v>
      </c>
      <c r="BE115" s="226">
        <f>IF(N115="základní",J115,0)</f>
        <v>0</v>
      </c>
      <c r="BF115" s="226">
        <f>IF(N115="snížená",J115,0)</f>
        <v>0</v>
      </c>
      <c r="BG115" s="226">
        <f>IF(N115="zákl. přenesená",J115,0)</f>
        <v>0</v>
      </c>
      <c r="BH115" s="226">
        <f>IF(N115="sníž. přenesená",J115,0)</f>
        <v>0</v>
      </c>
      <c r="BI115" s="226">
        <f>IF(N115="nulová",J115,0)</f>
        <v>0</v>
      </c>
      <c r="BJ115" s="19" t="s">
        <v>79</v>
      </c>
      <c r="BK115" s="226">
        <f>ROUND(I115*H115,2)</f>
        <v>0</v>
      </c>
      <c r="BL115" s="19" t="s">
        <v>170</v>
      </c>
      <c r="BM115" s="225" t="s">
        <v>326</v>
      </c>
    </row>
    <row r="116" spans="1:47" s="2" customFormat="1" ht="12">
      <c r="A116" s="40"/>
      <c r="B116" s="41"/>
      <c r="C116" s="42"/>
      <c r="D116" s="227" t="s">
        <v>172</v>
      </c>
      <c r="E116" s="42"/>
      <c r="F116" s="228" t="s">
        <v>1549</v>
      </c>
      <c r="G116" s="42"/>
      <c r="H116" s="42"/>
      <c r="I116" s="229"/>
      <c r="J116" s="42"/>
      <c r="K116" s="42"/>
      <c r="L116" s="46"/>
      <c r="M116" s="230"/>
      <c r="N116" s="231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172</v>
      </c>
      <c r="AU116" s="19" t="s">
        <v>79</v>
      </c>
    </row>
    <row r="117" spans="1:65" s="2" customFormat="1" ht="16.5" customHeight="1">
      <c r="A117" s="40"/>
      <c r="B117" s="41"/>
      <c r="C117" s="214" t="s">
        <v>258</v>
      </c>
      <c r="D117" s="214" t="s">
        <v>165</v>
      </c>
      <c r="E117" s="215" t="s">
        <v>7</v>
      </c>
      <c r="F117" s="216" t="s">
        <v>1550</v>
      </c>
      <c r="G117" s="217" t="s">
        <v>232</v>
      </c>
      <c r="H117" s="218">
        <v>210</v>
      </c>
      <c r="I117" s="219"/>
      <c r="J117" s="220">
        <f>ROUND(I117*H117,2)</f>
        <v>0</v>
      </c>
      <c r="K117" s="216" t="s">
        <v>19</v>
      </c>
      <c r="L117" s="46"/>
      <c r="M117" s="221" t="s">
        <v>19</v>
      </c>
      <c r="N117" s="222" t="s">
        <v>43</v>
      </c>
      <c r="O117" s="86"/>
      <c r="P117" s="223">
        <f>O117*H117</f>
        <v>0</v>
      </c>
      <c r="Q117" s="223">
        <v>0</v>
      </c>
      <c r="R117" s="223">
        <f>Q117*H117</f>
        <v>0</v>
      </c>
      <c r="S117" s="223">
        <v>0</v>
      </c>
      <c r="T117" s="224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5" t="s">
        <v>170</v>
      </c>
      <c r="AT117" s="225" t="s">
        <v>165</v>
      </c>
      <c r="AU117" s="225" t="s">
        <v>79</v>
      </c>
      <c r="AY117" s="19" t="s">
        <v>163</v>
      </c>
      <c r="BE117" s="226">
        <f>IF(N117="základní",J117,0)</f>
        <v>0</v>
      </c>
      <c r="BF117" s="226">
        <f>IF(N117="snížená",J117,0)</f>
        <v>0</v>
      </c>
      <c r="BG117" s="226">
        <f>IF(N117="zákl. přenesená",J117,0)</f>
        <v>0</v>
      </c>
      <c r="BH117" s="226">
        <f>IF(N117="sníž. přenesená",J117,0)</f>
        <v>0</v>
      </c>
      <c r="BI117" s="226">
        <f>IF(N117="nulová",J117,0)</f>
        <v>0</v>
      </c>
      <c r="BJ117" s="19" t="s">
        <v>79</v>
      </c>
      <c r="BK117" s="226">
        <f>ROUND(I117*H117,2)</f>
        <v>0</v>
      </c>
      <c r="BL117" s="19" t="s">
        <v>170</v>
      </c>
      <c r="BM117" s="225" t="s">
        <v>342</v>
      </c>
    </row>
    <row r="118" spans="1:47" s="2" customFormat="1" ht="12">
      <c r="A118" s="40"/>
      <c r="B118" s="41"/>
      <c r="C118" s="42"/>
      <c r="D118" s="227" t="s">
        <v>172</v>
      </c>
      <c r="E118" s="42"/>
      <c r="F118" s="228" t="s">
        <v>1550</v>
      </c>
      <c r="G118" s="42"/>
      <c r="H118" s="42"/>
      <c r="I118" s="229"/>
      <c r="J118" s="42"/>
      <c r="K118" s="42"/>
      <c r="L118" s="46"/>
      <c r="M118" s="230"/>
      <c r="N118" s="231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172</v>
      </c>
      <c r="AU118" s="19" t="s">
        <v>79</v>
      </c>
    </row>
    <row r="119" spans="1:65" s="2" customFormat="1" ht="16.5" customHeight="1">
      <c r="A119" s="40"/>
      <c r="B119" s="41"/>
      <c r="C119" s="214" t="s">
        <v>265</v>
      </c>
      <c r="D119" s="214" t="s">
        <v>165</v>
      </c>
      <c r="E119" s="215" t="s">
        <v>314</v>
      </c>
      <c r="F119" s="216" t="s">
        <v>1551</v>
      </c>
      <c r="G119" s="217" t="s">
        <v>1546</v>
      </c>
      <c r="H119" s="218">
        <v>1</v>
      </c>
      <c r="I119" s="219"/>
      <c r="J119" s="220">
        <f>ROUND(I119*H119,2)</f>
        <v>0</v>
      </c>
      <c r="K119" s="216" t="s">
        <v>19</v>
      </c>
      <c r="L119" s="46"/>
      <c r="M119" s="221" t="s">
        <v>19</v>
      </c>
      <c r="N119" s="222" t="s">
        <v>43</v>
      </c>
      <c r="O119" s="86"/>
      <c r="P119" s="223">
        <f>O119*H119</f>
        <v>0</v>
      </c>
      <c r="Q119" s="223">
        <v>0</v>
      </c>
      <c r="R119" s="223">
        <f>Q119*H119</f>
        <v>0</v>
      </c>
      <c r="S119" s="223">
        <v>0</v>
      </c>
      <c r="T119" s="224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5" t="s">
        <v>170</v>
      </c>
      <c r="AT119" s="225" t="s">
        <v>165</v>
      </c>
      <c r="AU119" s="225" t="s">
        <v>79</v>
      </c>
      <c r="AY119" s="19" t="s">
        <v>163</v>
      </c>
      <c r="BE119" s="226">
        <f>IF(N119="základní",J119,0)</f>
        <v>0</v>
      </c>
      <c r="BF119" s="226">
        <f>IF(N119="snížená",J119,0)</f>
        <v>0</v>
      </c>
      <c r="BG119" s="226">
        <f>IF(N119="zákl. přenesená",J119,0)</f>
        <v>0</v>
      </c>
      <c r="BH119" s="226">
        <f>IF(N119="sníž. přenesená",J119,0)</f>
        <v>0</v>
      </c>
      <c r="BI119" s="226">
        <f>IF(N119="nulová",J119,0)</f>
        <v>0</v>
      </c>
      <c r="BJ119" s="19" t="s">
        <v>79</v>
      </c>
      <c r="BK119" s="226">
        <f>ROUND(I119*H119,2)</f>
        <v>0</v>
      </c>
      <c r="BL119" s="19" t="s">
        <v>170</v>
      </c>
      <c r="BM119" s="225" t="s">
        <v>355</v>
      </c>
    </row>
    <row r="120" spans="1:47" s="2" customFormat="1" ht="12">
      <c r="A120" s="40"/>
      <c r="B120" s="41"/>
      <c r="C120" s="42"/>
      <c r="D120" s="227" t="s">
        <v>172</v>
      </c>
      <c r="E120" s="42"/>
      <c r="F120" s="228" t="s">
        <v>1551</v>
      </c>
      <c r="G120" s="42"/>
      <c r="H120" s="42"/>
      <c r="I120" s="229"/>
      <c r="J120" s="42"/>
      <c r="K120" s="42"/>
      <c r="L120" s="46"/>
      <c r="M120" s="230"/>
      <c r="N120" s="231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172</v>
      </c>
      <c r="AU120" s="19" t="s">
        <v>79</v>
      </c>
    </row>
    <row r="121" spans="1:65" s="2" customFormat="1" ht="24.15" customHeight="1">
      <c r="A121" s="40"/>
      <c r="B121" s="41"/>
      <c r="C121" s="214" t="s">
        <v>8</v>
      </c>
      <c r="D121" s="214" t="s">
        <v>165</v>
      </c>
      <c r="E121" s="215" t="s">
        <v>320</v>
      </c>
      <c r="F121" s="216" t="s">
        <v>1552</v>
      </c>
      <c r="G121" s="217" t="s">
        <v>273</v>
      </c>
      <c r="H121" s="218">
        <v>40</v>
      </c>
      <c r="I121" s="219"/>
      <c r="J121" s="220">
        <f>ROUND(I121*H121,2)</f>
        <v>0</v>
      </c>
      <c r="K121" s="216" t="s">
        <v>19</v>
      </c>
      <c r="L121" s="46"/>
      <c r="M121" s="221" t="s">
        <v>19</v>
      </c>
      <c r="N121" s="222" t="s">
        <v>43</v>
      </c>
      <c r="O121" s="86"/>
      <c r="P121" s="223">
        <f>O121*H121</f>
        <v>0</v>
      </c>
      <c r="Q121" s="223">
        <v>0</v>
      </c>
      <c r="R121" s="223">
        <f>Q121*H121</f>
        <v>0</v>
      </c>
      <c r="S121" s="223">
        <v>0</v>
      </c>
      <c r="T121" s="224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5" t="s">
        <v>170</v>
      </c>
      <c r="AT121" s="225" t="s">
        <v>165</v>
      </c>
      <c r="AU121" s="225" t="s">
        <v>79</v>
      </c>
      <c r="AY121" s="19" t="s">
        <v>163</v>
      </c>
      <c r="BE121" s="226">
        <f>IF(N121="základní",J121,0)</f>
        <v>0</v>
      </c>
      <c r="BF121" s="226">
        <f>IF(N121="snížená",J121,0)</f>
        <v>0</v>
      </c>
      <c r="BG121" s="226">
        <f>IF(N121="zákl. přenesená",J121,0)</f>
        <v>0</v>
      </c>
      <c r="BH121" s="226">
        <f>IF(N121="sníž. přenesená",J121,0)</f>
        <v>0</v>
      </c>
      <c r="BI121" s="226">
        <f>IF(N121="nulová",J121,0)</f>
        <v>0</v>
      </c>
      <c r="BJ121" s="19" t="s">
        <v>79</v>
      </c>
      <c r="BK121" s="226">
        <f>ROUND(I121*H121,2)</f>
        <v>0</v>
      </c>
      <c r="BL121" s="19" t="s">
        <v>170</v>
      </c>
      <c r="BM121" s="225" t="s">
        <v>368</v>
      </c>
    </row>
    <row r="122" spans="1:47" s="2" customFormat="1" ht="12">
      <c r="A122" s="40"/>
      <c r="B122" s="41"/>
      <c r="C122" s="42"/>
      <c r="D122" s="227" t="s">
        <v>172</v>
      </c>
      <c r="E122" s="42"/>
      <c r="F122" s="228" t="s">
        <v>1552</v>
      </c>
      <c r="G122" s="42"/>
      <c r="H122" s="42"/>
      <c r="I122" s="229"/>
      <c r="J122" s="42"/>
      <c r="K122" s="42"/>
      <c r="L122" s="46"/>
      <c r="M122" s="230"/>
      <c r="N122" s="231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172</v>
      </c>
      <c r="AU122" s="19" t="s">
        <v>79</v>
      </c>
    </row>
    <row r="123" spans="1:65" s="2" customFormat="1" ht="16.5" customHeight="1">
      <c r="A123" s="40"/>
      <c r="B123" s="41"/>
      <c r="C123" s="214" t="s">
        <v>278</v>
      </c>
      <c r="D123" s="214" t="s">
        <v>165</v>
      </c>
      <c r="E123" s="215" t="s">
        <v>1553</v>
      </c>
      <c r="F123" s="216" t="s">
        <v>1554</v>
      </c>
      <c r="G123" s="217" t="s">
        <v>310</v>
      </c>
      <c r="H123" s="218">
        <v>1</v>
      </c>
      <c r="I123" s="219"/>
      <c r="J123" s="220">
        <f>ROUND(I123*H123,2)</f>
        <v>0</v>
      </c>
      <c r="K123" s="216" t="s">
        <v>19</v>
      </c>
      <c r="L123" s="46"/>
      <c r="M123" s="221" t="s">
        <v>19</v>
      </c>
      <c r="N123" s="222" t="s">
        <v>43</v>
      </c>
      <c r="O123" s="86"/>
      <c r="P123" s="223">
        <f>O123*H123</f>
        <v>0</v>
      </c>
      <c r="Q123" s="223">
        <v>0</v>
      </c>
      <c r="R123" s="223">
        <f>Q123*H123</f>
        <v>0</v>
      </c>
      <c r="S123" s="223">
        <v>0</v>
      </c>
      <c r="T123" s="224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5" t="s">
        <v>170</v>
      </c>
      <c r="AT123" s="225" t="s">
        <v>165</v>
      </c>
      <c r="AU123" s="225" t="s">
        <v>79</v>
      </c>
      <c r="AY123" s="19" t="s">
        <v>163</v>
      </c>
      <c r="BE123" s="226">
        <f>IF(N123="základní",J123,0)</f>
        <v>0</v>
      </c>
      <c r="BF123" s="226">
        <f>IF(N123="snížená",J123,0)</f>
        <v>0</v>
      </c>
      <c r="BG123" s="226">
        <f>IF(N123="zákl. přenesená",J123,0)</f>
        <v>0</v>
      </c>
      <c r="BH123" s="226">
        <f>IF(N123="sníž. přenesená",J123,0)</f>
        <v>0</v>
      </c>
      <c r="BI123" s="226">
        <f>IF(N123="nulová",J123,0)</f>
        <v>0</v>
      </c>
      <c r="BJ123" s="19" t="s">
        <v>79</v>
      </c>
      <c r="BK123" s="226">
        <f>ROUND(I123*H123,2)</f>
        <v>0</v>
      </c>
      <c r="BL123" s="19" t="s">
        <v>170</v>
      </c>
      <c r="BM123" s="225" t="s">
        <v>381</v>
      </c>
    </row>
    <row r="124" spans="1:47" s="2" customFormat="1" ht="12">
      <c r="A124" s="40"/>
      <c r="B124" s="41"/>
      <c r="C124" s="42"/>
      <c r="D124" s="227" t="s">
        <v>172</v>
      </c>
      <c r="E124" s="42"/>
      <c r="F124" s="228" t="s">
        <v>1554</v>
      </c>
      <c r="G124" s="42"/>
      <c r="H124" s="42"/>
      <c r="I124" s="229"/>
      <c r="J124" s="42"/>
      <c r="K124" s="42"/>
      <c r="L124" s="46"/>
      <c r="M124" s="230"/>
      <c r="N124" s="231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172</v>
      </c>
      <c r="AU124" s="19" t="s">
        <v>79</v>
      </c>
    </row>
    <row r="125" spans="1:63" s="12" customFormat="1" ht="25.9" customHeight="1">
      <c r="A125" s="12"/>
      <c r="B125" s="198"/>
      <c r="C125" s="199"/>
      <c r="D125" s="200" t="s">
        <v>71</v>
      </c>
      <c r="E125" s="201" t="s">
        <v>1555</v>
      </c>
      <c r="F125" s="201" t="s">
        <v>1556</v>
      </c>
      <c r="G125" s="199"/>
      <c r="H125" s="199"/>
      <c r="I125" s="202"/>
      <c r="J125" s="203">
        <f>BK125</f>
        <v>0</v>
      </c>
      <c r="K125" s="199"/>
      <c r="L125" s="204"/>
      <c r="M125" s="205"/>
      <c r="N125" s="206"/>
      <c r="O125" s="206"/>
      <c r="P125" s="207">
        <f>SUM(P126:P137)</f>
        <v>0</v>
      </c>
      <c r="Q125" s="206"/>
      <c r="R125" s="207">
        <f>SUM(R126:R137)</f>
        <v>0</v>
      </c>
      <c r="S125" s="206"/>
      <c r="T125" s="208">
        <f>SUM(T126:T137)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9" t="s">
        <v>79</v>
      </c>
      <c r="AT125" s="210" t="s">
        <v>71</v>
      </c>
      <c r="AU125" s="210" t="s">
        <v>72</v>
      </c>
      <c r="AY125" s="209" t="s">
        <v>163</v>
      </c>
      <c r="BK125" s="211">
        <f>SUM(BK126:BK137)</f>
        <v>0</v>
      </c>
    </row>
    <row r="126" spans="1:65" s="2" customFormat="1" ht="55.5" customHeight="1">
      <c r="A126" s="40"/>
      <c r="B126" s="41"/>
      <c r="C126" s="214" t="s">
        <v>188</v>
      </c>
      <c r="D126" s="214" t="s">
        <v>165</v>
      </c>
      <c r="E126" s="215" t="s">
        <v>374</v>
      </c>
      <c r="F126" s="216" t="s">
        <v>1557</v>
      </c>
      <c r="G126" s="217" t="s">
        <v>1532</v>
      </c>
      <c r="H126" s="218">
        <v>4</v>
      </c>
      <c r="I126" s="219"/>
      <c r="J126" s="220">
        <f>ROUND(I126*H126,2)</f>
        <v>0</v>
      </c>
      <c r="K126" s="216" t="s">
        <v>19</v>
      </c>
      <c r="L126" s="46"/>
      <c r="M126" s="221" t="s">
        <v>19</v>
      </c>
      <c r="N126" s="222" t="s">
        <v>43</v>
      </c>
      <c r="O126" s="86"/>
      <c r="P126" s="223">
        <f>O126*H126</f>
        <v>0</v>
      </c>
      <c r="Q126" s="223">
        <v>0</v>
      </c>
      <c r="R126" s="223">
        <f>Q126*H126</f>
        <v>0</v>
      </c>
      <c r="S126" s="223">
        <v>0</v>
      </c>
      <c r="T126" s="224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5" t="s">
        <v>170</v>
      </c>
      <c r="AT126" s="225" t="s">
        <v>165</v>
      </c>
      <c r="AU126" s="225" t="s">
        <v>79</v>
      </c>
      <c r="AY126" s="19" t="s">
        <v>163</v>
      </c>
      <c r="BE126" s="226">
        <f>IF(N126="základní",J126,0)</f>
        <v>0</v>
      </c>
      <c r="BF126" s="226">
        <f>IF(N126="snížená",J126,0)</f>
        <v>0</v>
      </c>
      <c r="BG126" s="226">
        <f>IF(N126="zákl. přenesená",J126,0)</f>
        <v>0</v>
      </c>
      <c r="BH126" s="226">
        <f>IF(N126="sníž. přenesená",J126,0)</f>
        <v>0</v>
      </c>
      <c r="BI126" s="226">
        <f>IF(N126="nulová",J126,0)</f>
        <v>0</v>
      </c>
      <c r="BJ126" s="19" t="s">
        <v>79</v>
      </c>
      <c r="BK126" s="226">
        <f>ROUND(I126*H126,2)</f>
        <v>0</v>
      </c>
      <c r="BL126" s="19" t="s">
        <v>170</v>
      </c>
      <c r="BM126" s="225" t="s">
        <v>396</v>
      </c>
    </row>
    <row r="127" spans="1:47" s="2" customFormat="1" ht="12">
      <c r="A127" s="40"/>
      <c r="B127" s="41"/>
      <c r="C127" s="42"/>
      <c r="D127" s="227" t="s">
        <v>172</v>
      </c>
      <c r="E127" s="42"/>
      <c r="F127" s="228" t="s">
        <v>1558</v>
      </c>
      <c r="G127" s="42"/>
      <c r="H127" s="42"/>
      <c r="I127" s="229"/>
      <c r="J127" s="42"/>
      <c r="K127" s="42"/>
      <c r="L127" s="46"/>
      <c r="M127" s="230"/>
      <c r="N127" s="231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172</v>
      </c>
      <c r="AU127" s="19" t="s">
        <v>79</v>
      </c>
    </row>
    <row r="128" spans="1:65" s="2" customFormat="1" ht="44.25" customHeight="1">
      <c r="A128" s="40"/>
      <c r="B128" s="41"/>
      <c r="C128" s="214" t="s">
        <v>289</v>
      </c>
      <c r="D128" s="214" t="s">
        <v>165</v>
      </c>
      <c r="E128" s="215" t="s">
        <v>381</v>
      </c>
      <c r="F128" s="216" t="s">
        <v>1559</v>
      </c>
      <c r="G128" s="217" t="s">
        <v>1532</v>
      </c>
      <c r="H128" s="218">
        <v>22</v>
      </c>
      <c r="I128" s="219"/>
      <c r="J128" s="220">
        <f>ROUND(I128*H128,2)</f>
        <v>0</v>
      </c>
      <c r="K128" s="216" t="s">
        <v>19</v>
      </c>
      <c r="L128" s="46"/>
      <c r="M128" s="221" t="s">
        <v>19</v>
      </c>
      <c r="N128" s="222" t="s">
        <v>43</v>
      </c>
      <c r="O128" s="86"/>
      <c r="P128" s="223">
        <f>O128*H128</f>
        <v>0</v>
      </c>
      <c r="Q128" s="223">
        <v>0</v>
      </c>
      <c r="R128" s="223">
        <f>Q128*H128</f>
        <v>0</v>
      </c>
      <c r="S128" s="223">
        <v>0</v>
      </c>
      <c r="T128" s="224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5" t="s">
        <v>170</v>
      </c>
      <c r="AT128" s="225" t="s">
        <v>165</v>
      </c>
      <c r="AU128" s="225" t="s">
        <v>79</v>
      </c>
      <c r="AY128" s="19" t="s">
        <v>163</v>
      </c>
      <c r="BE128" s="226">
        <f>IF(N128="základní",J128,0)</f>
        <v>0</v>
      </c>
      <c r="BF128" s="226">
        <f>IF(N128="snížená",J128,0)</f>
        <v>0</v>
      </c>
      <c r="BG128" s="226">
        <f>IF(N128="zákl. přenesená",J128,0)</f>
        <v>0</v>
      </c>
      <c r="BH128" s="226">
        <f>IF(N128="sníž. přenesená",J128,0)</f>
        <v>0</v>
      </c>
      <c r="BI128" s="226">
        <f>IF(N128="nulová",J128,0)</f>
        <v>0</v>
      </c>
      <c r="BJ128" s="19" t="s">
        <v>79</v>
      </c>
      <c r="BK128" s="226">
        <f>ROUND(I128*H128,2)</f>
        <v>0</v>
      </c>
      <c r="BL128" s="19" t="s">
        <v>170</v>
      </c>
      <c r="BM128" s="225" t="s">
        <v>405</v>
      </c>
    </row>
    <row r="129" spans="1:47" s="2" customFormat="1" ht="12">
      <c r="A129" s="40"/>
      <c r="B129" s="41"/>
      <c r="C129" s="42"/>
      <c r="D129" s="227" t="s">
        <v>172</v>
      </c>
      <c r="E129" s="42"/>
      <c r="F129" s="228" t="s">
        <v>1560</v>
      </c>
      <c r="G129" s="42"/>
      <c r="H129" s="42"/>
      <c r="I129" s="229"/>
      <c r="J129" s="42"/>
      <c r="K129" s="42"/>
      <c r="L129" s="46"/>
      <c r="M129" s="230"/>
      <c r="N129" s="231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172</v>
      </c>
      <c r="AU129" s="19" t="s">
        <v>79</v>
      </c>
    </row>
    <row r="130" spans="1:65" s="2" customFormat="1" ht="55.5" customHeight="1">
      <c r="A130" s="40"/>
      <c r="B130" s="41"/>
      <c r="C130" s="214" t="s">
        <v>294</v>
      </c>
      <c r="D130" s="214" t="s">
        <v>165</v>
      </c>
      <c r="E130" s="215" t="s">
        <v>388</v>
      </c>
      <c r="F130" s="216" t="s">
        <v>1561</v>
      </c>
      <c r="G130" s="217" t="s">
        <v>1532</v>
      </c>
      <c r="H130" s="218">
        <v>12</v>
      </c>
      <c r="I130" s="219"/>
      <c r="J130" s="220">
        <f>ROUND(I130*H130,2)</f>
        <v>0</v>
      </c>
      <c r="K130" s="216" t="s">
        <v>19</v>
      </c>
      <c r="L130" s="46"/>
      <c r="M130" s="221" t="s">
        <v>19</v>
      </c>
      <c r="N130" s="222" t="s">
        <v>43</v>
      </c>
      <c r="O130" s="86"/>
      <c r="P130" s="223">
        <f>O130*H130</f>
        <v>0</v>
      </c>
      <c r="Q130" s="223">
        <v>0</v>
      </c>
      <c r="R130" s="223">
        <f>Q130*H130</f>
        <v>0</v>
      </c>
      <c r="S130" s="223">
        <v>0</v>
      </c>
      <c r="T130" s="224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5" t="s">
        <v>170</v>
      </c>
      <c r="AT130" s="225" t="s">
        <v>165</v>
      </c>
      <c r="AU130" s="225" t="s">
        <v>79</v>
      </c>
      <c r="AY130" s="19" t="s">
        <v>163</v>
      </c>
      <c r="BE130" s="226">
        <f>IF(N130="základní",J130,0)</f>
        <v>0</v>
      </c>
      <c r="BF130" s="226">
        <f>IF(N130="snížená",J130,0)</f>
        <v>0</v>
      </c>
      <c r="BG130" s="226">
        <f>IF(N130="zákl. přenesená",J130,0)</f>
        <v>0</v>
      </c>
      <c r="BH130" s="226">
        <f>IF(N130="sníž. přenesená",J130,0)</f>
        <v>0</v>
      </c>
      <c r="BI130" s="226">
        <f>IF(N130="nulová",J130,0)</f>
        <v>0</v>
      </c>
      <c r="BJ130" s="19" t="s">
        <v>79</v>
      </c>
      <c r="BK130" s="226">
        <f>ROUND(I130*H130,2)</f>
        <v>0</v>
      </c>
      <c r="BL130" s="19" t="s">
        <v>170</v>
      </c>
      <c r="BM130" s="225" t="s">
        <v>420</v>
      </c>
    </row>
    <row r="131" spans="1:47" s="2" customFormat="1" ht="12">
      <c r="A131" s="40"/>
      <c r="B131" s="41"/>
      <c r="C131" s="42"/>
      <c r="D131" s="227" t="s">
        <v>172</v>
      </c>
      <c r="E131" s="42"/>
      <c r="F131" s="228" t="s">
        <v>1562</v>
      </c>
      <c r="G131" s="42"/>
      <c r="H131" s="42"/>
      <c r="I131" s="229"/>
      <c r="J131" s="42"/>
      <c r="K131" s="42"/>
      <c r="L131" s="46"/>
      <c r="M131" s="230"/>
      <c r="N131" s="231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172</v>
      </c>
      <c r="AU131" s="19" t="s">
        <v>79</v>
      </c>
    </row>
    <row r="132" spans="1:65" s="2" customFormat="1" ht="33" customHeight="1">
      <c r="A132" s="40"/>
      <c r="B132" s="41"/>
      <c r="C132" s="214" t="s">
        <v>303</v>
      </c>
      <c r="D132" s="214" t="s">
        <v>165</v>
      </c>
      <c r="E132" s="215" t="s">
        <v>396</v>
      </c>
      <c r="F132" s="216" t="s">
        <v>1563</v>
      </c>
      <c r="G132" s="217" t="s">
        <v>1532</v>
      </c>
      <c r="H132" s="218">
        <v>5</v>
      </c>
      <c r="I132" s="219"/>
      <c r="J132" s="220">
        <f>ROUND(I132*H132,2)</f>
        <v>0</v>
      </c>
      <c r="K132" s="216" t="s">
        <v>19</v>
      </c>
      <c r="L132" s="46"/>
      <c r="M132" s="221" t="s">
        <v>19</v>
      </c>
      <c r="N132" s="222" t="s">
        <v>43</v>
      </c>
      <c r="O132" s="86"/>
      <c r="P132" s="223">
        <f>O132*H132</f>
        <v>0</v>
      </c>
      <c r="Q132" s="223">
        <v>0</v>
      </c>
      <c r="R132" s="223">
        <f>Q132*H132</f>
        <v>0</v>
      </c>
      <c r="S132" s="223">
        <v>0</v>
      </c>
      <c r="T132" s="224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5" t="s">
        <v>170</v>
      </c>
      <c r="AT132" s="225" t="s">
        <v>165</v>
      </c>
      <c r="AU132" s="225" t="s">
        <v>79</v>
      </c>
      <c r="AY132" s="19" t="s">
        <v>163</v>
      </c>
      <c r="BE132" s="226">
        <f>IF(N132="základní",J132,0)</f>
        <v>0</v>
      </c>
      <c r="BF132" s="226">
        <f>IF(N132="snížená",J132,0)</f>
        <v>0</v>
      </c>
      <c r="BG132" s="226">
        <f>IF(N132="zákl. přenesená",J132,0)</f>
        <v>0</v>
      </c>
      <c r="BH132" s="226">
        <f>IF(N132="sníž. přenesená",J132,0)</f>
        <v>0</v>
      </c>
      <c r="BI132" s="226">
        <f>IF(N132="nulová",J132,0)</f>
        <v>0</v>
      </c>
      <c r="BJ132" s="19" t="s">
        <v>79</v>
      </c>
      <c r="BK132" s="226">
        <f>ROUND(I132*H132,2)</f>
        <v>0</v>
      </c>
      <c r="BL132" s="19" t="s">
        <v>170</v>
      </c>
      <c r="BM132" s="225" t="s">
        <v>434</v>
      </c>
    </row>
    <row r="133" spans="1:47" s="2" customFormat="1" ht="12">
      <c r="A133" s="40"/>
      <c r="B133" s="41"/>
      <c r="C133" s="42"/>
      <c r="D133" s="227" t="s">
        <v>172</v>
      </c>
      <c r="E133" s="42"/>
      <c r="F133" s="228" t="s">
        <v>1564</v>
      </c>
      <c r="G133" s="42"/>
      <c r="H133" s="42"/>
      <c r="I133" s="229"/>
      <c r="J133" s="42"/>
      <c r="K133" s="42"/>
      <c r="L133" s="46"/>
      <c r="M133" s="230"/>
      <c r="N133" s="231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172</v>
      </c>
      <c r="AU133" s="19" t="s">
        <v>79</v>
      </c>
    </row>
    <row r="134" spans="1:65" s="2" customFormat="1" ht="44.25" customHeight="1">
      <c r="A134" s="40"/>
      <c r="B134" s="41"/>
      <c r="C134" s="214" t="s">
        <v>7</v>
      </c>
      <c r="D134" s="214" t="s">
        <v>165</v>
      </c>
      <c r="E134" s="215" t="s">
        <v>401</v>
      </c>
      <c r="F134" s="216" t="s">
        <v>1565</v>
      </c>
      <c r="G134" s="217" t="s">
        <v>1532</v>
      </c>
      <c r="H134" s="218">
        <v>4</v>
      </c>
      <c r="I134" s="219"/>
      <c r="J134" s="220">
        <f>ROUND(I134*H134,2)</f>
        <v>0</v>
      </c>
      <c r="K134" s="216" t="s">
        <v>19</v>
      </c>
      <c r="L134" s="46"/>
      <c r="M134" s="221" t="s">
        <v>19</v>
      </c>
      <c r="N134" s="222" t="s">
        <v>43</v>
      </c>
      <c r="O134" s="86"/>
      <c r="P134" s="223">
        <f>O134*H134</f>
        <v>0</v>
      </c>
      <c r="Q134" s="223">
        <v>0</v>
      </c>
      <c r="R134" s="223">
        <f>Q134*H134</f>
        <v>0</v>
      </c>
      <c r="S134" s="223">
        <v>0</v>
      </c>
      <c r="T134" s="224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5" t="s">
        <v>170</v>
      </c>
      <c r="AT134" s="225" t="s">
        <v>165</v>
      </c>
      <c r="AU134" s="225" t="s">
        <v>79</v>
      </c>
      <c r="AY134" s="19" t="s">
        <v>163</v>
      </c>
      <c r="BE134" s="226">
        <f>IF(N134="základní",J134,0)</f>
        <v>0</v>
      </c>
      <c r="BF134" s="226">
        <f>IF(N134="snížená",J134,0)</f>
        <v>0</v>
      </c>
      <c r="BG134" s="226">
        <f>IF(N134="zákl. přenesená",J134,0)</f>
        <v>0</v>
      </c>
      <c r="BH134" s="226">
        <f>IF(N134="sníž. přenesená",J134,0)</f>
        <v>0</v>
      </c>
      <c r="BI134" s="226">
        <f>IF(N134="nulová",J134,0)</f>
        <v>0</v>
      </c>
      <c r="BJ134" s="19" t="s">
        <v>79</v>
      </c>
      <c r="BK134" s="226">
        <f>ROUND(I134*H134,2)</f>
        <v>0</v>
      </c>
      <c r="BL134" s="19" t="s">
        <v>170</v>
      </c>
      <c r="BM134" s="225" t="s">
        <v>446</v>
      </c>
    </row>
    <row r="135" spans="1:47" s="2" customFormat="1" ht="12">
      <c r="A135" s="40"/>
      <c r="B135" s="41"/>
      <c r="C135" s="42"/>
      <c r="D135" s="227" t="s">
        <v>172</v>
      </c>
      <c r="E135" s="42"/>
      <c r="F135" s="228" t="s">
        <v>1566</v>
      </c>
      <c r="G135" s="42"/>
      <c r="H135" s="42"/>
      <c r="I135" s="229"/>
      <c r="J135" s="42"/>
      <c r="K135" s="42"/>
      <c r="L135" s="46"/>
      <c r="M135" s="230"/>
      <c r="N135" s="231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172</v>
      </c>
      <c r="AU135" s="19" t="s">
        <v>79</v>
      </c>
    </row>
    <row r="136" spans="1:65" s="2" customFormat="1" ht="21.75" customHeight="1">
      <c r="A136" s="40"/>
      <c r="B136" s="41"/>
      <c r="C136" s="214" t="s">
        <v>314</v>
      </c>
      <c r="D136" s="214" t="s">
        <v>165</v>
      </c>
      <c r="E136" s="215" t="s">
        <v>1567</v>
      </c>
      <c r="F136" s="216" t="s">
        <v>1568</v>
      </c>
      <c r="G136" s="217" t="s">
        <v>310</v>
      </c>
      <c r="H136" s="218">
        <v>1</v>
      </c>
      <c r="I136" s="219"/>
      <c r="J136" s="220">
        <f>ROUND(I136*H136,2)</f>
        <v>0</v>
      </c>
      <c r="K136" s="216" t="s">
        <v>19</v>
      </c>
      <c r="L136" s="46"/>
      <c r="M136" s="221" t="s">
        <v>19</v>
      </c>
      <c r="N136" s="222" t="s">
        <v>43</v>
      </c>
      <c r="O136" s="86"/>
      <c r="P136" s="223">
        <f>O136*H136</f>
        <v>0</v>
      </c>
      <c r="Q136" s="223">
        <v>0</v>
      </c>
      <c r="R136" s="223">
        <f>Q136*H136</f>
        <v>0</v>
      </c>
      <c r="S136" s="223">
        <v>0</v>
      </c>
      <c r="T136" s="224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5" t="s">
        <v>170</v>
      </c>
      <c r="AT136" s="225" t="s">
        <v>165</v>
      </c>
      <c r="AU136" s="225" t="s">
        <v>79</v>
      </c>
      <c r="AY136" s="19" t="s">
        <v>163</v>
      </c>
      <c r="BE136" s="226">
        <f>IF(N136="základní",J136,0)</f>
        <v>0</v>
      </c>
      <c r="BF136" s="226">
        <f>IF(N136="snížená",J136,0)</f>
        <v>0</v>
      </c>
      <c r="BG136" s="226">
        <f>IF(N136="zákl. přenesená",J136,0)</f>
        <v>0</v>
      </c>
      <c r="BH136" s="226">
        <f>IF(N136="sníž. přenesená",J136,0)</f>
        <v>0</v>
      </c>
      <c r="BI136" s="226">
        <f>IF(N136="nulová",J136,0)</f>
        <v>0</v>
      </c>
      <c r="BJ136" s="19" t="s">
        <v>79</v>
      </c>
      <c r="BK136" s="226">
        <f>ROUND(I136*H136,2)</f>
        <v>0</v>
      </c>
      <c r="BL136" s="19" t="s">
        <v>170</v>
      </c>
      <c r="BM136" s="225" t="s">
        <v>459</v>
      </c>
    </row>
    <row r="137" spans="1:47" s="2" customFormat="1" ht="12">
      <c r="A137" s="40"/>
      <c r="B137" s="41"/>
      <c r="C137" s="42"/>
      <c r="D137" s="227" t="s">
        <v>172</v>
      </c>
      <c r="E137" s="42"/>
      <c r="F137" s="228" t="s">
        <v>1568</v>
      </c>
      <c r="G137" s="42"/>
      <c r="H137" s="42"/>
      <c r="I137" s="229"/>
      <c r="J137" s="42"/>
      <c r="K137" s="42"/>
      <c r="L137" s="46"/>
      <c r="M137" s="230"/>
      <c r="N137" s="231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172</v>
      </c>
      <c r="AU137" s="19" t="s">
        <v>79</v>
      </c>
    </row>
    <row r="138" spans="1:63" s="12" customFormat="1" ht="25.9" customHeight="1">
      <c r="A138" s="12"/>
      <c r="B138" s="198"/>
      <c r="C138" s="199"/>
      <c r="D138" s="200" t="s">
        <v>71</v>
      </c>
      <c r="E138" s="201" t="s">
        <v>1569</v>
      </c>
      <c r="F138" s="201" t="s">
        <v>1570</v>
      </c>
      <c r="G138" s="199"/>
      <c r="H138" s="199"/>
      <c r="I138" s="202"/>
      <c r="J138" s="203">
        <f>BK138</f>
        <v>0</v>
      </c>
      <c r="K138" s="199"/>
      <c r="L138" s="204"/>
      <c r="M138" s="205"/>
      <c r="N138" s="206"/>
      <c r="O138" s="206"/>
      <c r="P138" s="207">
        <f>SUM(P139:P159)</f>
        <v>0</v>
      </c>
      <c r="Q138" s="206"/>
      <c r="R138" s="207">
        <f>SUM(R139:R159)</f>
        <v>0</v>
      </c>
      <c r="S138" s="206"/>
      <c r="T138" s="208">
        <f>SUM(T139:T159)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9" t="s">
        <v>79</v>
      </c>
      <c r="AT138" s="210" t="s">
        <v>71</v>
      </c>
      <c r="AU138" s="210" t="s">
        <v>72</v>
      </c>
      <c r="AY138" s="209" t="s">
        <v>163</v>
      </c>
      <c r="BK138" s="211">
        <f>SUM(BK139:BK159)</f>
        <v>0</v>
      </c>
    </row>
    <row r="139" spans="1:65" s="2" customFormat="1" ht="21.75" customHeight="1">
      <c r="A139" s="40"/>
      <c r="B139" s="41"/>
      <c r="C139" s="214" t="s">
        <v>320</v>
      </c>
      <c r="D139" s="214" t="s">
        <v>165</v>
      </c>
      <c r="E139" s="215" t="s">
        <v>438</v>
      </c>
      <c r="F139" s="216" t="s">
        <v>1571</v>
      </c>
      <c r="G139" s="217" t="s">
        <v>1532</v>
      </c>
      <c r="H139" s="218">
        <v>4</v>
      </c>
      <c r="I139" s="219"/>
      <c r="J139" s="220">
        <f>ROUND(I139*H139,2)</f>
        <v>0</v>
      </c>
      <c r="K139" s="216" t="s">
        <v>19</v>
      </c>
      <c r="L139" s="46"/>
      <c r="M139" s="221" t="s">
        <v>19</v>
      </c>
      <c r="N139" s="222" t="s">
        <v>43</v>
      </c>
      <c r="O139" s="86"/>
      <c r="P139" s="223">
        <f>O139*H139</f>
        <v>0</v>
      </c>
      <c r="Q139" s="223">
        <v>0</v>
      </c>
      <c r="R139" s="223">
        <f>Q139*H139</f>
        <v>0</v>
      </c>
      <c r="S139" s="223">
        <v>0</v>
      </c>
      <c r="T139" s="224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5" t="s">
        <v>170</v>
      </c>
      <c r="AT139" s="225" t="s">
        <v>165</v>
      </c>
      <c r="AU139" s="225" t="s">
        <v>79</v>
      </c>
      <c r="AY139" s="19" t="s">
        <v>163</v>
      </c>
      <c r="BE139" s="226">
        <f>IF(N139="základní",J139,0)</f>
        <v>0</v>
      </c>
      <c r="BF139" s="226">
        <f>IF(N139="snížená",J139,0)</f>
        <v>0</v>
      </c>
      <c r="BG139" s="226">
        <f>IF(N139="zákl. přenesená",J139,0)</f>
        <v>0</v>
      </c>
      <c r="BH139" s="226">
        <f>IF(N139="sníž. přenesená",J139,0)</f>
        <v>0</v>
      </c>
      <c r="BI139" s="226">
        <f>IF(N139="nulová",J139,0)</f>
        <v>0</v>
      </c>
      <c r="BJ139" s="19" t="s">
        <v>79</v>
      </c>
      <c r="BK139" s="226">
        <f>ROUND(I139*H139,2)</f>
        <v>0</v>
      </c>
      <c r="BL139" s="19" t="s">
        <v>170</v>
      </c>
      <c r="BM139" s="225" t="s">
        <v>485</v>
      </c>
    </row>
    <row r="140" spans="1:47" s="2" customFormat="1" ht="12">
      <c r="A140" s="40"/>
      <c r="B140" s="41"/>
      <c r="C140" s="42"/>
      <c r="D140" s="227" t="s">
        <v>172</v>
      </c>
      <c r="E140" s="42"/>
      <c r="F140" s="228" t="s">
        <v>1571</v>
      </c>
      <c r="G140" s="42"/>
      <c r="H140" s="42"/>
      <c r="I140" s="229"/>
      <c r="J140" s="42"/>
      <c r="K140" s="42"/>
      <c r="L140" s="46"/>
      <c r="M140" s="230"/>
      <c r="N140" s="231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172</v>
      </c>
      <c r="AU140" s="19" t="s">
        <v>79</v>
      </c>
    </row>
    <row r="141" spans="1:65" s="2" customFormat="1" ht="21.75" customHeight="1">
      <c r="A141" s="40"/>
      <c r="B141" s="41"/>
      <c r="C141" s="214" t="s">
        <v>326</v>
      </c>
      <c r="D141" s="214" t="s">
        <v>165</v>
      </c>
      <c r="E141" s="215" t="s">
        <v>446</v>
      </c>
      <c r="F141" s="216" t="s">
        <v>1572</v>
      </c>
      <c r="G141" s="217" t="s">
        <v>1532</v>
      </c>
      <c r="H141" s="218">
        <v>1</v>
      </c>
      <c r="I141" s="219"/>
      <c r="J141" s="220">
        <f>ROUND(I141*H141,2)</f>
        <v>0</v>
      </c>
      <c r="K141" s="216" t="s">
        <v>19</v>
      </c>
      <c r="L141" s="46"/>
      <c r="M141" s="221" t="s">
        <v>19</v>
      </c>
      <c r="N141" s="222" t="s">
        <v>43</v>
      </c>
      <c r="O141" s="86"/>
      <c r="P141" s="223">
        <f>O141*H141</f>
        <v>0</v>
      </c>
      <c r="Q141" s="223">
        <v>0</v>
      </c>
      <c r="R141" s="223">
        <f>Q141*H141</f>
        <v>0</v>
      </c>
      <c r="S141" s="223">
        <v>0</v>
      </c>
      <c r="T141" s="224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5" t="s">
        <v>170</v>
      </c>
      <c r="AT141" s="225" t="s">
        <v>165</v>
      </c>
      <c r="AU141" s="225" t="s">
        <v>79</v>
      </c>
      <c r="AY141" s="19" t="s">
        <v>163</v>
      </c>
      <c r="BE141" s="226">
        <f>IF(N141="základní",J141,0)</f>
        <v>0</v>
      </c>
      <c r="BF141" s="226">
        <f>IF(N141="snížená",J141,0)</f>
        <v>0</v>
      </c>
      <c r="BG141" s="226">
        <f>IF(N141="zákl. přenesená",J141,0)</f>
        <v>0</v>
      </c>
      <c r="BH141" s="226">
        <f>IF(N141="sníž. přenesená",J141,0)</f>
        <v>0</v>
      </c>
      <c r="BI141" s="226">
        <f>IF(N141="nulová",J141,0)</f>
        <v>0</v>
      </c>
      <c r="BJ141" s="19" t="s">
        <v>79</v>
      </c>
      <c r="BK141" s="226">
        <f>ROUND(I141*H141,2)</f>
        <v>0</v>
      </c>
      <c r="BL141" s="19" t="s">
        <v>170</v>
      </c>
      <c r="BM141" s="225" t="s">
        <v>496</v>
      </c>
    </row>
    <row r="142" spans="1:47" s="2" customFormat="1" ht="12">
      <c r="A142" s="40"/>
      <c r="B142" s="41"/>
      <c r="C142" s="42"/>
      <c r="D142" s="227" t="s">
        <v>172</v>
      </c>
      <c r="E142" s="42"/>
      <c r="F142" s="228" t="s">
        <v>1572</v>
      </c>
      <c r="G142" s="42"/>
      <c r="H142" s="42"/>
      <c r="I142" s="229"/>
      <c r="J142" s="42"/>
      <c r="K142" s="42"/>
      <c r="L142" s="46"/>
      <c r="M142" s="230"/>
      <c r="N142" s="231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172</v>
      </c>
      <c r="AU142" s="19" t="s">
        <v>79</v>
      </c>
    </row>
    <row r="143" spans="1:65" s="2" customFormat="1" ht="16.5" customHeight="1">
      <c r="A143" s="40"/>
      <c r="B143" s="41"/>
      <c r="C143" s="214" t="s">
        <v>332</v>
      </c>
      <c r="D143" s="214" t="s">
        <v>165</v>
      </c>
      <c r="E143" s="215" t="s">
        <v>453</v>
      </c>
      <c r="F143" s="216" t="s">
        <v>1573</v>
      </c>
      <c r="G143" s="217" t="s">
        <v>1532</v>
      </c>
      <c r="H143" s="218">
        <v>2</v>
      </c>
      <c r="I143" s="219"/>
      <c r="J143" s="220">
        <f>ROUND(I143*H143,2)</f>
        <v>0</v>
      </c>
      <c r="K143" s="216" t="s">
        <v>19</v>
      </c>
      <c r="L143" s="46"/>
      <c r="M143" s="221" t="s">
        <v>19</v>
      </c>
      <c r="N143" s="222" t="s">
        <v>43</v>
      </c>
      <c r="O143" s="86"/>
      <c r="P143" s="223">
        <f>O143*H143</f>
        <v>0</v>
      </c>
      <c r="Q143" s="223">
        <v>0</v>
      </c>
      <c r="R143" s="223">
        <f>Q143*H143</f>
        <v>0</v>
      </c>
      <c r="S143" s="223">
        <v>0</v>
      </c>
      <c r="T143" s="224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5" t="s">
        <v>170</v>
      </c>
      <c r="AT143" s="225" t="s">
        <v>165</v>
      </c>
      <c r="AU143" s="225" t="s">
        <v>79</v>
      </c>
      <c r="AY143" s="19" t="s">
        <v>163</v>
      </c>
      <c r="BE143" s="226">
        <f>IF(N143="základní",J143,0)</f>
        <v>0</v>
      </c>
      <c r="BF143" s="226">
        <f>IF(N143="snížená",J143,0)</f>
        <v>0</v>
      </c>
      <c r="BG143" s="226">
        <f>IF(N143="zákl. přenesená",J143,0)</f>
        <v>0</v>
      </c>
      <c r="BH143" s="226">
        <f>IF(N143="sníž. přenesená",J143,0)</f>
        <v>0</v>
      </c>
      <c r="BI143" s="226">
        <f>IF(N143="nulová",J143,0)</f>
        <v>0</v>
      </c>
      <c r="BJ143" s="19" t="s">
        <v>79</v>
      </c>
      <c r="BK143" s="226">
        <f>ROUND(I143*H143,2)</f>
        <v>0</v>
      </c>
      <c r="BL143" s="19" t="s">
        <v>170</v>
      </c>
      <c r="BM143" s="225" t="s">
        <v>508</v>
      </c>
    </row>
    <row r="144" spans="1:47" s="2" customFormat="1" ht="12">
      <c r="A144" s="40"/>
      <c r="B144" s="41"/>
      <c r="C144" s="42"/>
      <c r="D144" s="227" t="s">
        <v>172</v>
      </c>
      <c r="E144" s="42"/>
      <c r="F144" s="228" t="s">
        <v>1573</v>
      </c>
      <c r="G144" s="42"/>
      <c r="H144" s="42"/>
      <c r="I144" s="229"/>
      <c r="J144" s="42"/>
      <c r="K144" s="42"/>
      <c r="L144" s="46"/>
      <c r="M144" s="230"/>
      <c r="N144" s="231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172</v>
      </c>
      <c r="AU144" s="19" t="s">
        <v>79</v>
      </c>
    </row>
    <row r="145" spans="1:65" s="2" customFormat="1" ht="21.75" customHeight="1">
      <c r="A145" s="40"/>
      <c r="B145" s="41"/>
      <c r="C145" s="214" t="s">
        <v>342</v>
      </c>
      <c r="D145" s="214" t="s">
        <v>165</v>
      </c>
      <c r="E145" s="215" t="s">
        <v>459</v>
      </c>
      <c r="F145" s="216" t="s">
        <v>1574</v>
      </c>
      <c r="G145" s="217" t="s">
        <v>1532</v>
      </c>
      <c r="H145" s="218">
        <v>2</v>
      </c>
      <c r="I145" s="219"/>
      <c r="J145" s="220">
        <f>ROUND(I145*H145,2)</f>
        <v>0</v>
      </c>
      <c r="K145" s="216" t="s">
        <v>19</v>
      </c>
      <c r="L145" s="46"/>
      <c r="M145" s="221" t="s">
        <v>19</v>
      </c>
      <c r="N145" s="222" t="s">
        <v>43</v>
      </c>
      <c r="O145" s="86"/>
      <c r="P145" s="223">
        <f>O145*H145</f>
        <v>0</v>
      </c>
      <c r="Q145" s="223">
        <v>0</v>
      </c>
      <c r="R145" s="223">
        <f>Q145*H145</f>
        <v>0</v>
      </c>
      <c r="S145" s="223">
        <v>0</v>
      </c>
      <c r="T145" s="224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5" t="s">
        <v>170</v>
      </c>
      <c r="AT145" s="225" t="s">
        <v>165</v>
      </c>
      <c r="AU145" s="225" t="s">
        <v>79</v>
      </c>
      <c r="AY145" s="19" t="s">
        <v>163</v>
      </c>
      <c r="BE145" s="226">
        <f>IF(N145="základní",J145,0)</f>
        <v>0</v>
      </c>
      <c r="BF145" s="226">
        <f>IF(N145="snížená",J145,0)</f>
        <v>0</v>
      </c>
      <c r="BG145" s="226">
        <f>IF(N145="zákl. přenesená",J145,0)</f>
        <v>0</v>
      </c>
      <c r="BH145" s="226">
        <f>IF(N145="sníž. přenesená",J145,0)</f>
        <v>0</v>
      </c>
      <c r="BI145" s="226">
        <f>IF(N145="nulová",J145,0)</f>
        <v>0</v>
      </c>
      <c r="BJ145" s="19" t="s">
        <v>79</v>
      </c>
      <c r="BK145" s="226">
        <f>ROUND(I145*H145,2)</f>
        <v>0</v>
      </c>
      <c r="BL145" s="19" t="s">
        <v>170</v>
      </c>
      <c r="BM145" s="225" t="s">
        <v>520</v>
      </c>
    </row>
    <row r="146" spans="1:47" s="2" customFormat="1" ht="12">
      <c r="A146" s="40"/>
      <c r="B146" s="41"/>
      <c r="C146" s="42"/>
      <c r="D146" s="227" t="s">
        <v>172</v>
      </c>
      <c r="E146" s="42"/>
      <c r="F146" s="228" t="s">
        <v>1574</v>
      </c>
      <c r="G146" s="42"/>
      <c r="H146" s="42"/>
      <c r="I146" s="229"/>
      <c r="J146" s="42"/>
      <c r="K146" s="42"/>
      <c r="L146" s="46"/>
      <c r="M146" s="230"/>
      <c r="N146" s="231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172</v>
      </c>
      <c r="AU146" s="19" t="s">
        <v>79</v>
      </c>
    </row>
    <row r="147" spans="1:65" s="2" customFormat="1" ht="16.5" customHeight="1">
      <c r="A147" s="40"/>
      <c r="B147" s="41"/>
      <c r="C147" s="214" t="s">
        <v>349</v>
      </c>
      <c r="D147" s="214" t="s">
        <v>165</v>
      </c>
      <c r="E147" s="215" t="s">
        <v>466</v>
      </c>
      <c r="F147" s="216" t="s">
        <v>1575</v>
      </c>
      <c r="G147" s="217" t="s">
        <v>1532</v>
      </c>
      <c r="H147" s="218">
        <v>10</v>
      </c>
      <c r="I147" s="219"/>
      <c r="J147" s="220">
        <f>ROUND(I147*H147,2)</f>
        <v>0</v>
      </c>
      <c r="K147" s="216" t="s">
        <v>19</v>
      </c>
      <c r="L147" s="46"/>
      <c r="M147" s="221" t="s">
        <v>19</v>
      </c>
      <c r="N147" s="222" t="s">
        <v>43</v>
      </c>
      <c r="O147" s="86"/>
      <c r="P147" s="223">
        <f>O147*H147</f>
        <v>0</v>
      </c>
      <c r="Q147" s="223">
        <v>0</v>
      </c>
      <c r="R147" s="223">
        <f>Q147*H147</f>
        <v>0</v>
      </c>
      <c r="S147" s="223">
        <v>0</v>
      </c>
      <c r="T147" s="224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5" t="s">
        <v>170</v>
      </c>
      <c r="AT147" s="225" t="s">
        <v>165</v>
      </c>
      <c r="AU147" s="225" t="s">
        <v>79</v>
      </c>
      <c r="AY147" s="19" t="s">
        <v>163</v>
      </c>
      <c r="BE147" s="226">
        <f>IF(N147="základní",J147,0)</f>
        <v>0</v>
      </c>
      <c r="BF147" s="226">
        <f>IF(N147="snížená",J147,0)</f>
        <v>0</v>
      </c>
      <c r="BG147" s="226">
        <f>IF(N147="zákl. přenesená",J147,0)</f>
        <v>0</v>
      </c>
      <c r="BH147" s="226">
        <f>IF(N147="sníž. přenesená",J147,0)</f>
        <v>0</v>
      </c>
      <c r="BI147" s="226">
        <f>IF(N147="nulová",J147,0)</f>
        <v>0</v>
      </c>
      <c r="BJ147" s="19" t="s">
        <v>79</v>
      </c>
      <c r="BK147" s="226">
        <f>ROUND(I147*H147,2)</f>
        <v>0</v>
      </c>
      <c r="BL147" s="19" t="s">
        <v>170</v>
      </c>
      <c r="BM147" s="225" t="s">
        <v>532</v>
      </c>
    </row>
    <row r="148" spans="1:47" s="2" customFormat="1" ht="12">
      <c r="A148" s="40"/>
      <c r="B148" s="41"/>
      <c r="C148" s="42"/>
      <c r="D148" s="227" t="s">
        <v>172</v>
      </c>
      <c r="E148" s="42"/>
      <c r="F148" s="228" t="s">
        <v>1575</v>
      </c>
      <c r="G148" s="42"/>
      <c r="H148" s="42"/>
      <c r="I148" s="229"/>
      <c r="J148" s="42"/>
      <c r="K148" s="42"/>
      <c r="L148" s="46"/>
      <c r="M148" s="230"/>
      <c r="N148" s="231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172</v>
      </c>
      <c r="AU148" s="19" t="s">
        <v>79</v>
      </c>
    </row>
    <row r="149" spans="1:65" s="2" customFormat="1" ht="16.5" customHeight="1">
      <c r="A149" s="40"/>
      <c r="B149" s="41"/>
      <c r="C149" s="214" t="s">
        <v>355</v>
      </c>
      <c r="D149" s="214" t="s">
        <v>165</v>
      </c>
      <c r="E149" s="215" t="s">
        <v>472</v>
      </c>
      <c r="F149" s="216" t="s">
        <v>1576</v>
      </c>
      <c r="G149" s="217" t="s">
        <v>1532</v>
      </c>
      <c r="H149" s="218">
        <v>5</v>
      </c>
      <c r="I149" s="219"/>
      <c r="J149" s="220">
        <f>ROUND(I149*H149,2)</f>
        <v>0</v>
      </c>
      <c r="K149" s="216" t="s">
        <v>19</v>
      </c>
      <c r="L149" s="46"/>
      <c r="M149" s="221" t="s">
        <v>19</v>
      </c>
      <c r="N149" s="222" t="s">
        <v>43</v>
      </c>
      <c r="O149" s="86"/>
      <c r="P149" s="223">
        <f>O149*H149</f>
        <v>0</v>
      </c>
      <c r="Q149" s="223">
        <v>0</v>
      </c>
      <c r="R149" s="223">
        <f>Q149*H149</f>
        <v>0</v>
      </c>
      <c r="S149" s="223">
        <v>0</v>
      </c>
      <c r="T149" s="224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5" t="s">
        <v>170</v>
      </c>
      <c r="AT149" s="225" t="s">
        <v>165</v>
      </c>
      <c r="AU149" s="225" t="s">
        <v>79</v>
      </c>
      <c r="AY149" s="19" t="s">
        <v>163</v>
      </c>
      <c r="BE149" s="226">
        <f>IF(N149="základní",J149,0)</f>
        <v>0</v>
      </c>
      <c r="BF149" s="226">
        <f>IF(N149="snížená",J149,0)</f>
        <v>0</v>
      </c>
      <c r="BG149" s="226">
        <f>IF(N149="zákl. přenesená",J149,0)</f>
        <v>0</v>
      </c>
      <c r="BH149" s="226">
        <f>IF(N149="sníž. přenesená",J149,0)</f>
        <v>0</v>
      </c>
      <c r="BI149" s="226">
        <f>IF(N149="nulová",J149,0)</f>
        <v>0</v>
      </c>
      <c r="BJ149" s="19" t="s">
        <v>79</v>
      </c>
      <c r="BK149" s="226">
        <f>ROUND(I149*H149,2)</f>
        <v>0</v>
      </c>
      <c r="BL149" s="19" t="s">
        <v>170</v>
      </c>
      <c r="BM149" s="225" t="s">
        <v>545</v>
      </c>
    </row>
    <row r="150" spans="1:47" s="2" customFormat="1" ht="12">
      <c r="A150" s="40"/>
      <c r="B150" s="41"/>
      <c r="C150" s="42"/>
      <c r="D150" s="227" t="s">
        <v>172</v>
      </c>
      <c r="E150" s="42"/>
      <c r="F150" s="228" t="s">
        <v>1576</v>
      </c>
      <c r="G150" s="42"/>
      <c r="H150" s="42"/>
      <c r="I150" s="229"/>
      <c r="J150" s="42"/>
      <c r="K150" s="42"/>
      <c r="L150" s="46"/>
      <c r="M150" s="230"/>
      <c r="N150" s="231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172</v>
      </c>
      <c r="AU150" s="19" t="s">
        <v>79</v>
      </c>
    </row>
    <row r="151" spans="1:65" s="2" customFormat="1" ht="16.5" customHeight="1">
      <c r="A151" s="40"/>
      <c r="B151" s="41"/>
      <c r="C151" s="214" t="s">
        <v>362</v>
      </c>
      <c r="D151" s="214" t="s">
        <v>165</v>
      </c>
      <c r="E151" s="215" t="s">
        <v>478</v>
      </c>
      <c r="F151" s="216" t="s">
        <v>1577</v>
      </c>
      <c r="G151" s="217" t="s">
        <v>1532</v>
      </c>
      <c r="H151" s="218">
        <v>32</v>
      </c>
      <c r="I151" s="219"/>
      <c r="J151" s="220">
        <f>ROUND(I151*H151,2)</f>
        <v>0</v>
      </c>
      <c r="K151" s="216" t="s">
        <v>19</v>
      </c>
      <c r="L151" s="46"/>
      <c r="M151" s="221" t="s">
        <v>19</v>
      </c>
      <c r="N151" s="222" t="s">
        <v>43</v>
      </c>
      <c r="O151" s="86"/>
      <c r="P151" s="223">
        <f>O151*H151</f>
        <v>0</v>
      </c>
      <c r="Q151" s="223">
        <v>0</v>
      </c>
      <c r="R151" s="223">
        <f>Q151*H151</f>
        <v>0</v>
      </c>
      <c r="S151" s="223">
        <v>0</v>
      </c>
      <c r="T151" s="224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5" t="s">
        <v>170</v>
      </c>
      <c r="AT151" s="225" t="s">
        <v>165</v>
      </c>
      <c r="AU151" s="225" t="s">
        <v>79</v>
      </c>
      <c r="AY151" s="19" t="s">
        <v>163</v>
      </c>
      <c r="BE151" s="226">
        <f>IF(N151="základní",J151,0)</f>
        <v>0</v>
      </c>
      <c r="BF151" s="226">
        <f>IF(N151="snížená",J151,0)</f>
        <v>0</v>
      </c>
      <c r="BG151" s="226">
        <f>IF(N151="zákl. přenesená",J151,0)</f>
        <v>0</v>
      </c>
      <c r="BH151" s="226">
        <f>IF(N151="sníž. přenesená",J151,0)</f>
        <v>0</v>
      </c>
      <c r="BI151" s="226">
        <f>IF(N151="nulová",J151,0)</f>
        <v>0</v>
      </c>
      <c r="BJ151" s="19" t="s">
        <v>79</v>
      </c>
      <c r="BK151" s="226">
        <f>ROUND(I151*H151,2)</f>
        <v>0</v>
      </c>
      <c r="BL151" s="19" t="s">
        <v>170</v>
      </c>
      <c r="BM151" s="225" t="s">
        <v>562</v>
      </c>
    </row>
    <row r="152" spans="1:47" s="2" customFormat="1" ht="12">
      <c r="A152" s="40"/>
      <c r="B152" s="41"/>
      <c r="C152" s="42"/>
      <c r="D152" s="227" t="s">
        <v>172</v>
      </c>
      <c r="E152" s="42"/>
      <c r="F152" s="228" t="s">
        <v>1577</v>
      </c>
      <c r="G152" s="42"/>
      <c r="H152" s="42"/>
      <c r="I152" s="229"/>
      <c r="J152" s="42"/>
      <c r="K152" s="42"/>
      <c r="L152" s="46"/>
      <c r="M152" s="230"/>
      <c r="N152" s="231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172</v>
      </c>
      <c r="AU152" s="19" t="s">
        <v>79</v>
      </c>
    </row>
    <row r="153" spans="1:65" s="2" customFormat="1" ht="44.25" customHeight="1">
      <c r="A153" s="40"/>
      <c r="B153" s="41"/>
      <c r="C153" s="214" t="s">
        <v>368</v>
      </c>
      <c r="D153" s="214" t="s">
        <v>165</v>
      </c>
      <c r="E153" s="215" t="s">
        <v>485</v>
      </c>
      <c r="F153" s="216" t="s">
        <v>1578</v>
      </c>
      <c r="G153" s="217" t="s">
        <v>1532</v>
      </c>
      <c r="H153" s="218">
        <v>1</v>
      </c>
      <c r="I153" s="219"/>
      <c r="J153" s="220">
        <f>ROUND(I153*H153,2)</f>
        <v>0</v>
      </c>
      <c r="K153" s="216" t="s">
        <v>19</v>
      </c>
      <c r="L153" s="46"/>
      <c r="M153" s="221" t="s">
        <v>19</v>
      </c>
      <c r="N153" s="222" t="s">
        <v>43</v>
      </c>
      <c r="O153" s="86"/>
      <c r="P153" s="223">
        <f>O153*H153</f>
        <v>0</v>
      </c>
      <c r="Q153" s="223">
        <v>0</v>
      </c>
      <c r="R153" s="223">
        <f>Q153*H153</f>
        <v>0</v>
      </c>
      <c r="S153" s="223">
        <v>0</v>
      </c>
      <c r="T153" s="224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5" t="s">
        <v>170</v>
      </c>
      <c r="AT153" s="225" t="s">
        <v>165</v>
      </c>
      <c r="AU153" s="225" t="s">
        <v>79</v>
      </c>
      <c r="AY153" s="19" t="s">
        <v>163</v>
      </c>
      <c r="BE153" s="226">
        <f>IF(N153="základní",J153,0)</f>
        <v>0</v>
      </c>
      <c r="BF153" s="226">
        <f>IF(N153="snížená",J153,0)</f>
        <v>0</v>
      </c>
      <c r="BG153" s="226">
        <f>IF(N153="zákl. přenesená",J153,0)</f>
        <v>0</v>
      </c>
      <c r="BH153" s="226">
        <f>IF(N153="sníž. přenesená",J153,0)</f>
        <v>0</v>
      </c>
      <c r="BI153" s="226">
        <f>IF(N153="nulová",J153,0)</f>
        <v>0</v>
      </c>
      <c r="BJ153" s="19" t="s">
        <v>79</v>
      </c>
      <c r="BK153" s="226">
        <f>ROUND(I153*H153,2)</f>
        <v>0</v>
      </c>
      <c r="BL153" s="19" t="s">
        <v>170</v>
      </c>
      <c r="BM153" s="225" t="s">
        <v>576</v>
      </c>
    </row>
    <row r="154" spans="1:47" s="2" customFormat="1" ht="12">
      <c r="A154" s="40"/>
      <c r="B154" s="41"/>
      <c r="C154" s="42"/>
      <c r="D154" s="227" t="s">
        <v>172</v>
      </c>
      <c r="E154" s="42"/>
      <c r="F154" s="228" t="s">
        <v>1579</v>
      </c>
      <c r="G154" s="42"/>
      <c r="H154" s="42"/>
      <c r="I154" s="229"/>
      <c r="J154" s="42"/>
      <c r="K154" s="42"/>
      <c r="L154" s="46"/>
      <c r="M154" s="230"/>
      <c r="N154" s="231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172</v>
      </c>
      <c r="AU154" s="19" t="s">
        <v>79</v>
      </c>
    </row>
    <row r="155" spans="1:65" s="2" customFormat="1" ht="16.5" customHeight="1">
      <c r="A155" s="40"/>
      <c r="B155" s="41"/>
      <c r="C155" s="214" t="s">
        <v>374</v>
      </c>
      <c r="D155" s="214" t="s">
        <v>165</v>
      </c>
      <c r="E155" s="215" t="s">
        <v>492</v>
      </c>
      <c r="F155" s="216" t="s">
        <v>1551</v>
      </c>
      <c r="G155" s="217" t="s">
        <v>1546</v>
      </c>
      <c r="H155" s="218">
        <v>1</v>
      </c>
      <c r="I155" s="219"/>
      <c r="J155" s="220">
        <f>ROUND(I155*H155,2)</f>
        <v>0</v>
      </c>
      <c r="K155" s="216" t="s">
        <v>19</v>
      </c>
      <c r="L155" s="46"/>
      <c r="M155" s="221" t="s">
        <v>19</v>
      </c>
      <c r="N155" s="222" t="s">
        <v>43</v>
      </c>
      <c r="O155" s="86"/>
      <c r="P155" s="223">
        <f>O155*H155</f>
        <v>0</v>
      </c>
      <c r="Q155" s="223">
        <v>0</v>
      </c>
      <c r="R155" s="223">
        <f>Q155*H155</f>
        <v>0</v>
      </c>
      <c r="S155" s="223">
        <v>0</v>
      </c>
      <c r="T155" s="224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5" t="s">
        <v>170</v>
      </c>
      <c r="AT155" s="225" t="s">
        <v>165</v>
      </c>
      <c r="AU155" s="225" t="s">
        <v>79</v>
      </c>
      <c r="AY155" s="19" t="s">
        <v>163</v>
      </c>
      <c r="BE155" s="226">
        <f>IF(N155="základní",J155,0)</f>
        <v>0</v>
      </c>
      <c r="BF155" s="226">
        <f>IF(N155="snížená",J155,0)</f>
        <v>0</v>
      </c>
      <c r="BG155" s="226">
        <f>IF(N155="zákl. přenesená",J155,0)</f>
        <v>0</v>
      </c>
      <c r="BH155" s="226">
        <f>IF(N155="sníž. přenesená",J155,0)</f>
        <v>0</v>
      </c>
      <c r="BI155" s="226">
        <f>IF(N155="nulová",J155,0)</f>
        <v>0</v>
      </c>
      <c r="BJ155" s="19" t="s">
        <v>79</v>
      </c>
      <c r="BK155" s="226">
        <f>ROUND(I155*H155,2)</f>
        <v>0</v>
      </c>
      <c r="BL155" s="19" t="s">
        <v>170</v>
      </c>
      <c r="BM155" s="225" t="s">
        <v>587</v>
      </c>
    </row>
    <row r="156" spans="1:47" s="2" customFormat="1" ht="12">
      <c r="A156" s="40"/>
      <c r="B156" s="41"/>
      <c r="C156" s="42"/>
      <c r="D156" s="227" t="s">
        <v>172</v>
      </c>
      <c r="E156" s="42"/>
      <c r="F156" s="228" t="s">
        <v>1551</v>
      </c>
      <c r="G156" s="42"/>
      <c r="H156" s="42"/>
      <c r="I156" s="229"/>
      <c r="J156" s="42"/>
      <c r="K156" s="42"/>
      <c r="L156" s="46"/>
      <c r="M156" s="230"/>
      <c r="N156" s="231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172</v>
      </c>
      <c r="AU156" s="19" t="s">
        <v>79</v>
      </c>
    </row>
    <row r="157" spans="1:65" s="2" customFormat="1" ht="16.5" customHeight="1">
      <c r="A157" s="40"/>
      <c r="B157" s="41"/>
      <c r="C157" s="214" t="s">
        <v>381</v>
      </c>
      <c r="D157" s="214" t="s">
        <v>165</v>
      </c>
      <c r="E157" s="215" t="s">
        <v>1580</v>
      </c>
      <c r="F157" s="216" t="s">
        <v>1581</v>
      </c>
      <c r="G157" s="217" t="s">
        <v>310</v>
      </c>
      <c r="H157" s="218">
        <v>1</v>
      </c>
      <c r="I157" s="219"/>
      <c r="J157" s="220">
        <f>ROUND(I157*H157,2)</f>
        <v>0</v>
      </c>
      <c r="K157" s="216" t="s">
        <v>19</v>
      </c>
      <c r="L157" s="46"/>
      <c r="M157" s="221" t="s">
        <v>19</v>
      </c>
      <c r="N157" s="222" t="s">
        <v>43</v>
      </c>
      <c r="O157" s="86"/>
      <c r="P157" s="223">
        <f>O157*H157</f>
        <v>0</v>
      </c>
      <c r="Q157" s="223">
        <v>0</v>
      </c>
      <c r="R157" s="223">
        <f>Q157*H157</f>
        <v>0</v>
      </c>
      <c r="S157" s="223">
        <v>0</v>
      </c>
      <c r="T157" s="224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5" t="s">
        <v>170</v>
      </c>
      <c r="AT157" s="225" t="s">
        <v>165</v>
      </c>
      <c r="AU157" s="225" t="s">
        <v>79</v>
      </c>
      <c r="AY157" s="19" t="s">
        <v>163</v>
      </c>
      <c r="BE157" s="226">
        <f>IF(N157="základní",J157,0)</f>
        <v>0</v>
      </c>
      <c r="BF157" s="226">
        <f>IF(N157="snížená",J157,0)</f>
        <v>0</v>
      </c>
      <c r="BG157" s="226">
        <f>IF(N157="zákl. přenesená",J157,0)</f>
        <v>0</v>
      </c>
      <c r="BH157" s="226">
        <f>IF(N157="sníž. přenesená",J157,0)</f>
        <v>0</v>
      </c>
      <c r="BI157" s="226">
        <f>IF(N157="nulová",J157,0)</f>
        <v>0</v>
      </c>
      <c r="BJ157" s="19" t="s">
        <v>79</v>
      </c>
      <c r="BK157" s="226">
        <f>ROUND(I157*H157,2)</f>
        <v>0</v>
      </c>
      <c r="BL157" s="19" t="s">
        <v>170</v>
      </c>
      <c r="BM157" s="225" t="s">
        <v>601</v>
      </c>
    </row>
    <row r="158" spans="1:47" s="2" customFormat="1" ht="12">
      <c r="A158" s="40"/>
      <c r="B158" s="41"/>
      <c r="C158" s="42"/>
      <c r="D158" s="227" t="s">
        <v>172</v>
      </c>
      <c r="E158" s="42"/>
      <c r="F158" s="228" t="s">
        <v>1581</v>
      </c>
      <c r="G158" s="42"/>
      <c r="H158" s="42"/>
      <c r="I158" s="229"/>
      <c r="J158" s="42"/>
      <c r="K158" s="42"/>
      <c r="L158" s="46"/>
      <c r="M158" s="230"/>
      <c r="N158" s="231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172</v>
      </c>
      <c r="AU158" s="19" t="s">
        <v>79</v>
      </c>
    </row>
    <row r="159" spans="1:47" s="2" customFormat="1" ht="12">
      <c r="A159" s="40"/>
      <c r="B159" s="41"/>
      <c r="C159" s="42"/>
      <c r="D159" s="227" t="s">
        <v>301</v>
      </c>
      <c r="E159" s="42"/>
      <c r="F159" s="266" t="s">
        <v>1582</v>
      </c>
      <c r="G159" s="42"/>
      <c r="H159" s="42"/>
      <c r="I159" s="229"/>
      <c r="J159" s="42"/>
      <c r="K159" s="42"/>
      <c r="L159" s="46"/>
      <c r="M159" s="230"/>
      <c r="N159" s="231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301</v>
      </c>
      <c r="AU159" s="19" t="s">
        <v>79</v>
      </c>
    </row>
    <row r="160" spans="1:63" s="12" customFormat="1" ht="25.9" customHeight="1">
      <c r="A160" s="12"/>
      <c r="B160" s="198"/>
      <c r="C160" s="199"/>
      <c r="D160" s="200" t="s">
        <v>71</v>
      </c>
      <c r="E160" s="201" t="s">
        <v>1583</v>
      </c>
      <c r="F160" s="201" t="s">
        <v>1584</v>
      </c>
      <c r="G160" s="199"/>
      <c r="H160" s="199"/>
      <c r="I160" s="202"/>
      <c r="J160" s="203">
        <f>BK160</f>
        <v>0</v>
      </c>
      <c r="K160" s="199"/>
      <c r="L160" s="204"/>
      <c r="M160" s="205"/>
      <c r="N160" s="206"/>
      <c r="O160" s="206"/>
      <c r="P160" s="207">
        <f>SUM(P161:P168)</f>
        <v>0</v>
      </c>
      <c r="Q160" s="206"/>
      <c r="R160" s="207">
        <f>SUM(R161:R168)</f>
        <v>0</v>
      </c>
      <c r="S160" s="206"/>
      <c r="T160" s="208">
        <f>SUM(T161:T168)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09" t="s">
        <v>79</v>
      </c>
      <c r="AT160" s="210" t="s">
        <v>71</v>
      </c>
      <c r="AU160" s="210" t="s">
        <v>72</v>
      </c>
      <c r="AY160" s="209" t="s">
        <v>163</v>
      </c>
      <c r="BK160" s="211">
        <f>SUM(BK161:BK168)</f>
        <v>0</v>
      </c>
    </row>
    <row r="161" spans="1:65" s="2" customFormat="1" ht="16.5" customHeight="1">
      <c r="A161" s="40"/>
      <c r="B161" s="41"/>
      <c r="C161" s="214" t="s">
        <v>388</v>
      </c>
      <c r="D161" s="214" t="s">
        <v>165</v>
      </c>
      <c r="E161" s="215" t="s">
        <v>581</v>
      </c>
      <c r="F161" s="216" t="s">
        <v>1585</v>
      </c>
      <c r="G161" s="217" t="s">
        <v>1546</v>
      </c>
      <c r="H161" s="218">
        <v>1</v>
      </c>
      <c r="I161" s="219"/>
      <c r="J161" s="220">
        <f>ROUND(I161*H161,2)</f>
        <v>0</v>
      </c>
      <c r="K161" s="216" t="s">
        <v>19</v>
      </c>
      <c r="L161" s="46"/>
      <c r="M161" s="221" t="s">
        <v>19</v>
      </c>
      <c r="N161" s="222" t="s">
        <v>43</v>
      </c>
      <c r="O161" s="86"/>
      <c r="P161" s="223">
        <f>O161*H161</f>
        <v>0</v>
      </c>
      <c r="Q161" s="223">
        <v>0</v>
      </c>
      <c r="R161" s="223">
        <f>Q161*H161</f>
        <v>0</v>
      </c>
      <c r="S161" s="223">
        <v>0</v>
      </c>
      <c r="T161" s="224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5" t="s">
        <v>170</v>
      </c>
      <c r="AT161" s="225" t="s">
        <v>165</v>
      </c>
      <c r="AU161" s="225" t="s">
        <v>79</v>
      </c>
      <c r="AY161" s="19" t="s">
        <v>163</v>
      </c>
      <c r="BE161" s="226">
        <f>IF(N161="základní",J161,0)</f>
        <v>0</v>
      </c>
      <c r="BF161" s="226">
        <f>IF(N161="snížená",J161,0)</f>
        <v>0</v>
      </c>
      <c r="BG161" s="226">
        <f>IF(N161="zákl. přenesená",J161,0)</f>
        <v>0</v>
      </c>
      <c r="BH161" s="226">
        <f>IF(N161="sníž. přenesená",J161,0)</f>
        <v>0</v>
      </c>
      <c r="BI161" s="226">
        <f>IF(N161="nulová",J161,0)</f>
        <v>0</v>
      </c>
      <c r="BJ161" s="19" t="s">
        <v>79</v>
      </c>
      <c r="BK161" s="226">
        <f>ROUND(I161*H161,2)</f>
        <v>0</v>
      </c>
      <c r="BL161" s="19" t="s">
        <v>170</v>
      </c>
      <c r="BM161" s="225" t="s">
        <v>636</v>
      </c>
    </row>
    <row r="162" spans="1:47" s="2" customFormat="1" ht="12">
      <c r="A162" s="40"/>
      <c r="B162" s="41"/>
      <c r="C162" s="42"/>
      <c r="D162" s="227" t="s">
        <v>172</v>
      </c>
      <c r="E162" s="42"/>
      <c r="F162" s="228" t="s">
        <v>1585</v>
      </c>
      <c r="G162" s="42"/>
      <c r="H162" s="42"/>
      <c r="I162" s="229"/>
      <c r="J162" s="42"/>
      <c r="K162" s="42"/>
      <c r="L162" s="46"/>
      <c r="M162" s="230"/>
      <c r="N162" s="231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172</v>
      </c>
      <c r="AU162" s="19" t="s">
        <v>79</v>
      </c>
    </row>
    <row r="163" spans="1:65" s="2" customFormat="1" ht="21.75" customHeight="1">
      <c r="A163" s="40"/>
      <c r="B163" s="41"/>
      <c r="C163" s="214" t="s">
        <v>396</v>
      </c>
      <c r="D163" s="214" t="s">
        <v>165</v>
      </c>
      <c r="E163" s="215" t="s">
        <v>587</v>
      </c>
      <c r="F163" s="216" t="s">
        <v>1586</v>
      </c>
      <c r="G163" s="217" t="s">
        <v>1546</v>
      </c>
      <c r="H163" s="218">
        <v>1</v>
      </c>
      <c r="I163" s="219"/>
      <c r="J163" s="220">
        <f>ROUND(I163*H163,2)</f>
        <v>0</v>
      </c>
      <c r="K163" s="216" t="s">
        <v>19</v>
      </c>
      <c r="L163" s="46"/>
      <c r="M163" s="221" t="s">
        <v>19</v>
      </c>
      <c r="N163" s="222" t="s">
        <v>43</v>
      </c>
      <c r="O163" s="86"/>
      <c r="P163" s="223">
        <f>O163*H163</f>
        <v>0</v>
      </c>
      <c r="Q163" s="223">
        <v>0</v>
      </c>
      <c r="R163" s="223">
        <f>Q163*H163</f>
        <v>0</v>
      </c>
      <c r="S163" s="223">
        <v>0</v>
      </c>
      <c r="T163" s="224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5" t="s">
        <v>170</v>
      </c>
      <c r="AT163" s="225" t="s">
        <v>165</v>
      </c>
      <c r="AU163" s="225" t="s">
        <v>79</v>
      </c>
      <c r="AY163" s="19" t="s">
        <v>163</v>
      </c>
      <c r="BE163" s="226">
        <f>IF(N163="základní",J163,0)</f>
        <v>0</v>
      </c>
      <c r="BF163" s="226">
        <f>IF(N163="snížená",J163,0)</f>
        <v>0</v>
      </c>
      <c r="BG163" s="226">
        <f>IF(N163="zákl. přenesená",J163,0)</f>
        <v>0</v>
      </c>
      <c r="BH163" s="226">
        <f>IF(N163="sníž. přenesená",J163,0)</f>
        <v>0</v>
      </c>
      <c r="BI163" s="226">
        <f>IF(N163="nulová",J163,0)</f>
        <v>0</v>
      </c>
      <c r="BJ163" s="19" t="s">
        <v>79</v>
      </c>
      <c r="BK163" s="226">
        <f>ROUND(I163*H163,2)</f>
        <v>0</v>
      </c>
      <c r="BL163" s="19" t="s">
        <v>170</v>
      </c>
      <c r="BM163" s="225" t="s">
        <v>648</v>
      </c>
    </row>
    <row r="164" spans="1:47" s="2" customFormat="1" ht="12">
      <c r="A164" s="40"/>
      <c r="B164" s="41"/>
      <c r="C164" s="42"/>
      <c r="D164" s="227" t="s">
        <v>172</v>
      </c>
      <c r="E164" s="42"/>
      <c r="F164" s="228" t="s">
        <v>1586</v>
      </c>
      <c r="G164" s="42"/>
      <c r="H164" s="42"/>
      <c r="I164" s="229"/>
      <c r="J164" s="42"/>
      <c r="K164" s="42"/>
      <c r="L164" s="46"/>
      <c r="M164" s="230"/>
      <c r="N164" s="231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172</v>
      </c>
      <c r="AU164" s="19" t="s">
        <v>79</v>
      </c>
    </row>
    <row r="165" spans="1:65" s="2" customFormat="1" ht="16.5" customHeight="1">
      <c r="A165" s="40"/>
      <c r="B165" s="41"/>
      <c r="C165" s="214" t="s">
        <v>401</v>
      </c>
      <c r="D165" s="214" t="s">
        <v>165</v>
      </c>
      <c r="E165" s="215" t="s">
        <v>594</v>
      </c>
      <c r="F165" s="216" t="s">
        <v>1587</v>
      </c>
      <c r="G165" s="217" t="s">
        <v>1546</v>
      </c>
      <c r="H165" s="218">
        <v>1</v>
      </c>
      <c r="I165" s="219"/>
      <c r="J165" s="220">
        <f>ROUND(I165*H165,2)</f>
        <v>0</v>
      </c>
      <c r="K165" s="216" t="s">
        <v>19</v>
      </c>
      <c r="L165" s="46"/>
      <c r="M165" s="221" t="s">
        <v>19</v>
      </c>
      <c r="N165" s="222" t="s">
        <v>43</v>
      </c>
      <c r="O165" s="86"/>
      <c r="P165" s="223">
        <f>O165*H165</f>
        <v>0</v>
      </c>
      <c r="Q165" s="223">
        <v>0</v>
      </c>
      <c r="R165" s="223">
        <f>Q165*H165</f>
        <v>0</v>
      </c>
      <c r="S165" s="223">
        <v>0</v>
      </c>
      <c r="T165" s="224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5" t="s">
        <v>170</v>
      </c>
      <c r="AT165" s="225" t="s">
        <v>165</v>
      </c>
      <c r="AU165" s="225" t="s">
        <v>79</v>
      </c>
      <c r="AY165" s="19" t="s">
        <v>163</v>
      </c>
      <c r="BE165" s="226">
        <f>IF(N165="základní",J165,0)</f>
        <v>0</v>
      </c>
      <c r="BF165" s="226">
        <f>IF(N165="snížená",J165,0)</f>
        <v>0</v>
      </c>
      <c r="BG165" s="226">
        <f>IF(N165="zákl. přenesená",J165,0)</f>
        <v>0</v>
      </c>
      <c r="BH165" s="226">
        <f>IF(N165="sníž. přenesená",J165,0)</f>
        <v>0</v>
      </c>
      <c r="BI165" s="226">
        <f>IF(N165="nulová",J165,0)</f>
        <v>0</v>
      </c>
      <c r="BJ165" s="19" t="s">
        <v>79</v>
      </c>
      <c r="BK165" s="226">
        <f>ROUND(I165*H165,2)</f>
        <v>0</v>
      </c>
      <c r="BL165" s="19" t="s">
        <v>170</v>
      </c>
      <c r="BM165" s="225" t="s">
        <v>659</v>
      </c>
    </row>
    <row r="166" spans="1:47" s="2" customFormat="1" ht="12">
      <c r="A166" s="40"/>
      <c r="B166" s="41"/>
      <c r="C166" s="42"/>
      <c r="D166" s="227" t="s">
        <v>172</v>
      </c>
      <c r="E166" s="42"/>
      <c r="F166" s="228" t="s">
        <v>1587</v>
      </c>
      <c r="G166" s="42"/>
      <c r="H166" s="42"/>
      <c r="I166" s="229"/>
      <c r="J166" s="42"/>
      <c r="K166" s="42"/>
      <c r="L166" s="46"/>
      <c r="M166" s="230"/>
      <c r="N166" s="231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172</v>
      </c>
      <c r="AU166" s="19" t="s">
        <v>79</v>
      </c>
    </row>
    <row r="167" spans="1:65" s="2" customFormat="1" ht="78" customHeight="1">
      <c r="A167" s="40"/>
      <c r="B167" s="41"/>
      <c r="C167" s="214" t="s">
        <v>405</v>
      </c>
      <c r="D167" s="214" t="s">
        <v>165</v>
      </c>
      <c r="E167" s="215" t="s">
        <v>607</v>
      </c>
      <c r="F167" s="216" t="s">
        <v>1588</v>
      </c>
      <c r="G167" s="217" t="s">
        <v>1546</v>
      </c>
      <c r="H167" s="218">
        <v>1</v>
      </c>
      <c r="I167" s="219"/>
      <c r="J167" s="220">
        <f>ROUND(I167*H167,2)</f>
        <v>0</v>
      </c>
      <c r="K167" s="216" t="s">
        <v>19</v>
      </c>
      <c r="L167" s="46"/>
      <c r="M167" s="221" t="s">
        <v>19</v>
      </c>
      <c r="N167" s="222" t="s">
        <v>43</v>
      </c>
      <c r="O167" s="86"/>
      <c r="P167" s="223">
        <f>O167*H167</f>
        <v>0</v>
      </c>
      <c r="Q167" s="223">
        <v>0</v>
      </c>
      <c r="R167" s="223">
        <f>Q167*H167</f>
        <v>0</v>
      </c>
      <c r="S167" s="223">
        <v>0</v>
      </c>
      <c r="T167" s="224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5" t="s">
        <v>170</v>
      </c>
      <c r="AT167" s="225" t="s">
        <v>165</v>
      </c>
      <c r="AU167" s="225" t="s">
        <v>79</v>
      </c>
      <c r="AY167" s="19" t="s">
        <v>163</v>
      </c>
      <c r="BE167" s="226">
        <f>IF(N167="základní",J167,0)</f>
        <v>0</v>
      </c>
      <c r="BF167" s="226">
        <f>IF(N167="snížená",J167,0)</f>
        <v>0</v>
      </c>
      <c r="BG167" s="226">
        <f>IF(N167="zákl. přenesená",J167,0)</f>
        <v>0</v>
      </c>
      <c r="BH167" s="226">
        <f>IF(N167="sníž. přenesená",J167,0)</f>
        <v>0</v>
      </c>
      <c r="BI167" s="226">
        <f>IF(N167="nulová",J167,0)</f>
        <v>0</v>
      </c>
      <c r="BJ167" s="19" t="s">
        <v>79</v>
      </c>
      <c r="BK167" s="226">
        <f>ROUND(I167*H167,2)</f>
        <v>0</v>
      </c>
      <c r="BL167" s="19" t="s">
        <v>170</v>
      </c>
      <c r="BM167" s="225" t="s">
        <v>687</v>
      </c>
    </row>
    <row r="168" spans="1:47" s="2" customFormat="1" ht="12">
      <c r="A168" s="40"/>
      <c r="B168" s="41"/>
      <c r="C168" s="42"/>
      <c r="D168" s="227" t="s">
        <v>172</v>
      </c>
      <c r="E168" s="42"/>
      <c r="F168" s="228" t="s">
        <v>1589</v>
      </c>
      <c r="G168" s="42"/>
      <c r="H168" s="42"/>
      <c r="I168" s="229"/>
      <c r="J168" s="42"/>
      <c r="K168" s="42"/>
      <c r="L168" s="46"/>
      <c r="M168" s="270"/>
      <c r="N168" s="271"/>
      <c r="O168" s="272"/>
      <c r="P168" s="272"/>
      <c r="Q168" s="272"/>
      <c r="R168" s="272"/>
      <c r="S168" s="272"/>
      <c r="T168" s="273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172</v>
      </c>
      <c r="AU168" s="19" t="s">
        <v>79</v>
      </c>
    </row>
    <row r="169" spans="1:31" s="2" customFormat="1" ht="6.95" customHeight="1">
      <c r="A169" s="40"/>
      <c r="B169" s="61"/>
      <c r="C169" s="62"/>
      <c r="D169" s="62"/>
      <c r="E169" s="62"/>
      <c r="F169" s="62"/>
      <c r="G169" s="62"/>
      <c r="H169" s="62"/>
      <c r="I169" s="62"/>
      <c r="J169" s="62"/>
      <c r="K169" s="62"/>
      <c r="L169" s="46"/>
      <c r="M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</row>
  </sheetData>
  <sheetProtection password="CC35" sheet="1" objects="1" scenarios="1" formatColumns="0" formatRows="0" autoFilter="0"/>
  <autoFilter ref="C89:K16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8:H78"/>
    <mergeCell ref="E80:H80"/>
    <mergeCell ref="E82:H8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90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81</v>
      </c>
    </row>
    <row r="4" spans="2:46" s="1" customFormat="1" ht="24.95" customHeight="1">
      <c r="B4" s="22"/>
      <c r="D4" s="142" t="s">
        <v>116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Rekonstrukce školní jídelny ZŠ Špičák R2</v>
      </c>
      <c r="F7" s="144"/>
      <c r="G7" s="144"/>
      <c r="H7" s="144"/>
      <c r="L7" s="22"/>
    </row>
    <row r="8" spans="2:12" s="1" customFormat="1" ht="12" customHeight="1">
      <c r="B8" s="22"/>
      <c r="D8" s="144" t="s">
        <v>117</v>
      </c>
      <c r="L8" s="22"/>
    </row>
    <row r="9" spans="1:31" s="2" customFormat="1" ht="16.5" customHeight="1">
      <c r="A9" s="40"/>
      <c r="B9" s="46"/>
      <c r="C9" s="40"/>
      <c r="D9" s="40"/>
      <c r="E9" s="145" t="s">
        <v>118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1522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1590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32</v>
      </c>
      <c r="G14" s="40"/>
      <c r="H14" s="40"/>
      <c r="I14" s="144" t="s">
        <v>23</v>
      </c>
      <c r="J14" s="148" t="str">
        <f>'Rekapitulace stavby'!AN8</f>
        <v>5. 3. 2024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tr">
        <f>IF('Rekapitulace stavby'!AN10="","",'Rekapitulace stavby'!AN10)</f>
        <v/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>Město Č. Lípa</v>
      </c>
      <c r="F17" s="40"/>
      <c r="G17" s="40"/>
      <c r="H17" s="40"/>
      <c r="I17" s="144" t="s">
        <v>28</v>
      </c>
      <c r="J17" s="135" t="str">
        <f>IF('Rekapitulace stavby'!AN11="","",'Rekapitulace stavby'!AN11)</f>
        <v/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29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28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31</v>
      </c>
      <c r="E22" s="40"/>
      <c r="F22" s="40"/>
      <c r="G22" s="40"/>
      <c r="H22" s="40"/>
      <c r="I22" s="144" t="s">
        <v>26</v>
      </c>
      <c r="J22" s="135" t="str">
        <f>IF('Rekapitulace stavby'!AN16="","",'Rekapitulace stavby'!AN16)</f>
        <v/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 xml:space="preserve"> </v>
      </c>
      <c r="F23" s="40"/>
      <c r="G23" s="40"/>
      <c r="H23" s="40"/>
      <c r="I23" s="144" t="s">
        <v>28</v>
      </c>
      <c r="J23" s="135" t="str">
        <f>IF('Rekapitulace stavby'!AN17="","",'Rekapitulace stavby'!AN17)</f>
        <v/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34</v>
      </c>
      <c r="E25" s="40"/>
      <c r="F25" s="40"/>
      <c r="G25" s="40"/>
      <c r="H25" s="40"/>
      <c r="I25" s="144" t="s">
        <v>26</v>
      </c>
      <c r="J25" s="135" t="str">
        <f>IF('Rekapitulace stavby'!AN19="","",'Rekapitulace stavby'!AN19)</f>
        <v/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>J. Nešněra</v>
      </c>
      <c r="F26" s="40"/>
      <c r="G26" s="40"/>
      <c r="H26" s="40"/>
      <c r="I26" s="144" t="s">
        <v>28</v>
      </c>
      <c r="J26" s="135" t="str">
        <f>IF('Rekapitulace stavby'!AN20="","",'Rekapitulace stavby'!AN20)</f>
        <v/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36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38</v>
      </c>
      <c r="E32" s="40"/>
      <c r="F32" s="40"/>
      <c r="G32" s="40"/>
      <c r="H32" s="40"/>
      <c r="I32" s="40"/>
      <c r="J32" s="155">
        <f>ROUND(J92,2)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40</v>
      </c>
      <c r="G34" s="40"/>
      <c r="H34" s="40"/>
      <c r="I34" s="156" t="s">
        <v>39</v>
      </c>
      <c r="J34" s="156" t="s">
        <v>41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42</v>
      </c>
      <c r="E35" s="144" t="s">
        <v>43</v>
      </c>
      <c r="F35" s="158">
        <f>ROUND((SUM(BE92:BE207)),2)</f>
        <v>0</v>
      </c>
      <c r="G35" s="40"/>
      <c r="H35" s="40"/>
      <c r="I35" s="159">
        <v>0.21</v>
      </c>
      <c r="J35" s="158">
        <f>ROUND(((SUM(BE92:BE207))*I35),2)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44</v>
      </c>
      <c r="F36" s="158">
        <f>ROUND((SUM(BF92:BF207)),2)</f>
        <v>0</v>
      </c>
      <c r="G36" s="40"/>
      <c r="H36" s="40"/>
      <c r="I36" s="159">
        <v>0.15</v>
      </c>
      <c r="J36" s="158">
        <f>ROUND(((SUM(BF92:BF207))*I36),2)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45</v>
      </c>
      <c r="F37" s="158">
        <f>ROUND((SUM(BG92:BG207)),2)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46</v>
      </c>
      <c r="F38" s="158">
        <f>ROUND((SUM(BH92:BH207)),2)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47</v>
      </c>
      <c r="F39" s="158">
        <f>ROUND((SUM(BI92:BI207)),2)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48</v>
      </c>
      <c r="E41" s="162"/>
      <c r="F41" s="162"/>
      <c r="G41" s="163" t="s">
        <v>49</v>
      </c>
      <c r="H41" s="164" t="s">
        <v>50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119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Rekonstrukce školní jídelny ZŠ Špičák R2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117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118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1522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01b - ZTI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 </v>
      </c>
      <c r="G56" s="42"/>
      <c r="H56" s="42"/>
      <c r="I56" s="34" t="s">
        <v>23</v>
      </c>
      <c r="J56" s="74" t="str">
        <f>IF(J14="","",J14)</f>
        <v>5. 3. 2024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Město Č. Lípa</v>
      </c>
      <c r="G58" s="42"/>
      <c r="H58" s="42"/>
      <c r="I58" s="34" t="s">
        <v>31</v>
      </c>
      <c r="J58" s="38" t="str">
        <f>E23</f>
        <v xml:space="preserve"> 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34</v>
      </c>
      <c r="J59" s="38" t="str">
        <f>E26</f>
        <v>J. Nešněra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120</v>
      </c>
      <c r="D61" s="173"/>
      <c r="E61" s="173"/>
      <c r="F61" s="173"/>
      <c r="G61" s="173"/>
      <c r="H61" s="173"/>
      <c r="I61" s="173"/>
      <c r="J61" s="174" t="s">
        <v>121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70</v>
      </c>
      <c r="D63" s="42"/>
      <c r="E63" s="42"/>
      <c r="F63" s="42"/>
      <c r="G63" s="42"/>
      <c r="H63" s="42"/>
      <c r="I63" s="42"/>
      <c r="J63" s="104">
        <f>J92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122</v>
      </c>
    </row>
    <row r="64" spans="1:31" s="9" customFormat="1" ht="24.95" customHeight="1">
      <c r="A64" s="9"/>
      <c r="B64" s="176"/>
      <c r="C64" s="177"/>
      <c r="D64" s="178" t="s">
        <v>123</v>
      </c>
      <c r="E64" s="179"/>
      <c r="F64" s="179"/>
      <c r="G64" s="179"/>
      <c r="H64" s="179"/>
      <c r="I64" s="179"/>
      <c r="J64" s="180">
        <f>J93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129</v>
      </c>
      <c r="E65" s="184"/>
      <c r="F65" s="184"/>
      <c r="G65" s="184"/>
      <c r="H65" s="184"/>
      <c r="I65" s="184"/>
      <c r="J65" s="185">
        <f>J94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76"/>
      <c r="C66" s="177"/>
      <c r="D66" s="178" t="s">
        <v>133</v>
      </c>
      <c r="E66" s="179"/>
      <c r="F66" s="179"/>
      <c r="G66" s="179"/>
      <c r="H66" s="179"/>
      <c r="I66" s="179"/>
      <c r="J66" s="180">
        <f>J97</f>
        <v>0</v>
      </c>
      <c r="K66" s="177"/>
      <c r="L66" s="18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82"/>
      <c r="C67" s="127"/>
      <c r="D67" s="183" t="s">
        <v>135</v>
      </c>
      <c r="E67" s="184"/>
      <c r="F67" s="184"/>
      <c r="G67" s="184"/>
      <c r="H67" s="184"/>
      <c r="I67" s="184"/>
      <c r="J67" s="185">
        <f>J98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7"/>
      <c r="D68" s="183" t="s">
        <v>136</v>
      </c>
      <c r="E68" s="184"/>
      <c r="F68" s="184"/>
      <c r="G68" s="184"/>
      <c r="H68" s="184"/>
      <c r="I68" s="184"/>
      <c r="J68" s="185">
        <f>J132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2"/>
      <c r="C69" s="127"/>
      <c r="D69" s="183" t="s">
        <v>137</v>
      </c>
      <c r="E69" s="184"/>
      <c r="F69" s="184"/>
      <c r="G69" s="184"/>
      <c r="H69" s="184"/>
      <c r="I69" s="184"/>
      <c r="J69" s="185">
        <f>J172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2"/>
      <c r="C70" s="127"/>
      <c r="D70" s="183" t="s">
        <v>1591</v>
      </c>
      <c r="E70" s="184"/>
      <c r="F70" s="184"/>
      <c r="G70" s="184"/>
      <c r="H70" s="184"/>
      <c r="I70" s="184"/>
      <c r="J70" s="185">
        <f>J204</f>
        <v>0</v>
      </c>
      <c r="K70" s="127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5" t="s">
        <v>148</v>
      </c>
      <c r="D77" s="42"/>
      <c r="E77" s="42"/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16</v>
      </c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171" t="str">
        <f>E7</f>
        <v>Rekonstrukce školní jídelny ZŠ Špičák R2</v>
      </c>
      <c r="F80" s="34"/>
      <c r="G80" s="34"/>
      <c r="H80" s="34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2:12" s="1" customFormat="1" ht="12" customHeight="1">
      <c r="B81" s="23"/>
      <c r="C81" s="34" t="s">
        <v>117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1:31" s="2" customFormat="1" ht="16.5" customHeight="1">
      <c r="A82" s="40"/>
      <c r="B82" s="41"/>
      <c r="C82" s="42"/>
      <c r="D82" s="42"/>
      <c r="E82" s="171" t="s">
        <v>118</v>
      </c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1522</v>
      </c>
      <c r="D83" s="42"/>
      <c r="E83" s="42"/>
      <c r="F83" s="42"/>
      <c r="G83" s="42"/>
      <c r="H83" s="42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1" t="str">
        <f>E11</f>
        <v>01b - ZTI</v>
      </c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21</v>
      </c>
      <c r="D86" s="42"/>
      <c r="E86" s="42"/>
      <c r="F86" s="29" t="str">
        <f>F14</f>
        <v xml:space="preserve"> </v>
      </c>
      <c r="G86" s="42"/>
      <c r="H86" s="42"/>
      <c r="I86" s="34" t="s">
        <v>23</v>
      </c>
      <c r="J86" s="74" t="str">
        <f>IF(J14="","",J14)</f>
        <v>5. 3. 2024</v>
      </c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5.15" customHeight="1">
      <c r="A88" s="40"/>
      <c r="B88" s="41"/>
      <c r="C88" s="34" t="s">
        <v>25</v>
      </c>
      <c r="D88" s="42"/>
      <c r="E88" s="42"/>
      <c r="F88" s="29" t="str">
        <f>E17</f>
        <v>Město Č. Lípa</v>
      </c>
      <c r="G88" s="42"/>
      <c r="H88" s="42"/>
      <c r="I88" s="34" t="s">
        <v>31</v>
      </c>
      <c r="J88" s="38" t="str">
        <f>E23</f>
        <v xml:space="preserve"> </v>
      </c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29</v>
      </c>
      <c r="D89" s="42"/>
      <c r="E89" s="42"/>
      <c r="F89" s="29" t="str">
        <f>IF(E20="","",E20)</f>
        <v>Vyplň údaj</v>
      </c>
      <c r="G89" s="42"/>
      <c r="H89" s="42"/>
      <c r="I89" s="34" t="s">
        <v>34</v>
      </c>
      <c r="J89" s="38" t="str">
        <f>E26</f>
        <v>J. Nešněra</v>
      </c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187"/>
      <c r="B91" s="188"/>
      <c r="C91" s="189" t="s">
        <v>149</v>
      </c>
      <c r="D91" s="190" t="s">
        <v>57</v>
      </c>
      <c r="E91" s="190" t="s">
        <v>53</v>
      </c>
      <c r="F91" s="190" t="s">
        <v>54</v>
      </c>
      <c r="G91" s="190" t="s">
        <v>150</v>
      </c>
      <c r="H91" s="190" t="s">
        <v>151</v>
      </c>
      <c r="I91" s="190" t="s">
        <v>152</v>
      </c>
      <c r="J91" s="190" t="s">
        <v>121</v>
      </c>
      <c r="K91" s="191" t="s">
        <v>153</v>
      </c>
      <c r="L91" s="192"/>
      <c r="M91" s="94" t="s">
        <v>19</v>
      </c>
      <c r="N91" s="95" t="s">
        <v>42</v>
      </c>
      <c r="O91" s="95" t="s">
        <v>154</v>
      </c>
      <c r="P91" s="95" t="s">
        <v>155</v>
      </c>
      <c r="Q91" s="95" t="s">
        <v>156</v>
      </c>
      <c r="R91" s="95" t="s">
        <v>157</v>
      </c>
      <c r="S91" s="95" t="s">
        <v>158</v>
      </c>
      <c r="T91" s="96" t="s">
        <v>159</v>
      </c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</row>
    <row r="92" spans="1:63" s="2" customFormat="1" ht="22.8" customHeight="1">
      <c r="A92" s="40"/>
      <c r="B92" s="41"/>
      <c r="C92" s="101" t="s">
        <v>160</v>
      </c>
      <c r="D92" s="42"/>
      <c r="E92" s="42"/>
      <c r="F92" s="42"/>
      <c r="G92" s="42"/>
      <c r="H92" s="42"/>
      <c r="I92" s="42"/>
      <c r="J92" s="193">
        <f>BK92</f>
        <v>0</v>
      </c>
      <c r="K92" s="42"/>
      <c r="L92" s="46"/>
      <c r="M92" s="97"/>
      <c r="N92" s="194"/>
      <c r="O92" s="98"/>
      <c r="P92" s="195">
        <f>P93+P97</f>
        <v>0</v>
      </c>
      <c r="Q92" s="98"/>
      <c r="R92" s="195">
        <f>R93+R97</f>
        <v>0.4008</v>
      </c>
      <c r="S92" s="98"/>
      <c r="T92" s="196">
        <f>T93+T97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71</v>
      </c>
      <c r="AU92" s="19" t="s">
        <v>122</v>
      </c>
      <c r="BK92" s="197">
        <f>BK93+BK97</f>
        <v>0</v>
      </c>
    </row>
    <row r="93" spans="1:63" s="12" customFormat="1" ht="25.9" customHeight="1">
      <c r="A93" s="12"/>
      <c r="B93" s="198"/>
      <c r="C93" s="199"/>
      <c r="D93" s="200" t="s">
        <v>71</v>
      </c>
      <c r="E93" s="201" t="s">
        <v>161</v>
      </c>
      <c r="F93" s="201" t="s">
        <v>162</v>
      </c>
      <c r="G93" s="199"/>
      <c r="H93" s="199"/>
      <c r="I93" s="202"/>
      <c r="J93" s="203">
        <f>BK93</f>
        <v>0</v>
      </c>
      <c r="K93" s="199"/>
      <c r="L93" s="204"/>
      <c r="M93" s="205"/>
      <c r="N93" s="206"/>
      <c r="O93" s="206"/>
      <c r="P93" s="207">
        <f>P94</f>
        <v>0</v>
      </c>
      <c r="Q93" s="206"/>
      <c r="R93" s="207">
        <f>R94</f>
        <v>0.1713</v>
      </c>
      <c r="S93" s="206"/>
      <c r="T93" s="208">
        <f>T94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9" t="s">
        <v>79</v>
      </c>
      <c r="AT93" s="210" t="s">
        <v>71</v>
      </c>
      <c r="AU93" s="210" t="s">
        <v>72</v>
      </c>
      <c r="AY93" s="209" t="s">
        <v>163</v>
      </c>
      <c r="BK93" s="211">
        <f>BK94</f>
        <v>0</v>
      </c>
    </row>
    <row r="94" spans="1:63" s="12" customFormat="1" ht="22.8" customHeight="1">
      <c r="A94" s="12"/>
      <c r="B94" s="198"/>
      <c r="C94" s="199"/>
      <c r="D94" s="200" t="s">
        <v>71</v>
      </c>
      <c r="E94" s="212" t="s">
        <v>208</v>
      </c>
      <c r="F94" s="212" t="s">
        <v>537</v>
      </c>
      <c r="G94" s="199"/>
      <c r="H94" s="199"/>
      <c r="I94" s="202"/>
      <c r="J94" s="213">
        <f>BK94</f>
        <v>0</v>
      </c>
      <c r="K94" s="199"/>
      <c r="L94" s="204"/>
      <c r="M94" s="205"/>
      <c r="N94" s="206"/>
      <c r="O94" s="206"/>
      <c r="P94" s="207">
        <f>SUM(P95:P96)</f>
        <v>0</v>
      </c>
      <c r="Q94" s="206"/>
      <c r="R94" s="207">
        <f>SUM(R95:R96)</f>
        <v>0.1713</v>
      </c>
      <c r="S94" s="206"/>
      <c r="T94" s="208">
        <f>SUM(T95:T96)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9" t="s">
        <v>79</v>
      </c>
      <c r="AT94" s="210" t="s">
        <v>71</v>
      </c>
      <c r="AU94" s="210" t="s">
        <v>79</v>
      </c>
      <c r="AY94" s="209" t="s">
        <v>163</v>
      </c>
      <c r="BK94" s="211">
        <f>SUM(BK95:BK96)</f>
        <v>0</v>
      </c>
    </row>
    <row r="95" spans="1:65" s="2" customFormat="1" ht="16.5" customHeight="1">
      <c r="A95" s="40"/>
      <c r="B95" s="41"/>
      <c r="C95" s="214" t="s">
        <v>79</v>
      </c>
      <c r="D95" s="214" t="s">
        <v>165</v>
      </c>
      <c r="E95" s="215" t="s">
        <v>1592</v>
      </c>
      <c r="F95" s="216" t="s">
        <v>1593</v>
      </c>
      <c r="G95" s="217" t="s">
        <v>1594</v>
      </c>
      <c r="H95" s="218">
        <v>30</v>
      </c>
      <c r="I95" s="219"/>
      <c r="J95" s="220">
        <f>ROUND(I95*H95,2)</f>
        <v>0</v>
      </c>
      <c r="K95" s="216" t="s">
        <v>19</v>
      </c>
      <c r="L95" s="46"/>
      <c r="M95" s="221" t="s">
        <v>19</v>
      </c>
      <c r="N95" s="222" t="s">
        <v>43</v>
      </c>
      <c r="O95" s="86"/>
      <c r="P95" s="223">
        <f>O95*H95</f>
        <v>0</v>
      </c>
      <c r="Q95" s="223">
        <v>0.00571</v>
      </c>
      <c r="R95" s="223">
        <f>Q95*H95</f>
        <v>0.1713</v>
      </c>
      <c r="S95" s="223">
        <v>0</v>
      </c>
      <c r="T95" s="224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5" t="s">
        <v>170</v>
      </c>
      <c r="AT95" s="225" t="s">
        <v>165</v>
      </c>
      <c r="AU95" s="225" t="s">
        <v>81</v>
      </c>
      <c r="AY95" s="19" t="s">
        <v>163</v>
      </c>
      <c r="BE95" s="226">
        <f>IF(N95="základní",J95,0)</f>
        <v>0</v>
      </c>
      <c r="BF95" s="226">
        <f>IF(N95="snížená",J95,0)</f>
        <v>0</v>
      </c>
      <c r="BG95" s="226">
        <f>IF(N95="zákl. přenesená",J95,0)</f>
        <v>0</v>
      </c>
      <c r="BH95" s="226">
        <f>IF(N95="sníž. přenesená",J95,0)</f>
        <v>0</v>
      </c>
      <c r="BI95" s="226">
        <f>IF(N95="nulová",J95,0)</f>
        <v>0</v>
      </c>
      <c r="BJ95" s="19" t="s">
        <v>79</v>
      </c>
      <c r="BK95" s="226">
        <f>ROUND(I95*H95,2)</f>
        <v>0</v>
      </c>
      <c r="BL95" s="19" t="s">
        <v>170</v>
      </c>
      <c r="BM95" s="225" t="s">
        <v>1595</v>
      </c>
    </row>
    <row r="96" spans="1:47" s="2" customFormat="1" ht="12">
      <c r="A96" s="40"/>
      <c r="B96" s="41"/>
      <c r="C96" s="42"/>
      <c r="D96" s="227" t="s">
        <v>172</v>
      </c>
      <c r="E96" s="42"/>
      <c r="F96" s="228" t="s">
        <v>1593</v>
      </c>
      <c r="G96" s="42"/>
      <c r="H96" s="42"/>
      <c r="I96" s="229"/>
      <c r="J96" s="42"/>
      <c r="K96" s="42"/>
      <c r="L96" s="46"/>
      <c r="M96" s="230"/>
      <c r="N96" s="231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172</v>
      </c>
      <c r="AU96" s="19" t="s">
        <v>81</v>
      </c>
    </row>
    <row r="97" spans="1:63" s="12" customFormat="1" ht="25.9" customHeight="1">
      <c r="A97" s="12"/>
      <c r="B97" s="198"/>
      <c r="C97" s="199"/>
      <c r="D97" s="200" t="s">
        <v>71</v>
      </c>
      <c r="E97" s="201" t="s">
        <v>1017</v>
      </c>
      <c r="F97" s="201" t="s">
        <v>1018</v>
      </c>
      <c r="G97" s="199"/>
      <c r="H97" s="199"/>
      <c r="I97" s="202"/>
      <c r="J97" s="203">
        <f>BK97</f>
        <v>0</v>
      </c>
      <c r="K97" s="199"/>
      <c r="L97" s="204"/>
      <c r="M97" s="205"/>
      <c r="N97" s="206"/>
      <c r="O97" s="206"/>
      <c r="P97" s="207">
        <f>P98+P132+P172+P204</f>
        <v>0</v>
      </c>
      <c r="Q97" s="206"/>
      <c r="R97" s="207">
        <f>R98+R132+R172+R204</f>
        <v>0.22949999999999998</v>
      </c>
      <c r="S97" s="206"/>
      <c r="T97" s="208">
        <f>T98+T132+T172+T204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9" t="s">
        <v>81</v>
      </c>
      <c r="AT97" s="210" t="s">
        <v>71</v>
      </c>
      <c r="AU97" s="210" t="s">
        <v>72</v>
      </c>
      <c r="AY97" s="209" t="s">
        <v>163</v>
      </c>
      <c r="BK97" s="211">
        <f>BK98+BK132+BK172+BK204</f>
        <v>0</v>
      </c>
    </row>
    <row r="98" spans="1:63" s="12" customFormat="1" ht="22.8" customHeight="1">
      <c r="A98" s="12"/>
      <c r="B98" s="198"/>
      <c r="C98" s="199"/>
      <c r="D98" s="200" t="s">
        <v>71</v>
      </c>
      <c r="E98" s="212" t="s">
        <v>1046</v>
      </c>
      <c r="F98" s="212" t="s">
        <v>1047</v>
      </c>
      <c r="G98" s="199"/>
      <c r="H98" s="199"/>
      <c r="I98" s="202"/>
      <c r="J98" s="213">
        <f>BK98</f>
        <v>0</v>
      </c>
      <c r="K98" s="199"/>
      <c r="L98" s="204"/>
      <c r="M98" s="205"/>
      <c r="N98" s="206"/>
      <c r="O98" s="206"/>
      <c r="P98" s="207">
        <f>SUM(P99:P131)</f>
        <v>0</v>
      </c>
      <c r="Q98" s="206"/>
      <c r="R98" s="207">
        <f>SUM(R99:R131)</f>
        <v>0.03866</v>
      </c>
      <c r="S98" s="206"/>
      <c r="T98" s="208">
        <f>SUM(T99:T131)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9" t="s">
        <v>81</v>
      </c>
      <c r="AT98" s="210" t="s">
        <v>71</v>
      </c>
      <c r="AU98" s="210" t="s">
        <v>79</v>
      </c>
      <c r="AY98" s="209" t="s">
        <v>163</v>
      </c>
      <c r="BK98" s="211">
        <f>SUM(BK99:BK131)</f>
        <v>0</v>
      </c>
    </row>
    <row r="99" spans="1:65" s="2" customFormat="1" ht="16.5" customHeight="1">
      <c r="A99" s="40"/>
      <c r="B99" s="41"/>
      <c r="C99" s="214" t="s">
        <v>81</v>
      </c>
      <c r="D99" s="214" t="s">
        <v>165</v>
      </c>
      <c r="E99" s="215" t="s">
        <v>1596</v>
      </c>
      <c r="F99" s="216" t="s">
        <v>1597</v>
      </c>
      <c r="G99" s="217" t="s">
        <v>297</v>
      </c>
      <c r="H99" s="218">
        <v>2</v>
      </c>
      <c r="I99" s="219"/>
      <c r="J99" s="220">
        <f>ROUND(I99*H99,2)</f>
        <v>0</v>
      </c>
      <c r="K99" s="216" t="s">
        <v>169</v>
      </c>
      <c r="L99" s="46"/>
      <c r="M99" s="221" t="s">
        <v>19</v>
      </c>
      <c r="N99" s="222" t="s">
        <v>43</v>
      </c>
      <c r="O99" s="86"/>
      <c r="P99" s="223">
        <f>O99*H99</f>
        <v>0</v>
      </c>
      <c r="Q99" s="223">
        <v>0.0005</v>
      </c>
      <c r="R99" s="223">
        <f>Q99*H99</f>
        <v>0.001</v>
      </c>
      <c r="S99" s="223">
        <v>0</v>
      </c>
      <c r="T99" s="224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5" t="s">
        <v>278</v>
      </c>
      <c r="AT99" s="225" t="s">
        <v>165</v>
      </c>
      <c r="AU99" s="225" t="s">
        <v>81</v>
      </c>
      <c r="AY99" s="19" t="s">
        <v>163</v>
      </c>
      <c r="BE99" s="226">
        <f>IF(N99="základní",J99,0)</f>
        <v>0</v>
      </c>
      <c r="BF99" s="226">
        <f>IF(N99="snížená",J99,0)</f>
        <v>0</v>
      </c>
      <c r="BG99" s="226">
        <f>IF(N99="zákl. přenesená",J99,0)</f>
        <v>0</v>
      </c>
      <c r="BH99" s="226">
        <f>IF(N99="sníž. přenesená",J99,0)</f>
        <v>0</v>
      </c>
      <c r="BI99" s="226">
        <f>IF(N99="nulová",J99,0)</f>
        <v>0</v>
      </c>
      <c r="BJ99" s="19" t="s">
        <v>79</v>
      </c>
      <c r="BK99" s="226">
        <f>ROUND(I99*H99,2)</f>
        <v>0</v>
      </c>
      <c r="BL99" s="19" t="s">
        <v>278</v>
      </c>
      <c r="BM99" s="225" t="s">
        <v>1598</v>
      </c>
    </row>
    <row r="100" spans="1:47" s="2" customFormat="1" ht="12">
      <c r="A100" s="40"/>
      <c r="B100" s="41"/>
      <c r="C100" s="42"/>
      <c r="D100" s="227" t="s">
        <v>172</v>
      </c>
      <c r="E100" s="42"/>
      <c r="F100" s="228" t="s">
        <v>1599</v>
      </c>
      <c r="G100" s="42"/>
      <c r="H100" s="42"/>
      <c r="I100" s="229"/>
      <c r="J100" s="42"/>
      <c r="K100" s="42"/>
      <c r="L100" s="46"/>
      <c r="M100" s="230"/>
      <c r="N100" s="231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172</v>
      </c>
      <c r="AU100" s="19" t="s">
        <v>81</v>
      </c>
    </row>
    <row r="101" spans="1:47" s="2" customFormat="1" ht="12">
      <c r="A101" s="40"/>
      <c r="B101" s="41"/>
      <c r="C101" s="42"/>
      <c r="D101" s="232" t="s">
        <v>174</v>
      </c>
      <c r="E101" s="42"/>
      <c r="F101" s="233" t="s">
        <v>1600</v>
      </c>
      <c r="G101" s="42"/>
      <c r="H101" s="42"/>
      <c r="I101" s="229"/>
      <c r="J101" s="42"/>
      <c r="K101" s="42"/>
      <c r="L101" s="46"/>
      <c r="M101" s="230"/>
      <c r="N101" s="231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174</v>
      </c>
      <c r="AU101" s="19" t="s">
        <v>81</v>
      </c>
    </row>
    <row r="102" spans="1:65" s="2" customFormat="1" ht="16.5" customHeight="1">
      <c r="A102" s="40"/>
      <c r="B102" s="41"/>
      <c r="C102" s="214" t="s">
        <v>181</v>
      </c>
      <c r="D102" s="214" t="s">
        <v>165</v>
      </c>
      <c r="E102" s="215" t="s">
        <v>1601</v>
      </c>
      <c r="F102" s="216" t="s">
        <v>1602</v>
      </c>
      <c r="G102" s="217" t="s">
        <v>297</v>
      </c>
      <c r="H102" s="218">
        <v>1</v>
      </c>
      <c r="I102" s="219"/>
      <c r="J102" s="220">
        <f>ROUND(I102*H102,2)</f>
        <v>0</v>
      </c>
      <c r="K102" s="216" t="s">
        <v>169</v>
      </c>
      <c r="L102" s="46"/>
      <c r="M102" s="221" t="s">
        <v>19</v>
      </c>
      <c r="N102" s="222" t="s">
        <v>43</v>
      </c>
      <c r="O102" s="86"/>
      <c r="P102" s="223">
        <f>O102*H102</f>
        <v>0</v>
      </c>
      <c r="Q102" s="223">
        <v>0.00179</v>
      </c>
      <c r="R102" s="223">
        <f>Q102*H102</f>
        <v>0.00179</v>
      </c>
      <c r="S102" s="223">
        <v>0</v>
      </c>
      <c r="T102" s="224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5" t="s">
        <v>278</v>
      </c>
      <c r="AT102" s="225" t="s">
        <v>165</v>
      </c>
      <c r="AU102" s="225" t="s">
        <v>81</v>
      </c>
      <c r="AY102" s="19" t="s">
        <v>163</v>
      </c>
      <c r="BE102" s="226">
        <f>IF(N102="základní",J102,0)</f>
        <v>0</v>
      </c>
      <c r="BF102" s="226">
        <f>IF(N102="snížená",J102,0)</f>
        <v>0</v>
      </c>
      <c r="BG102" s="226">
        <f>IF(N102="zákl. přenesená",J102,0)</f>
        <v>0</v>
      </c>
      <c r="BH102" s="226">
        <f>IF(N102="sníž. přenesená",J102,0)</f>
        <v>0</v>
      </c>
      <c r="BI102" s="226">
        <f>IF(N102="nulová",J102,0)</f>
        <v>0</v>
      </c>
      <c r="BJ102" s="19" t="s">
        <v>79</v>
      </c>
      <c r="BK102" s="226">
        <f>ROUND(I102*H102,2)</f>
        <v>0</v>
      </c>
      <c r="BL102" s="19" t="s">
        <v>278</v>
      </c>
      <c r="BM102" s="225" t="s">
        <v>1603</v>
      </c>
    </row>
    <row r="103" spans="1:47" s="2" customFormat="1" ht="12">
      <c r="A103" s="40"/>
      <c r="B103" s="41"/>
      <c r="C103" s="42"/>
      <c r="D103" s="227" t="s">
        <v>172</v>
      </c>
      <c r="E103" s="42"/>
      <c r="F103" s="228" t="s">
        <v>1604</v>
      </c>
      <c r="G103" s="42"/>
      <c r="H103" s="42"/>
      <c r="I103" s="229"/>
      <c r="J103" s="42"/>
      <c r="K103" s="42"/>
      <c r="L103" s="46"/>
      <c r="M103" s="230"/>
      <c r="N103" s="231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172</v>
      </c>
      <c r="AU103" s="19" t="s">
        <v>81</v>
      </c>
    </row>
    <row r="104" spans="1:47" s="2" customFormat="1" ht="12">
      <c r="A104" s="40"/>
      <c r="B104" s="41"/>
      <c r="C104" s="42"/>
      <c r="D104" s="232" t="s">
        <v>174</v>
      </c>
      <c r="E104" s="42"/>
      <c r="F104" s="233" t="s">
        <v>1605</v>
      </c>
      <c r="G104" s="42"/>
      <c r="H104" s="42"/>
      <c r="I104" s="229"/>
      <c r="J104" s="42"/>
      <c r="K104" s="42"/>
      <c r="L104" s="46"/>
      <c r="M104" s="230"/>
      <c r="N104" s="231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174</v>
      </c>
      <c r="AU104" s="19" t="s">
        <v>81</v>
      </c>
    </row>
    <row r="105" spans="1:65" s="2" customFormat="1" ht="16.5" customHeight="1">
      <c r="A105" s="40"/>
      <c r="B105" s="41"/>
      <c r="C105" s="214" t="s">
        <v>170</v>
      </c>
      <c r="D105" s="214" t="s">
        <v>165</v>
      </c>
      <c r="E105" s="215" t="s">
        <v>1606</v>
      </c>
      <c r="F105" s="216" t="s">
        <v>1607</v>
      </c>
      <c r="G105" s="217" t="s">
        <v>232</v>
      </c>
      <c r="H105" s="218">
        <v>2</v>
      </c>
      <c r="I105" s="219"/>
      <c r="J105" s="220">
        <f>ROUND(I105*H105,2)</f>
        <v>0</v>
      </c>
      <c r="K105" s="216" t="s">
        <v>169</v>
      </c>
      <c r="L105" s="46"/>
      <c r="M105" s="221" t="s">
        <v>19</v>
      </c>
      <c r="N105" s="222" t="s">
        <v>43</v>
      </c>
      <c r="O105" s="86"/>
      <c r="P105" s="223">
        <f>O105*H105</f>
        <v>0</v>
      </c>
      <c r="Q105" s="223">
        <v>0.00041</v>
      </c>
      <c r="R105" s="223">
        <f>Q105*H105</f>
        <v>0.00082</v>
      </c>
      <c r="S105" s="223">
        <v>0</v>
      </c>
      <c r="T105" s="224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5" t="s">
        <v>278</v>
      </c>
      <c r="AT105" s="225" t="s">
        <v>165</v>
      </c>
      <c r="AU105" s="225" t="s">
        <v>81</v>
      </c>
      <c r="AY105" s="19" t="s">
        <v>163</v>
      </c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19" t="s">
        <v>79</v>
      </c>
      <c r="BK105" s="226">
        <f>ROUND(I105*H105,2)</f>
        <v>0</v>
      </c>
      <c r="BL105" s="19" t="s">
        <v>278</v>
      </c>
      <c r="BM105" s="225" t="s">
        <v>1608</v>
      </c>
    </row>
    <row r="106" spans="1:47" s="2" customFormat="1" ht="12">
      <c r="A106" s="40"/>
      <c r="B106" s="41"/>
      <c r="C106" s="42"/>
      <c r="D106" s="227" t="s">
        <v>172</v>
      </c>
      <c r="E106" s="42"/>
      <c r="F106" s="228" t="s">
        <v>1609</v>
      </c>
      <c r="G106" s="42"/>
      <c r="H106" s="42"/>
      <c r="I106" s="229"/>
      <c r="J106" s="42"/>
      <c r="K106" s="42"/>
      <c r="L106" s="46"/>
      <c r="M106" s="230"/>
      <c r="N106" s="231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172</v>
      </c>
      <c r="AU106" s="19" t="s">
        <v>81</v>
      </c>
    </row>
    <row r="107" spans="1:47" s="2" customFormat="1" ht="12">
      <c r="A107" s="40"/>
      <c r="B107" s="41"/>
      <c r="C107" s="42"/>
      <c r="D107" s="232" t="s">
        <v>174</v>
      </c>
      <c r="E107" s="42"/>
      <c r="F107" s="233" t="s">
        <v>1610</v>
      </c>
      <c r="G107" s="42"/>
      <c r="H107" s="42"/>
      <c r="I107" s="229"/>
      <c r="J107" s="42"/>
      <c r="K107" s="42"/>
      <c r="L107" s="46"/>
      <c r="M107" s="230"/>
      <c r="N107" s="231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174</v>
      </c>
      <c r="AU107" s="19" t="s">
        <v>81</v>
      </c>
    </row>
    <row r="108" spans="1:65" s="2" customFormat="1" ht="16.5" customHeight="1">
      <c r="A108" s="40"/>
      <c r="B108" s="41"/>
      <c r="C108" s="214" t="s">
        <v>198</v>
      </c>
      <c r="D108" s="214" t="s">
        <v>165</v>
      </c>
      <c r="E108" s="215" t="s">
        <v>1611</v>
      </c>
      <c r="F108" s="216" t="s">
        <v>1612</v>
      </c>
      <c r="G108" s="217" t="s">
        <v>232</v>
      </c>
      <c r="H108" s="218">
        <v>15</v>
      </c>
      <c r="I108" s="219"/>
      <c r="J108" s="220">
        <f>ROUND(I108*H108,2)</f>
        <v>0</v>
      </c>
      <c r="K108" s="216" t="s">
        <v>169</v>
      </c>
      <c r="L108" s="46"/>
      <c r="M108" s="221" t="s">
        <v>19</v>
      </c>
      <c r="N108" s="222" t="s">
        <v>43</v>
      </c>
      <c r="O108" s="86"/>
      <c r="P108" s="223">
        <f>O108*H108</f>
        <v>0</v>
      </c>
      <c r="Q108" s="223">
        <v>0.00224</v>
      </c>
      <c r="R108" s="223">
        <f>Q108*H108</f>
        <v>0.0336</v>
      </c>
      <c r="S108" s="223">
        <v>0</v>
      </c>
      <c r="T108" s="224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5" t="s">
        <v>278</v>
      </c>
      <c r="AT108" s="225" t="s">
        <v>165</v>
      </c>
      <c r="AU108" s="225" t="s">
        <v>81</v>
      </c>
      <c r="AY108" s="19" t="s">
        <v>163</v>
      </c>
      <c r="BE108" s="226">
        <f>IF(N108="základní",J108,0)</f>
        <v>0</v>
      </c>
      <c r="BF108" s="226">
        <f>IF(N108="snížená",J108,0)</f>
        <v>0</v>
      </c>
      <c r="BG108" s="226">
        <f>IF(N108="zákl. přenesená",J108,0)</f>
        <v>0</v>
      </c>
      <c r="BH108" s="226">
        <f>IF(N108="sníž. přenesená",J108,0)</f>
        <v>0</v>
      </c>
      <c r="BI108" s="226">
        <f>IF(N108="nulová",J108,0)</f>
        <v>0</v>
      </c>
      <c r="BJ108" s="19" t="s">
        <v>79</v>
      </c>
      <c r="BK108" s="226">
        <f>ROUND(I108*H108,2)</f>
        <v>0</v>
      </c>
      <c r="BL108" s="19" t="s">
        <v>278</v>
      </c>
      <c r="BM108" s="225" t="s">
        <v>1613</v>
      </c>
    </row>
    <row r="109" spans="1:47" s="2" customFormat="1" ht="12">
      <c r="A109" s="40"/>
      <c r="B109" s="41"/>
      <c r="C109" s="42"/>
      <c r="D109" s="227" t="s">
        <v>172</v>
      </c>
      <c r="E109" s="42"/>
      <c r="F109" s="228" t="s">
        <v>1614</v>
      </c>
      <c r="G109" s="42"/>
      <c r="H109" s="42"/>
      <c r="I109" s="229"/>
      <c r="J109" s="42"/>
      <c r="K109" s="42"/>
      <c r="L109" s="46"/>
      <c r="M109" s="230"/>
      <c r="N109" s="231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172</v>
      </c>
      <c r="AU109" s="19" t="s">
        <v>81</v>
      </c>
    </row>
    <row r="110" spans="1:47" s="2" customFormat="1" ht="12">
      <c r="A110" s="40"/>
      <c r="B110" s="41"/>
      <c r="C110" s="42"/>
      <c r="D110" s="232" t="s">
        <v>174</v>
      </c>
      <c r="E110" s="42"/>
      <c r="F110" s="233" t="s">
        <v>1615</v>
      </c>
      <c r="G110" s="42"/>
      <c r="H110" s="42"/>
      <c r="I110" s="229"/>
      <c r="J110" s="42"/>
      <c r="K110" s="42"/>
      <c r="L110" s="46"/>
      <c r="M110" s="230"/>
      <c r="N110" s="231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174</v>
      </c>
      <c r="AU110" s="19" t="s">
        <v>81</v>
      </c>
    </row>
    <row r="111" spans="1:65" s="2" customFormat="1" ht="16.5" customHeight="1">
      <c r="A111" s="40"/>
      <c r="B111" s="41"/>
      <c r="C111" s="214" t="s">
        <v>208</v>
      </c>
      <c r="D111" s="214" t="s">
        <v>165</v>
      </c>
      <c r="E111" s="215" t="s">
        <v>1616</v>
      </c>
      <c r="F111" s="216" t="s">
        <v>1617</v>
      </c>
      <c r="G111" s="217" t="s">
        <v>297</v>
      </c>
      <c r="H111" s="218">
        <v>1</v>
      </c>
      <c r="I111" s="219"/>
      <c r="J111" s="220">
        <f>ROUND(I111*H111,2)</f>
        <v>0</v>
      </c>
      <c r="K111" s="216" t="s">
        <v>169</v>
      </c>
      <c r="L111" s="46"/>
      <c r="M111" s="221" t="s">
        <v>19</v>
      </c>
      <c r="N111" s="222" t="s">
        <v>43</v>
      </c>
      <c r="O111" s="86"/>
      <c r="P111" s="223">
        <f>O111*H111</f>
        <v>0</v>
      </c>
      <c r="Q111" s="223">
        <v>0</v>
      </c>
      <c r="R111" s="223">
        <f>Q111*H111</f>
        <v>0</v>
      </c>
      <c r="S111" s="223">
        <v>0</v>
      </c>
      <c r="T111" s="224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5" t="s">
        <v>278</v>
      </c>
      <c r="AT111" s="225" t="s">
        <v>165</v>
      </c>
      <c r="AU111" s="225" t="s">
        <v>81</v>
      </c>
      <c r="AY111" s="19" t="s">
        <v>163</v>
      </c>
      <c r="BE111" s="226">
        <f>IF(N111="základní",J111,0)</f>
        <v>0</v>
      </c>
      <c r="BF111" s="226">
        <f>IF(N111="snížená",J111,0)</f>
        <v>0</v>
      </c>
      <c r="BG111" s="226">
        <f>IF(N111="zákl. přenesená",J111,0)</f>
        <v>0</v>
      </c>
      <c r="BH111" s="226">
        <f>IF(N111="sníž. přenesená",J111,0)</f>
        <v>0</v>
      </c>
      <c r="BI111" s="226">
        <f>IF(N111="nulová",J111,0)</f>
        <v>0</v>
      </c>
      <c r="BJ111" s="19" t="s">
        <v>79</v>
      </c>
      <c r="BK111" s="226">
        <f>ROUND(I111*H111,2)</f>
        <v>0</v>
      </c>
      <c r="BL111" s="19" t="s">
        <v>278</v>
      </c>
      <c r="BM111" s="225" t="s">
        <v>1618</v>
      </c>
    </row>
    <row r="112" spans="1:47" s="2" customFormat="1" ht="12">
      <c r="A112" s="40"/>
      <c r="B112" s="41"/>
      <c r="C112" s="42"/>
      <c r="D112" s="227" t="s">
        <v>172</v>
      </c>
      <c r="E112" s="42"/>
      <c r="F112" s="228" t="s">
        <v>1619</v>
      </c>
      <c r="G112" s="42"/>
      <c r="H112" s="42"/>
      <c r="I112" s="229"/>
      <c r="J112" s="42"/>
      <c r="K112" s="42"/>
      <c r="L112" s="46"/>
      <c r="M112" s="230"/>
      <c r="N112" s="231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172</v>
      </c>
      <c r="AU112" s="19" t="s">
        <v>81</v>
      </c>
    </row>
    <row r="113" spans="1:47" s="2" customFormat="1" ht="12">
      <c r="A113" s="40"/>
      <c r="B113" s="41"/>
      <c r="C113" s="42"/>
      <c r="D113" s="232" t="s">
        <v>174</v>
      </c>
      <c r="E113" s="42"/>
      <c r="F113" s="233" t="s">
        <v>1620</v>
      </c>
      <c r="G113" s="42"/>
      <c r="H113" s="42"/>
      <c r="I113" s="229"/>
      <c r="J113" s="42"/>
      <c r="K113" s="42"/>
      <c r="L113" s="46"/>
      <c r="M113" s="230"/>
      <c r="N113" s="231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174</v>
      </c>
      <c r="AU113" s="19" t="s">
        <v>81</v>
      </c>
    </row>
    <row r="114" spans="1:65" s="2" customFormat="1" ht="16.5" customHeight="1">
      <c r="A114" s="40"/>
      <c r="B114" s="41"/>
      <c r="C114" s="214" t="s">
        <v>214</v>
      </c>
      <c r="D114" s="214" t="s">
        <v>165</v>
      </c>
      <c r="E114" s="215" t="s">
        <v>1621</v>
      </c>
      <c r="F114" s="216" t="s">
        <v>1622</v>
      </c>
      <c r="G114" s="217" t="s">
        <v>297</v>
      </c>
      <c r="H114" s="218">
        <v>2</v>
      </c>
      <c r="I114" s="219"/>
      <c r="J114" s="220">
        <f>ROUND(I114*H114,2)</f>
        <v>0</v>
      </c>
      <c r="K114" s="216" t="s">
        <v>169</v>
      </c>
      <c r="L114" s="46"/>
      <c r="M114" s="221" t="s">
        <v>19</v>
      </c>
      <c r="N114" s="222" t="s">
        <v>43</v>
      </c>
      <c r="O114" s="86"/>
      <c r="P114" s="223">
        <f>O114*H114</f>
        <v>0</v>
      </c>
      <c r="Q114" s="223">
        <v>0</v>
      </c>
      <c r="R114" s="223">
        <f>Q114*H114</f>
        <v>0</v>
      </c>
      <c r="S114" s="223">
        <v>0</v>
      </c>
      <c r="T114" s="224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5" t="s">
        <v>278</v>
      </c>
      <c r="AT114" s="225" t="s">
        <v>165</v>
      </c>
      <c r="AU114" s="225" t="s">
        <v>81</v>
      </c>
      <c r="AY114" s="19" t="s">
        <v>163</v>
      </c>
      <c r="BE114" s="226">
        <f>IF(N114="základní",J114,0)</f>
        <v>0</v>
      </c>
      <c r="BF114" s="226">
        <f>IF(N114="snížená",J114,0)</f>
        <v>0</v>
      </c>
      <c r="BG114" s="226">
        <f>IF(N114="zákl. přenesená",J114,0)</f>
        <v>0</v>
      </c>
      <c r="BH114" s="226">
        <f>IF(N114="sníž. přenesená",J114,0)</f>
        <v>0</v>
      </c>
      <c r="BI114" s="226">
        <f>IF(N114="nulová",J114,0)</f>
        <v>0</v>
      </c>
      <c r="BJ114" s="19" t="s">
        <v>79</v>
      </c>
      <c r="BK114" s="226">
        <f>ROUND(I114*H114,2)</f>
        <v>0</v>
      </c>
      <c r="BL114" s="19" t="s">
        <v>278</v>
      </c>
      <c r="BM114" s="225" t="s">
        <v>1623</v>
      </c>
    </row>
    <row r="115" spans="1:47" s="2" customFormat="1" ht="12">
      <c r="A115" s="40"/>
      <c r="B115" s="41"/>
      <c r="C115" s="42"/>
      <c r="D115" s="227" t="s">
        <v>172</v>
      </c>
      <c r="E115" s="42"/>
      <c r="F115" s="228" t="s">
        <v>1624</v>
      </c>
      <c r="G115" s="42"/>
      <c r="H115" s="42"/>
      <c r="I115" s="229"/>
      <c r="J115" s="42"/>
      <c r="K115" s="42"/>
      <c r="L115" s="46"/>
      <c r="M115" s="230"/>
      <c r="N115" s="231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172</v>
      </c>
      <c r="AU115" s="19" t="s">
        <v>81</v>
      </c>
    </row>
    <row r="116" spans="1:47" s="2" customFormat="1" ht="12">
      <c r="A116" s="40"/>
      <c r="B116" s="41"/>
      <c r="C116" s="42"/>
      <c r="D116" s="232" t="s">
        <v>174</v>
      </c>
      <c r="E116" s="42"/>
      <c r="F116" s="233" t="s">
        <v>1625</v>
      </c>
      <c r="G116" s="42"/>
      <c r="H116" s="42"/>
      <c r="I116" s="229"/>
      <c r="J116" s="42"/>
      <c r="K116" s="42"/>
      <c r="L116" s="46"/>
      <c r="M116" s="230"/>
      <c r="N116" s="231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174</v>
      </c>
      <c r="AU116" s="19" t="s">
        <v>81</v>
      </c>
    </row>
    <row r="117" spans="1:65" s="2" customFormat="1" ht="21.75" customHeight="1">
      <c r="A117" s="40"/>
      <c r="B117" s="41"/>
      <c r="C117" s="214" t="s">
        <v>220</v>
      </c>
      <c r="D117" s="214" t="s">
        <v>165</v>
      </c>
      <c r="E117" s="215" t="s">
        <v>1626</v>
      </c>
      <c r="F117" s="216" t="s">
        <v>1627</v>
      </c>
      <c r="G117" s="217" t="s">
        <v>297</v>
      </c>
      <c r="H117" s="218">
        <v>1</v>
      </c>
      <c r="I117" s="219"/>
      <c r="J117" s="220">
        <f>ROUND(I117*H117,2)</f>
        <v>0</v>
      </c>
      <c r="K117" s="216" t="s">
        <v>169</v>
      </c>
      <c r="L117" s="46"/>
      <c r="M117" s="221" t="s">
        <v>19</v>
      </c>
      <c r="N117" s="222" t="s">
        <v>43</v>
      </c>
      <c r="O117" s="86"/>
      <c r="P117" s="223">
        <f>O117*H117</f>
        <v>0</v>
      </c>
      <c r="Q117" s="223">
        <v>0</v>
      </c>
      <c r="R117" s="223">
        <f>Q117*H117</f>
        <v>0</v>
      </c>
      <c r="S117" s="223">
        <v>0</v>
      </c>
      <c r="T117" s="224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5" t="s">
        <v>278</v>
      </c>
      <c r="AT117" s="225" t="s">
        <v>165</v>
      </c>
      <c r="AU117" s="225" t="s">
        <v>81</v>
      </c>
      <c r="AY117" s="19" t="s">
        <v>163</v>
      </c>
      <c r="BE117" s="226">
        <f>IF(N117="základní",J117,0)</f>
        <v>0</v>
      </c>
      <c r="BF117" s="226">
        <f>IF(N117="snížená",J117,0)</f>
        <v>0</v>
      </c>
      <c r="BG117" s="226">
        <f>IF(N117="zákl. přenesená",J117,0)</f>
        <v>0</v>
      </c>
      <c r="BH117" s="226">
        <f>IF(N117="sníž. přenesená",J117,0)</f>
        <v>0</v>
      </c>
      <c r="BI117" s="226">
        <f>IF(N117="nulová",J117,0)</f>
        <v>0</v>
      </c>
      <c r="BJ117" s="19" t="s">
        <v>79</v>
      </c>
      <c r="BK117" s="226">
        <f>ROUND(I117*H117,2)</f>
        <v>0</v>
      </c>
      <c r="BL117" s="19" t="s">
        <v>278</v>
      </c>
      <c r="BM117" s="225" t="s">
        <v>1628</v>
      </c>
    </row>
    <row r="118" spans="1:47" s="2" customFormat="1" ht="12">
      <c r="A118" s="40"/>
      <c r="B118" s="41"/>
      <c r="C118" s="42"/>
      <c r="D118" s="227" t="s">
        <v>172</v>
      </c>
      <c r="E118" s="42"/>
      <c r="F118" s="228" t="s">
        <v>1629</v>
      </c>
      <c r="G118" s="42"/>
      <c r="H118" s="42"/>
      <c r="I118" s="229"/>
      <c r="J118" s="42"/>
      <c r="K118" s="42"/>
      <c r="L118" s="46"/>
      <c r="M118" s="230"/>
      <c r="N118" s="231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172</v>
      </c>
      <c r="AU118" s="19" t="s">
        <v>81</v>
      </c>
    </row>
    <row r="119" spans="1:47" s="2" customFormat="1" ht="12">
      <c r="A119" s="40"/>
      <c r="B119" s="41"/>
      <c r="C119" s="42"/>
      <c r="D119" s="232" t="s">
        <v>174</v>
      </c>
      <c r="E119" s="42"/>
      <c r="F119" s="233" t="s">
        <v>1630</v>
      </c>
      <c r="G119" s="42"/>
      <c r="H119" s="42"/>
      <c r="I119" s="229"/>
      <c r="J119" s="42"/>
      <c r="K119" s="42"/>
      <c r="L119" s="46"/>
      <c r="M119" s="230"/>
      <c r="N119" s="231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174</v>
      </c>
      <c r="AU119" s="19" t="s">
        <v>81</v>
      </c>
    </row>
    <row r="120" spans="1:65" s="2" customFormat="1" ht="24.15" customHeight="1">
      <c r="A120" s="40"/>
      <c r="B120" s="41"/>
      <c r="C120" s="214" t="s">
        <v>229</v>
      </c>
      <c r="D120" s="214" t="s">
        <v>165</v>
      </c>
      <c r="E120" s="215" t="s">
        <v>1631</v>
      </c>
      <c r="F120" s="216" t="s">
        <v>1632</v>
      </c>
      <c r="G120" s="217" t="s">
        <v>297</v>
      </c>
      <c r="H120" s="218">
        <v>1</v>
      </c>
      <c r="I120" s="219"/>
      <c r="J120" s="220">
        <f>ROUND(I120*H120,2)</f>
        <v>0</v>
      </c>
      <c r="K120" s="216" t="s">
        <v>169</v>
      </c>
      <c r="L120" s="46"/>
      <c r="M120" s="221" t="s">
        <v>19</v>
      </c>
      <c r="N120" s="222" t="s">
        <v>43</v>
      </c>
      <c r="O120" s="86"/>
      <c r="P120" s="223">
        <f>O120*H120</f>
        <v>0</v>
      </c>
      <c r="Q120" s="223">
        <v>0.00077</v>
      </c>
      <c r="R120" s="223">
        <f>Q120*H120</f>
        <v>0.00077</v>
      </c>
      <c r="S120" s="223">
        <v>0</v>
      </c>
      <c r="T120" s="224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5" t="s">
        <v>278</v>
      </c>
      <c r="AT120" s="225" t="s">
        <v>165</v>
      </c>
      <c r="AU120" s="225" t="s">
        <v>81</v>
      </c>
      <c r="AY120" s="19" t="s">
        <v>163</v>
      </c>
      <c r="BE120" s="226">
        <f>IF(N120="základní",J120,0)</f>
        <v>0</v>
      </c>
      <c r="BF120" s="226">
        <f>IF(N120="snížená",J120,0)</f>
        <v>0</v>
      </c>
      <c r="BG120" s="226">
        <f>IF(N120="zákl. přenesená",J120,0)</f>
        <v>0</v>
      </c>
      <c r="BH120" s="226">
        <f>IF(N120="sníž. přenesená",J120,0)</f>
        <v>0</v>
      </c>
      <c r="BI120" s="226">
        <f>IF(N120="nulová",J120,0)</f>
        <v>0</v>
      </c>
      <c r="BJ120" s="19" t="s">
        <v>79</v>
      </c>
      <c r="BK120" s="226">
        <f>ROUND(I120*H120,2)</f>
        <v>0</v>
      </c>
      <c r="BL120" s="19" t="s">
        <v>278</v>
      </c>
      <c r="BM120" s="225" t="s">
        <v>1633</v>
      </c>
    </row>
    <row r="121" spans="1:47" s="2" customFormat="1" ht="12">
      <c r="A121" s="40"/>
      <c r="B121" s="41"/>
      <c r="C121" s="42"/>
      <c r="D121" s="227" t="s">
        <v>172</v>
      </c>
      <c r="E121" s="42"/>
      <c r="F121" s="228" t="s">
        <v>1634</v>
      </c>
      <c r="G121" s="42"/>
      <c r="H121" s="42"/>
      <c r="I121" s="229"/>
      <c r="J121" s="42"/>
      <c r="K121" s="42"/>
      <c r="L121" s="46"/>
      <c r="M121" s="230"/>
      <c r="N121" s="231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172</v>
      </c>
      <c r="AU121" s="19" t="s">
        <v>81</v>
      </c>
    </row>
    <row r="122" spans="1:47" s="2" customFormat="1" ht="12">
      <c r="A122" s="40"/>
      <c r="B122" s="41"/>
      <c r="C122" s="42"/>
      <c r="D122" s="232" t="s">
        <v>174</v>
      </c>
      <c r="E122" s="42"/>
      <c r="F122" s="233" t="s">
        <v>1635</v>
      </c>
      <c r="G122" s="42"/>
      <c r="H122" s="42"/>
      <c r="I122" s="229"/>
      <c r="J122" s="42"/>
      <c r="K122" s="42"/>
      <c r="L122" s="46"/>
      <c r="M122" s="230"/>
      <c r="N122" s="231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174</v>
      </c>
      <c r="AU122" s="19" t="s">
        <v>81</v>
      </c>
    </row>
    <row r="123" spans="1:65" s="2" customFormat="1" ht="24.15" customHeight="1">
      <c r="A123" s="40"/>
      <c r="B123" s="41"/>
      <c r="C123" s="214" t="s">
        <v>237</v>
      </c>
      <c r="D123" s="214" t="s">
        <v>165</v>
      </c>
      <c r="E123" s="215" t="s">
        <v>1636</v>
      </c>
      <c r="F123" s="216" t="s">
        <v>1637</v>
      </c>
      <c r="G123" s="217" t="s">
        <v>297</v>
      </c>
      <c r="H123" s="218">
        <v>2</v>
      </c>
      <c r="I123" s="219"/>
      <c r="J123" s="220">
        <f>ROUND(I123*H123,2)</f>
        <v>0</v>
      </c>
      <c r="K123" s="216" t="s">
        <v>169</v>
      </c>
      <c r="L123" s="46"/>
      <c r="M123" s="221" t="s">
        <v>19</v>
      </c>
      <c r="N123" s="222" t="s">
        <v>43</v>
      </c>
      <c r="O123" s="86"/>
      <c r="P123" s="223">
        <f>O123*H123</f>
        <v>0</v>
      </c>
      <c r="Q123" s="223">
        <v>0.00034</v>
      </c>
      <c r="R123" s="223">
        <f>Q123*H123</f>
        <v>0.00068</v>
      </c>
      <c r="S123" s="223">
        <v>0</v>
      </c>
      <c r="T123" s="224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5" t="s">
        <v>278</v>
      </c>
      <c r="AT123" s="225" t="s">
        <v>165</v>
      </c>
      <c r="AU123" s="225" t="s">
        <v>81</v>
      </c>
      <c r="AY123" s="19" t="s">
        <v>163</v>
      </c>
      <c r="BE123" s="226">
        <f>IF(N123="základní",J123,0)</f>
        <v>0</v>
      </c>
      <c r="BF123" s="226">
        <f>IF(N123="snížená",J123,0)</f>
        <v>0</v>
      </c>
      <c r="BG123" s="226">
        <f>IF(N123="zákl. přenesená",J123,0)</f>
        <v>0</v>
      </c>
      <c r="BH123" s="226">
        <f>IF(N123="sníž. přenesená",J123,0)</f>
        <v>0</v>
      </c>
      <c r="BI123" s="226">
        <f>IF(N123="nulová",J123,0)</f>
        <v>0</v>
      </c>
      <c r="BJ123" s="19" t="s">
        <v>79</v>
      </c>
      <c r="BK123" s="226">
        <f>ROUND(I123*H123,2)</f>
        <v>0</v>
      </c>
      <c r="BL123" s="19" t="s">
        <v>278</v>
      </c>
      <c r="BM123" s="225" t="s">
        <v>1638</v>
      </c>
    </row>
    <row r="124" spans="1:47" s="2" customFormat="1" ht="12">
      <c r="A124" s="40"/>
      <c r="B124" s="41"/>
      <c r="C124" s="42"/>
      <c r="D124" s="227" t="s">
        <v>172</v>
      </c>
      <c r="E124" s="42"/>
      <c r="F124" s="228" t="s">
        <v>1639</v>
      </c>
      <c r="G124" s="42"/>
      <c r="H124" s="42"/>
      <c r="I124" s="229"/>
      <c r="J124" s="42"/>
      <c r="K124" s="42"/>
      <c r="L124" s="46"/>
      <c r="M124" s="230"/>
      <c r="N124" s="231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172</v>
      </c>
      <c r="AU124" s="19" t="s">
        <v>81</v>
      </c>
    </row>
    <row r="125" spans="1:47" s="2" customFormat="1" ht="12">
      <c r="A125" s="40"/>
      <c r="B125" s="41"/>
      <c r="C125" s="42"/>
      <c r="D125" s="232" t="s">
        <v>174</v>
      </c>
      <c r="E125" s="42"/>
      <c r="F125" s="233" t="s">
        <v>1640</v>
      </c>
      <c r="G125" s="42"/>
      <c r="H125" s="42"/>
      <c r="I125" s="229"/>
      <c r="J125" s="42"/>
      <c r="K125" s="42"/>
      <c r="L125" s="46"/>
      <c r="M125" s="230"/>
      <c r="N125" s="231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174</v>
      </c>
      <c r="AU125" s="19" t="s">
        <v>81</v>
      </c>
    </row>
    <row r="126" spans="1:65" s="2" customFormat="1" ht="21.75" customHeight="1">
      <c r="A126" s="40"/>
      <c r="B126" s="41"/>
      <c r="C126" s="214" t="s">
        <v>245</v>
      </c>
      <c r="D126" s="214" t="s">
        <v>165</v>
      </c>
      <c r="E126" s="215" t="s">
        <v>1641</v>
      </c>
      <c r="F126" s="216" t="s">
        <v>1642</v>
      </c>
      <c r="G126" s="217" t="s">
        <v>232</v>
      </c>
      <c r="H126" s="218">
        <v>17</v>
      </c>
      <c r="I126" s="219"/>
      <c r="J126" s="220">
        <f>ROUND(I126*H126,2)</f>
        <v>0</v>
      </c>
      <c r="K126" s="216" t="s">
        <v>169</v>
      </c>
      <c r="L126" s="46"/>
      <c r="M126" s="221" t="s">
        <v>19</v>
      </c>
      <c r="N126" s="222" t="s">
        <v>43</v>
      </c>
      <c r="O126" s="86"/>
      <c r="P126" s="223">
        <f>O126*H126</f>
        <v>0</v>
      </c>
      <c r="Q126" s="223">
        <v>0</v>
      </c>
      <c r="R126" s="223">
        <f>Q126*H126</f>
        <v>0</v>
      </c>
      <c r="S126" s="223">
        <v>0</v>
      </c>
      <c r="T126" s="224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5" t="s">
        <v>278</v>
      </c>
      <c r="AT126" s="225" t="s">
        <v>165</v>
      </c>
      <c r="AU126" s="225" t="s">
        <v>81</v>
      </c>
      <c r="AY126" s="19" t="s">
        <v>163</v>
      </c>
      <c r="BE126" s="226">
        <f>IF(N126="základní",J126,0)</f>
        <v>0</v>
      </c>
      <c r="BF126" s="226">
        <f>IF(N126="snížená",J126,0)</f>
        <v>0</v>
      </c>
      <c r="BG126" s="226">
        <f>IF(N126="zákl. přenesená",J126,0)</f>
        <v>0</v>
      </c>
      <c r="BH126" s="226">
        <f>IF(N126="sníž. přenesená",J126,0)</f>
        <v>0</v>
      </c>
      <c r="BI126" s="226">
        <f>IF(N126="nulová",J126,0)</f>
        <v>0</v>
      </c>
      <c r="BJ126" s="19" t="s">
        <v>79</v>
      </c>
      <c r="BK126" s="226">
        <f>ROUND(I126*H126,2)</f>
        <v>0</v>
      </c>
      <c r="BL126" s="19" t="s">
        <v>278</v>
      </c>
      <c r="BM126" s="225" t="s">
        <v>1643</v>
      </c>
    </row>
    <row r="127" spans="1:47" s="2" customFormat="1" ht="12">
      <c r="A127" s="40"/>
      <c r="B127" s="41"/>
      <c r="C127" s="42"/>
      <c r="D127" s="227" t="s">
        <v>172</v>
      </c>
      <c r="E127" s="42"/>
      <c r="F127" s="228" t="s">
        <v>1644</v>
      </c>
      <c r="G127" s="42"/>
      <c r="H127" s="42"/>
      <c r="I127" s="229"/>
      <c r="J127" s="42"/>
      <c r="K127" s="42"/>
      <c r="L127" s="46"/>
      <c r="M127" s="230"/>
      <c r="N127" s="231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172</v>
      </c>
      <c r="AU127" s="19" t="s">
        <v>81</v>
      </c>
    </row>
    <row r="128" spans="1:47" s="2" customFormat="1" ht="12">
      <c r="A128" s="40"/>
      <c r="B128" s="41"/>
      <c r="C128" s="42"/>
      <c r="D128" s="232" t="s">
        <v>174</v>
      </c>
      <c r="E128" s="42"/>
      <c r="F128" s="233" t="s">
        <v>1645</v>
      </c>
      <c r="G128" s="42"/>
      <c r="H128" s="42"/>
      <c r="I128" s="229"/>
      <c r="J128" s="42"/>
      <c r="K128" s="42"/>
      <c r="L128" s="46"/>
      <c r="M128" s="230"/>
      <c r="N128" s="231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174</v>
      </c>
      <c r="AU128" s="19" t="s">
        <v>81</v>
      </c>
    </row>
    <row r="129" spans="1:65" s="2" customFormat="1" ht="24.15" customHeight="1">
      <c r="A129" s="40"/>
      <c r="B129" s="41"/>
      <c r="C129" s="214" t="s">
        <v>252</v>
      </c>
      <c r="D129" s="214" t="s">
        <v>165</v>
      </c>
      <c r="E129" s="215" t="s">
        <v>1056</v>
      </c>
      <c r="F129" s="216" t="s">
        <v>1057</v>
      </c>
      <c r="G129" s="217" t="s">
        <v>223</v>
      </c>
      <c r="H129" s="218">
        <v>0.039</v>
      </c>
      <c r="I129" s="219"/>
      <c r="J129" s="220">
        <f>ROUND(I129*H129,2)</f>
        <v>0</v>
      </c>
      <c r="K129" s="216" t="s">
        <v>169</v>
      </c>
      <c r="L129" s="46"/>
      <c r="M129" s="221" t="s">
        <v>19</v>
      </c>
      <c r="N129" s="222" t="s">
        <v>43</v>
      </c>
      <c r="O129" s="86"/>
      <c r="P129" s="223">
        <f>O129*H129</f>
        <v>0</v>
      </c>
      <c r="Q129" s="223">
        <v>0</v>
      </c>
      <c r="R129" s="223">
        <f>Q129*H129</f>
        <v>0</v>
      </c>
      <c r="S129" s="223">
        <v>0</v>
      </c>
      <c r="T129" s="224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5" t="s">
        <v>278</v>
      </c>
      <c r="AT129" s="225" t="s">
        <v>165</v>
      </c>
      <c r="AU129" s="225" t="s">
        <v>81</v>
      </c>
      <c r="AY129" s="19" t="s">
        <v>163</v>
      </c>
      <c r="BE129" s="226">
        <f>IF(N129="základní",J129,0)</f>
        <v>0</v>
      </c>
      <c r="BF129" s="226">
        <f>IF(N129="snížená",J129,0)</f>
        <v>0</v>
      </c>
      <c r="BG129" s="226">
        <f>IF(N129="zákl. přenesená",J129,0)</f>
        <v>0</v>
      </c>
      <c r="BH129" s="226">
        <f>IF(N129="sníž. přenesená",J129,0)</f>
        <v>0</v>
      </c>
      <c r="BI129" s="226">
        <f>IF(N129="nulová",J129,0)</f>
        <v>0</v>
      </c>
      <c r="BJ129" s="19" t="s">
        <v>79</v>
      </c>
      <c r="BK129" s="226">
        <f>ROUND(I129*H129,2)</f>
        <v>0</v>
      </c>
      <c r="BL129" s="19" t="s">
        <v>278</v>
      </c>
      <c r="BM129" s="225" t="s">
        <v>1646</v>
      </c>
    </row>
    <row r="130" spans="1:47" s="2" customFormat="1" ht="12">
      <c r="A130" s="40"/>
      <c r="B130" s="41"/>
      <c r="C130" s="42"/>
      <c r="D130" s="227" t="s">
        <v>172</v>
      </c>
      <c r="E130" s="42"/>
      <c r="F130" s="228" t="s">
        <v>1059</v>
      </c>
      <c r="G130" s="42"/>
      <c r="H130" s="42"/>
      <c r="I130" s="229"/>
      <c r="J130" s="42"/>
      <c r="K130" s="42"/>
      <c r="L130" s="46"/>
      <c r="M130" s="230"/>
      <c r="N130" s="231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172</v>
      </c>
      <c r="AU130" s="19" t="s">
        <v>81</v>
      </c>
    </row>
    <row r="131" spans="1:47" s="2" customFormat="1" ht="12">
      <c r="A131" s="40"/>
      <c r="B131" s="41"/>
      <c r="C131" s="42"/>
      <c r="D131" s="232" t="s">
        <v>174</v>
      </c>
      <c r="E131" s="42"/>
      <c r="F131" s="233" t="s">
        <v>1060</v>
      </c>
      <c r="G131" s="42"/>
      <c r="H131" s="42"/>
      <c r="I131" s="229"/>
      <c r="J131" s="42"/>
      <c r="K131" s="42"/>
      <c r="L131" s="46"/>
      <c r="M131" s="230"/>
      <c r="N131" s="231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174</v>
      </c>
      <c r="AU131" s="19" t="s">
        <v>81</v>
      </c>
    </row>
    <row r="132" spans="1:63" s="12" customFormat="1" ht="22.8" customHeight="1">
      <c r="A132" s="12"/>
      <c r="B132" s="198"/>
      <c r="C132" s="199"/>
      <c r="D132" s="200" t="s">
        <v>71</v>
      </c>
      <c r="E132" s="212" t="s">
        <v>1061</v>
      </c>
      <c r="F132" s="212" t="s">
        <v>1062</v>
      </c>
      <c r="G132" s="199"/>
      <c r="H132" s="199"/>
      <c r="I132" s="202"/>
      <c r="J132" s="213">
        <f>BK132</f>
        <v>0</v>
      </c>
      <c r="K132" s="199"/>
      <c r="L132" s="204"/>
      <c r="M132" s="205"/>
      <c r="N132" s="206"/>
      <c r="O132" s="206"/>
      <c r="P132" s="207">
        <f>SUM(P133:P171)</f>
        <v>0</v>
      </c>
      <c r="Q132" s="206"/>
      <c r="R132" s="207">
        <f>SUM(R133:R171)</f>
        <v>0.12459999999999999</v>
      </c>
      <c r="S132" s="206"/>
      <c r="T132" s="208">
        <f>SUM(T133:T171)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9" t="s">
        <v>81</v>
      </c>
      <c r="AT132" s="210" t="s">
        <v>71</v>
      </c>
      <c r="AU132" s="210" t="s">
        <v>79</v>
      </c>
      <c r="AY132" s="209" t="s">
        <v>163</v>
      </c>
      <c r="BK132" s="211">
        <f>SUM(BK133:BK171)</f>
        <v>0</v>
      </c>
    </row>
    <row r="133" spans="1:65" s="2" customFormat="1" ht="24.15" customHeight="1">
      <c r="A133" s="40"/>
      <c r="B133" s="41"/>
      <c r="C133" s="214" t="s">
        <v>258</v>
      </c>
      <c r="D133" s="214" t="s">
        <v>165</v>
      </c>
      <c r="E133" s="215" t="s">
        <v>1647</v>
      </c>
      <c r="F133" s="216" t="s">
        <v>1648</v>
      </c>
      <c r="G133" s="217" t="s">
        <v>232</v>
      </c>
      <c r="H133" s="218">
        <v>35</v>
      </c>
      <c r="I133" s="219"/>
      <c r="J133" s="220">
        <f>ROUND(I133*H133,2)</f>
        <v>0</v>
      </c>
      <c r="K133" s="216" t="s">
        <v>169</v>
      </c>
      <c r="L133" s="46"/>
      <c r="M133" s="221" t="s">
        <v>19</v>
      </c>
      <c r="N133" s="222" t="s">
        <v>43</v>
      </c>
      <c r="O133" s="86"/>
      <c r="P133" s="223">
        <f>O133*H133</f>
        <v>0</v>
      </c>
      <c r="Q133" s="223">
        <v>0.00137</v>
      </c>
      <c r="R133" s="223">
        <f>Q133*H133</f>
        <v>0.04795</v>
      </c>
      <c r="S133" s="223">
        <v>0</v>
      </c>
      <c r="T133" s="224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5" t="s">
        <v>278</v>
      </c>
      <c r="AT133" s="225" t="s">
        <v>165</v>
      </c>
      <c r="AU133" s="225" t="s">
        <v>81</v>
      </c>
      <c r="AY133" s="19" t="s">
        <v>163</v>
      </c>
      <c r="BE133" s="226">
        <f>IF(N133="základní",J133,0)</f>
        <v>0</v>
      </c>
      <c r="BF133" s="226">
        <f>IF(N133="snížená",J133,0)</f>
        <v>0</v>
      </c>
      <c r="BG133" s="226">
        <f>IF(N133="zákl. přenesená",J133,0)</f>
        <v>0</v>
      </c>
      <c r="BH133" s="226">
        <f>IF(N133="sníž. přenesená",J133,0)</f>
        <v>0</v>
      </c>
      <c r="BI133" s="226">
        <f>IF(N133="nulová",J133,0)</f>
        <v>0</v>
      </c>
      <c r="BJ133" s="19" t="s">
        <v>79</v>
      </c>
      <c r="BK133" s="226">
        <f>ROUND(I133*H133,2)</f>
        <v>0</v>
      </c>
      <c r="BL133" s="19" t="s">
        <v>278</v>
      </c>
      <c r="BM133" s="225" t="s">
        <v>1649</v>
      </c>
    </row>
    <row r="134" spans="1:47" s="2" customFormat="1" ht="12">
      <c r="A134" s="40"/>
      <c r="B134" s="41"/>
      <c r="C134" s="42"/>
      <c r="D134" s="227" t="s">
        <v>172</v>
      </c>
      <c r="E134" s="42"/>
      <c r="F134" s="228" t="s">
        <v>1650</v>
      </c>
      <c r="G134" s="42"/>
      <c r="H134" s="42"/>
      <c r="I134" s="229"/>
      <c r="J134" s="42"/>
      <c r="K134" s="42"/>
      <c r="L134" s="46"/>
      <c r="M134" s="230"/>
      <c r="N134" s="231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172</v>
      </c>
      <c r="AU134" s="19" t="s">
        <v>81</v>
      </c>
    </row>
    <row r="135" spans="1:47" s="2" customFormat="1" ht="12">
      <c r="A135" s="40"/>
      <c r="B135" s="41"/>
      <c r="C135" s="42"/>
      <c r="D135" s="232" t="s">
        <v>174</v>
      </c>
      <c r="E135" s="42"/>
      <c r="F135" s="233" t="s">
        <v>1651</v>
      </c>
      <c r="G135" s="42"/>
      <c r="H135" s="42"/>
      <c r="I135" s="229"/>
      <c r="J135" s="42"/>
      <c r="K135" s="42"/>
      <c r="L135" s="46"/>
      <c r="M135" s="230"/>
      <c r="N135" s="231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174</v>
      </c>
      <c r="AU135" s="19" t="s">
        <v>81</v>
      </c>
    </row>
    <row r="136" spans="1:65" s="2" customFormat="1" ht="33" customHeight="1">
      <c r="A136" s="40"/>
      <c r="B136" s="41"/>
      <c r="C136" s="214" t="s">
        <v>265</v>
      </c>
      <c r="D136" s="214" t="s">
        <v>165</v>
      </c>
      <c r="E136" s="215" t="s">
        <v>1652</v>
      </c>
      <c r="F136" s="216" t="s">
        <v>1653</v>
      </c>
      <c r="G136" s="217" t="s">
        <v>297</v>
      </c>
      <c r="H136" s="218">
        <v>1</v>
      </c>
      <c r="I136" s="219"/>
      <c r="J136" s="220">
        <f>ROUND(I136*H136,2)</f>
        <v>0</v>
      </c>
      <c r="K136" s="216" t="s">
        <v>169</v>
      </c>
      <c r="L136" s="46"/>
      <c r="M136" s="221" t="s">
        <v>19</v>
      </c>
      <c r="N136" s="222" t="s">
        <v>43</v>
      </c>
      <c r="O136" s="86"/>
      <c r="P136" s="223">
        <f>O136*H136</f>
        <v>0</v>
      </c>
      <c r="Q136" s="223">
        <v>0.00183</v>
      </c>
      <c r="R136" s="223">
        <f>Q136*H136</f>
        <v>0.00183</v>
      </c>
      <c r="S136" s="223">
        <v>0</v>
      </c>
      <c r="T136" s="224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5" t="s">
        <v>278</v>
      </c>
      <c r="AT136" s="225" t="s">
        <v>165</v>
      </c>
      <c r="AU136" s="225" t="s">
        <v>81</v>
      </c>
      <c r="AY136" s="19" t="s">
        <v>163</v>
      </c>
      <c r="BE136" s="226">
        <f>IF(N136="základní",J136,0)</f>
        <v>0</v>
      </c>
      <c r="BF136" s="226">
        <f>IF(N136="snížená",J136,0)</f>
        <v>0</v>
      </c>
      <c r="BG136" s="226">
        <f>IF(N136="zákl. přenesená",J136,0)</f>
        <v>0</v>
      </c>
      <c r="BH136" s="226">
        <f>IF(N136="sníž. přenesená",J136,0)</f>
        <v>0</v>
      </c>
      <c r="BI136" s="226">
        <f>IF(N136="nulová",J136,0)</f>
        <v>0</v>
      </c>
      <c r="BJ136" s="19" t="s">
        <v>79</v>
      </c>
      <c r="BK136" s="226">
        <f>ROUND(I136*H136,2)</f>
        <v>0</v>
      </c>
      <c r="BL136" s="19" t="s">
        <v>278</v>
      </c>
      <c r="BM136" s="225" t="s">
        <v>1654</v>
      </c>
    </row>
    <row r="137" spans="1:47" s="2" customFormat="1" ht="12">
      <c r="A137" s="40"/>
      <c r="B137" s="41"/>
      <c r="C137" s="42"/>
      <c r="D137" s="227" t="s">
        <v>172</v>
      </c>
      <c r="E137" s="42"/>
      <c r="F137" s="228" t="s">
        <v>1655</v>
      </c>
      <c r="G137" s="42"/>
      <c r="H137" s="42"/>
      <c r="I137" s="229"/>
      <c r="J137" s="42"/>
      <c r="K137" s="42"/>
      <c r="L137" s="46"/>
      <c r="M137" s="230"/>
      <c r="N137" s="231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172</v>
      </c>
      <c r="AU137" s="19" t="s">
        <v>81</v>
      </c>
    </row>
    <row r="138" spans="1:47" s="2" customFormat="1" ht="12">
      <c r="A138" s="40"/>
      <c r="B138" s="41"/>
      <c r="C138" s="42"/>
      <c r="D138" s="232" t="s">
        <v>174</v>
      </c>
      <c r="E138" s="42"/>
      <c r="F138" s="233" t="s">
        <v>1656</v>
      </c>
      <c r="G138" s="42"/>
      <c r="H138" s="42"/>
      <c r="I138" s="229"/>
      <c r="J138" s="42"/>
      <c r="K138" s="42"/>
      <c r="L138" s="46"/>
      <c r="M138" s="230"/>
      <c r="N138" s="231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174</v>
      </c>
      <c r="AU138" s="19" t="s">
        <v>81</v>
      </c>
    </row>
    <row r="139" spans="1:65" s="2" customFormat="1" ht="33" customHeight="1">
      <c r="A139" s="40"/>
      <c r="B139" s="41"/>
      <c r="C139" s="214" t="s">
        <v>8</v>
      </c>
      <c r="D139" s="214" t="s">
        <v>165</v>
      </c>
      <c r="E139" s="215" t="s">
        <v>1657</v>
      </c>
      <c r="F139" s="216" t="s">
        <v>1658</v>
      </c>
      <c r="G139" s="217" t="s">
        <v>297</v>
      </c>
      <c r="H139" s="218">
        <v>1</v>
      </c>
      <c r="I139" s="219"/>
      <c r="J139" s="220">
        <f>ROUND(I139*H139,2)</f>
        <v>0</v>
      </c>
      <c r="K139" s="216" t="s">
        <v>169</v>
      </c>
      <c r="L139" s="46"/>
      <c r="M139" s="221" t="s">
        <v>19</v>
      </c>
      <c r="N139" s="222" t="s">
        <v>43</v>
      </c>
      <c r="O139" s="86"/>
      <c r="P139" s="223">
        <f>O139*H139</f>
        <v>0</v>
      </c>
      <c r="Q139" s="223">
        <v>0.00186</v>
      </c>
      <c r="R139" s="223">
        <f>Q139*H139</f>
        <v>0.00186</v>
      </c>
      <c r="S139" s="223">
        <v>0</v>
      </c>
      <c r="T139" s="224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5" t="s">
        <v>278</v>
      </c>
      <c r="AT139" s="225" t="s">
        <v>165</v>
      </c>
      <c r="AU139" s="225" t="s">
        <v>81</v>
      </c>
      <c r="AY139" s="19" t="s">
        <v>163</v>
      </c>
      <c r="BE139" s="226">
        <f>IF(N139="základní",J139,0)</f>
        <v>0</v>
      </c>
      <c r="BF139" s="226">
        <f>IF(N139="snížená",J139,0)</f>
        <v>0</v>
      </c>
      <c r="BG139" s="226">
        <f>IF(N139="zákl. přenesená",J139,0)</f>
        <v>0</v>
      </c>
      <c r="BH139" s="226">
        <f>IF(N139="sníž. přenesená",J139,0)</f>
        <v>0</v>
      </c>
      <c r="BI139" s="226">
        <f>IF(N139="nulová",J139,0)</f>
        <v>0</v>
      </c>
      <c r="BJ139" s="19" t="s">
        <v>79</v>
      </c>
      <c r="BK139" s="226">
        <f>ROUND(I139*H139,2)</f>
        <v>0</v>
      </c>
      <c r="BL139" s="19" t="s">
        <v>278</v>
      </c>
      <c r="BM139" s="225" t="s">
        <v>1659</v>
      </c>
    </row>
    <row r="140" spans="1:47" s="2" customFormat="1" ht="12">
      <c r="A140" s="40"/>
      <c r="B140" s="41"/>
      <c r="C140" s="42"/>
      <c r="D140" s="227" t="s">
        <v>172</v>
      </c>
      <c r="E140" s="42"/>
      <c r="F140" s="228" t="s">
        <v>1660</v>
      </c>
      <c r="G140" s="42"/>
      <c r="H140" s="42"/>
      <c r="I140" s="229"/>
      <c r="J140" s="42"/>
      <c r="K140" s="42"/>
      <c r="L140" s="46"/>
      <c r="M140" s="230"/>
      <c r="N140" s="231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172</v>
      </c>
      <c r="AU140" s="19" t="s">
        <v>81</v>
      </c>
    </row>
    <row r="141" spans="1:47" s="2" customFormat="1" ht="12">
      <c r="A141" s="40"/>
      <c r="B141" s="41"/>
      <c r="C141" s="42"/>
      <c r="D141" s="232" t="s">
        <v>174</v>
      </c>
      <c r="E141" s="42"/>
      <c r="F141" s="233" t="s">
        <v>1661</v>
      </c>
      <c r="G141" s="42"/>
      <c r="H141" s="42"/>
      <c r="I141" s="229"/>
      <c r="J141" s="42"/>
      <c r="K141" s="42"/>
      <c r="L141" s="46"/>
      <c r="M141" s="230"/>
      <c r="N141" s="231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174</v>
      </c>
      <c r="AU141" s="19" t="s">
        <v>81</v>
      </c>
    </row>
    <row r="142" spans="1:65" s="2" customFormat="1" ht="24.15" customHeight="1">
      <c r="A142" s="40"/>
      <c r="B142" s="41"/>
      <c r="C142" s="214" t="s">
        <v>278</v>
      </c>
      <c r="D142" s="214" t="s">
        <v>165</v>
      </c>
      <c r="E142" s="215" t="s">
        <v>1662</v>
      </c>
      <c r="F142" s="216" t="s">
        <v>1663</v>
      </c>
      <c r="G142" s="217" t="s">
        <v>232</v>
      </c>
      <c r="H142" s="218">
        <v>30</v>
      </c>
      <c r="I142" s="219"/>
      <c r="J142" s="220">
        <f>ROUND(I142*H142,2)</f>
        <v>0</v>
      </c>
      <c r="K142" s="216" t="s">
        <v>169</v>
      </c>
      <c r="L142" s="46"/>
      <c r="M142" s="221" t="s">
        <v>19</v>
      </c>
      <c r="N142" s="222" t="s">
        <v>43</v>
      </c>
      <c r="O142" s="86"/>
      <c r="P142" s="223">
        <f>O142*H142</f>
        <v>0</v>
      </c>
      <c r="Q142" s="223">
        <v>0.00084</v>
      </c>
      <c r="R142" s="223">
        <f>Q142*H142</f>
        <v>0.0252</v>
      </c>
      <c r="S142" s="223">
        <v>0</v>
      </c>
      <c r="T142" s="224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5" t="s">
        <v>278</v>
      </c>
      <c r="AT142" s="225" t="s">
        <v>165</v>
      </c>
      <c r="AU142" s="225" t="s">
        <v>81</v>
      </c>
      <c r="AY142" s="19" t="s">
        <v>163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9" t="s">
        <v>79</v>
      </c>
      <c r="BK142" s="226">
        <f>ROUND(I142*H142,2)</f>
        <v>0</v>
      </c>
      <c r="BL142" s="19" t="s">
        <v>278</v>
      </c>
      <c r="BM142" s="225" t="s">
        <v>1664</v>
      </c>
    </row>
    <row r="143" spans="1:47" s="2" customFormat="1" ht="12">
      <c r="A143" s="40"/>
      <c r="B143" s="41"/>
      <c r="C143" s="42"/>
      <c r="D143" s="227" t="s">
        <v>172</v>
      </c>
      <c r="E143" s="42"/>
      <c r="F143" s="228" t="s">
        <v>1665</v>
      </c>
      <c r="G143" s="42"/>
      <c r="H143" s="42"/>
      <c r="I143" s="229"/>
      <c r="J143" s="42"/>
      <c r="K143" s="42"/>
      <c r="L143" s="46"/>
      <c r="M143" s="230"/>
      <c r="N143" s="231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172</v>
      </c>
      <c r="AU143" s="19" t="s">
        <v>81</v>
      </c>
    </row>
    <row r="144" spans="1:47" s="2" customFormat="1" ht="12">
      <c r="A144" s="40"/>
      <c r="B144" s="41"/>
      <c r="C144" s="42"/>
      <c r="D144" s="232" t="s">
        <v>174</v>
      </c>
      <c r="E144" s="42"/>
      <c r="F144" s="233" t="s">
        <v>1666</v>
      </c>
      <c r="G144" s="42"/>
      <c r="H144" s="42"/>
      <c r="I144" s="229"/>
      <c r="J144" s="42"/>
      <c r="K144" s="42"/>
      <c r="L144" s="46"/>
      <c r="M144" s="230"/>
      <c r="N144" s="231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174</v>
      </c>
      <c r="AU144" s="19" t="s">
        <v>81</v>
      </c>
    </row>
    <row r="145" spans="1:65" s="2" customFormat="1" ht="37.8" customHeight="1">
      <c r="A145" s="40"/>
      <c r="B145" s="41"/>
      <c r="C145" s="214" t="s">
        <v>188</v>
      </c>
      <c r="D145" s="214" t="s">
        <v>165</v>
      </c>
      <c r="E145" s="215" t="s">
        <v>1667</v>
      </c>
      <c r="F145" s="216" t="s">
        <v>1668</v>
      </c>
      <c r="G145" s="217" t="s">
        <v>232</v>
      </c>
      <c r="H145" s="218">
        <v>30</v>
      </c>
      <c r="I145" s="219"/>
      <c r="J145" s="220">
        <f>ROUND(I145*H145,2)</f>
        <v>0</v>
      </c>
      <c r="K145" s="216" t="s">
        <v>169</v>
      </c>
      <c r="L145" s="46"/>
      <c r="M145" s="221" t="s">
        <v>19</v>
      </c>
      <c r="N145" s="222" t="s">
        <v>43</v>
      </c>
      <c r="O145" s="86"/>
      <c r="P145" s="223">
        <f>O145*H145</f>
        <v>0</v>
      </c>
      <c r="Q145" s="223">
        <v>5E-05</v>
      </c>
      <c r="R145" s="223">
        <f>Q145*H145</f>
        <v>0.0015</v>
      </c>
      <c r="S145" s="223">
        <v>0</v>
      </c>
      <c r="T145" s="224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5" t="s">
        <v>278</v>
      </c>
      <c r="AT145" s="225" t="s">
        <v>165</v>
      </c>
      <c r="AU145" s="225" t="s">
        <v>81</v>
      </c>
      <c r="AY145" s="19" t="s">
        <v>163</v>
      </c>
      <c r="BE145" s="226">
        <f>IF(N145="základní",J145,0)</f>
        <v>0</v>
      </c>
      <c r="BF145" s="226">
        <f>IF(N145="snížená",J145,0)</f>
        <v>0</v>
      </c>
      <c r="BG145" s="226">
        <f>IF(N145="zákl. přenesená",J145,0)</f>
        <v>0</v>
      </c>
      <c r="BH145" s="226">
        <f>IF(N145="sníž. přenesená",J145,0)</f>
        <v>0</v>
      </c>
      <c r="BI145" s="226">
        <f>IF(N145="nulová",J145,0)</f>
        <v>0</v>
      </c>
      <c r="BJ145" s="19" t="s">
        <v>79</v>
      </c>
      <c r="BK145" s="226">
        <f>ROUND(I145*H145,2)</f>
        <v>0</v>
      </c>
      <c r="BL145" s="19" t="s">
        <v>278</v>
      </c>
      <c r="BM145" s="225" t="s">
        <v>1669</v>
      </c>
    </row>
    <row r="146" spans="1:47" s="2" customFormat="1" ht="12">
      <c r="A146" s="40"/>
      <c r="B146" s="41"/>
      <c r="C146" s="42"/>
      <c r="D146" s="227" t="s">
        <v>172</v>
      </c>
      <c r="E146" s="42"/>
      <c r="F146" s="228" t="s">
        <v>1670</v>
      </c>
      <c r="G146" s="42"/>
      <c r="H146" s="42"/>
      <c r="I146" s="229"/>
      <c r="J146" s="42"/>
      <c r="K146" s="42"/>
      <c r="L146" s="46"/>
      <c r="M146" s="230"/>
      <c r="N146" s="231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172</v>
      </c>
      <c r="AU146" s="19" t="s">
        <v>81</v>
      </c>
    </row>
    <row r="147" spans="1:47" s="2" customFormat="1" ht="12">
      <c r="A147" s="40"/>
      <c r="B147" s="41"/>
      <c r="C147" s="42"/>
      <c r="D147" s="232" t="s">
        <v>174</v>
      </c>
      <c r="E147" s="42"/>
      <c r="F147" s="233" t="s">
        <v>1671</v>
      </c>
      <c r="G147" s="42"/>
      <c r="H147" s="42"/>
      <c r="I147" s="229"/>
      <c r="J147" s="42"/>
      <c r="K147" s="42"/>
      <c r="L147" s="46"/>
      <c r="M147" s="230"/>
      <c r="N147" s="231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174</v>
      </c>
      <c r="AU147" s="19" t="s">
        <v>81</v>
      </c>
    </row>
    <row r="148" spans="1:65" s="2" customFormat="1" ht="37.8" customHeight="1">
      <c r="A148" s="40"/>
      <c r="B148" s="41"/>
      <c r="C148" s="214" t="s">
        <v>289</v>
      </c>
      <c r="D148" s="214" t="s">
        <v>165</v>
      </c>
      <c r="E148" s="215" t="s">
        <v>1672</v>
      </c>
      <c r="F148" s="216" t="s">
        <v>1673</v>
      </c>
      <c r="G148" s="217" t="s">
        <v>232</v>
      </c>
      <c r="H148" s="218">
        <v>35</v>
      </c>
      <c r="I148" s="219"/>
      <c r="J148" s="220">
        <f>ROUND(I148*H148,2)</f>
        <v>0</v>
      </c>
      <c r="K148" s="216" t="s">
        <v>169</v>
      </c>
      <c r="L148" s="46"/>
      <c r="M148" s="221" t="s">
        <v>19</v>
      </c>
      <c r="N148" s="222" t="s">
        <v>43</v>
      </c>
      <c r="O148" s="86"/>
      <c r="P148" s="223">
        <f>O148*H148</f>
        <v>0</v>
      </c>
      <c r="Q148" s="223">
        <v>7E-05</v>
      </c>
      <c r="R148" s="223">
        <f>Q148*H148</f>
        <v>0.00245</v>
      </c>
      <c r="S148" s="223">
        <v>0</v>
      </c>
      <c r="T148" s="224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5" t="s">
        <v>278</v>
      </c>
      <c r="AT148" s="225" t="s">
        <v>165</v>
      </c>
      <c r="AU148" s="225" t="s">
        <v>81</v>
      </c>
      <c r="AY148" s="19" t="s">
        <v>163</v>
      </c>
      <c r="BE148" s="226">
        <f>IF(N148="základní",J148,0)</f>
        <v>0</v>
      </c>
      <c r="BF148" s="226">
        <f>IF(N148="snížená",J148,0)</f>
        <v>0</v>
      </c>
      <c r="BG148" s="226">
        <f>IF(N148="zákl. přenesená",J148,0)</f>
        <v>0</v>
      </c>
      <c r="BH148" s="226">
        <f>IF(N148="sníž. přenesená",J148,0)</f>
        <v>0</v>
      </c>
      <c r="BI148" s="226">
        <f>IF(N148="nulová",J148,0)</f>
        <v>0</v>
      </c>
      <c r="BJ148" s="19" t="s">
        <v>79</v>
      </c>
      <c r="BK148" s="226">
        <f>ROUND(I148*H148,2)</f>
        <v>0</v>
      </c>
      <c r="BL148" s="19" t="s">
        <v>278</v>
      </c>
      <c r="BM148" s="225" t="s">
        <v>1674</v>
      </c>
    </row>
    <row r="149" spans="1:47" s="2" customFormat="1" ht="12">
      <c r="A149" s="40"/>
      <c r="B149" s="41"/>
      <c r="C149" s="42"/>
      <c r="D149" s="227" t="s">
        <v>172</v>
      </c>
      <c r="E149" s="42"/>
      <c r="F149" s="228" t="s">
        <v>1675</v>
      </c>
      <c r="G149" s="42"/>
      <c r="H149" s="42"/>
      <c r="I149" s="229"/>
      <c r="J149" s="42"/>
      <c r="K149" s="42"/>
      <c r="L149" s="46"/>
      <c r="M149" s="230"/>
      <c r="N149" s="231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172</v>
      </c>
      <c r="AU149" s="19" t="s">
        <v>81</v>
      </c>
    </row>
    <row r="150" spans="1:47" s="2" customFormat="1" ht="12">
      <c r="A150" s="40"/>
      <c r="B150" s="41"/>
      <c r="C150" s="42"/>
      <c r="D150" s="232" t="s">
        <v>174</v>
      </c>
      <c r="E150" s="42"/>
      <c r="F150" s="233" t="s">
        <v>1676</v>
      </c>
      <c r="G150" s="42"/>
      <c r="H150" s="42"/>
      <c r="I150" s="229"/>
      <c r="J150" s="42"/>
      <c r="K150" s="42"/>
      <c r="L150" s="46"/>
      <c r="M150" s="230"/>
      <c r="N150" s="231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174</v>
      </c>
      <c r="AU150" s="19" t="s">
        <v>81</v>
      </c>
    </row>
    <row r="151" spans="1:65" s="2" customFormat="1" ht="16.5" customHeight="1">
      <c r="A151" s="40"/>
      <c r="B151" s="41"/>
      <c r="C151" s="214" t="s">
        <v>294</v>
      </c>
      <c r="D151" s="214" t="s">
        <v>165</v>
      </c>
      <c r="E151" s="215" t="s">
        <v>1677</v>
      </c>
      <c r="F151" s="216" t="s">
        <v>1678</v>
      </c>
      <c r="G151" s="217" t="s">
        <v>297</v>
      </c>
      <c r="H151" s="218">
        <v>5</v>
      </c>
      <c r="I151" s="219"/>
      <c r="J151" s="220">
        <f>ROUND(I151*H151,2)</f>
        <v>0</v>
      </c>
      <c r="K151" s="216" t="s">
        <v>169</v>
      </c>
      <c r="L151" s="46"/>
      <c r="M151" s="221" t="s">
        <v>19</v>
      </c>
      <c r="N151" s="222" t="s">
        <v>43</v>
      </c>
      <c r="O151" s="86"/>
      <c r="P151" s="223">
        <f>O151*H151</f>
        <v>0</v>
      </c>
      <c r="Q151" s="223">
        <v>0</v>
      </c>
      <c r="R151" s="223">
        <f>Q151*H151</f>
        <v>0</v>
      </c>
      <c r="S151" s="223">
        <v>0</v>
      </c>
      <c r="T151" s="224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5" t="s">
        <v>278</v>
      </c>
      <c r="AT151" s="225" t="s">
        <v>165</v>
      </c>
      <c r="AU151" s="225" t="s">
        <v>81</v>
      </c>
      <c r="AY151" s="19" t="s">
        <v>163</v>
      </c>
      <c r="BE151" s="226">
        <f>IF(N151="základní",J151,0)</f>
        <v>0</v>
      </c>
      <c r="BF151" s="226">
        <f>IF(N151="snížená",J151,0)</f>
        <v>0</v>
      </c>
      <c r="BG151" s="226">
        <f>IF(N151="zákl. přenesená",J151,0)</f>
        <v>0</v>
      </c>
      <c r="BH151" s="226">
        <f>IF(N151="sníž. přenesená",J151,0)</f>
        <v>0</v>
      </c>
      <c r="BI151" s="226">
        <f>IF(N151="nulová",J151,0)</f>
        <v>0</v>
      </c>
      <c r="BJ151" s="19" t="s">
        <v>79</v>
      </c>
      <c r="BK151" s="226">
        <f>ROUND(I151*H151,2)</f>
        <v>0</v>
      </c>
      <c r="BL151" s="19" t="s">
        <v>278</v>
      </c>
      <c r="BM151" s="225" t="s">
        <v>1679</v>
      </c>
    </row>
    <row r="152" spans="1:47" s="2" customFormat="1" ht="12">
      <c r="A152" s="40"/>
      <c r="B152" s="41"/>
      <c r="C152" s="42"/>
      <c r="D152" s="227" t="s">
        <v>172</v>
      </c>
      <c r="E152" s="42"/>
      <c r="F152" s="228" t="s">
        <v>1680</v>
      </c>
      <c r="G152" s="42"/>
      <c r="H152" s="42"/>
      <c r="I152" s="229"/>
      <c r="J152" s="42"/>
      <c r="K152" s="42"/>
      <c r="L152" s="46"/>
      <c r="M152" s="230"/>
      <c r="N152" s="231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172</v>
      </c>
      <c r="AU152" s="19" t="s">
        <v>81</v>
      </c>
    </row>
    <row r="153" spans="1:47" s="2" customFormat="1" ht="12">
      <c r="A153" s="40"/>
      <c r="B153" s="41"/>
      <c r="C153" s="42"/>
      <c r="D153" s="232" t="s">
        <v>174</v>
      </c>
      <c r="E153" s="42"/>
      <c r="F153" s="233" t="s">
        <v>1681</v>
      </c>
      <c r="G153" s="42"/>
      <c r="H153" s="42"/>
      <c r="I153" s="229"/>
      <c r="J153" s="42"/>
      <c r="K153" s="42"/>
      <c r="L153" s="46"/>
      <c r="M153" s="230"/>
      <c r="N153" s="231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174</v>
      </c>
      <c r="AU153" s="19" t="s">
        <v>81</v>
      </c>
    </row>
    <row r="154" spans="1:65" s="2" customFormat="1" ht="21.75" customHeight="1">
      <c r="A154" s="40"/>
      <c r="B154" s="41"/>
      <c r="C154" s="214" t="s">
        <v>303</v>
      </c>
      <c r="D154" s="214" t="s">
        <v>165</v>
      </c>
      <c r="E154" s="215" t="s">
        <v>1682</v>
      </c>
      <c r="F154" s="216" t="s">
        <v>1683</v>
      </c>
      <c r="G154" s="217" t="s">
        <v>297</v>
      </c>
      <c r="H154" s="218">
        <v>5</v>
      </c>
      <c r="I154" s="219"/>
      <c r="J154" s="220">
        <f>ROUND(I154*H154,2)</f>
        <v>0</v>
      </c>
      <c r="K154" s="216" t="s">
        <v>169</v>
      </c>
      <c r="L154" s="46"/>
      <c r="M154" s="221" t="s">
        <v>19</v>
      </c>
      <c r="N154" s="222" t="s">
        <v>43</v>
      </c>
      <c r="O154" s="86"/>
      <c r="P154" s="223">
        <f>O154*H154</f>
        <v>0</v>
      </c>
      <c r="Q154" s="223">
        <v>0.00017</v>
      </c>
      <c r="R154" s="223">
        <f>Q154*H154</f>
        <v>0.0008500000000000001</v>
      </c>
      <c r="S154" s="223">
        <v>0</v>
      </c>
      <c r="T154" s="224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5" t="s">
        <v>278</v>
      </c>
      <c r="AT154" s="225" t="s">
        <v>165</v>
      </c>
      <c r="AU154" s="225" t="s">
        <v>81</v>
      </c>
      <c r="AY154" s="19" t="s">
        <v>163</v>
      </c>
      <c r="BE154" s="226">
        <f>IF(N154="základní",J154,0)</f>
        <v>0</v>
      </c>
      <c r="BF154" s="226">
        <f>IF(N154="snížená",J154,0)</f>
        <v>0</v>
      </c>
      <c r="BG154" s="226">
        <f>IF(N154="zákl. přenesená",J154,0)</f>
        <v>0</v>
      </c>
      <c r="BH154" s="226">
        <f>IF(N154="sníž. přenesená",J154,0)</f>
        <v>0</v>
      </c>
      <c r="BI154" s="226">
        <f>IF(N154="nulová",J154,0)</f>
        <v>0</v>
      </c>
      <c r="BJ154" s="19" t="s">
        <v>79</v>
      </c>
      <c r="BK154" s="226">
        <f>ROUND(I154*H154,2)</f>
        <v>0</v>
      </c>
      <c r="BL154" s="19" t="s">
        <v>278</v>
      </c>
      <c r="BM154" s="225" t="s">
        <v>1684</v>
      </c>
    </row>
    <row r="155" spans="1:47" s="2" customFormat="1" ht="12">
      <c r="A155" s="40"/>
      <c r="B155" s="41"/>
      <c r="C155" s="42"/>
      <c r="D155" s="227" t="s">
        <v>172</v>
      </c>
      <c r="E155" s="42"/>
      <c r="F155" s="228" t="s">
        <v>1685</v>
      </c>
      <c r="G155" s="42"/>
      <c r="H155" s="42"/>
      <c r="I155" s="229"/>
      <c r="J155" s="42"/>
      <c r="K155" s="42"/>
      <c r="L155" s="46"/>
      <c r="M155" s="230"/>
      <c r="N155" s="231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172</v>
      </c>
      <c r="AU155" s="19" t="s">
        <v>81</v>
      </c>
    </row>
    <row r="156" spans="1:47" s="2" customFormat="1" ht="12">
      <c r="A156" s="40"/>
      <c r="B156" s="41"/>
      <c r="C156" s="42"/>
      <c r="D156" s="232" t="s">
        <v>174</v>
      </c>
      <c r="E156" s="42"/>
      <c r="F156" s="233" t="s">
        <v>1686</v>
      </c>
      <c r="G156" s="42"/>
      <c r="H156" s="42"/>
      <c r="I156" s="229"/>
      <c r="J156" s="42"/>
      <c r="K156" s="42"/>
      <c r="L156" s="46"/>
      <c r="M156" s="230"/>
      <c r="N156" s="231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174</v>
      </c>
      <c r="AU156" s="19" t="s">
        <v>81</v>
      </c>
    </row>
    <row r="157" spans="1:65" s="2" customFormat="1" ht="16.5" customHeight="1">
      <c r="A157" s="40"/>
      <c r="B157" s="41"/>
      <c r="C157" s="214" t="s">
        <v>7</v>
      </c>
      <c r="D157" s="214" t="s">
        <v>165</v>
      </c>
      <c r="E157" s="215" t="s">
        <v>1687</v>
      </c>
      <c r="F157" s="216" t="s">
        <v>1688</v>
      </c>
      <c r="G157" s="217" t="s">
        <v>297</v>
      </c>
      <c r="H157" s="218">
        <v>1</v>
      </c>
      <c r="I157" s="219"/>
      <c r="J157" s="220">
        <f>ROUND(I157*H157,2)</f>
        <v>0</v>
      </c>
      <c r="K157" s="216" t="s">
        <v>169</v>
      </c>
      <c r="L157" s="46"/>
      <c r="M157" s="221" t="s">
        <v>19</v>
      </c>
      <c r="N157" s="222" t="s">
        <v>43</v>
      </c>
      <c r="O157" s="86"/>
      <c r="P157" s="223">
        <f>O157*H157</f>
        <v>0</v>
      </c>
      <c r="Q157" s="223">
        <v>0.00076</v>
      </c>
      <c r="R157" s="223">
        <f>Q157*H157</f>
        <v>0.00076</v>
      </c>
      <c r="S157" s="223">
        <v>0</v>
      </c>
      <c r="T157" s="224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5" t="s">
        <v>278</v>
      </c>
      <c r="AT157" s="225" t="s">
        <v>165</v>
      </c>
      <c r="AU157" s="225" t="s">
        <v>81</v>
      </c>
      <c r="AY157" s="19" t="s">
        <v>163</v>
      </c>
      <c r="BE157" s="226">
        <f>IF(N157="základní",J157,0)</f>
        <v>0</v>
      </c>
      <c r="BF157" s="226">
        <f>IF(N157="snížená",J157,0)</f>
        <v>0</v>
      </c>
      <c r="BG157" s="226">
        <f>IF(N157="zákl. přenesená",J157,0)</f>
        <v>0</v>
      </c>
      <c r="BH157" s="226">
        <f>IF(N157="sníž. přenesená",J157,0)</f>
        <v>0</v>
      </c>
      <c r="BI157" s="226">
        <f>IF(N157="nulová",J157,0)</f>
        <v>0</v>
      </c>
      <c r="BJ157" s="19" t="s">
        <v>79</v>
      </c>
      <c r="BK157" s="226">
        <f>ROUND(I157*H157,2)</f>
        <v>0</v>
      </c>
      <c r="BL157" s="19" t="s">
        <v>278</v>
      </c>
      <c r="BM157" s="225" t="s">
        <v>1689</v>
      </c>
    </row>
    <row r="158" spans="1:47" s="2" customFormat="1" ht="12">
      <c r="A158" s="40"/>
      <c r="B158" s="41"/>
      <c r="C158" s="42"/>
      <c r="D158" s="227" t="s">
        <v>172</v>
      </c>
      <c r="E158" s="42"/>
      <c r="F158" s="228" t="s">
        <v>1690</v>
      </c>
      <c r="G158" s="42"/>
      <c r="H158" s="42"/>
      <c r="I158" s="229"/>
      <c r="J158" s="42"/>
      <c r="K158" s="42"/>
      <c r="L158" s="46"/>
      <c r="M158" s="230"/>
      <c r="N158" s="231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172</v>
      </c>
      <c r="AU158" s="19" t="s">
        <v>81</v>
      </c>
    </row>
    <row r="159" spans="1:47" s="2" customFormat="1" ht="12">
      <c r="A159" s="40"/>
      <c r="B159" s="41"/>
      <c r="C159" s="42"/>
      <c r="D159" s="232" t="s">
        <v>174</v>
      </c>
      <c r="E159" s="42"/>
      <c r="F159" s="233" t="s">
        <v>1691</v>
      </c>
      <c r="G159" s="42"/>
      <c r="H159" s="42"/>
      <c r="I159" s="229"/>
      <c r="J159" s="42"/>
      <c r="K159" s="42"/>
      <c r="L159" s="46"/>
      <c r="M159" s="230"/>
      <c r="N159" s="231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174</v>
      </c>
      <c r="AU159" s="19" t="s">
        <v>81</v>
      </c>
    </row>
    <row r="160" spans="1:65" s="2" customFormat="1" ht="24.15" customHeight="1">
      <c r="A160" s="40"/>
      <c r="B160" s="41"/>
      <c r="C160" s="214" t="s">
        <v>314</v>
      </c>
      <c r="D160" s="214" t="s">
        <v>165</v>
      </c>
      <c r="E160" s="215" t="s">
        <v>1069</v>
      </c>
      <c r="F160" s="216" t="s">
        <v>1070</v>
      </c>
      <c r="G160" s="217" t="s">
        <v>310</v>
      </c>
      <c r="H160" s="218">
        <v>1</v>
      </c>
      <c r="I160" s="219"/>
      <c r="J160" s="220">
        <f>ROUND(I160*H160,2)</f>
        <v>0</v>
      </c>
      <c r="K160" s="216" t="s">
        <v>169</v>
      </c>
      <c r="L160" s="46"/>
      <c r="M160" s="221" t="s">
        <v>19</v>
      </c>
      <c r="N160" s="222" t="s">
        <v>43</v>
      </c>
      <c r="O160" s="86"/>
      <c r="P160" s="223">
        <f>O160*H160</f>
        <v>0</v>
      </c>
      <c r="Q160" s="223">
        <v>0.0292</v>
      </c>
      <c r="R160" s="223">
        <f>Q160*H160</f>
        <v>0.0292</v>
      </c>
      <c r="S160" s="223">
        <v>0</v>
      </c>
      <c r="T160" s="224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5" t="s">
        <v>278</v>
      </c>
      <c r="AT160" s="225" t="s">
        <v>165</v>
      </c>
      <c r="AU160" s="225" t="s">
        <v>81</v>
      </c>
      <c r="AY160" s="19" t="s">
        <v>163</v>
      </c>
      <c r="BE160" s="226">
        <f>IF(N160="základní",J160,0)</f>
        <v>0</v>
      </c>
      <c r="BF160" s="226">
        <f>IF(N160="snížená",J160,0)</f>
        <v>0</v>
      </c>
      <c r="BG160" s="226">
        <f>IF(N160="zákl. přenesená",J160,0)</f>
        <v>0</v>
      </c>
      <c r="BH160" s="226">
        <f>IF(N160="sníž. přenesená",J160,0)</f>
        <v>0</v>
      </c>
      <c r="BI160" s="226">
        <f>IF(N160="nulová",J160,0)</f>
        <v>0</v>
      </c>
      <c r="BJ160" s="19" t="s">
        <v>79</v>
      </c>
      <c r="BK160" s="226">
        <f>ROUND(I160*H160,2)</f>
        <v>0</v>
      </c>
      <c r="BL160" s="19" t="s">
        <v>278</v>
      </c>
      <c r="BM160" s="225" t="s">
        <v>1692</v>
      </c>
    </row>
    <row r="161" spans="1:47" s="2" customFormat="1" ht="12">
      <c r="A161" s="40"/>
      <c r="B161" s="41"/>
      <c r="C161" s="42"/>
      <c r="D161" s="227" t="s">
        <v>172</v>
      </c>
      <c r="E161" s="42"/>
      <c r="F161" s="228" t="s">
        <v>1072</v>
      </c>
      <c r="G161" s="42"/>
      <c r="H161" s="42"/>
      <c r="I161" s="229"/>
      <c r="J161" s="42"/>
      <c r="K161" s="42"/>
      <c r="L161" s="46"/>
      <c r="M161" s="230"/>
      <c r="N161" s="231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172</v>
      </c>
      <c r="AU161" s="19" t="s">
        <v>81</v>
      </c>
    </row>
    <row r="162" spans="1:47" s="2" customFormat="1" ht="12">
      <c r="A162" s="40"/>
      <c r="B162" s="41"/>
      <c r="C162" s="42"/>
      <c r="D162" s="232" t="s">
        <v>174</v>
      </c>
      <c r="E162" s="42"/>
      <c r="F162" s="233" t="s">
        <v>1073</v>
      </c>
      <c r="G162" s="42"/>
      <c r="H162" s="42"/>
      <c r="I162" s="229"/>
      <c r="J162" s="42"/>
      <c r="K162" s="42"/>
      <c r="L162" s="46"/>
      <c r="M162" s="230"/>
      <c r="N162" s="231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174</v>
      </c>
      <c r="AU162" s="19" t="s">
        <v>81</v>
      </c>
    </row>
    <row r="163" spans="1:65" s="2" customFormat="1" ht="24.15" customHeight="1">
      <c r="A163" s="40"/>
      <c r="B163" s="41"/>
      <c r="C163" s="214" t="s">
        <v>320</v>
      </c>
      <c r="D163" s="214" t="s">
        <v>165</v>
      </c>
      <c r="E163" s="215" t="s">
        <v>1693</v>
      </c>
      <c r="F163" s="216" t="s">
        <v>1694</v>
      </c>
      <c r="G163" s="217" t="s">
        <v>232</v>
      </c>
      <c r="H163" s="218">
        <v>65</v>
      </c>
      <c r="I163" s="219"/>
      <c r="J163" s="220">
        <f>ROUND(I163*H163,2)</f>
        <v>0</v>
      </c>
      <c r="K163" s="216" t="s">
        <v>169</v>
      </c>
      <c r="L163" s="46"/>
      <c r="M163" s="221" t="s">
        <v>19</v>
      </c>
      <c r="N163" s="222" t="s">
        <v>43</v>
      </c>
      <c r="O163" s="86"/>
      <c r="P163" s="223">
        <f>O163*H163</f>
        <v>0</v>
      </c>
      <c r="Q163" s="223">
        <v>0.00019</v>
      </c>
      <c r="R163" s="223">
        <f>Q163*H163</f>
        <v>0.01235</v>
      </c>
      <c r="S163" s="223">
        <v>0</v>
      </c>
      <c r="T163" s="224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5" t="s">
        <v>278</v>
      </c>
      <c r="AT163" s="225" t="s">
        <v>165</v>
      </c>
      <c r="AU163" s="225" t="s">
        <v>81</v>
      </c>
      <c r="AY163" s="19" t="s">
        <v>163</v>
      </c>
      <c r="BE163" s="226">
        <f>IF(N163="základní",J163,0)</f>
        <v>0</v>
      </c>
      <c r="BF163" s="226">
        <f>IF(N163="snížená",J163,0)</f>
        <v>0</v>
      </c>
      <c r="BG163" s="226">
        <f>IF(N163="zákl. přenesená",J163,0)</f>
        <v>0</v>
      </c>
      <c r="BH163" s="226">
        <f>IF(N163="sníž. přenesená",J163,0)</f>
        <v>0</v>
      </c>
      <c r="BI163" s="226">
        <f>IF(N163="nulová",J163,0)</f>
        <v>0</v>
      </c>
      <c r="BJ163" s="19" t="s">
        <v>79</v>
      </c>
      <c r="BK163" s="226">
        <f>ROUND(I163*H163,2)</f>
        <v>0</v>
      </c>
      <c r="BL163" s="19" t="s">
        <v>278</v>
      </c>
      <c r="BM163" s="225" t="s">
        <v>1695</v>
      </c>
    </row>
    <row r="164" spans="1:47" s="2" customFormat="1" ht="12">
      <c r="A164" s="40"/>
      <c r="B164" s="41"/>
      <c r="C164" s="42"/>
      <c r="D164" s="227" t="s">
        <v>172</v>
      </c>
      <c r="E164" s="42"/>
      <c r="F164" s="228" t="s">
        <v>1696</v>
      </c>
      <c r="G164" s="42"/>
      <c r="H164" s="42"/>
      <c r="I164" s="229"/>
      <c r="J164" s="42"/>
      <c r="K164" s="42"/>
      <c r="L164" s="46"/>
      <c r="M164" s="230"/>
      <c r="N164" s="231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172</v>
      </c>
      <c r="AU164" s="19" t="s">
        <v>81</v>
      </c>
    </row>
    <row r="165" spans="1:47" s="2" customFormat="1" ht="12">
      <c r="A165" s="40"/>
      <c r="B165" s="41"/>
      <c r="C165" s="42"/>
      <c r="D165" s="232" t="s">
        <v>174</v>
      </c>
      <c r="E165" s="42"/>
      <c r="F165" s="233" t="s">
        <v>1697</v>
      </c>
      <c r="G165" s="42"/>
      <c r="H165" s="42"/>
      <c r="I165" s="229"/>
      <c r="J165" s="42"/>
      <c r="K165" s="42"/>
      <c r="L165" s="46"/>
      <c r="M165" s="230"/>
      <c r="N165" s="231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174</v>
      </c>
      <c r="AU165" s="19" t="s">
        <v>81</v>
      </c>
    </row>
    <row r="166" spans="1:65" s="2" customFormat="1" ht="21.75" customHeight="1">
      <c r="A166" s="40"/>
      <c r="B166" s="41"/>
      <c r="C166" s="214" t="s">
        <v>326</v>
      </c>
      <c r="D166" s="214" t="s">
        <v>165</v>
      </c>
      <c r="E166" s="215" t="s">
        <v>1698</v>
      </c>
      <c r="F166" s="216" t="s">
        <v>1699</v>
      </c>
      <c r="G166" s="217" t="s">
        <v>232</v>
      </c>
      <c r="H166" s="218">
        <v>65</v>
      </c>
      <c r="I166" s="219"/>
      <c r="J166" s="220">
        <f>ROUND(I166*H166,2)</f>
        <v>0</v>
      </c>
      <c r="K166" s="216" t="s">
        <v>169</v>
      </c>
      <c r="L166" s="46"/>
      <c r="M166" s="221" t="s">
        <v>19</v>
      </c>
      <c r="N166" s="222" t="s">
        <v>43</v>
      </c>
      <c r="O166" s="86"/>
      <c r="P166" s="223">
        <f>O166*H166</f>
        <v>0</v>
      </c>
      <c r="Q166" s="223">
        <v>1E-05</v>
      </c>
      <c r="R166" s="223">
        <f>Q166*H166</f>
        <v>0.0006500000000000001</v>
      </c>
      <c r="S166" s="223">
        <v>0</v>
      </c>
      <c r="T166" s="224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5" t="s">
        <v>278</v>
      </c>
      <c r="AT166" s="225" t="s">
        <v>165</v>
      </c>
      <c r="AU166" s="225" t="s">
        <v>81</v>
      </c>
      <c r="AY166" s="19" t="s">
        <v>163</v>
      </c>
      <c r="BE166" s="226">
        <f>IF(N166="základní",J166,0)</f>
        <v>0</v>
      </c>
      <c r="BF166" s="226">
        <f>IF(N166="snížená",J166,0)</f>
        <v>0</v>
      </c>
      <c r="BG166" s="226">
        <f>IF(N166="zákl. přenesená",J166,0)</f>
        <v>0</v>
      </c>
      <c r="BH166" s="226">
        <f>IF(N166="sníž. přenesená",J166,0)</f>
        <v>0</v>
      </c>
      <c r="BI166" s="226">
        <f>IF(N166="nulová",J166,0)</f>
        <v>0</v>
      </c>
      <c r="BJ166" s="19" t="s">
        <v>79</v>
      </c>
      <c r="BK166" s="226">
        <f>ROUND(I166*H166,2)</f>
        <v>0</v>
      </c>
      <c r="BL166" s="19" t="s">
        <v>278</v>
      </c>
      <c r="BM166" s="225" t="s">
        <v>1700</v>
      </c>
    </row>
    <row r="167" spans="1:47" s="2" customFormat="1" ht="12">
      <c r="A167" s="40"/>
      <c r="B167" s="41"/>
      <c r="C167" s="42"/>
      <c r="D167" s="227" t="s">
        <v>172</v>
      </c>
      <c r="E167" s="42"/>
      <c r="F167" s="228" t="s">
        <v>1701</v>
      </c>
      <c r="G167" s="42"/>
      <c r="H167" s="42"/>
      <c r="I167" s="229"/>
      <c r="J167" s="42"/>
      <c r="K167" s="42"/>
      <c r="L167" s="46"/>
      <c r="M167" s="230"/>
      <c r="N167" s="231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172</v>
      </c>
      <c r="AU167" s="19" t="s">
        <v>81</v>
      </c>
    </row>
    <row r="168" spans="1:47" s="2" customFormat="1" ht="12">
      <c r="A168" s="40"/>
      <c r="B168" s="41"/>
      <c r="C168" s="42"/>
      <c r="D168" s="232" t="s">
        <v>174</v>
      </c>
      <c r="E168" s="42"/>
      <c r="F168" s="233" t="s">
        <v>1702</v>
      </c>
      <c r="G168" s="42"/>
      <c r="H168" s="42"/>
      <c r="I168" s="229"/>
      <c r="J168" s="42"/>
      <c r="K168" s="42"/>
      <c r="L168" s="46"/>
      <c r="M168" s="230"/>
      <c r="N168" s="231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174</v>
      </c>
      <c r="AU168" s="19" t="s">
        <v>81</v>
      </c>
    </row>
    <row r="169" spans="1:65" s="2" customFormat="1" ht="24.15" customHeight="1">
      <c r="A169" s="40"/>
      <c r="B169" s="41"/>
      <c r="C169" s="214" t="s">
        <v>332</v>
      </c>
      <c r="D169" s="214" t="s">
        <v>165</v>
      </c>
      <c r="E169" s="215" t="s">
        <v>1075</v>
      </c>
      <c r="F169" s="216" t="s">
        <v>1076</v>
      </c>
      <c r="G169" s="217" t="s">
        <v>223</v>
      </c>
      <c r="H169" s="218">
        <v>0.125</v>
      </c>
      <c r="I169" s="219"/>
      <c r="J169" s="220">
        <f>ROUND(I169*H169,2)</f>
        <v>0</v>
      </c>
      <c r="K169" s="216" t="s">
        <v>169</v>
      </c>
      <c r="L169" s="46"/>
      <c r="M169" s="221" t="s">
        <v>19</v>
      </c>
      <c r="N169" s="222" t="s">
        <v>43</v>
      </c>
      <c r="O169" s="86"/>
      <c r="P169" s="223">
        <f>O169*H169</f>
        <v>0</v>
      </c>
      <c r="Q169" s="223">
        <v>0</v>
      </c>
      <c r="R169" s="223">
        <f>Q169*H169</f>
        <v>0</v>
      </c>
      <c r="S169" s="223">
        <v>0</v>
      </c>
      <c r="T169" s="224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5" t="s">
        <v>278</v>
      </c>
      <c r="AT169" s="225" t="s">
        <v>165</v>
      </c>
      <c r="AU169" s="225" t="s">
        <v>81</v>
      </c>
      <c r="AY169" s="19" t="s">
        <v>163</v>
      </c>
      <c r="BE169" s="226">
        <f>IF(N169="základní",J169,0)</f>
        <v>0</v>
      </c>
      <c r="BF169" s="226">
        <f>IF(N169="snížená",J169,0)</f>
        <v>0</v>
      </c>
      <c r="BG169" s="226">
        <f>IF(N169="zákl. přenesená",J169,0)</f>
        <v>0</v>
      </c>
      <c r="BH169" s="226">
        <f>IF(N169="sníž. přenesená",J169,0)</f>
        <v>0</v>
      </c>
      <c r="BI169" s="226">
        <f>IF(N169="nulová",J169,0)</f>
        <v>0</v>
      </c>
      <c r="BJ169" s="19" t="s">
        <v>79</v>
      </c>
      <c r="BK169" s="226">
        <f>ROUND(I169*H169,2)</f>
        <v>0</v>
      </c>
      <c r="BL169" s="19" t="s">
        <v>278</v>
      </c>
      <c r="BM169" s="225" t="s">
        <v>1703</v>
      </c>
    </row>
    <row r="170" spans="1:47" s="2" customFormat="1" ht="12">
      <c r="A170" s="40"/>
      <c r="B170" s="41"/>
      <c r="C170" s="42"/>
      <c r="D170" s="227" t="s">
        <v>172</v>
      </c>
      <c r="E170" s="42"/>
      <c r="F170" s="228" t="s">
        <v>1078</v>
      </c>
      <c r="G170" s="42"/>
      <c r="H170" s="42"/>
      <c r="I170" s="229"/>
      <c r="J170" s="42"/>
      <c r="K170" s="42"/>
      <c r="L170" s="46"/>
      <c r="M170" s="230"/>
      <c r="N170" s="231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172</v>
      </c>
      <c r="AU170" s="19" t="s">
        <v>81</v>
      </c>
    </row>
    <row r="171" spans="1:47" s="2" customFormat="1" ht="12">
      <c r="A171" s="40"/>
      <c r="B171" s="41"/>
      <c r="C171" s="42"/>
      <c r="D171" s="232" t="s">
        <v>174</v>
      </c>
      <c r="E171" s="42"/>
      <c r="F171" s="233" t="s">
        <v>1079</v>
      </c>
      <c r="G171" s="42"/>
      <c r="H171" s="42"/>
      <c r="I171" s="229"/>
      <c r="J171" s="42"/>
      <c r="K171" s="42"/>
      <c r="L171" s="46"/>
      <c r="M171" s="230"/>
      <c r="N171" s="231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174</v>
      </c>
      <c r="AU171" s="19" t="s">
        <v>81</v>
      </c>
    </row>
    <row r="172" spans="1:63" s="12" customFormat="1" ht="22.8" customHeight="1">
      <c r="A172" s="12"/>
      <c r="B172" s="198"/>
      <c r="C172" s="199"/>
      <c r="D172" s="200" t="s">
        <v>71</v>
      </c>
      <c r="E172" s="212" t="s">
        <v>1080</v>
      </c>
      <c r="F172" s="212" t="s">
        <v>1081</v>
      </c>
      <c r="G172" s="199"/>
      <c r="H172" s="199"/>
      <c r="I172" s="202"/>
      <c r="J172" s="213">
        <f>BK172</f>
        <v>0</v>
      </c>
      <c r="K172" s="199"/>
      <c r="L172" s="204"/>
      <c r="M172" s="205"/>
      <c r="N172" s="206"/>
      <c r="O172" s="206"/>
      <c r="P172" s="207">
        <f>SUM(P173:P203)</f>
        <v>0</v>
      </c>
      <c r="Q172" s="206"/>
      <c r="R172" s="207">
        <f>SUM(R173:R203)</f>
        <v>0.05774</v>
      </c>
      <c r="S172" s="206"/>
      <c r="T172" s="208">
        <f>SUM(T173:T203)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9" t="s">
        <v>81</v>
      </c>
      <c r="AT172" s="210" t="s">
        <v>71</v>
      </c>
      <c r="AU172" s="210" t="s">
        <v>79</v>
      </c>
      <c r="AY172" s="209" t="s">
        <v>163</v>
      </c>
      <c r="BK172" s="211">
        <f>SUM(BK173:BK203)</f>
        <v>0</v>
      </c>
    </row>
    <row r="173" spans="1:65" s="2" customFormat="1" ht="24.15" customHeight="1">
      <c r="A173" s="40"/>
      <c r="B173" s="41"/>
      <c r="C173" s="214" t="s">
        <v>342</v>
      </c>
      <c r="D173" s="214" t="s">
        <v>165</v>
      </c>
      <c r="E173" s="215" t="s">
        <v>1704</v>
      </c>
      <c r="F173" s="216" t="s">
        <v>1705</v>
      </c>
      <c r="G173" s="217" t="s">
        <v>310</v>
      </c>
      <c r="H173" s="218">
        <v>1</v>
      </c>
      <c r="I173" s="219"/>
      <c r="J173" s="220">
        <f>ROUND(I173*H173,2)</f>
        <v>0</v>
      </c>
      <c r="K173" s="216" t="s">
        <v>169</v>
      </c>
      <c r="L173" s="46"/>
      <c r="M173" s="221" t="s">
        <v>19</v>
      </c>
      <c r="N173" s="222" t="s">
        <v>43</v>
      </c>
      <c r="O173" s="86"/>
      <c r="P173" s="223">
        <f>O173*H173</f>
        <v>0</v>
      </c>
      <c r="Q173" s="223">
        <v>0.01697</v>
      </c>
      <c r="R173" s="223">
        <f>Q173*H173</f>
        <v>0.01697</v>
      </c>
      <c r="S173" s="223">
        <v>0</v>
      </c>
      <c r="T173" s="224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5" t="s">
        <v>278</v>
      </c>
      <c r="AT173" s="225" t="s">
        <v>165</v>
      </c>
      <c r="AU173" s="225" t="s">
        <v>81</v>
      </c>
      <c r="AY173" s="19" t="s">
        <v>163</v>
      </c>
      <c r="BE173" s="226">
        <f>IF(N173="základní",J173,0)</f>
        <v>0</v>
      </c>
      <c r="BF173" s="226">
        <f>IF(N173="snížená",J173,0)</f>
        <v>0</v>
      </c>
      <c r="BG173" s="226">
        <f>IF(N173="zákl. přenesená",J173,0)</f>
        <v>0</v>
      </c>
      <c r="BH173" s="226">
        <f>IF(N173="sníž. přenesená",J173,0)</f>
        <v>0</v>
      </c>
      <c r="BI173" s="226">
        <f>IF(N173="nulová",J173,0)</f>
        <v>0</v>
      </c>
      <c r="BJ173" s="19" t="s">
        <v>79</v>
      </c>
      <c r="BK173" s="226">
        <f>ROUND(I173*H173,2)</f>
        <v>0</v>
      </c>
      <c r="BL173" s="19" t="s">
        <v>278</v>
      </c>
      <c r="BM173" s="225" t="s">
        <v>1706</v>
      </c>
    </row>
    <row r="174" spans="1:47" s="2" customFormat="1" ht="12">
      <c r="A174" s="40"/>
      <c r="B174" s="41"/>
      <c r="C174" s="42"/>
      <c r="D174" s="227" t="s">
        <v>172</v>
      </c>
      <c r="E174" s="42"/>
      <c r="F174" s="228" t="s">
        <v>1707</v>
      </c>
      <c r="G174" s="42"/>
      <c r="H174" s="42"/>
      <c r="I174" s="229"/>
      <c r="J174" s="42"/>
      <c r="K174" s="42"/>
      <c r="L174" s="46"/>
      <c r="M174" s="230"/>
      <c r="N174" s="231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172</v>
      </c>
      <c r="AU174" s="19" t="s">
        <v>81</v>
      </c>
    </row>
    <row r="175" spans="1:47" s="2" customFormat="1" ht="12">
      <c r="A175" s="40"/>
      <c r="B175" s="41"/>
      <c r="C175" s="42"/>
      <c r="D175" s="232" t="s">
        <v>174</v>
      </c>
      <c r="E175" s="42"/>
      <c r="F175" s="233" t="s">
        <v>1708</v>
      </c>
      <c r="G175" s="42"/>
      <c r="H175" s="42"/>
      <c r="I175" s="229"/>
      <c r="J175" s="42"/>
      <c r="K175" s="42"/>
      <c r="L175" s="46"/>
      <c r="M175" s="230"/>
      <c r="N175" s="231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174</v>
      </c>
      <c r="AU175" s="19" t="s">
        <v>81</v>
      </c>
    </row>
    <row r="176" spans="1:65" s="2" customFormat="1" ht="24.15" customHeight="1">
      <c r="A176" s="40"/>
      <c r="B176" s="41"/>
      <c r="C176" s="214" t="s">
        <v>349</v>
      </c>
      <c r="D176" s="214" t="s">
        <v>165</v>
      </c>
      <c r="E176" s="215" t="s">
        <v>1709</v>
      </c>
      <c r="F176" s="216" t="s">
        <v>1710</v>
      </c>
      <c r="G176" s="217" t="s">
        <v>310</v>
      </c>
      <c r="H176" s="218">
        <v>1</v>
      </c>
      <c r="I176" s="219"/>
      <c r="J176" s="220">
        <f>ROUND(I176*H176,2)</f>
        <v>0</v>
      </c>
      <c r="K176" s="216" t="s">
        <v>169</v>
      </c>
      <c r="L176" s="46"/>
      <c r="M176" s="221" t="s">
        <v>19</v>
      </c>
      <c r="N176" s="222" t="s">
        <v>43</v>
      </c>
      <c r="O176" s="86"/>
      <c r="P176" s="223">
        <f>O176*H176</f>
        <v>0</v>
      </c>
      <c r="Q176" s="223">
        <v>0.01921</v>
      </c>
      <c r="R176" s="223">
        <f>Q176*H176</f>
        <v>0.01921</v>
      </c>
      <c r="S176" s="223">
        <v>0</v>
      </c>
      <c r="T176" s="224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5" t="s">
        <v>278</v>
      </c>
      <c r="AT176" s="225" t="s">
        <v>165</v>
      </c>
      <c r="AU176" s="225" t="s">
        <v>81</v>
      </c>
      <c r="AY176" s="19" t="s">
        <v>163</v>
      </c>
      <c r="BE176" s="226">
        <f>IF(N176="základní",J176,0)</f>
        <v>0</v>
      </c>
      <c r="BF176" s="226">
        <f>IF(N176="snížená",J176,0)</f>
        <v>0</v>
      </c>
      <c r="BG176" s="226">
        <f>IF(N176="zákl. přenesená",J176,0)</f>
        <v>0</v>
      </c>
      <c r="BH176" s="226">
        <f>IF(N176="sníž. přenesená",J176,0)</f>
        <v>0</v>
      </c>
      <c r="BI176" s="226">
        <f>IF(N176="nulová",J176,0)</f>
        <v>0</v>
      </c>
      <c r="BJ176" s="19" t="s">
        <v>79</v>
      </c>
      <c r="BK176" s="226">
        <f>ROUND(I176*H176,2)</f>
        <v>0</v>
      </c>
      <c r="BL176" s="19" t="s">
        <v>278</v>
      </c>
      <c r="BM176" s="225" t="s">
        <v>1711</v>
      </c>
    </row>
    <row r="177" spans="1:47" s="2" customFormat="1" ht="12">
      <c r="A177" s="40"/>
      <c r="B177" s="41"/>
      <c r="C177" s="42"/>
      <c r="D177" s="227" t="s">
        <v>172</v>
      </c>
      <c r="E177" s="42"/>
      <c r="F177" s="228" t="s">
        <v>1712</v>
      </c>
      <c r="G177" s="42"/>
      <c r="H177" s="42"/>
      <c r="I177" s="229"/>
      <c r="J177" s="42"/>
      <c r="K177" s="42"/>
      <c r="L177" s="46"/>
      <c r="M177" s="230"/>
      <c r="N177" s="231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172</v>
      </c>
      <c r="AU177" s="19" t="s">
        <v>81</v>
      </c>
    </row>
    <row r="178" spans="1:47" s="2" customFormat="1" ht="12">
      <c r="A178" s="40"/>
      <c r="B178" s="41"/>
      <c r="C178" s="42"/>
      <c r="D178" s="232" t="s">
        <v>174</v>
      </c>
      <c r="E178" s="42"/>
      <c r="F178" s="233" t="s">
        <v>1713</v>
      </c>
      <c r="G178" s="42"/>
      <c r="H178" s="42"/>
      <c r="I178" s="229"/>
      <c r="J178" s="42"/>
      <c r="K178" s="42"/>
      <c r="L178" s="46"/>
      <c r="M178" s="230"/>
      <c r="N178" s="231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174</v>
      </c>
      <c r="AU178" s="19" t="s">
        <v>81</v>
      </c>
    </row>
    <row r="179" spans="1:65" s="2" customFormat="1" ht="16.5" customHeight="1">
      <c r="A179" s="40"/>
      <c r="B179" s="41"/>
      <c r="C179" s="214" t="s">
        <v>355</v>
      </c>
      <c r="D179" s="214" t="s">
        <v>165</v>
      </c>
      <c r="E179" s="215" t="s">
        <v>1714</v>
      </c>
      <c r="F179" s="216" t="s">
        <v>1715</v>
      </c>
      <c r="G179" s="217" t="s">
        <v>297</v>
      </c>
      <c r="H179" s="218">
        <v>2</v>
      </c>
      <c r="I179" s="219"/>
      <c r="J179" s="220">
        <f>ROUND(I179*H179,2)</f>
        <v>0</v>
      </c>
      <c r="K179" s="216" t="s">
        <v>169</v>
      </c>
      <c r="L179" s="46"/>
      <c r="M179" s="221" t="s">
        <v>19</v>
      </c>
      <c r="N179" s="222" t="s">
        <v>43</v>
      </c>
      <c r="O179" s="86"/>
      <c r="P179" s="223">
        <f>O179*H179</f>
        <v>0</v>
      </c>
      <c r="Q179" s="223">
        <v>0</v>
      </c>
      <c r="R179" s="223">
        <f>Q179*H179</f>
        <v>0</v>
      </c>
      <c r="S179" s="223">
        <v>0</v>
      </c>
      <c r="T179" s="224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5" t="s">
        <v>278</v>
      </c>
      <c r="AT179" s="225" t="s">
        <v>165</v>
      </c>
      <c r="AU179" s="225" t="s">
        <v>81</v>
      </c>
      <c r="AY179" s="19" t="s">
        <v>163</v>
      </c>
      <c r="BE179" s="226">
        <f>IF(N179="základní",J179,0)</f>
        <v>0</v>
      </c>
      <c r="BF179" s="226">
        <f>IF(N179="snížená",J179,0)</f>
        <v>0</v>
      </c>
      <c r="BG179" s="226">
        <f>IF(N179="zákl. přenesená",J179,0)</f>
        <v>0</v>
      </c>
      <c r="BH179" s="226">
        <f>IF(N179="sníž. přenesená",J179,0)</f>
        <v>0</v>
      </c>
      <c r="BI179" s="226">
        <f>IF(N179="nulová",J179,0)</f>
        <v>0</v>
      </c>
      <c r="BJ179" s="19" t="s">
        <v>79</v>
      </c>
      <c r="BK179" s="226">
        <f>ROUND(I179*H179,2)</f>
        <v>0</v>
      </c>
      <c r="BL179" s="19" t="s">
        <v>278</v>
      </c>
      <c r="BM179" s="225" t="s">
        <v>1716</v>
      </c>
    </row>
    <row r="180" spans="1:47" s="2" customFormat="1" ht="12">
      <c r="A180" s="40"/>
      <c r="B180" s="41"/>
      <c r="C180" s="42"/>
      <c r="D180" s="227" t="s">
        <v>172</v>
      </c>
      <c r="E180" s="42"/>
      <c r="F180" s="228" t="s">
        <v>1717</v>
      </c>
      <c r="G180" s="42"/>
      <c r="H180" s="42"/>
      <c r="I180" s="229"/>
      <c r="J180" s="42"/>
      <c r="K180" s="42"/>
      <c r="L180" s="46"/>
      <c r="M180" s="230"/>
      <c r="N180" s="231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172</v>
      </c>
      <c r="AU180" s="19" t="s">
        <v>81</v>
      </c>
    </row>
    <row r="181" spans="1:47" s="2" customFormat="1" ht="12">
      <c r="A181" s="40"/>
      <c r="B181" s="41"/>
      <c r="C181" s="42"/>
      <c r="D181" s="232" t="s">
        <v>174</v>
      </c>
      <c r="E181" s="42"/>
      <c r="F181" s="233" t="s">
        <v>1718</v>
      </c>
      <c r="G181" s="42"/>
      <c r="H181" s="42"/>
      <c r="I181" s="229"/>
      <c r="J181" s="42"/>
      <c r="K181" s="42"/>
      <c r="L181" s="46"/>
      <c r="M181" s="230"/>
      <c r="N181" s="231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174</v>
      </c>
      <c r="AU181" s="19" t="s">
        <v>81</v>
      </c>
    </row>
    <row r="182" spans="1:65" s="2" customFormat="1" ht="16.5" customHeight="1">
      <c r="A182" s="40"/>
      <c r="B182" s="41"/>
      <c r="C182" s="256" t="s">
        <v>362</v>
      </c>
      <c r="D182" s="256" t="s">
        <v>279</v>
      </c>
      <c r="E182" s="257" t="s">
        <v>1719</v>
      </c>
      <c r="F182" s="258" t="s">
        <v>1720</v>
      </c>
      <c r="G182" s="259" t="s">
        <v>297</v>
      </c>
      <c r="H182" s="260">
        <v>1</v>
      </c>
      <c r="I182" s="261"/>
      <c r="J182" s="262">
        <f>ROUND(I182*H182,2)</f>
        <v>0</v>
      </c>
      <c r="K182" s="258" t="s">
        <v>169</v>
      </c>
      <c r="L182" s="263"/>
      <c r="M182" s="264" t="s">
        <v>19</v>
      </c>
      <c r="N182" s="265" t="s">
        <v>43</v>
      </c>
      <c r="O182" s="86"/>
      <c r="P182" s="223">
        <f>O182*H182</f>
        <v>0</v>
      </c>
      <c r="Q182" s="223">
        <v>0.0011</v>
      </c>
      <c r="R182" s="223">
        <f>Q182*H182</f>
        <v>0.0011</v>
      </c>
      <c r="S182" s="223">
        <v>0</v>
      </c>
      <c r="T182" s="224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5" t="s">
        <v>381</v>
      </c>
      <c r="AT182" s="225" t="s">
        <v>279</v>
      </c>
      <c r="AU182" s="225" t="s">
        <v>81</v>
      </c>
      <c r="AY182" s="19" t="s">
        <v>163</v>
      </c>
      <c r="BE182" s="226">
        <f>IF(N182="základní",J182,0)</f>
        <v>0</v>
      </c>
      <c r="BF182" s="226">
        <f>IF(N182="snížená",J182,0)</f>
        <v>0</v>
      </c>
      <c r="BG182" s="226">
        <f>IF(N182="zákl. přenesená",J182,0)</f>
        <v>0</v>
      </c>
      <c r="BH182" s="226">
        <f>IF(N182="sníž. přenesená",J182,0)</f>
        <v>0</v>
      </c>
      <c r="BI182" s="226">
        <f>IF(N182="nulová",J182,0)</f>
        <v>0</v>
      </c>
      <c r="BJ182" s="19" t="s">
        <v>79</v>
      </c>
      <c r="BK182" s="226">
        <f>ROUND(I182*H182,2)</f>
        <v>0</v>
      </c>
      <c r="BL182" s="19" t="s">
        <v>278</v>
      </c>
      <c r="BM182" s="225" t="s">
        <v>1721</v>
      </c>
    </row>
    <row r="183" spans="1:47" s="2" customFormat="1" ht="12">
      <c r="A183" s="40"/>
      <c r="B183" s="41"/>
      <c r="C183" s="42"/>
      <c r="D183" s="227" t="s">
        <v>172</v>
      </c>
      <c r="E183" s="42"/>
      <c r="F183" s="228" t="s">
        <v>1720</v>
      </c>
      <c r="G183" s="42"/>
      <c r="H183" s="42"/>
      <c r="I183" s="229"/>
      <c r="J183" s="42"/>
      <c r="K183" s="42"/>
      <c r="L183" s="46"/>
      <c r="M183" s="230"/>
      <c r="N183" s="231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172</v>
      </c>
      <c r="AU183" s="19" t="s">
        <v>81</v>
      </c>
    </row>
    <row r="184" spans="1:65" s="2" customFormat="1" ht="16.5" customHeight="1">
      <c r="A184" s="40"/>
      <c r="B184" s="41"/>
      <c r="C184" s="256" t="s">
        <v>368</v>
      </c>
      <c r="D184" s="256" t="s">
        <v>279</v>
      </c>
      <c r="E184" s="257" t="s">
        <v>1722</v>
      </c>
      <c r="F184" s="258" t="s">
        <v>1723</v>
      </c>
      <c r="G184" s="259" t="s">
        <v>297</v>
      </c>
      <c r="H184" s="260">
        <v>1</v>
      </c>
      <c r="I184" s="261"/>
      <c r="J184" s="262">
        <f>ROUND(I184*H184,2)</f>
        <v>0</v>
      </c>
      <c r="K184" s="258" t="s">
        <v>1091</v>
      </c>
      <c r="L184" s="263"/>
      <c r="M184" s="264" t="s">
        <v>19</v>
      </c>
      <c r="N184" s="265" t="s">
        <v>43</v>
      </c>
      <c r="O184" s="86"/>
      <c r="P184" s="223">
        <f>O184*H184</f>
        <v>0</v>
      </c>
      <c r="Q184" s="223">
        <v>0.0013</v>
      </c>
      <c r="R184" s="223">
        <f>Q184*H184</f>
        <v>0.0013</v>
      </c>
      <c r="S184" s="223">
        <v>0</v>
      </c>
      <c r="T184" s="224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25" t="s">
        <v>381</v>
      </c>
      <c r="AT184" s="225" t="s">
        <v>279</v>
      </c>
      <c r="AU184" s="225" t="s">
        <v>81</v>
      </c>
      <c r="AY184" s="19" t="s">
        <v>163</v>
      </c>
      <c r="BE184" s="226">
        <f>IF(N184="základní",J184,0)</f>
        <v>0</v>
      </c>
      <c r="BF184" s="226">
        <f>IF(N184="snížená",J184,0)</f>
        <v>0</v>
      </c>
      <c r="BG184" s="226">
        <f>IF(N184="zákl. přenesená",J184,0)</f>
        <v>0</v>
      </c>
      <c r="BH184" s="226">
        <f>IF(N184="sníž. přenesená",J184,0)</f>
        <v>0</v>
      </c>
      <c r="BI184" s="226">
        <f>IF(N184="nulová",J184,0)</f>
        <v>0</v>
      </c>
      <c r="BJ184" s="19" t="s">
        <v>79</v>
      </c>
      <c r="BK184" s="226">
        <f>ROUND(I184*H184,2)</f>
        <v>0</v>
      </c>
      <c r="BL184" s="19" t="s">
        <v>278</v>
      </c>
      <c r="BM184" s="225" t="s">
        <v>1724</v>
      </c>
    </row>
    <row r="185" spans="1:47" s="2" customFormat="1" ht="12">
      <c r="A185" s="40"/>
      <c r="B185" s="41"/>
      <c r="C185" s="42"/>
      <c r="D185" s="227" t="s">
        <v>172</v>
      </c>
      <c r="E185" s="42"/>
      <c r="F185" s="228" t="s">
        <v>1723</v>
      </c>
      <c r="G185" s="42"/>
      <c r="H185" s="42"/>
      <c r="I185" s="229"/>
      <c r="J185" s="42"/>
      <c r="K185" s="42"/>
      <c r="L185" s="46"/>
      <c r="M185" s="230"/>
      <c r="N185" s="231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172</v>
      </c>
      <c r="AU185" s="19" t="s">
        <v>81</v>
      </c>
    </row>
    <row r="186" spans="1:65" s="2" customFormat="1" ht="16.5" customHeight="1">
      <c r="A186" s="40"/>
      <c r="B186" s="41"/>
      <c r="C186" s="214" t="s">
        <v>374</v>
      </c>
      <c r="D186" s="214" t="s">
        <v>165</v>
      </c>
      <c r="E186" s="215" t="s">
        <v>1725</v>
      </c>
      <c r="F186" s="216" t="s">
        <v>1726</v>
      </c>
      <c r="G186" s="217" t="s">
        <v>297</v>
      </c>
      <c r="H186" s="218">
        <v>1</v>
      </c>
      <c r="I186" s="219"/>
      <c r="J186" s="220">
        <f>ROUND(I186*H186,2)</f>
        <v>0</v>
      </c>
      <c r="K186" s="216" t="s">
        <v>169</v>
      </c>
      <c r="L186" s="46"/>
      <c r="M186" s="221" t="s">
        <v>19</v>
      </c>
      <c r="N186" s="222" t="s">
        <v>43</v>
      </c>
      <c r="O186" s="86"/>
      <c r="P186" s="223">
        <f>O186*H186</f>
        <v>0</v>
      </c>
      <c r="Q186" s="223">
        <v>0</v>
      </c>
      <c r="R186" s="223">
        <f>Q186*H186</f>
        <v>0</v>
      </c>
      <c r="S186" s="223">
        <v>0</v>
      </c>
      <c r="T186" s="224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5" t="s">
        <v>278</v>
      </c>
      <c r="AT186" s="225" t="s">
        <v>165</v>
      </c>
      <c r="AU186" s="225" t="s">
        <v>81</v>
      </c>
      <c r="AY186" s="19" t="s">
        <v>163</v>
      </c>
      <c r="BE186" s="226">
        <f>IF(N186="základní",J186,0)</f>
        <v>0</v>
      </c>
      <c r="BF186" s="226">
        <f>IF(N186="snížená",J186,0)</f>
        <v>0</v>
      </c>
      <c r="BG186" s="226">
        <f>IF(N186="zákl. přenesená",J186,0)</f>
        <v>0</v>
      </c>
      <c r="BH186" s="226">
        <f>IF(N186="sníž. přenesená",J186,0)</f>
        <v>0</v>
      </c>
      <c r="BI186" s="226">
        <f>IF(N186="nulová",J186,0)</f>
        <v>0</v>
      </c>
      <c r="BJ186" s="19" t="s">
        <v>79</v>
      </c>
      <c r="BK186" s="226">
        <f>ROUND(I186*H186,2)</f>
        <v>0</v>
      </c>
      <c r="BL186" s="19" t="s">
        <v>278</v>
      </c>
      <c r="BM186" s="225" t="s">
        <v>1727</v>
      </c>
    </row>
    <row r="187" spans="1:47" s="2" customFormat="1" ht="12">
      <c r="A187" s="40"/>
      <c r="B187" s="41"/>
      <c r="C187" s="42"/>
      <c r="D187" s="227" t="s">
        <v>172</v>
      </c>
      <c r="E187" s="42"/>
      <c r="F187" s="228" t="s">
        <v>1728</v>
      </c>
      <c r="G187" s="42"/>
      <c r="H187" s="42"/>
      <c r="I187" s="229"/>
      <c r="J187" s="42"/>
      <c r="K187" s="42"/>
      <c r="L187" s="46"/>
      <c r="M187" s="230"/>
      <c r="N187" s="231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172</v>
      </c>
      <c r="AU187" s="19" t="s">
        <v>81</v>
      </c>
    </row>
    <row r="188" spans="1:47" s="2" customFormat="1" ht="12">
      <c r="A188" s="40"/>
      <c r="B188" s="41"/>
      <c r="C188" s="42"/>
      <c r="D188" s="232" t="s">
        <v>174</v>
      </c>
      <c r="E188" s="42"/>
      <c r="F188" s="233" t="s">
        <v>1729</v>
      </c>
      <c r="G188" s="42"/>
      <c r="H188" s="42"/>
      <c r="I188" s="229"/>
      <c r="J188" s="42"/>
      <c r="K188" s="42"/>
      <c r="L188" s="46"/>
      <c r="M188" s="230"/>
      <c r="N188" s="231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174</v>
      </c>
      <c r="AU188" s="19" t="s">
        <v>81</v>
      </c>
    </row>
    <row r="189" spans="1:65" s="2" customFormat="1" ht="16.5" customHeight="1">
      <c r="A189" s="40"/>
      <c r="B189" s="41"/>
      <c r="C189" s="256" t="s">
        <v>381</v>
      </c>
      <c r="D189" s="256" t="s">
        <v>279</v>
      </c>
      <c r="E189" s="257" t="s">
        <v>1730</v>
      </c>
      <c r="F189" s="258" t="s">
        <v>1731</v>
      </c>
      <c r="G189" s="259" t="s">
        <v>297</v>
      </c>
      <c r="H189" s="260">
        <v>1</v>
      </c>
      <c r="I189" s="261"/>
      <c r="J189" s="262">
        <f>ROUND(I189*H189,2)</f>
        <v>0</v>
      </c>
      <c r="K189" s="258" t="s">
        <v>169</v>
      </c>
      <c r="L189" s="263"/>
      <c r="M189" s="264" t="s">
        <v>19</v>
      </c>
      <c r="N189" s="265" t="s">
        <v>43</v>
      </c>
      <c r="O189" s="86"/>
      <c r="P189" s="223">
        <f>O189*H189</f>
        <v>0</v>
      </c>
      <c r="Q189" s="223">
        <v>0.00085</v>
      </c>
      <c r="R189" s="223">
        <f>Q189*H189</f>
        <v>0.00085</v>
      </c>
      <c r="S189" s="223">
        <v>0</v>
      </c>
      <c r="T189" s="224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5" t="s">
        <v>381</v>
      </c>
      <c r="AT189" s="225" t="s">
        <v>279</v>
      </c>
      <c r="AU189" s="225" t="s">
        <v>81</v>
      </c>
      <c r="AY189" s="19" t="s">
        <v>163</v>
      </c>
      <c r="BE189" s="226">
        <f>IF(N189="základní",J189,0)</f>
        <v>0</v>
      </c>
      <c r="BF189" s="226">
        <f>IF(N189="snížená",J189,0)</f>
        <v>0</v>
      </c>
      <c r="BG189" s="226">
        <f>IF(N189="zákl. přenesená",J189,0)</f>
        <v>0</v>
      </c>
      <c r="BH189" s="226">
        <f>IF(N189="sníž. přenesená",J189,0)</f>
        <v>0</v>
      </c>
      <c r="BI189" s="226">
        <f>IF(N189="nulová",J189,0)</f>
        <v>0</v>
      </c>
      <c r="BJ189" s="19" t="s">
        <v>79</v>
      </c>
      <c r="BK189" s="226">
        <f>ROUND(I189*H189,2)</f>
        <v>0</v>
      </c>
      <c r="BL189" s="19" t="s">
        <v>278</v>
      </c>
      <c r="BM189" s="225" t="s">
        <v>1732</v>
      </c>
    </row>
    <row r="190" spans="1:47" s="2" customFormat="1" ht="12">
      <c r="A190" s="40"/>
      <c r="B190" s="41"/>
      <c r="C190" s="42"/>
      <c r="D190" s="227" t="s">
        <v>172</v>
      </c>
      <c r="E190" s="42"/>
      <c r="F190" s="228" t="s">
        <v>1731</v>
      </c>
      <c r="G190" s="42"/>
      <c r="H190" s="42"/>
      <c r="I190" s="229"/>
      <c r="J190" s="42"/>
      <c r="K190" s="42"/>
      <c r="L190" s="46"/>
      <c r="M190" s="230"/>
      <c r="N190" s="231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172</v>
      </c>
      <c r="AU190" s="19" t="s">
        <v>81</v>
      </c>
    </row>
    <row r="191" spans="1:65" s="2" customFormat="1" ht="24.15" customHeight="1">
      <c r="A191" s="40"/>
      <c r="B191" s="41"/>
      <c r="C191" s="214" t="s">
        <v>388</v>
      </c>
      <c r="D191" s="214" t="s">
        <v>165</v>
      </c>
      <c r="E191" s="215" t="s">
        <v>1733</v>
      </c>
      <c r="F191" s="216" t="s">
        <v>1734</v>
      </c>
      <c r="G191" s="217" t="s">
        <v>310</v>
      </c>
      <c r="H191" s="218">
        <v>1</v>
      </c>
      <c r="I191" s="219"/>
      <c r="J191" s="220">
        <f>ROUND(I191*H191,2)</f>
        <v>0</v>
      </c>
      <c r="K191" s="216" t="s">
        <v>169</v>
      </c>
      <c r="L191" s="46"/>
      <c r="M191" s="221" t="s">
        <v>19</v>
      </c>
      <c r="N191" s="222" t="s">
        <v>43</v>
      </c>
      <c r="O191" s="86"/>
      <c r="P191" s="223">
        <f>O191*H191</f>
        <v>0</v>
      </c>
      <c r="Q191" s="223">
        <v>0.01475</v>
      </c>
      <c r="R191" s="223">
        <f>Q191*H191</f>
        <v>0.01475</v>
      </c>
      <c r="S191" s="223">
        <v>0</v>
      </c>
      <c r="T191" s="224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5" t="s">
        <v>278</v>
      </c>
      <c r="AT191" s="225" t="s">
        <v>165</v>
      </c>
      <c r="AU191" s="225" t="s">
        <v>81</v>
      </c>
      <c r="AY191" s="19" t="s">
        <v>163</v>
      </c>
      <c r="BE191" s="226">
        <f>IF(N191="základní",J191,0)</f>
        <v>0</v>
      </c>
      <c r="BF191" s="226">
        <f>IF(N191="snížená",J191,0)</f>
        <v>0</v>
      </c>
      <c r="BG191" s="226">
        <f>IF(N191="zákl. přenesená",J191,0)</f>
        <v>0</v>
      </c>
      <c r="BH191" s="226">
        <f>IF(N191="sníž. přenesená",J191,0)</f>
        <v>0</v>
      </c>
      <c r="BI191" s="226">
        <f>IF(N191="nulová",J191,0)</f>
        <v>0</v>
      </c>
      <c r="BJ191" s="19" t="s">
        <v>79</v>
      </c>
      <c r="BK191" s="226">
        <f>ROUND(I191*H191,2)</f>
        <v>0</v>
      </c>
      <c r="BL191" s="19" t="s">
        <v>278</v>
      </c>
      <c r="BM191" s="225" t="s">
        <v>1735</v>
      </c>
    </row>
    <row r="192" spans="1:47" s="2" customFormat="1" ht="12">
      <c r="A192" s="40"/>
      <c r="B192" s="41"/>
      <c r="C192" s="42"/>
      <c r="D192" s="227" t="s">
        <v>172</v>
      </c>
      <c r="E192" s="42"/>
      <c r="F192" s="228" t="s">
        <v>1736</v>
      </c>
      <c r="G192" s="42"/>
      <c r="H192" s="42"/>
      <c r="I192" s="229"/>
      <c r="J192" s="42"/>
      <c r="K192" s="42"/>
      <c r="L192" s="46"/>
      <c r="M192" s="230"/>
      <c r="N192" s="231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172</v>
      </c>
      <c r="AU192" s="19" t="s">
        <v>81</v>
      </c>
    </row>
    <row r="193" spans="1:47" s="2" customFormat="1" ht="12">
      <c r="A193" s="40"/>
      <c r="B193" s="41"/>
      <c r="C193" s="42"/>
      <c r="D193" s="232" t="s">
        <v>174</v>
      </c>
      <c r="E193" s="42"/>
      <c r="F193" s="233" t="s">
        <v>1737</v>
      </c>
      <c r="G193" s="42"/>
      <c r="H193" s="42"/>
      <c r="I193" s="229"/>
      <c r="J193" s="42"/>
      <c r="K193" s="42"/>
      <c r="L193" s="46"/>
      <c r="M193" s="230"/>
      <c r="N193" s="231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174</v>
      </c>
      <c r="AU193" s="19" t="s">
        <v>81</v>
      </c>
    </row>
    <row r="194" spans="1:65" s="2" customFormat="1" ht="24.15" customHeight="1">
      <c r="A194" s="40"/>
      <c r="B194" s="41"/>
      <c r="C194" s="214" t="s">
        <v>396</v>
      </c>
      <c r="D194" s="214" t="s">
        <v>165</v>
      </c>
      <c r="E194" s="215" t="s">
        <v>1738</v>
      </c>
      <c r="F194" s="216" t="s">
        <v>1739</v>
      </c>
      <c r="G194" s="217" t="s">
        <v>310</v>
      </c>
      <c r="H194" s="218">
        <v>1</v>
      </c>
      <c r="I194" s="219"/>
      <c r="J194" s="220">
        <f>ROUND(I194*H194,2)</f>
        <v>0</v>
      </c>
      <c r="K194" s="216" t="s">
        <v>169</v>
      </c>
      <c r="L194" s="46"/>
      <c r="M194" s="221" t="s">
        <v>19</v>
      </c>
      <c r="N194" s="222" t="s">
        <v>43</v>
      </c>
      <c r="O194" s="86"/>
      <c r="P194" s="223">
        <f>O194*H194</f>
        <v>0</v>
      </c>
      <c r="Q194" s="223">
        <v>0.00172</v>
      </c>
      <c r="R194" s="223">
        <f>Q194*H194</f>
        <v>0.00172</v>
      </c>
      <c r="S194" s="223">
        <v>0</v>
      </c>
      <c r="T194" s="224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25" t="s">
        <v>278</v>
      </c>
      <c r="AT194" s="225" t="s">
        <v>165</v>
      </c>
      <c r="AU194" s="225" t="s">
        <v>81</v>
      </c>
      <c r="AY194" s="19" t="s">
        <v>163</v>
      </c>
      <c r="BE194" s="226">
        <f>IF(N194="základní",J194,0)</f>
        <v>0</v>
      </c>
      <c r="BF194" s="226">
        <f>IF(N194="snížená",J194,0)</f>
        <v>0</v>
      </c>
      <c r="BG194" s="226">
        <f>IF(N194="zákl. přenesená",J194,0)</f>
        <v>0</v>
      </c>
      <c r="BH194" s="226">
        <f>IF(N194="sníž. přenesená",J194,0)</f>
        <v>0</v>
      </c>
      <c r="BI194" s="226">
        <f>IF(N194="nulová",J194,0)</f>
        <v>0</v>
      </c>
      <c r="BJ194" s="19" t="s">
        <v>79</v>
      </c>
      <c r="BK194" s="226">
        <f>ROUND(I194*H194,2)</f>
        <v>0</v>
      </c>
      <c r="BL194" s="19" t="s">
        <v>278</v>
      </c>
      <c r="BM194" s="225" t="s">
        <v>1740</v>
      </c>
    </row>
    <row r="195" spans="1:47" s="2" customFormat="1" ht="12">
      <c r="A195" s="40"/>
      <c r="B195" s="41"/>
      <c r="C195" s="42"/>
      <c r="D195" s="227" t="s">
        <v>172</v>
      </c>
      <c r="E195" s="42"/>
      <c r="F195" s="228" t="s">
        <v>1741</v>
      </c>
      <c r="G195" s="42"/>
      <c r="H195" s="42"/>
      <c r="I195" s="229"/>
      <c r="J195" s="42"/>
      <c r="K195" s="42"/>
      <c r="L195" s="46"/>
      <c r="M195" s="230"/>
      <c r="N195" s="231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172</v>
      </c>
      <c r="AU195" s="19" t="s">
        <v>81</v>
      </c>
    </row>
    <row r="196" spans="1:47" s="2" customFormat="1" ht="12">
      <c r="A196" s="40"/>
      <c r="B196" s="41"/>
      <c r="C196" s="42"/>
      <c r="D196" s="232" t="s">
        <v>174</v>
      </c>
      <c r="E196" s="42"/>
      <c r="F196" s="233" t="s">
        <v>1742</v>
      </c>
      <c r="G196" s="42"/>
      <c r="H196" s="42"/>
      <c r="I196" s="229"/>
      <c r="J196" s="42"/>
      <c r="K196" s="42"/>
      <c r="L196" s="46"/>
      <c r="M196" s="230"/>
      <c r="N196" s="231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174</v>
      </c>
      <c r="AU196" s="19" t="s">
        <v>81</v>
      </c>
    </row>
    <row r="197" spans="1:65" s="2" customFormat="1" ht="16.5" customHeight="1">
      <c r="A197" s="40"/>
      <c r="B197" s="41"/>
      <c r="C197" s="214" t="s">
        <v>401</v>
      </c>
      <c r="D197" s="214" t="s">
        <v>165</v>
      </c>
      <c r="E197" s="215" t="s">
        <v>1743</v>
      </c>
      <c r="F197" s="216" t="s">
        <v>1744</v>
      </c>
      <c r="G197" s="217" t="s">
        <v>310</v>
      </c>
      <c r="H197" s="218">
        <v>1</v>
      </c>
      <c r="I197" s="219"/>
      <c r="J197" s="220">
        <f>ROUND(I197*H197,2)</f>
        <v>0</v>
      </c>
      <c r="K197" s="216" t="s">
        <v>169</v>
      </c>
      <c r="L197" s="46"/>
      <c r="M197" s="221" t="s">
        <v>19</v>
      </c>
      <c r="N197" s="222" t="s">
        <v>43</v>
      </c>
      <c r="O197" s="86"/>
      <c r="P197" s="223">
        <f>O197*H197</f>
        <v>0</v>
      </c>
      <c r="Q197" s="223">
        <v>0.00184</v>
      </c>
      <c r="R197" s="223">
        <f>Q197*H197</f>
        <v>0.00184</v>
      </c>
      <c r="S197" s="223">
        <v>0</v>
      </c>
      <c r="T197" s="224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5" t="s">
        <v>278</v>
      </c>
      <c r="AT197" s="225" t="s">
        <v>165</v>
      </c>
      <c r="AU197" s="225" t="s">
        <v>81</v>
      </c>
      <c r="AY197" s="19" t="s">
        <v>163</v>
      </c>
      <c r="BE197" s="226">
        <f>IF(N197="základní",J197,0)</f>
        <v>0</v>
      </c>
      <c r="BF197" s="226">
        <f>IF(N197="snížená",J197,0)</f>
        <v>0</v>
      </c>
      <c r="BG197" s="226">
        <f>IF(N197="zákl. přenesená",J197,0)</f>
        <v>0</v>
      </c>
      <c r="BH197" s="226">
        <f>IF(N197="sníž. přenesená",J197,0)</f>
        <v>0</v>
      </c>
      <c r="BI197" s="226">
        <f>IF(N197="nulová",J197,0)</f>
        <v>0</v>
      </c>
      <c r="BJ197" s="19" t="s">
        <v>79</v>
      </c>
      <c r="BK197" s="226">
        <f>ROUND(I197*H197,2)</f>
        <v>0</v>
      </c>
      <c r="BL197" s="19" t="s">
        <v>278</v>
      </c>
      <c r="BM197" s="225" t="s">
        <v>1745</v>
      </c>
    </row>
    <row r="198" spans="1:47" s="2" customFormat="1" ht="12">
      <c r="A198" s="40"/>
      <c r="B198" s="41"/>
      <c r="C198" s="42"/>
      <c r="D198" s="227" t="s">
        <v>172</v>
      </c>
      <c r="E198" s="42"/>
      <c r="F198" s="228" t="s">
        <v>1746</v>
      </c>
      <c r="G198" s="42"/>
      <c r="H198" s="42"/>
      <c r="I198" s="229"/>
      <c r="J198" s="42"/>
      <c r="K198" s="42"/>
      <c r="L198" s="46"/>
      <c r="M198" s="230"/>
      <c r="N198" s="231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172</v>
      </c>
      <c r="AU198" s="19" t="s">
        <v>81</v>
      </c>
    </row>
    <row r="199" spans="1:47" s="2" customFormat="1" ht="12">
      <c r="A199" s="40"/>
      <c r="B199" s="41"/>
      <c r="C199" s="42"/>
      <c r="D199" s="232" t="s">
        <v>174</v>
      </c>
      <c r="E199" s="42"/>
      <c r="F199" s="233" t="s">
        <v>1747</v>
      </c>
      <c r="G199" s="42"/>
      <c r="H199" s="42"/>
      <c r="I199" s="229"/>
      <c r="J199" s="42"/>
      <c r="K199" s="42"/>
      <c r="L199" s="46"/>
      <c r="M199" s="230"/>
      <c r="N199" s="231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174</v>
      </c>
      <c r="AU199" s="19" t="s">
        <v>81</v>
      </c>
    </row>
    <row r="200" spans="1:47" s="2" customFormat="1" ht="12">
      <c r="A200" s="40"/>
      <c r="B200" s="41"/>
      <c r="C200" s="42"/>
      <c r="D200" s="227" t="s">
        <v>301</v>
      </c>
      <c r="E200" s="42"/>
      <c r="F200" s="266" t="s">
        <v>1748</v>
      </c>
      <c r="G200" s="42"/>
      <c r="H200" s="42"/>
      <c r="I200" s="229"/>
      <c r="J200" s="42"/>
      <c r="K200" s="42"/>
      <c r="L200" s="46"/>
      <c r="M200" s="230"/>
      <c r="N200" s="231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301</v>
      </c>
      <c r="AU200" s="19" t="s">
        <v>81</v>
      </c>
    </row>
    <row r="201" spans="1:65" s="2" customFormat="1" ht="24.15" customHeight="1">
      <c r="A201" s="40"/>
      <c r="B201" s="41"/>
      <c r="C201" s="214" t="s">
        <v>405</v>
      </c>
      <c r="D201" s="214" t="s">
        <v>165</v>
      </c>
      <c r="E201" s="215" t="s">
        <v>1152</v>
      </c>
      <c r="F201" s="216" t="s">
        <v>1153</v>
      </c>
      <c r="G201" s="217" t="s">
        <v>223</v>
      </c>
      <c r="H201" s="218">
        <v>0.058</v>
      </c>
      <c r="I201" s="219"/>
      <c r="J201" s="220">
        <f>ROUND(I201*H201,2)</f>
        <v>0</v>
      </c>
      <c r="K201" s="216" t="s">
        <v>169</v>
      </c>
      <c r="L201" s="46"/>
      <c r="M201" s="221" t="s">
        <v>19</v>
      </c>
      <c r="N201" s="222" t="s">
        <v>43</v>
      </c>
      <c r="O201" s="86"/>
      <c r="P201" s="223">
        <f>O201*H201</f>
        <v>0</v>
      </c>
      <c r="Q201" s="223">
        <v>0</v>
      </c>
      <c r="R201" s="223">
        <f>Q201*H201</f>
        <v>0</v>
      </c>
      <c r="S201" s="223">
        <v>0</v>
      </c>
      <c r="T201" s="224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5" t="s">
        <v>278</v>
      </c>
      <c r="AT201" s="225" t="s">
        <v>165</v>
      </c>
      <c r="AU201" s="225" t="s">
        <v>81</v>
      </c>
      <c r="AY201" s="19" t="s">
        <v>163</v>
      </c>
      <c r="BE201" s="226">
        <f>IF(N201="základní",J201,0)</f>
        <v>0</v>
      </c>
      <c r="BF201" s="226">
        <f>IF(N201="snížená",J201,0)</f>
        <v>0</v>
      </c>
      <c r="BG201" s="226">
        <f>IF(N201="zákl. přenesená",J201,0)</f>
        <v>0</v>
      </c>
      <c r="BH201" s="226">
        <f>IF(N201="sníž. přenesená",J201,0)</f>
        <v>0</v>
      </c>
      <c r="BI201" s="226">
        <f>IF(N201="nulová",J201,0)</f>
        <v>0</v>
      </c>
      <c r="BJ201" s="19" t="s">
        <v>79</v>
      </c>
      <c r="BK201" s="226">
        <f>ROUND(I201*H201,2)</f>
        <v>0</v>
      </c>
      <c r="BL201" s="19" t="s">
        <v>278</v>
      </c>
      <c r="BM201" s="225" t="s">
        <v>1749</v>
      </c>
    </row>
    <row r="202" spans="1:47" s="2" customFormat="1" ht="12">
      <c r="A202" s="40"/>
      <c r="B202" s="41"/>
      <c r="C202" s="42"/>
      <c r="D202" s="227" t="s">
        <v>172</v>
      </c>
      <c r="E202" s="42"/>
      <c r="F202" s="228" t="s">
        <v>1155</v>
      </c>
      <c r="G202" s="42"/>
      <c r="H202" s="42"/>
      <c r="I202" s="229"/>
      <c r="J202" s="42"/>
      <c r="K202" s="42"/>
      <c r="L202" s="46"/>
      <c r="M202" s="230"/>
      <c r="N202" s="231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172</v>
      </c>
      <c r="AU202" s="19" t="s">
        <v>81</v>
      </c>
    </row>
    <row r="203" spans="1:47" s="2" customFormat="1" ht="12">
      <c r="A203" s="40"/>
      <c r="B203" s="41"/>
      <c r="C203" s="42"/>
      <c r="D203" s="232" t="s">
        <v>174</v>
      </c>
      <c r="E203" s="42"/>
      <c r="F203" s="233" t="s">
        <v>1156</v>
      </c>
      <c r="G203" s="42"/>
      <c r="H203" s="42"/>
      <c r="I203" s="229"/>
      <c r="J203" s="42"/>
      <c r="K203" s="42"/>
      <c r="L203" s="46"/>
      <c r="M203" s="230"/>
      <c r="N203" s="231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174</v>
      </c>
      <c r="AU203" s="19" t="s">
        <v>81</v>
      </c>
    </row>
    <row r="204" spans="1:63" s="12" customFormat="1" ht="22.8" customHeight="1">
      <c r="A204" s="12"/>
      <c r="B204" s="198"/>
      <c r="C204" s="199"/>
      <c r="D204" s="200" t="s">
        <v>71</v>
      </c>
      <c r="E204" s="212" t="s">
        <v>1750</v>
      </c>
      <c r="F204" s="212" t="s">
        <v>1751</v>
      </c>
      <c r="G204" s="199"/>
      <c r="H204" s="199"/>
      <c r="I204" s="202"/>
      <c r="J204" s="213">
        <f>BK204</f>
        <v>0</v>
      </c>
      <c r="K204" s="199"/>
      <c r="L204" s="204"/>
      <c r="M204" s="205"/>
      <c r="N204" s="206"/>
      <c r="O204" s="206"/>
      <c r="P204" s="207">
        <f>SUM(P205:P207)</f>
        <v>0</v>
      </c>
      <c r="Q204" s="206"/>
      <c r="R204" s="207">
        <f>SUM(R205:R207)</f>
        <v>0.0085</v>
      </c>
      <c r="S204" s="206"/>
      <c r="T204" s="208">
        <f>SUM(T205:T207)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09" t="s">
        <v>81</v>
      </c>
      <c r="AT204" s="210" t="s">
        <v>71</v>
      </c>
      <c r="AU204" s="210" t="s">
        <v>79</v>
      </c>
      <c r="AY204" s="209" t="s">
        <v>163</v>
      </c>
      <c r="BK204" s="211">
        <f>SUM(BK205:BK207)</f>
        <v>0</v>
      </c>
    </row>
    <row r="205" spans="1:65" s="2" customFormat="1" ht="24.15" customHeight="1">
      <c r="A205" s="40"/>
      <c r="B205" s="41"/>
      <c r="C205" s="214" t="s">
        <v>412</v>
      </c>
      <c r="D205" s="214" t="s">
        <v>165</v>
      </c>
      <c r="E205" s="215" t="s">
        <v>1752</v>
      </c>
      <c r="F205" s="216" t="s">
        <v>1753</v>
      </c>
      <c r="G205" s="217" t="s">
        <v>310</v>
      </c>
      <c r="H205" s="218">
        <v>1</v>
      </c>
      <c r="I205" s="219"/>
      <c r="J205" s="220">
        <f>ROUND(I205*H205,2)</f>
        <v>0</v>
      </c>
      <c r="K205" s="216" t="s">
        <v>169</v>
      </c>
      <c r="L205" s="46"/>
      <c r="M205" s="221" t="s">
        <v>19</v>
      </c>
      <c r="N205" s="222" t="s">
        <v>43</v>
      </c>
      <c r="O205" s="86"/>
      <c r="P205" s="223">
        <f>O205*H205</f>
        <v>0</v>
      </c>
      <c r="Q205" s="223">
        <v>0.0085</v>
      </c>
      <c r="R205" s="223">
        <f>Q205*H205</f>
        <v>0.0085</v>
      </c>
      <c r="S205" s="223">
        <v>0</v>
      </c>
      <c r="T205" s="224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5" t="s">
        <v>278</v>
      </c>
      <c r="AT205" s="225" t="s">
        <v>165</v>
      </c>
      <c r="AU205" s="225" t="s">
        <v>81</v>
      </c>
      <c r="AY205" s="19" t="s">
        <v>163</v>
      </c>
      <c r="BE205" s="226">
        <f>IF(N205="základní",J205,0)</f>
        <v>0</v>
      </c>
      <c r="BF205" s="226">
        <f>IF(N205="snížená",J205,0)</f>
        <v>0</v>
      </c>
      <c r="BG205" s="226">
        <f>IF(N205="zákl. přenesená",J205,0)</f>
        <v>0</v>
      </c>
      <c r="BH205" s="226">
        <f>IF(N205="sníž. přenesená",J205,0)</f>
        <v>0</v>
      </c>
      <c r="BI205" s="226">
        <f>IF(N205="nulová",J205,0)</f>
        <v>0</v>
      </c>
      <c r="BJ205" s="19" t="s">
        <v>79</v>
      </c>
      <c r="BK205" s="226">
        <f>ROUND(I205*H205,2)</f>
        <v>0</v>
      </c>
      <c r="BL205" s="19" t="s">
        <v>278</v>
      </c>
      <c r="BM205" s="225" t="s">
        <v>1754</v>
      </c>
    </row>
    <row r="206" spans="1:47" s="2" customFormat="1" ht="12">
      <c r="A206" s="40"/>
      <c r="B206" s="41"/>
      <c r="C206" s="42"/>
      <c r="D206" s="227" t="s">
        <v>172</v>
      </c>
      <c r="E206" s="42"/>
      <c r="F206" s="228" t="s">
        <v>1755</v>
      </c>
      <c r="G206" s="42"/>
      <c r="H206" s="42"/>
      <c r="I206" s="229"/>
      <c r="J206" s="42"/>
      <c r="K206" s="42"/>
      <c r="L206" s="46"/>
      <c r="M206" s="230"/>
      <c r="N206" s="231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172</v>
      </c>
      <c r="AU206" s="19" t="s">
        <v>81</v>
      </c>
    </row>
    <row r="207" spans="1:47" s="2" customFormat="1" ht="12">
      <c r="A207" s="40"/>
      <c r="B207" s="41"/>
      <c r="C207" s="42"/>
      <c r="D207" s="232" t="s">
        <v>174</v>
      </c>
      <c r="E207" s="42"/>
      <c r="F207" s="233" t="s">
        <v>1756</v>
      </c>
      <c r="G207" s="42"/>
      <c r="H207" s="42"/>
      <c r="I207" s="229"/>
      <c r="J207" s="42"/>
      <c r="K207" s="42"/>
      <c r="L207" s="46"/>
      <c r="M207" s="270"/>
      <c r="N207" s="271"/>
      <c r="O207" s="272"/>
      <c r="P207" s="272"/>
      <c r="Q207" s="272"/>
      <c r="R207" s="272"/>
      <c r="S207" s="272"/>
      <c r="T207" s="273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174</v>
      </c>
      <c r="AU207" s="19" t="s">
        <v>81</v>
      </c>
    </row>
    <row r="208" spans="1:31" s="2" customFormat="1" ht="6.95" customHeight="1">
      <c r="A208" s="40"/>
      <c r="B208" s="61"/>
      <c r="C208" s="62"/>
      <c r="D208" s="62"/>
      <c r="E208" s="62"/>
      <c r="F208" s="62"/>
      <c r="G208" s="62"/>
      <c r="H208" s="62"/>
      <c r="I208" s="62"/>
      <c r="J208" s="62"/>
      <c r="K208" s="62"/>
      <c r="L208" s="46"/>
      <c r="M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</row>
  </sheetData>
  <sheetProtection password="CC35" sheet="1" objects="1" scenarios="1" formatColumns="0" formatRows="0" autoFilter="0"/>
  <autoFilter ref="C91:K20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0:H80"/>
    <mergeCell ref="E82:H82"/>
    <mergeCell ref="E84:H84"/>
    <mergeCell ref="L2:V2"/>
  </mergeCells>
  <hyperlinks>
    <hyperlink ref="F101" r:id="rId1" display="https://podminky.urs.cz/item/CS_URS_2024_01/721171903"/>
    <hyperlink ref="F104" r:id="rId2" display="https://podminky.urs.cz/item/CS_URS_2024_01/721171905"/>
    <hyperlink ref="F107" r:id="rId3" display="https://podminky.urs.cz/item/CS_URS_2024_01/721174042"/>
    <hyperlink ref="F110" r:id="rId4" display="https://podminky.urs.cz/item/CS_URS_2024_01/721174045"/>
    <hyperlink ref="F113" r:id="rId5" display="https://podminky.urs.cz/item/CS_URS_2024_01/721194104"/>
    <hyperlink ref="F116" r:id="rId6" display="https://podminky.urs.cz/item/CS_URS_2024_01/721194105"/>
    <hyperlink ref="F119" r:id="rId7" display="https://podminky.urs.cz/item/CS_URS_2024_01/721194109"/>
    <hyperlink ref="F122" r:id="rId8" display="https://podminky.urs.cz/item/CS_URS_2024_01/721211401"/>
    <hyperlink ref="F125" r:id="rId9" display="https://podminky.urs.cz/item/CS_URS_2024_01/721226511"/>
    <hyperlink ref="F128" r:id="rId10" display="https://podminky.urs.cz/item/CS_URS_2024_01/721290111"/>
    <hyperlink ref="F131" r:id="rId11" display="https://podminky.urs.cz/item/CS_URS_2024_01/998721101"/>
    <hyperlink ref="F135" r:id="rId12" display="https://podminky.urs.cz/item/CS_URS_2024_01/722130105"/>
    <hyperlink ref="F138" r:id="rId13" display="https://podminky.urs.cz/item/CS_URS_2024_01/722130991"/>
    <hyperlink ref="F141" r:id="rId14" display="https://podminky.urs.cz/item/CS_URS_2024_01/722130993"/>
    <hyperlink ref="F144" r:id="rId15" display="https://podminky.urs.cz/item/CS_URS_2024_01/722174002"/>
    <hyperlink ref="F147" r:id="rId16" display="https://podminky.urs.cz/item/CS_URS_2024_01/722181221"/>
    <hyperlink ref="F150" r:id="rId17" display="https://podminky.urs.cz/item/CS_URS_2024_01/722181222"/>
    <hyperlink ref="F153" r:id="rId18" display="https://podminky.urs.cz/item/CS_URS_2024_01/722190401"/>
    <hyperlink ref="F156" r:id="rId19" display="https://podminky.urs.cz/item/CS_URS_2024_01/722220151"/>
    <hyperlink ref="F159" r:id="rId20" display="https://podminky.urs.cz/item/CS_URS_2024_01/722240101"/>
    <hyperlink ref="F162" r:id="rId21" display="https://podminky.urs.cz/item/CS_URS_2024_01/722250133"/>
    <hyperlink ref="F165" r:id="rId22" display="https://podminky.urs.cz/item/CS_URS_2024_01/722290226"/>
    <hyperlink ref="F168" r:id="rId23" display="https://podminky.urs.cz/item/CS_URS_2024_01/722290234"/>
    <hyperlink ref="F171" r:id="rId24" display="https://podminky.urs.cz/item/CS_URS_2024_01/998722101"/>
    <hyperlink ref="F175" r:id="rId25" display="https://podminky.urs.cz/item/CS_URS_2024_01/725112022"/>
    <hyperlink ref="F178" r:id="rId26" display="https://podminky.urs.cz/item/CS_URS_2024_01/725211681"/>
    <hyperlink ref="F181" r:id="rId27" display="https://podminky.urs.cz/item/CS_URS_2024_01/725291668"/>
    <hyperlink ref="F188" r:id="rId28" display="https://podminky.urs.cz/item/CS_URS_2024_01/725291669"/>
    <hyperlink ref="F193" r:id="rId29" display="https://podminky.urs.cz/item/CS_URS_2024_01/725331111"/>
    <hyperlink ref="F196" r:id="rId30" display="https://podminky.urs.cz/item/CS_URS_2024_01/725821312"/>
    <hyperlink ref="F199" r:id="rId31" display="https://podminky.urs.cz/item/CS_URS_2024_01/725822613"/>
    <hyperlink ref="F203" r:id="rId32" display="https://podminky.urs.cz/item/CS_URS_2024_01/998725101"/>
    <hyperlink ref="F207" r:id="rId33" display="https://podminky.urs.cz/item/CS_URS_2024_01/72611104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93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81</v>
      </c>
    </row>
    <row r="4" spans="2:46" s="1" customFormat="1" ht="24.95" customHeight="1">
      <c r="B4" s="22"/>
      <c r="D4" s="142" t="s">
        <v>116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Rekonstrukce školní jídelny ZŠ Špičák R2</v>
      </c>
      <c r="F7" s="144"/>
      <c r="G7" s="144"/>
      <c r="H7" s="144"/>
      <c r="L7" s="22"/>
    </row>
    <row r="8" spans="1:31" s="2" customFormat="1" ht="12" customHeight="1">
      <c r="A8" s="40"/>
      <c r="B8" s="46"/>
      <c r="C8" s="40"/>
      <c r="D8" s="144" t="s">
        <v>117</v>
      </c>
      <c r="E8" s="40"/>
      <c r="F8" s="40"/>
      <c r="G8" s="40"/>
      <c r="H8" s="40"/>
      <c r="I8" s="40"/>
      <c r="J8" s="40"/>
      <c r="K8" s="40"/>
      <c r="L8" s="14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7" t="s">
        <v>1757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4" t="s">
        <v>18</v>
      </c>
      <c r="E11" s="40"/>
      <c r="F11" s="135" t="s">
        <v>19</v>
      </c>
      <c r="G11" s="40"/>
      <c r="H11" s="40"/>
      <c r="I11" s="144" t="s">
        <v>20</v>
      </c>
      <c r="J11" s="135" t="s">
        <v>19</v>
      </c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4" t="s">
        <v>21</v>
      </c>
      <c r="E12" s="40"/>
      <c r="F12" s="135" t="s">
        <v>22</v>
      </c>
      <c r="G12" s="40"/>
      <c r="H12" s="40"/>
      <c r="I12" s="144" t="s">
        <v>23</v>
      </c>
      <c r="J12" s="148" t="str">
        <f>'Rekapitulace stavby'!AN8</f>
        <v>5. 3. 2024</v>
      </c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25</v>
      </c>
      <c r="E14" s="40"/>
      <c r="F14" s="40"/>
      <c r="G14" s="40"/>
      <c r="H14" s="40"/>
      <c r="I14" s="144" t="s">
        <v>26</v>
      </c>
      <c r="J14" s="135" t="s">
        <v>19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27</v>
      </c>
      <c r="F15" s="40"/>
      <c r="G15" s="40"/>
      <c r="H15" s="40"/>
      <c r="I15" s="144" t="s">
        <v>28</v>
      </c>
      <c r="J15" s="135" t="s">
        <v>19</v>
      </c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4" t="s">
        <v>29</v>
      </c>
      <c r="E17" s="40"/>
      <c r="F17" s="40"/>
      <c r="G17" s="40"/>
      <c r="H17" s="40"/>
      <c r="I17" s="144" t="s">
        <v>26</v>
      </c>
      <c r="J17" s="35" t="str">
        <f>'Rekapitulace stavby'!AN13</f>
        <v>Vyplň údaj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4" t="s">
        <v>28</v>
      </c>
      <c r="J18" s="35" t="str">
        <f>'Rekapitulace stavby'!AN14</f>
        <v>Vyplň údaj</v>
      </c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4" t="s">
        <v>31</v>
      </c>
      <c r="E20" s="40"/>
      <c r="F20" s="40"/>
      <c r="G20" s="40"/>
      <c r="H20" s="40"/>
      <c r="I20" s="144" t="s">
        <v>26</v>
      </c>
      <c r="J20" s="135" t="str">
        <f>IF('Rekapitulace stavby'!AN16="","",'Rekapitulace stavby'!AN16)</f>
        <v/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tr">
        <f>IF('Rekapitulace stavby'!E17="","",'Rekapitulace stavby'!E17)</f>
        <v xml:space="preserve"> </v>
      </c>
      <c r="F21" s="40"/>
      <c r="G21" s="40"/>
      <c r="H21" s="40"/>
      <c r="I21" s="144" t="s">
        <v>28</v>
      </c>
      <c r="J21" s="135" t="str">
        <f>IF('Rekapitulace stavby'!AN17="","",'Rekapitulace stavby'!AN17)</f>
        <v/>
      </c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4" t="s">
        <v>34</v>
      </c>
      <c r="E23" s="40"/>
      <c r="F23" s="40"/>
      <c r="G23" s="40"/>
      <c r="H23" s="40"/>
      <c r="I23" s="144" t="s">
        <v>26</v>
      </c>
      <c r="J23" s="135" t="s">
        <v>19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35</v>
      </c>
      <c r="F24" s="40"/>
      <c r="G24" s="40"/>
      <c r="H24" s="40"/>
      <c r="I24" s="144" t="s">
        <v>28</v>
      </c>
      <c r="J24" s="135" t="s">
        <v>19</v>
      </c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4" t="s">
        <v>36</v>
      </c>
      <c r="E26" s="40"/>
      <c r="F26" s="40"/>
      <c r="G26" s="40"/>
      <c r="H26" s="40"/>
      <c r="I26" s="40"/>
      <c r="J26" s="40"/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9"/>
      <c r="B27" s="150"/>
      <c r="C27" s="149"/>
      <c r="D27" s="149"/>
      <c r="E27" s="151" t="s">
        <v>19</v>
      </c>
      <c r="F27" s="151"/>
      <c r="G27" s="151"/>
      <c r="H27" s="151"/>
      <c r="I27" s="149"/>
      <c r="J27" s="149"/>
      <c r="K27" s="149"/>
      <c r="L27" s="152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3"/>
      <c r="E29" s="153"/>
      <c r="F29" s="153"/>
      <c r="G29" s="153"/>
      <c r="H29" s="153"/>
      <c r="I29" s="153"/>
      <c r="J29" s="153"/>
      <c r="K29" s="153"/>
      <c r="L29" s="14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4" t="s">
        <v>38</v>
      </c>
      <c r="E30" s="40"/>
      <c r="F30" s="40"/>
      <c r="G30" s="40"/>
      <c r="H30" s="40"/>
      <c r="I30" s="40"/>
      <c r="J30" s="155">
        <f>ROUND(J105,2)</f>
        <v>0</v>
      </c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6" t="s">
        <v>40</v>
      </c>
      <c r="G32" s="40"/>
      <c r="H32" s="40"/>
      <c r="I32" s="156" t="s">
        <v>39</v>
      </c>
      <c r="J32" s="156" t="s">
        <v>41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7" t="s">
        <v>42</v>
      </c>
      <c r="E33" s="144" t="s">
        <v>43</v>
      </c>
      <c r="F33" s="158">
        <f>ROUND((SUM(BE105:BE1119)),2)</f>
        <v>0</v>
      </c>
      <c r="G33" s="40"/>
      <c r="H33" s="40"/>
      <c r="I33" s="159">
        <v>0.21</v>
      </c>
      <c r="J33" s="158">
        <f>ROUND(((SUM(BE105:BE1119))*I33),2)</f>
        <v>0</v>
      </c>
      <c r="K33" s="40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4" t="s">
        <v>44</v>
      </c>
      <c r="F34" s="158">
        <f>ROUND((SUM(BF105:BF1119)),2)</f>
        <v>0</v>
      </c>
      <c r="G34" s="40"/>
      <c r="H34" s="40"/>
      <c r="I34" s="159">
        <v>0.15</v>
      </c>
      <c r="J34" s="158">
        <f>ROUND(((SUM(BF105:BF1119))*I34),2)</f>
        <v>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4" t="s">
        <v>45</v>
      </c>
      <c r="F35" s="158">
        <f>ROUND((SUM(BG105:BG1119)),2)</f>
        <v>0</v>
      </c>
      <c r="G35" s="40"/>
      <c r="H35" s="40"/>
      <c r="I35" s="159">
        <v>0.21</v>
      </c>
      <c r="J35" s="158">
        <f>0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4" t="s">
        <v>46</v>
      </c>
      <c r="F36" s="158">
        <f>ROUND((SUM(BH105:BH1119)),2)</f>
        <v>0</v>
      </c>
      <c r="G36" s="40"/>
      <c r="H36" s="40"/>
      <c r="I36" s="159">
        <v>0.15</v>
      </c>
      <c r="J36" s="158">
        <f>0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47</v>
      </c>
      <c r="F37" s="158">
        <f>ROUND((SUM(BI105:BI1119)),2)</f>
        <v>0</v>
      </c>
      <c r="G37" s="40"/>
      <c r="H37" s="40"/>
      <c r="I37" s="159">
        <v>0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0"/>
      <c r="D39" s="161" t="s">
        <v>48</v>
      </c>
      <c r="E39" s="162"/>
      <c r="F39" s="162"/>
      <c r="G39" s="163" t="s">
        <v>49</v>
      </c>
      <c r="H39" s="164" t="s">
        <v>50</v>
      </c>
      <c r="I39" s="162"/>
      <c r="J39" s="165">
        <f>SUM(J30:J37)</f>
        <v>0</v>
      </c>
      <c r="K39" s="166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119</v>
      </c>
      <c r="D45" s="42"/>
      <c r="E45" s="42"/>
      <c r="F45" s="42"/>
      <c r="G45" s="42"/>
      <c r="H45" s="42"/>
      <c r="I45" s="42"/>
      <c r="J45" s="42"/>
      <c r="K45" s="42"/>
      <c r="L45" s="14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1" t="str">
        <f>E7</f>
        <v>Rekonstrukce školní jídelny ZŠ Špičák R2</v>
      </c>
      <c r="F48" s="34"/>
      <c r="G48" s="34"/>
      <c r="H48" s="34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117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02 - SO 02 Zateplení obálky budovy</v>
      </c>
      <c r="F50" s="42"/>
      <c r="G50" s="42"/>
      <c r="H50" s="42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Česká Lípa</v>
      </c>
      <c r="G52" s="42"/>
      <c r="H52" s="42"/>
      <c r="I52" s="34" t="s">
        <v>23</v>
      </c>
      <c r="J52" s="74" t="str">
        <f>IF(J12="","",J12)</f>
        <v>5. 3. 2024</v>
      </c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Č. Lípa</v>
      </c>
      <c r="G54" s="42"/>
      <c r="H54" s="42"/>
      <c r="I54" s="34" t="s">
        <v>31</v>
      </c>
      <c r="J54" s="38" t="str">
        <f>E21</f>
        <v xml:space="preserve"> </v>
      </c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J. Nešněra</v>
      </c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2" t="s">
        <v>120</v>
      </c>
      <c r="D57" s="173"/>
      <c r="E57" s="173"/>
      <c r="F57" s="173"/>
      <c r="G57" s="173"/>
      <c r="H57" s="173"/>
      <c r="I57" s="173"/>
      <c r="J57" s="174" t="s">
        <v>121</v>
      </c>
      <c r="K57" s="173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5" t="s">
        <v>70</v>
      </c>
      <c r="D59" s="42"/>
      <c r="E59" s="42"/>
      <c r="F59" s="42"/>
      <c r="G59" s="42"/>
      <c r="H59" s="42"/>
      <c r="I59" s="42"/>
      <c r="J59" s="104">
        <f>J105</f>
        <v>0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122</v>
      </c>
    </row>
    <row r="60" spans="1:31" s="9" customFormat="1" ht="24.95" customHeight="1">
      <c r="A60" s="9"/>
      <c r="B60" s="176"/>
      <c r="C60" s="177"/>
      <c r="D60" s="178" t="s">
        <v>123</v>
      </c>
      <c r="E60" s="179"/>
      <c r="F60" s="179"/>
      <c r="G60" s="179"/>
      <c r="H60" s="179"/>
      <c r="I60" s="179"/>
      <c r="J60" s="180">
        <f>J106</f>
        <v>0</v>
      </c>
      <c r="K60" s="177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2"/>
      <c r="C61" s="127"/>
      <c r="D61" s="183" t="s">
        <v>124</v>
      </c>
      <c r="E61" s="184"/>
      <c r="F61" s="184"/>
      <c r="G61" s="184"/>
      <c r="H61" s="184"/>
      <c r="I61" s="184"/>
      <c r="J61" s="185">
        <f>J107</f>
        <v>0</v>
      </c>
      <c r="K61" s="127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2"/>
      <c r="C62" s="127"/>
      <c r="D62" s="183" t="s">
        <v>125</v>
      </c>
      <c r="E62" s="184"/>
      <c r="F62" s="184"/>
      <c r="G62" s="184"/>
      <c r="H62" s="184"/>
      <c r="I62" s="184"/>
      <c r="J62" s="185">
        <f>J146</f>
        <v>0</v>
      </c>
      <c r="K62" s="127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2"/>
      <c r="C63" s="127"/>
      <c r="D63" s="183" t="s">
        <v>126</v>
      </c>
      <c r="E63" s="184"/>
      <c r="F63" s="184"/>
      <c r="G63" s="184"/>
      <c r="H63" s="184"/>
      <c r="I63" s="184"/>
      <c r="J63" s="185">
        <f>J165</f>
        <v>0</v>
      </c>
      <c r="K63" s="127"/>
      <c r="L63" s="18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2"/>
      <c r="C64" s="127"/>
      <c r="D64" s="183" t="s">
        <v>127</v>
      </c>
      <c r="E64" s="184"/>
      <c r="F64" s="184"/>
      <c r="G64" s="184"/>
      <c r="H64" s="184"/>
      <c r="I64" s="184"/>
      <c r="J64" s="185">
        <f>J187</f>
        <v>0</v>
      </c>
      <c r="K64" s="127"/>
      <c r="L64" s="18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2"/>
      <c r="C65" s="127"/>
      <c r="D65" s="183" t="s">
        <v>128</v>
      </c>
      <c r="E65" s="184"/>
      <c r="F65" s="184"/>
      <c r="G65" s="184"/>
      <c r="H65" s="184"/>
      <c r="I65" s="184"/>
      <c r="J65" s="185">
        <f>J198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7"/>
      <c r="D66" s="183" t="s">
        <v>129</v>
      </c>
      <c r="E66" s="184"/>
      <c r="F66" s="184"/>
      <c r="G66" s="184"/>
      <c r="H66" s="184"/>
      <c r="I66" s="184"/>
      <c r="J66" s="185">
        <f>J209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7"/>
      <c r="D67" s="183" t="s">
        <v>1758</v>
      </c>
      <c r="E67" s="184"/>
      <c r="F67" s="184"/>
      <c r="G67" s="184"/>
      <c r="H67" s="184"/>
      <c r="I67" s="184"/>
      <c r="J67" s="185">
        <f>J427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7"/>
      <c r="D68" s="183" t="s">
        <v>130</v>
      </c>
      <c r="E68" s="184"/>
      <c r="F68" s="184"/>
      <c r="G68" s="184"/>
      <c r="H68" s="184"/>
      <c r="I68" s="184"/>
      <c r="J68" s="185">
        <f>J443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2"/>
      <c r="C69" s="127"/>
      <c r="D69" s="183" t="s">
        <v>131</v>
      </c>
      <c r="E69" s="184"/>
      <c r="F69" s="184"/>
      <c r="G69" s="184"/>
      <c r="H69" s="184"/>
      <c r="I69" s="184"/>
      <c r="J69" s="185">
        <f>J514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2"/>
      <c r="C70" s="127"/>
      <c r="D70" s="183" t="s">
        <v>132</v>
      </c>
      <c r="E70" s="184"/>
      <c r="F70" s="184"/>
      <c r="G70" s="184"/>
      <c r="H70" s="184"/>
      <c r="I70" s="184"/>
      <c r="J70" s="185">
        <f>J543</f>
        <v>0</v>
      </c>
      <c r="K70" s="127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76"/>
      <c r="C71" s="177"/>
      <c r="D71" s="178" t="s">
        <v>133</v>
      </c>
      <c r="E71" s="179"/>
      <c r="F71" s="179"/>
      <c r="G71" s="179"/>
      <c r="H71" s="179"/>
      <c r="I71" s="179"/>
      <c r="J71" s="180">
        <f>J547</f>
        <v>0</v>
      </c>
      <c r="K71" s="177"/>
      <c r="L71" s="181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82"/>
      <c r="C72" s="127"/>
      <c r="D72" s="183" t="s">
        <v>1759</v>
      </c>
      <c r="E72" s="184"/>
      <c r="F72" s="184"/>
      <c r="G72" s="184"/>
      <c r="H72" s="184"/>
      <c r="I72" s="184"/>
      <c r="J72" s="185">
        <f>J548</f>
        <v>0</v>
      </c>
      <c r="K72" s="127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2"/>
      <c r="C73" s="127"/>
      <c r="D73" s="183" t="s">
        <v>134</v>
      </c>
      <c r="E73" s="184"/>
      <c r="F73" s="184"/>
      <c r="G73" s="184"/>
      <c r="H73" s="184"/>
      <c r="I73" s="184"/>
      <c r="J73" s="185">
        <f>J631</f>
        <v>0</v>
      </c>
      <c r="K73" s="127"/>
      <c r="L73" s="18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2"/>
      <c r="C74" s="127"/>
      <c r="D74" s="183" t="s">
        <v>135</v>
      </c>
      <c r="E74" s="184"/>
      <c r="F74" s="184"/>
      <c r="G74" s="184"/>
      <c r="H74" s="184"/>
      <c r="I74" s="184"/>
      <c r="J74" s="185">
        <f>J708</f>
        <v>0</v>
      </c>
      <c r="K74" s="127"/>
      <c r="L74" s="186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2"/>
      <c r="C75" s="127"/>
      <c r="D75" s="183" t="s">
        <v>138</v>
      </c>
      <c r="E75" s="184"/>
      <c r="F75" s="184"/>
      <c r="G75" s="184"/>
      <c r="H75" s="184"/>
      <c r="I75" s="184"/>
      <c r="J75" s="185">
        <f>J727</f>
        <v>0</v>
      </c>
      <c r="K75" s="127"/>
      <c r="L75" s="186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2"/>
      <c r="C76" s="127"/>
      <c r="D76" s="183" t="s">
        <v>1760</v>
      </c>
      <c r="E76" s="184"/>
      <c r="F76" s="184"/>
      <c r="G76" s="184"/>
      <c r="H76" s="184"/>
      <c r="I76" s="184"/>
      <c r="J76" s="185">
        <f>J743</f>
        <v>0</v>
      </c>
      <c r="K76" s="127"/>
      <c r="L76" s="186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2"/>
      <c r="C77" s="127"/>
      <c r="D77" s="183" t="s">
        <v>139</v>
      </c>
      <c r="E77" s="184"/>
      <c r="F77" s="184"/>
      <c r="G77" s="184"/>
      <c r="H77" s="184"/>
      <c r="I77" s="184"/>
      <c r="J77" s="185">
        <f>J753</f>
        <v>0</v>
      </c>
      <c r="K77" s="127"/>
      <c r="L77" s="186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2"/>
      <c r="C78" s="127"/>
      <c r="D78" s="183" t="s">
        <v>140</v>
      </c>
      <c r="E78" s="184"/>
      <c r="F78" s="184"/>
      <c r="G78" s="184"/>
      <c r="H78" s="184"/>
      <c r="I78" s="184"/>
      <c r="J78" s="185">
        <f>J774</f>
        <v>0</v>
      </c>
      <c r="K78" s="127"/>
      <c r="L78" s="186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82"/>
      <c r="C79" s="127"/>
      <c r="D79" s="183" t="s">
        <v>1761</v>
      </c>
      <c r="E79" s="184"/>
      <c r="F79" s="184"/>
      <c r="G79" s="184"/>
      <c r="H79" s="184"/>
      <c r="I79" s="184"/>
      <c r="J79" s="185">
        <f>J782</f>
        <v>0</v>
      </c>
      <c r="K79" s="127"/>
      <c r="L79" s="186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82"/>
      <c r="C80" s="127"/>
      <c r="D80" s="183" t="s">
        <v>141</v>
      </c>
      <c r="E80" s="184"/>
      <c r="F80" s="184"/>
      <c r="G80" s="184"/>
      <c r="H80" s="184"/>
      <c r="I80" s="184"/>
      <c r="J80" s="185">
        <f>J827</f>
        <v>0</v>
      </c>
      <c r="K80" s="127"/>
      <c r="L80" s="186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82"/>
      <c r="C81" s="127"/>
      <c r="D81" s="183" t="s">
        <v>142</v>
      </c>
      <c r="E81" s="184"/>
      <c r="F81" s="184"/>
      <c r="G81" s="184"/>
      <c r="H81" s="184"/>
      <c r="I81" s="184"/>
      <c r="J81" s="185">
        <f>J893</f>
        <v>0</v>
      </c>
      <c r="K81" s="127"/>
      <c r="L81" s="186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82"/>
      <c r="C82" s="127"/>
      <c r="D82" s="183" t="s">
        <v>143</v>
      </c>
      <c r="E82" s="184"/>
      <c r="F82" s="184"/>
      <c r="G82" s="184"/>
      <c r="H82" s="184"/>
      <c r="I82" s="184"/>
      <c r="J82" s="185">
        <f>J1028</f>
        <v>0</v>
      </c>
      <c r="K82" s="127"/>
      <c r="L82" s="186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82"/>
      <c r="C83" s="127"/>
      <c r="D83" s="183" t="s">
        <v>1762</v>
      </c>
      <c r="E83" s="184"/>
      <c r="F83" s="184"/>
      <c r="G83" s="184"/>
      <c r="H83" s="184"/>
      <c r="I83" s="184"/>
      <c r="J83" s="185">
        <f>J1065</f>
        <v>0</v>
      </c>
      <c r="K83" s="127"/>
      <c r="L83" s="186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82"/>
      <c r="C84" s="127"/>
      <c r="D84" s="183" t="s">
        <v>144</v>
      </c>
      <c r="E84" s="184"/>
      <c r="F84" s="184"/>
      <c r="G84" s="184"/>
      <c r="H84" s="184"/>
      <c r="I84" s="184"/>
      <c r="J84" s="185">
        <f>J1078</f>
        <v>0</v>
      </c>
      <c r="K84" s="127"/>
      <c r="L84" s="186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9.9" customHeight="1">
      <c r="A85" s="10"/>
      <c r="B85" s="182"/>
      <c r="C85" s="127"/>
      <c r="D85" s="183" t="s">
        <v>145</v>
      </c>
      <c r="E85" s="184"/>
      <c r="F85" s="184"/>
      <c r="G85" s="184"/>
      <c r="H85" s="184"/>
      <c r="I85" s="184"/>
      <c r="J85" s="185">
        <f>J1090</f>
        <v>0</v>
      </c>
      <c r="K85" s="127"/>
      <c r="L85" s="186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2" customFormat="1" ht="21.8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61"/>
      <c r="C87" s="62"/>
      <c r="D87" s="62"/>
      <c r="E87" s="62"/>
      <c r="F87" s="62"/>
      <c r="G87" s="62"/>
      <c r="H87" s="62"/>
      <c r="I87" s="62"/>
      <c r="J87" s="62"/>
      <c r="K87" s="6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91" spans="1:31" s="2" customFormat="1" ht="6.95" customHeight="1">
      <c r="A91" s="40"/>
      <c r="B91" s="63"/>
      <c r="C91" s="64"/>
      <c r="D91" s="64"/>
      <c r="E91" s="64"/>
      <c r="F91" s="64"/>
      <c r="G91" s="64"/>
      <c r="H91" s="64"/>
      <c r="I91" s="64"/>
      <c r="J91" s="64"/>
      <c r="K91" s="64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4.95" customHeight="1">
      <c r="A92" s="40"/>
      <c r="B92" s="41"/>
      <c r="C92" s="25" t="s">
        <v>148</v>
      </c>
      <c r="D92" s="42"/>
      <c r="E92" s="42"/>
      <c r="F92" s="42"/>
      <c r="G92" s="42"/>
      <c r="H92" s="42"/>
      <c r="I92" s="42"/>
      <c r="J92" s="42"/>
      <c r="K92" s="42"/>
      <c r="L92" s="14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6.95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4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2" customHeight="1">
      <c r="A94" s="40"/>
      <c r="B94" s="41"/>
      <c r="C94" s="34" t="s">
        <v>16</v>
      </c>
      <c r="D94" s="42"/>
      <c r="E94" s="42"/>
      <c r="F94" s="42"/>
      <c r="G94" s="42"/>
      <c r="H94" s="42"/>
      <c r="I94" s="42"/>
      <c r="J94" s="42"/>
      <c r="K94" s="42"/>
      <c r="L94" s="146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6.5" customHeight="1">
      <c r="A95" s="40"/>
      <c r="B95" s="41"/>
      <c r="C95" s="42"/>
      <c r="D95" s="42"/>
      <c r="E95" s="171" t="str">
        <f>E7</f>
        <v>Rekonstrukce školní jídelny ZŠ Špičák R2</v>
      </c>
      <c r="F95" s="34"/>
      <c r="G95" s="34"/>
      <c r="H95" s="34"/>
      <c r="I95" s="42"/>
      <c r="J95" s="42"/>
      <c r="K95" s="42"/>
      <c r="L95" s="146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2" customHeight="1">
      <c r="A96" s="40"/>
      <c r="B96" s="41"/>
      <c r="C96" s="34" t="s">
        <v>117</v>
      </c>
      <c r="D96" s="42"/>
      <c r="E96" s="42"/>
      <c r="F96" s="42"/>
      <c r="G96" s="42"/>
      <c r="H96" s="42"/>
      <c r="I96" s="42"/>
      <c r="J96" s="42"/>
      <c r="K96" s="42"/>
      <c r="L96" s="146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16.5" customHeight="1">
      <c r="A97" s="40"/>
      <c r="B97" s="41"/>
      <c r="C97" s="42"/>
      <c r="D97" s="42"/>
      <c r="E97" s="71" t="str">
        <f>E9</f>
        <v>02 - SO 02 Zateplení obálky budovy</v>
      </c>
      <c r="F97" s="42"/>
      <c r="G97" s="42"/>
      <c r="H97" s="42"/>
      <c r="I97" s="42"/>
      <c r="J97" s="42"/>
      <c r="K97" s="42"/>
      <c r="L97" s="146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6.95" customHeight="1">
      <c r="A98" s="40"/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146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2" customFormat="1" ht="12" customHeight="1">
      <c r="A99" s="40"/>
      <c r="B99" s="41"/>
      <c r="C99" s="34" t="s">
        <v>21</v>
      </c>
      <c r="D99" s="42"/>
      <c r="E99" s="42"/>
      <c r="F99" s="29" t="str">
        <f>F12</f>
        <v>Česká Lípa</v>
      </c>
      <c r="G99" s="42"/>
      <c r="H99" s="42"/>
      <c r="I99" s="34" t="s">
        <v>23</v>
      </c>
      <c r="J99" s="74" t="str">
        <f>IF(J12="","",J12)</f>
        <v>5. 3. 2024</v>
      </c>
      <c r="K99" s="42"/>
      <c r="L99" s="146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2" customFormat="1" ht="6.95" customHeight="1">
      <c r="A100" s="40"/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146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1:31" s="2" customFormat="1" ht="15.15" customHeight="1">
      <c r="A101" s="40"/>
      <c r="B101" s="41"/>
      <c r="C101" s="34" t="s">
        <v>25</v>
      </c>
      <c r="D101" s="42"/>
      <c r="E101" s="42"/>
      <c r="F101" s="29" t="str">
        <f>E15</f>
        <v>Město Č. Lípa</v>
      </c>
      <c r="G101" s="42"/>
      <c r="H101" s="42"/>
      <c r="I101" s="34" t="s">
        <v>31</v>
      </c>
      <c r="J101" s="38" t="str">
        <f>E21</f>
        <v xml:space="preserve"> </v>
      </c>
      <c r="K101" s="42"/>
      <c r="L101" s="146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pans="1:31" s="2" customFormat="1" ht="15.15" customHeight="1">
      <c r="A102" s="40"/>
      <c r="B102" s="41"/>
      <c r="C102" s="34" t="s">
        <v>29</v>
      </c>
      <c r="D102" s="42"/>
      <c r="E102" s="42"/>
      <c r="F102" s="29" t="str">
        <f>IF(E18="","",E18)</f>
        <v>Vyplň údaj</v>
      </c>
      <c r="G102" s="42"/>
      <c r="H102" s="42"/>
      <c r="I102" s="34" t="s">
        <v>34</v>
      </c>
      <c r="J102" s="38" t="str">
        <f>E24</f>
        <v>J. Nešněra</v>
      </c>
      <c r="K102" s="42"/>
      <c r="L102" s="146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pans="1:31" s="2" customFormat="1" ht="10.3" customHeight="1">
      <c r="A103" s="40"/>
      <c r="B103" s="41"/>
      <c r="C103" s="42"/>
      <c r="D103" s="42"/>
      <c r="E103" s="42"/>
      <c r="F103" s="42"/>
      <c r="G103" s="42"/>
      <c r="H103" s="42"/>
      <c r="I103" s="42"/>
      <c r="J103" s="42"/>
      <c r="K103" s="42"/>
      <c r="L103" s="146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pans="1:31" s="11" customFormat="1" ht="29.25" customHeight="1">
      <c r="A104" s="187"/>
      <c r="B104" s="188"/>
      <c r="C104" s="189" t="s">
        <v>149</v>
      </c>
      <c r="D104" s="190" t="s">
        <v>57</v>
      </c>
      <c r="E104" s="190" t="s">
        <v>53</v>
      </c>
      <c r="F104" s="190" t="s">
        <v>54</v>
      </c>
      <c r="G104" s="190" t="s">
        <v>150</v>
      </c>
      <c r="H104" s="190" t="s">
        <v>151</v>
      </c>
      <c r="I104" s="190" t="s">
        <v>152</v>
      </c>
      <c r="J104" s="190" t="s">
        <v>121</v>
      </c>
      <c r="K104" s="191" t="s">
        <v>153</v>
      </c>
      <c r="L104" s="192"/>
      <c r="M104" s="94" t="s">
        <v>19</v>
      </c>
      <c r="N104" s="95" t="s">
        <v>42</v>
      </c>
      <c r="O104" s="95" t="s">
        <v>154</v>
      </c>
      <c r="P104" s="95" t="s">
        <v>155</v>
      </c>
      <c r="Q104" s="95" t="s">
        <v>156</v>
      </c>
      <c r="R104" s="95" t="s">
        <v>157</v>
      </c>
      <c r="S104" s="95" t="s">
        <v>158</v>
      </c>
      <c r="T104" s="96" t="s">
        <v>159</v>
      </c>
      <c r="U104" s="187"/>
      <c r="V104" s="187"/>
      <c r="W104" s="187"/>
      <c r="X104" s="187"/>
      <c r="Y104" s="187"/>
      <c r="Z104" s="187"/>
      <c r="AA104" s="187"/>
      <c r="AB104" s="187"/>
      <c r="AC104" s="187"/>
      <c r="AD104" s="187"/>
      <c r="AE104" s="187"/>
    </row>
    <row r="105" spans="1:63" s="2" customFormat="1" ht="22.8" customHeight="1">
      <c r="A105" s="40"/>
      <c r="B105" s="41"/>
      <c r="C105" s="101" t="s">
        <v>160</v>
      </c>
      <c r="D105" s="42"/>
      <c r="E105" s="42"/>
      <c r="F105" s="42"/>
      <c r="G105" s="42"/>
      <c r="H105" s="42"/>
      <c r="I105" s="42"/>
      <c r="J105" s="193">
        <f>BK105</f>
        <v>0</v>
      </c>
      <c r="K105" s="42"/>
      <c r="L105" s="46"/>
      <c r="M105" s="97"/>
      <c r="N105" s="194"/>
      <c r="O105" s="98"/>
      <c r="P105" s="195">
        <f>P106+P547</f>
        <v>0</v>
      </c>
      <c r="Q105" s="98"/>
      <c r="R105" s="195">
        <f>R106+R547</f>
        <v>215.49047174</v>
      </c>
      <c r="S105" s="98"/>
      <c r="T105" s="196">
        <f>T106+T547</f>
        <v>46.00006343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71</v>
      </c>
      <c r="AU105" s="19" t="s">
        <v>122</v>
      </c>
      <c r="BK105" s="197">
        <f>BK106+BK547</f>
        <v>0</v>
      </c>
    </row>
    <row r="106" spans="1:63" s="12" customFormat="1" ht="25.9" customHeight="1">
      <c r="A106" s="12"/>
      <c r="B106" s="198"/>
      <c r="C106" s="199"/>
      <c r="D106" s="200" t="s">
        <v>71</v>
      </c>
      <c r="E106" s="201" t="s">
        <v>161</v>
      </c>
      <c r="F106" s="201" t="s">
        <v>162</v>
      </c>
      <c r="G106" s="199"/>
      <c r="H106" s="199"/>
      <c r="I106" s="202"/>
      <c r="J106" s="203">
        <f>BK106</f>
        <v>0</v>
      </c>
      <c r="K106" s="199"/>
      <c r="L106" s="204"/>
      <c r="M106" s="205"/>
      <c r="N106" s="206"/>
      <c r="O106" s="206"/>
      <c r="P106" s="207">
        <f>P107+P146+P165+P187+P198+P209+P427+P443+P514+P543</f>
        <v>0</v>
      </c>
      <c r="Q106" s="206"/>
      <c r="R106" s="207">
        <f>R107+R146+R165+R187+R198+R209+R427+R443+R514+R543</f>
        <v>157.15729127</v>
      </c>
      <c r="S106" s="206"/>
      <c r="T106" s="208">
        <f>T107+T146+T165+T187+T198+T209+T427+T443+T514+T543</f>
        <v>25.708697230000002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9" t="s">
        <v>79</v>
      </c>
      <c r="AT106" s="210" t="s">
        <v>71</v>
      </c>
      <c r="AU106" s="210" t="s">
        <v>72</v>
      </c>
      <c r="AY106" s="209" t="s">
        <v>163</v>
      </c>
      <c r="BK106" s="211">
        <f>BK107+BK146+BK165+BK187+BK198+BK209+BK427+BK443+BK514+BK543</f>
        <v>0</v>
      </c>
    </row>
    <row r="107" spans="1:63" s="12" customFormat="1" ht="22.8" customHeight="1">
      <c r="A107" s="12"/>
      <c r="B107" s="198"/>
      <c r="C107" s="199"/>
      <c r="D107" s="200" t="s">
        <v>71</v>
      </c>
      <c r="E107" s="212" t="s">
        <v>79</v>
      </c>
      <c r="F107" s="212" t="s">
        <v>164</v>
      </c>
      <c r="G107" s="199"/>
      <c r="H107" s="199"/>
      <c r="I107" s="202"/>
      <c r="J107" s="213">
        <f>BK107</f>
        <v>0</v>
      </c>
      <c r="K107" s="199"/>
      <c r="L107" s="204"/>
      <c r="M107" s="205"/>
      <c r="N107" s="206"/>
      <c r="O107" s="206"/>
      <c r="P107" s="207">
        <f>SUM(P108:P145)</f>
        <v>0</v>
      </c>
      <c r="Q107" s="206"/>
      <c r="R107" s="207">
        <f>SUM(R108:R145)</f>
        <v>0</v>
      </c>
      <c r="S107" s="206"/>
      <c r="T107" s="208">
        <f>SUM(T108:T145)</f>
        <v>10.665600000000001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9" t="s">
        <v>79</v>
      </c>
      <c r="AT107" s="210" t="s">
        <v>71</v>
      </c>
      <c r="AU107" s="210" t="s">
        <v>79</v>
      </c>
      <c r="AY107" s="209" t="s">
        <v>163</v>
      </c>
      <c r="BK107" s="211">
        <f>SUM(BK108:BK145)</f>
        <v>0</v>
      </c>
    </row>
    <row r="108" spans="1:65" s="2" customFormat="1" ht="33" customHeight="1">
      <c r="A108" s="40"/>
      <c r="B108" s="41"/>
      <c r="C108" s="214" t="s">
        <v>79</v>
      </c>
      <c r="D108" s="214" t="s">
        <v>165</v>
      </c>
      <c r="E108" s="215" t="s">
        <v>1763</v>
      </c>
      <c r="F108" s="216" t="s">
        <v>1764</v>
      </c>
      <c r="G108" s="217" t="s">
        <v>168</v>
      </c>
      <c r="H108" s="218">
        <v>300</v>
      </c>
      <c r="I108" s="219"/>
      <c r="J108" s="220">
        <f>ROUND(I108*H108,2)</f>
        <v>0</v>
      </c>
      <c r="K108" s="216" t="s">
        <v>169</v>
      </c>
      <c r="L108" s="46"/>
      <c r="M108" s="221" t="s">
        <v>19</v>
      </c>
      <c r="N108" s="222" t="s">
        <v>43</v>
      </c>
      <c r="O108" s="86"/>
      <c r="P108" s="223">
        <f>O108*H108</f>
        <v>0</v>
      </c>
      <c r="Q108" s="223">
        <v>0</v>
      </c>
      <c r="R108" s="223">
        <f>Q108*H108</f>
        <v>0</v>
      </c>
      <c r="S108" s="223">
        <v>0</v>
      </c>
      <c r="T108" s="224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5" t="s">
        <v>170</v>
      </c>
      <c r="AT108" s="225" t="s">
        <v>165</v>
      </c>
      <c r="AU108" s="225" t="s">
        <v>81</v>
      </c>
      <c r="AY108" s="19" t="s">
        <v>163</v>
      </c>
      <c r="BE108" s="226">
        <f>IF(N108="základní",J108,0)</f>
        <v>0</v>
      </c>
      <c r="BF108" s="226">
        <f>IF(N108="snížená",J108,0)</f>
        <v>0</v>
      </c>
      <c r="BG108" s="226">
        <f>IF(N108="zákl. přenesená",J108,0)</f>
        <v>0</v>
      </c>
      <c r="BH108" s="226">
        <f>IF(N108="sníž. přenesená",J108,0)</f>
        <v>0</v>
      </c>
      <c r="BI108" s="226">
        <f>IF(N108="nulová",J108,0)</f>
        <v>0</v>
      </c>
      <c r="BJ108" s="19" t="s">
        <v>79</v>
      </c>
      <c r="BK108" s="226">
        <f>ROUND(I108*H108,2)</f>
        <v>0</v>
      </c>
      <c r="BL108" s="19" t="s">
        <v>170</v>
      </c>
      <c r="BM108" s="225" t="s">
        <v>1765</v>
      </c>
    </row>
    <row r="109" spans="1:47" s="2" customFormat="1" ht="12">
      <c r="A109" s="40"/>
      <c r="B109" s="41"/>
      <c r="C109" s="42"/>
      <c r="D109" s="227" t="s">
        <v>172</v>
      </c>
      <c r="E109" s="42"/>
      <c r="F109" s="228" t="s">
        <v>1766</v>
      </c>
      <c r="G109" s="42"/>
      <c r="H109" s="42"/>
      <c r="I109" s="229"/>
      <c r="J109" s="42"/>
      <c r="K109" s="42"/>
      <c r="L109" s="46"/>
      <c r="M109" s="230"/>
      <c r="N109" s="231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172</v>
      </c>
      <c r="AU109" s="19" t="s">
        <v>81</v>
      </c>
    </row>
    <row r="110" spans="1:47" s="2" customFormat="1" ht="12">
      <c r="A110" s="40"/>
      <c r="B110" s="41"/>
      <c r="C110" s="42"/>
      <c r="D110" s="232" t="s">
        <v>174</v>
      </c>
      <c r="E110" s="42"/>
      <c r="F110" s="233" t="s">
        <v>1767</v>
      </c>
      <c r="G110" s="42"/>
      <c r="H110" s="42"/>
      <c r="I110" s="229"/>
      <c r="J110" s="42"/>
      <c r="K110" s="42"/>
      <c r="L110" s="46"/>
      <c r="M110" s="230"/>
      <c r="N110" s="231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174</v>
      </c>
      <c r="AU110" s="19" t="s">
        <v>81</v>
      </c>
    </row>
    <row r="111" spans="1:65" s="2" customFormat="1" ht="24.15" customHeight="1">
      <c r="A111" s="40"/>
      <c r="B111" s="41"/>
      <c r="C111" s="214" t="s">
        <v>81</v>
      </c>
      <c r="D111" s="214" t="s">
        <v>165</v>
      </c>
      <c r="E111" s="215" t="s">
        <v>1768</v>
      </c>
      <c r="F111" s="216" t="s">
        <v>1769</v>
      </c>
      <c r="G111" s="217" t="s">
        <v>168</v>
      </c>
      <c r="H111" s="218">
        <v>11.3</v>
      </c>
      <c r="I111" s="219"/>
      <c r="J111" s="220">
        <f>ROUND(I111*H111,2)</f>
        <v>0</v>
      </c>
      <c r="K111" s="216" t="s">
        <v>169</v>
      </c>
      <c r="L111" s="46"/>
      <c r="M111" s="221" t="s">
        <v>19</v>
      </c>
      <c r="N111" s="222" t="s">
        <v>43</v>
      </c>
      <c r="O111" s="86"/>
      <c r="P111" s="223">
        <f>O111*H111</f>
        <v>0</v>
      </c>
      <c r="Q111" s="223">
        <v>0</v>
      </c>
      <c r="R111" s="223">
        <f>Q111*H111</f>
        <v>0</v>
      </c>
      <c r="S111" s="223">
        <v>0.33</v>
      </c>
      <c r="T111" s="224">
        <f>S111*H111</f>
        <v>3.7290000000000005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5" t="s">
        <v>170</v>
      </c>
      <c r="AT111" s="225" t="s">
        <v>165</v>
      </c>
      <c r="AU111" s="225" t="s">
        <v>81</v>
      </c>
      <c r="AY111" s="19" t="s">
        <v>163</v>
      </c>
      <c r="BE111" s="226">
        <f>IF(N111="základní",J111,0)</f>
        <v>0</v>
      </c>
      <c r="BF111" s="226">
        <f>IF(N111="snížená",J111,0)</f>
        <v>0</v>
      </c>
      <c r="BG111" s="226">
        <f>IF(N111="zákl. přenesená",J111,0)</f>
        <v>0</v>
      </c>
      <c r="BH111" s="226">
        <f>IF(N111="sníž. přenesená",J111,0)</f>
        <v>0</v>
      </c>
      <c r="BI111" s="226">
        <f>IF(N111="nulová",J111,0)</f>
        <v>0</v>
      </c>
      <c r="BJ111" s="19" t="s">
        <v>79</v>
      </c>
      <c r="BK111" s="226">
        <f>ROUND(I111*H111,2)</f>
        <v>0</v>
      </c>
      <c r="BL111" s="19" t="s">
        <v>170</v>
      </c>
      <c r="BM111" s="225" t="s">
        <v>1770</v>
      </c>
    </row>
    <row r="112" spans="1:47" s="2" customFormat="1" ht="12">
      <c r="A112" s="40"/>
      <c r="B112" s="41"/>
      <c r="C112" s="42"/>
      <c r="D112" s="227" t="s">
        <v>172</v>
      </c>
      <c r="E112" s="42"/>
      <c r="F112" s="228" t="s">
        <v>1771</v>
      </c>
      <c r="G112" s="42"/>
      <c r="H112" s="42"/>
      <c r="I112" s="229"/>
      <c r="J112" s="42"/>
      <c r="K112" s="42"/>
      <c r="L112" s="46"/>
      <c r="M112" s="230"/>
      <c r="N112" s="231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172</v>
      </c>
      <c r="AU112" s="19" t="s">
        <v>81</v>
      </c>
    </row>
    <row r="113" spans="1:47" s="2" customFormat="1" ht="12">
      <c r="A113" s="40"/>
      <c r="B113" s="41"/>
      <c r="C113" s="42"/>
      <c r="D113" s="232" t="s">
        <v>174</v>
      </c>
      <c r="E113" s="42"/>
      <c r="F113" s="233" t="s">
        <v>1772</v>
      </c>
      <c r="G113" s="42"/>
      <c r="H113" s="42"/>
      <c r="I113" s="229"/>
      <c r="J113" s="42"/>
      <c r="K113" s="42"/>
      <c r="L113" s="46"/>
      <c r="M113" s="230"/>
      <c r="N113" s="231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174</v>
      </c>
      <c r="AU113" s="19" t="s">
        <v>81</v>
      </c>
    </row>
    <row r="114" spans="1:51" s="13" customFormat="1" ht="12">
      <c r="A114" s="13"/>
      <c r="B114" s="234"/>
      <c r="C114" s="235"/>
      <c r="D114" s="227" t="s">
        <v>187</v>
      </c>
      <c r="E114" s="236" t="s">
        <v>19</v>
      </c>
      <c r="F114" s="237" t="s">
        <v>1773</v>
      </c>
      <c r="G114" s="235"/>
      <c r="H114" s="238">
        <v>11.3</v>
      </c>
      <c r="I114" s="239"/>
      <c r="J114" s="235"/>
      <c r="K114" s="235"/>
      <c r="L114" s="240"/>
      <c r="M114" s="241"/>
      <c r="N114" s="242"/>
      <c r="O114" s="242"/>
      <c r="P114" s="242"/>
      <c r="Q114" s="242"/>
      <c r="R114" s="242"/>
      <c r="S114" s="242"/>
      <c r="T114" s="24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4" t="s">
        <v>187</v>
      </c>
      <c r="AU114" s="244" t="s">
        <v>81</v>
      </c>
      <c r="AV114" s="13" t="s">
        <v>81</v>
      </c>
      <c r="AW114" s="13" t="s">
        <v>33</v>
      </c>
      <c r="AX114" s="13" t="s">
        <v>79</v>
      </c>
      <c r="AY114" s="244" t="s">
        <v>163</v>
      </c>
    </row>
    <row r="115" spans="1:65" s="2" customFormat="1" ht="24.15" customHeight="1">
      <c r="A115" s="40"/>
      <c r="B115" s="41"/>
      <c r="C115" s="214" t="s">
        <v>181</v>
      </c>
      <c r="D115" s="214" t="s">
        <v>165</v>
      </c>
      <c r="E115" s="215" t="s">
        <v>1774</v>
      </c>
      <c r="F115" s="216" t="s">
        <v>1775</v>
      </c>
      <c r="G115" s="217" t="s">
        <v>168</v>
      </c>
      <c r="H115" s="218">
        <v>31.53</v>
      </c>
      <c r="I115" s="219"/>
      <c r="J115" s="220">
        <f>ROUND(I115*H115,2)</f>
        <v>0</v>
      </c>
      <c r="K115" s="216" t="s">
        <v>169</v>
      </c>
      <c r="L115" s="46"/>
      <c r="M115" s="221" t="s">
        <v>19</v>
      </c>
      <c r="N115" s="222" t="s">
        <v>43</v>
      </c>
      <c r="O115" s="86"/>
      <c r="P115" s="223">
        <f>O115*H115</f>
        <v>0</v>
      </c>
      <c r="Q115" s="223">
        <v>0</v>
      </c>
      <c r="R115" s="223">
        <f>Q115*H115</f>
        <v>0</v>
      </c>
      <c r="S115" s="223">
        <v>0.22</v>
      </c>
      <c r="T115" s="224">
        <f>S115*H115</f>
        <v>6.9366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5" t="s">
        <v>170</v>
      </c>
      <c r="AT115" s="225" t="s">
        <v>165</v>
      </c>
      <c r="AU115" s="225" t="s">
        <v>81</v>
      </c>
      <c r="AY115" s="19" t="s">
        <v>163</v>
      </c>
      <c r="BE115" s="226">
        <f>IF(N115="základní",J115,0)</f>
        <v>0</v>
      </c>
      <c r="BF115" s="226">
        <f>IF(N115="snížená",J115,0)</f>
        <v>0</v>
      </c>
      <c r="BG115" s="226">
        <f>IF(N115="zákl. přenesená",J115,0)</f>
        <v>0</v>
      </c>
      <c r="BH115" s="226">
        <f>IF(N115="sníž. přenesená",J115,0)</f>
        <v>0</v>
      </c>
      <c r="BI115" s="226">
        <f>IF(N115="nulová",J115,0)</f>
        <v>0</v>
      </c>
      <c r="BJ115" s="19" t="s">
        <v>79</v>
      </c>
      <c r="BK115" s="226">
        <f>ROUND(I115*H115,2)</f>
        <v>0</v>
      </c>
      <c r="BL115" s="19" t="s">
        <v>170</v>
      </c>
      <c r="BM115" s="225" t="s">
        <v>1776</v>
      </c>
    </row>
    <row r="116" spans="1:47" s="2" customFormat="1" ht="12">
      <c r="A116" s="40"/>
      <c r="B116" s="41"/>
      <c r="C116" s="42"/>
      <c r="D116" s="227" t="s">
        <v>172</v>
      </c>
      <c r="E116" s="42"/>
      <c r="F116" s="228" t="s">
        <v>1777</v>
      </c>
      <c r="G116" s="42"/>
      <c r="H116" s="42"/>
      <c r="I116" s="229"/>
      <c r="J116" s="42"/>
      <c r="K116" s="42"/>
      <c r="L116" s="46"/>
      <c r="M116" s="230"/>
      <c r="N116" s="231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172</v>
      </c>
      <c r="AU116" s="19" t="s">
        <v>81</v>
      </c>
    </row>
    <row r="117" spans="1:47" s="2" customFormat="1" ht="12">
      <c r="A117" s="40"/>
      <c r="B117" s="41"/>
      <c r="C117" s="42"/>
      <c r="D117" s="232" t="s">
        <v>174</v>
      </c>
      <c r="E117" s="42"/>
      <c r="F117" s="233" t="s">
        <v>1778</v>
      </c>
      <c r="G117" s="42"/>
      <c r="H117" s="42"/>
      <c r="I117" s="229"/>
      <c r="J117" s="42"/>
      <c r="K117" s="42"/>
      <c r="L117" s="46"/>
      <c r="M117" s="230"/>
      <c r="N117" s="231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174</v>
      </c>
      <c r="AU117" s="19" t="s">
        <v>81</v>
      </c>
    </row>
    <row r="118" spans="1:65" s="2" customFormat="1" ht="33" customHeight="1">
      <c r="A118" s="40"/>
      <c r="B118" s="41"/>
      <c r="C118" s="214" t="s">
        <v>170</v>
      </c>
      <c r="D118" s="214" t="s">
        <v>165</v>
      </c>
      <c r="E118" s="215" t="s">
        <v>1779</v>
      </c>
      <c r="F118" s="216" t="s">
        <v>1780</v>
      </c>
      <c r="G118" s="217" t="s">
        <v>193</v>
      </c>
      <c r="H118" s="218">
        <v>116</v>
      </c>
      <c r="I118" s="219"/>
      <c r="J118" s="220">
        <f>ROUND(I118*H118,2)</f>
        <v>0</v>
      </c>
      <c r="K118" s="216" t="s">
        <v>169</v>
      </c>
      <c r="L118" s="46"/>
      <c r="M118" s="221" t="s">
        <v>19</v>
      </c>
      <c r="N118" s="222" t="s">
        <v>43</v>
      </c>
      <c r="O118" s="86"/>
      <c r="P118" s="223">
        <f>O118*H118</f>
        <v>0</v>
      </c>
      <c r="Q118" s="223">
        <v>0</v>
      </c>
      <c r="R118" s="223">
        <f>Q118*H118</f>
        <v>0</v>
      </c>
      <c r="S118" s="223">
        <v>0</v>
      </c>
      <c r="T118" s="224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5" t="s">
        <v>170</v>
      </c>
      <c r="AT118" s="225" t="s">
        <v>165</v>
      </c>
      <c r="AU118" s="225" t="s">
        <v>81</v>
      </c>
      <c r="AY118" s="19" t="s">
        <v>163</v>
      </c>
      <c r="BE118" s="226">
        <f>IF(N118="základní",J118,0)</f>
        <v>0</v>
      </c>
      <c r="BF118" s="226">
        <f>IF(N118="snížená",J118,0)</f>
        <v>0</v>
      </c>
      <c r="BG118" s="226">
        <f>IF(N118="zákl. přenesená",J118,0)</f>
        <v>0</v>
      </c>
      <c r="BH118" s="226">
        <f>IF(N118="sníž. přenesená",J118,0)</f>
        <v>0</v>
      </c>
      <c r="BI118" s="226">
        <f>IF(N118="nulová",J118,0)</f>
        <v>0</v>
      </c>
      <c r="BJ118" s="19" t="s">
        <v>79</v>
      </c>
      <c r="BK118" s="226">
        <f>ROUND(I118*H118,2)</f>
        <v>0</v>
      </c>
      <c r="BL118" s="19" t="s">
        <v>170</v>
      </c>
      <c r="BM118" s="225" t="s">
        <v>1781</v>
      </c>
    </row>
    <row r="119" spans="1:47" s="2" customFormat="1" ht="12">
      <c r="A119" s="40"/>
      <c r="B119" s="41"/>
      <c r="C119" s="42"/>
      <c r="D119" s="227" t="s">
        <v>172</v>
      </c>
      <c r="E119" s="42"/>
      <c r="F119" s="228" t="s">
        <v>1782</v>
      </c>
      <c r="G119" s="42"/>
      <c r="H119" s="42"/>
      <c r="I119" s="229"/>
      <c r="J119" s="42"/>
      <c r="K119" s="42"/>
      <c r="L119" s="46"/>
      <c r="M119" s="230"/>
      <c r="N119" s="231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172</v>
      </c>
      <c r="AU119" s="19" t="s">
        <v>81</v>
      </c>
    </row>
    <row r="120" spans="1:47" s="2" customFormat="1" ht="12">
      <c r="A120" s="40"/>
      <c r="B120" s="41"/>
      <c r="C120" s="42"/>
      <c r="D120" s="232" t="s">
        <v>174</v>
      </c>
      <c r="E120" s="42"/>
      <c r="F120" s="233" t="s">
        <v>1783</v>
      </c>
      <c r="G120" s="42"/>
      <c r="H120" s="42"/>
      <c r="I120" s="229"/>
      <c r="J120" s="42"/>
      <c r="K120" s="42"/>
      <c r="L120" s="46"/>
      <c r="M120" s="230"/>
      <c r="N120" s="231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174</v>
      </c>
      <c r="AU120" s="19" t="s">
        <v>81</v>
      </c>
    </row>
    <row r="121" spans="1:51" s="13" customFormat="1" ht="12">
      <c r="A121" s="13"/>
      <c r="B121" s="234"/>
      <c r="C121" s="235"/>
      <c r="D121" s="227" t="s">
        <v>187</v>
      </c>
      <c r="E121" s="236" t="s">
        <v>19</v>
      </c>
      <c r="F121" s="237" t="s">
        <v>1784</v>
      </c>
      <c r="G121" s="235"/>
      <c r="H121" s="238">
        <v>116</v>
      </c>
      <c r="I121" s="239"/>
      <c r="J121" s="235"/>
      <c r="K121" s="235"/>
      <c r="L121" s="240"/>
      <c r="M121" s="241"/>
      <c r="N121" s="242"/>
      <c r="O121" s="242"/>
      <c r="P121" s="242"/>
      <c r="Q121" s="242"/>
      <c r="R121" s="242"/>
      <c r="S121" s="242"/>
      <c r="T121" s="24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4" t="s">
        <v>187</v>
      </c>
      <c r="AU121" s="244" t="s">
        <v>81</v>
      </c>
      <c r="AV121" s="13" t="s">
        <v>81</v>
      </c>
      <c r="AW121" s="13" t="s">
        <v>33</v>
      </c>
      <c r="AX121" s="13" t="s">
        <v>79</v>
      </c>
      <c r="AY121" s="244" t="s">
        <v>163</v>
      </c>
    </row>
    <row r="122" spans="1:65" s="2" customFormat="1" ht="37.8" customHeight="1">
      <c r="A122" s="40"/>
      <c r="B122" s="41"/>
      <c r="C122" s="214" t="s">
        <v>198</v>
      </c>
      <c r="D122" s="214" t="s">
        <v>165</v>
      </c>
      <c r="E122" s="215" t="s">
        <v>209</v>
      </c>
      <c r="F122" s="216" t="s">
        <v>210</v>
      </c>
      <c r="G122" s="217" t="s">
        <v>193</v>
      </c>
      <c r="H122" s="218">
        <v>58</v>
      </c>
      <c r="I122" s="219"/>
      <c r="J122" s="220">
        <f>ROUND(I122*H122,2)</f>
        <v>0</v>
      </c>
      <c r="K122" s="216" t="s">
        <v>169</v>
      </c>
      <c r="L122" s="46"/>
      <c r="M122" s="221" t="s">
        <v>19</v>
      </c>
      <c r="N122" s="222" t="s">
        <v>43</v>
      </c>
      <c r="O122" s="86"/>
      <c r="P122" s="223">
        <f>O122*H122</f>
        <v>0</v>
      </c>
      <c r="Q122" s="223">
        <v>0</v>
      </c>
      <c r="R122" s="223">
        <f>Q122*H122</f>
        <v>0</v>
      </c>
      <c r="S122" s="223">
        <v>0</v>
      </c>
      <c r="T122" s="224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5" t="s">
        <v>170</v>
      </c>
      <c r="AT122" s="225" t="s">
        <v>165</v>
      </c>
      <c r="AU122" s="225" t="s">
        <v>81</v>
      </c>
      <c r="AY122" s="19" t="s">
        <v>163</v>
      </c>
      <c r="BE122" s="226">
        <f>IF(N122="základní",J122,0)</f>
        <v>0</v>
      </c>
      <c r="BF122" s="226">
        <f>IF(N122="snížená",J122,0)</f>
        <v>0</v>
      </c>
      <c r="BG122" s="226">
        <f>IF(N122="zákl. přenesená",J122,0)</f>
        <v>0</v>
      </c>
      <c r="BH122" s="226">
        <f>IF(N122="sníž. přenesená",J122,0)</f>
        <v>0</v>
      </c>
      <c r="BI122" s="226">
        <f>IF(N122="nulová",J122,0)</f>
        <v>0</v>
      </c>
      <c r="BJ122" s="19" t="s">
        <v>79</v>
      </c>
      <c r="BK122" s="226">
        <f>ROUND(I122*H122,2)</f>
        <v>0</v>
      </c>
      <c r="BL122" s="19" t="s">
        <v>170</v>
      </c>
      <c r="BM122" s="225" t="s">
        <v>1785</v>
      </c>
    </row>
    <row r="123" spans="1:47" s="2" customFormat="1" ht="12">
      <c r="A123" s="40"/>
      <c r="B123" s="41"/>
      <c r="C123" s="42"/>
      <c r="D123" s="227" t="s">
        <v>172</v>
      </c>
      <c r="E123" s="42"/>
      <c r="F123" s="228" t="s">
        <v>212</v>
      </c>
      <c r="G123" s="42"/>
      <c r="H123" s="42"/>
      <c r="I123" s="229"/>
      <c r="J123" s="42"/>
      <c r="K123" s="42"/>
      <c r="L123" s="46"/>
      <c r="M123" s="230"/>
      <c r="N123" s="231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172</v>
      </c>
      <c r="AU123" s="19" t="s">
        <v>81</v>
      </c>
    </row>
    <row r="124" spans="1:47" s="2" customFormat="1" ht="12">
      <c r="A124" s="40"/>
      <c r="B124" s="41"/>
      <c r="C124" s="42"/>
      <c r="D124" s="232" t="s">
        <v>174</v>
      </c>
      <c r="E124" s="42"/>
      <c r="F124" s="233" t="s">
        <v>213</v>
      </c>
      <c r="G124" s="42"/>
      <c r="H124" s="42"/>
      <c r="I124" s="229"/>
      <c r="J124" s="42"/>
      <c r="K124" s="42"/>
      <c r="L124" s="46"/>
      <c r="M124" s="230"/>
      <c r="N124" s="231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174</v>
      </c>
      <c r="AU124" s="19" t="s">
        <v>81</v>
      </c>
    </row>
    <row r="125" spans="1:51" s="13" customFormat="1" ht="12">
      <c r="A125" s="13"/>
      <c r="B125" s="234"/>
      <c r="C125" s="235"/>
      <c r="D125" s="227" t="s">
        <v>187</v>
      </c>
      <c r="E125" s="236" t="s">
        <v>19</v>
      </c>
      <c r="F125" s="237" t="s">
        <v>1786</v>
      </c>
      <c r="G125" s="235"/>
      <c r="H125" s="238">
        <v>58</v>
      </c>
      <c r="I125" s="239"/>
      <c r="J125" s="235"/>
      <c r="K125" s="235"/>
      <c r="L125" s="240"/>
      <c r="M125" s="241"/>
      <c r="N125" s="242"/>
      <c r="O125" s="242"/>
      <c r="P125" s="242"/>
      <c r="Q125" s="242"/>
      <c r="R125" s="242"/>
      <c r="S125" s="242"/>
      <c r="T125" s="24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4" t="s">
        <v>187</v>
      </c>
      <c r="AU125" s="244" t="s">
        <v>81</v>
      </c>
      <c r="AV125" s="13" t="s">
        <v>81</v>
      </c>
      <c r="AW125" s="13" t="s">
        <v>33</v>
      </c>
      <c r="AX125" s="13" t="s">
        <v>79</v>
      </c>
      <c r="AY125" s="244" t="s">
        <v>163</v>
      </c>
    </row>
    <row r="126" spans="1:65" s="2" customFormat="1" ht="24.15" customHeight="1">
      <c r="A126" s="40"/>
      <c r="B126" s="41"/>
      <c r="C126" s="214" t="s">
        <v>208</v>
      </c>
      <c r="D126" s="214" t="s">
        <v>165</v>
      </c>
      <c r="E126" s="215" t="s">
        <v>1787</v>
      </c>
      <c r="F126" s="216" t="s">
        <v>1788</v>
      </c>
      <c r="G126" s="217" t="s">
        <v>168</v>
      </c>
      <c r="H126" s="218">
        <v>300</v>
      </c>
      <c r="I126" s="219"/>
      <c r="J126" s="220">
        <f>ROUND(I126*H126,2)</f>
        <v>0</v>
      </c>
      <c r="K126" s="216" t="s">
        <v>169</v>
      </c>
      <c r="L126" s="46"/>
      <c r="M126" s="221" t="s">
        <v>19</v>
      </c>
      <c r="N126" s="222" t="s">
        <v>43</v>
      </c>
      <c r="O126" s="86"/>
      <c r="P126" s="223">
        <f>O126*H126</f>
        <v>0</v>
      </c>
      <c r="Q126" s="223">
        <v>0</v>
      </c>
      <c r="R126" s="223">
        <f>Q126*H126</f>
        <v>0</v>
      </c>
      <c r="S126" s="223">
        <v>0</v>
      </c>
      <c r="T126" s="224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5" t="s">
        <v>170</v>
      </c>
      <c r="AT126" s="225" t="s">
        <v>165</v>
      </c>
      <c r="AU126" s="225" t="s">
        <v>81</v>
      </c>
      <c r="AY126" s="19" t="s">
        <v>163</v>
      </c>
      <c r="BE126" s="226">
        <f>IF(N126="základní",J126,0)</f>
        <v>0</v>
      </c>
      <c r="BF126" s="226">
        <f>IF(N126="snížená",J126,0)</f>
        <v>0</v>
      </c>
      <c r="BG126" s="226">
        <f>IF(N126="zákl. přenesená",J126,0)</f>
        <v>0</v>
      </c>
      <c r="BH126" s="226">
        <f>IF(N126="sníž. přenesená",J126,0)</f>
        <v>0</v>
      </c>
      <c r="BI126" s="226">
        <f>IF(N126="nulová",J126,0)</f>
        <v>0</v>
      </c>
      <c r="BJ126" s="19" t="s">
        <v>79</v>
      </c>
      <c r="BK126" s="226">
        <f>ROUND(I126*H126,2)</f>
        <v>0</v>
      </c>
      <c r="BL126" s="19" t="s">
        <v>170</v>
      </c>
      <c r="BM126" s="225" t="s">
        <v>1789</v>
      </c>
    </row>
    <row r="127" spans="1:47" s="2" customFormat="1" ht="12">
      <c r="A127" s="40"/>
      <c r="B127" s="41"/>
      <c r="C127" s="42"/>
      <c r="D127" s="227" t="s">
        <v>172</v>
      </c>
      <c r="E127" s="42"/>
      <c r="F127" s="228" t="s">
        <v>1790</v>
      </c>
      <c r="G127" s="42"/>
      <c r="H127" s="42"/>
      <c r="I127" s="229"/>
      <c r="J127" s="42"/>
      <c r="K127" s="42"/>
      <c r="L127" s="46"/>
      <c r="M127" s="230"/>
      <c r="N127" s="231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172</v>
      </c>
      <c r="AU127" s="19" t="s">
        <v>81</v>
      </c>
    </row>
    <row r="128" spans="1:47" s="2" customFormat="1" ht="12">
      <c r="A128" s="40"/>
      <c r="B128" s="41"/>
      <c r="C128" s="42"/>
      <c r="D128" s="232" t="s">
        <v>174</v>
      </c>
      <c r="E128" s="42"/>
      <c r="F128" s="233" t="s">
        <v>1791</v>
      </c>
      <c r="G128" s="42"/>
      <c r="H128" s="42"/>
      <c r="I128" s="229"/>
      <c r="J128" s="42"/>
      <c r="K128" s="42"/>
      <c r="L128" s="46"/>
      <c r="M128" s="230"/>
      <c r="N128" s="231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174</v>
      </c>
      <c r="AU128" s="19" t="s">
        <v>81</v>
      </c>
    </row>
    <row r="129" spans="1:65" s="2" customFormat="1" ht="24.15" customHeight="1">
      <c r="A129" s="40"/>
      <c r="B129" s="41"/>
      <c r="C129" s="214" t="s">
        <v>214</v>
      </c>
      <c r="D129" s="214" t="s">
        <v>165</v>
      </c>
      <c r="E129" s="215" t="s">
        <v>1792</v>
      </c>
      <c r="F129" s="216" t="s">
        <v>1793</v>
      </c>
      <c r="G129" s="217" t="s">
        <v>168</v>
      </c>
      <c r="H129" s="218">
        <v>1500</v>
      </c>
      <c r="I129" s="219"/>
      <c r="J129" s="220">
        <f>ROUND(I129*H129,2)</f>
        <v>0</v>
      </c>
      <c r="K129" s="216" t="s">
        <v>169</v>
      </c>
      <c r="L129" s="46"/>
      <c r="M129" s="221" t="s">
        <v>19</v>
      </c>
      <c r="N129" s="222" t="s">
        <v>43</v>
      </c>
      <c r="O129" s="86"/>
      <c r="P129" s="223">
        <f>O129*H129</f>
        <v>0</v>
      </c>
      <c r="Q129" s="223">
        <v>0</v>
      </c>
      <c r="R129" s="223">
        <f>Q129*H129</f>
        <v>0</v>
      </c>
      <c r="S129" s="223">
        <v>0</v>
      </c>
      <c r="T129" s="224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5" t="s">
        <v>170</v>
      </c>
      <c r="AT129" s="225" t="s">
        <v>165</v>
      </c>
      <c r="AU129" s="225" t="s">
        <v>81</v>
      </c>
      <c r="AY129" s="19" t="s">
        <v>163</v>
      </c>
      <c r="BE129" s="226">
        <f>IF(N129="základní",J129,0)</f>
        <v>0</v>
      </c>
      <c r="BF129" s="226">
        <f>IF(N129="snížená",J129,0)</f>
        <v>0</v>
      </c>
      <c r="BG129" s="226">
        <f>IF(N129="zákl. přenesená",J129,0)</f>
        <v>0</v>
      </c>
      <c r="BH129" s="226">
        <f>IF(N129="sníž. přenesená",J129,0)</f>
        <v>0</v>
      </c>
      <c r="BI129" s="226">
        <f>IF(N129="nulová",J129,0)</f>
        <v>0</v>
      </c>
      <c r="BJ129" s="19" t="s">
        <v>79</v>
      </c>
      <c r="BK129" s="226">
        <f>ROUND(I129*H129,2)</f>
        <v>0</v>
      </c>
      <c r="BL129" s="19" t="s">
        <v>170</v>
      </c>
      <c r="BM129" s="225" t="s">
        <v>1794</v>
      </c>
    </row>
    <row r="130" spans="1:47" s="2" customFormat="1" ht="12">
      <c r="A130" s="40"/>
      <c r="B130" s="41"/>
      <c r="C130" s="42"/>
      <c r="D130" s="227" t="s">
        <v>172</v>
      </c>
      <c r="E130" s="42"/>
      <c r="F130" s="228" t="s">
        <v>1795</v>
      </c>
      <c r="G130" s="42"/>
      <c r="H130" s="42"/>
      <c r="I130" s="229"/>
      <c r="J130" s="42"/>
      <c r="K130" s="42"/>
      <c r="L130" s="46"/>
      <c r="M130" s="230"/>
      <c r="N130" s="231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172</v>
      </c>
      <c r="AU130" s="19" t="s">
        <v>81</v>
      </c>
    </row>
    <row r="131" spans="1:47" s="2" customFormat="1" ht="12">
      <c r="A131" s="40"/>
      <c r="B131" s="41"/>
      <c r="C131" s="42"/>
      <c r="D131" s="232" t="s">
        <v>174</v>
      </c>
      <c r="E131" s="42"/>
      <c r="F131" s="233" t="s">
        <v>1796</v>
      </c>
      <c r="G131" s="42"/>
      <c r="H131" s="42"/>
      <c r="I131" s="229"/>
      <c r="J131" s="42"/>
      <c r="K131" s="42"/>
      <c r="L131" s="46"/>
      <c r="M131" s="230"/>
      <c r="N131" s="231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174</v>
      </c>
      <c r="AU131" s="19" t="s">
        <v>81</v>
      </c>
    </row>
    <row r="132" spans="1:51" s="13" customFormat="1" ht="12">
      <c r="A132" s="13"/>
      <c r="B132" s="234"/>
      <c r="C132" s="235"/>
      <c r="D132" s="227" t="s">
        <v>187</v>
      </c>
      <c r="E132" s="235"/>
      <c r="F132" s="237" t="s">
        <v>1797</v>
      </c>
      <c r="G132" s="235"/>
      <c r="H132" s="238">
        <v>1500</v>
      </c>
      <c r="I132" s="239"/>
      <c r="J132" s="235"/>
      <c r="K132" s="235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187</v>
      </c>
      <c r="AU132" s="244" t="s">
        <v>81</v>
      </c>
      <c r="AV132" s="13" t="s">
        <v>81</v>
      </c>
      <c r="AW132" s="13" t="s">
        <v>4</v>
      </c>
      <c r="AX132" s="13" t="s">
        <v>79</v>
      </c>
      <c r="AY132" s="244" t="s">
        <v>163</v>
      </c>
    </row>
    <row r="133" spans="1:65" s="2" customFormat="1" ht="37.8" customHeight="1">
      <c r="A133" s="40"/>
      <c r="B133" s="41"/>
      <c r="C133" s="214" t="s">
        <v>220</v>
      </c>
      <c r="D133" s="214" t="s">
        <v>165</v>
      </c>
      <c r="E133" s="215" t="s">
        <v>215</v>
      </c>
      <c r="F133" s="216" t="s">
        <v>216</v>
      </c>
      <c r="G133" s="217" t="s">
        <v>193</v>
      </c>
      <c r="H133" s="218">
        <v>95.7</v>
      </c>
      <c r="I133" s="219"/>
      <c r="J133" s="220">
        <f>ROUND(I133*H133,2)</f>
        <v>0</v>
      </c>
      <c r="K133" s="216" t="s">
        <v>169</v>
      </c>
      <c r="L133" s="46"/>
      <c r="M133" s="221" t="s">
        <v>19</v>
      </c>
      <c r="N133" s="222" t="s">
        <v>43</v>
      </c>
      <c r="O133" s="86"/>
      <c r="P133" s="223">
        <f>O133*H133</f>
        <v>0</v>
      </c>
      <c r="Q133" s="223">
        <v>0</v>
      </c>
      <c r="R133" s="223">
        <f>Q133*H133</f>
        <v>0</v>
      </c>
      <c r="S133" s="223">
        <v>0</v>
      </c>
      <c r="T133" s="224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5" t="s">
        <v>170</v>
      </c>
      <c r="AT133" s="225" t="s">
        <v>165</v>
      </c>
      <c r="AU133" s="225" t="s">
        <v>81</v>
      </c>
      <c r="AY133" s="19" t="s">
        <v>163</v>
      </c>
      <c r="BE133" s="226">
        <f>IF(N133="základní",J133,0)</f>
        <v>0</v>
      </c>
      <c r="BF133" s="226">
        <f>IF(N133="snížená",J133,0)</f>
        <v>0</v>
      </c>
      <c r="BG133" s="226">
        <f>IF(N133="zákl. přenesená",J133,0)</f>
        <v>0</v>
      </c>
      <c r="BH133" s="226">
        <f>IF(N133="sníž. přenesená",J133,0)</f>
        <v>0</v>
      </c>
      <c r="BI133" s="226">
        <f>IF(N133="nulová",J133,0)</f>
        <v>0</v>
      </c>
      <c r="BJ133" s="19" t="s">
        <v>79</v>
      </c>
      <c r="BK133" s="226">
        <f>ROUND(I133*H133,2)</f>
        <v>0</v>
      </c>
      <c r="BL133" s="19" t="s">
        <v>170</v>
      </c>
      <c r="BM133" s="225" t="s">
        <v>1798</v>
      </c>
    </row>
    <row r="134" spans="1:47" s="2" customFormat="1" ht="12">
      <c r="A134" s="40"/>
      <c r="B134" s="41"/>
      <c r="C134" s="42"/>
      <c r="D134" s="227" t="s">
        <v>172</v>
      </c>
      <c r="E134" s="42"/>
      <c r="F134" s="228" t="s">
        <v>218</v>
      </c>
      <c r="G134" s="42"/>
      <c r="H134" s="42"/>
      <c r="I134" s="229"/>
      <c r="J134" s="42"/>
      <c r="K134" s="42"/>
      <c r="L134" s="46"/>
      <c r="M134" s="230"/>
      <c r="N134" s="231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172</v>
      </c>
      <c r="AU134" s="19" t="s">
        <v>81</v>
      </c>
    </row>
    <row r="135" spans="1:47" s="2" customFormat="1" ht="12">
      <c r="A135" s="40"/>
      <c r="B135" s="41"/>
      <c r="C135" s="42"/>
      <c r="D135" s="232" t="s">
        <v>174</v>
      </c>
      <c r="E135" s="42"/>
      <c r="F135" s="233" t="s">
        <v>219</v>
      </c>
      <c r="G135" s="42"/>
      <c r="H135" s="42"/>
      <c r="I135" s="229"/>
      <c r="J135" s="42"/>
      <c r="K135" s="42"/>
      <c r="L135" s="46"/>
      <c r="M135" s="230"/>
      <c r="N135" s="231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174</v>
      </c>
      <c r="AU135" s="19" t="s">
        <v>81</v>
      </c>
    </row>
    <row r="136" spans="1:51" s="13" customFormat="1" ht="12">
      <c r="A136" s="13"/>
      <c r="B136" s="234"/>
      <c r="C136" s="235"/>
      <c r="D136" s="227" t="s">
        <v>187</v>
      </c>
      <c r="E136" s="236" t="s">
        <v>19</v>
      </c>
      <c r="F136" s="237" t="s">
        <v>1799</v>
      </c>
      <c r="G136" s="235"/>
      <c r="H136" s="238">
        <v>95.7</v>
      </c>
      <c r="I136" s="239"/>
      <c r="J136" s="235"/>
      <c r="K136" s="235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187</v>
      </c>
      <c r="AU136" s="244" t="s">
        <v>81</v>
      </c>
      <c r="AV136" s="13" t="s">
        <v>81</v>
      </c>
      <c r="AW136" s="13" t="s">
        <v>33</v>
      </c>
      <c r="AX136" s="13" t="s">
        <v>79</v>
      </c>
      <c r="AY136" s="244" t="s">
        <v>163</v>
      </c>
    </row>
    <row r="137" spans="1:65" s="2" customFormat="1" ht="33" customHeight="1">
      <c r="A137" s="40"/>
      <c r="B137" s="41"/>
      <c r="C137" s="214" t="s">
        <v>229</v>
      </c>
      <c r="D137" s="214" t="s">
        <v>165</v>
      </c>
      <c r="E137" s="215" t="s">
        <v>221</v>
      </c>
      <c r="F137" s="216" t="s">
        <v>222</v>
      </c>
      <c r="G137" s="217" t="s">
        <v>223</v>
      </c>
      <c r="H137" s="218">
        <v>191.4</v>
      </c>
      <c r="I137" s="219"/>
      <c r="J137" s="220">
        <f>ROUND(I137*H137,2)</f>
        <v>0</v>
      </c>
      <c r="K137" s="216" t="s">
        <v>169</v>
      </c>
      <c r="L137" s="46"/>
      <c r="M137" s="221" t="s">
        <v>19</v>
      </c>
      <c r="N137" s="222" t="s">
        <v>43</v>
      </c>
      <c r="O137" s="86"/>
      <c r="P137" s="223">
        <f>O137*H137</f>
        <v>0</v>
      </c>
      <c r="Q137" s="223">
        <v>0</v>
      </c>
      <c r="R137" s="223">
        <f>Q137*H137</f>
        <v>0</v>
      </c>
      <c r="S137" s="223">
        <v>0</v>
      </c>
      <c r="T137" s="224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5" t="s">
        <v>170</v>
      </c>
      <c r="AT137" s="225" t="s">
        <v>165</v>
      </c>
      <c r="AU137" s="225" t="s">
        <v>81</v>
      </c>
      <c r="AY137" s="19" t="s">
        <v>163</v>
      </c>
      <c r="BE137" s="226">
        <f>IF(N137="základní",J137,0)</f>
        <v>0</v>
      </c>
      <c r="BF137" s="226">
        <f>IF(N137="snížená",J137,0)</f>
        <v>0</v>
      </c>
      <c r="BG137" s="226">
        <f>IF(N137="zákl. přenesená",J137,0)</f>
        <v>0</v>
      </c>
      <c r="BH137" s="226">
        <f>IF(N137="sníž. přenesená",J137,0)</f>
        <v>0</v>
      </c>
      <c r="BI137" s="226">
        <f>IF(N137="nulová",J137,0)</f>
        <v>0</v>
      </c>
      <c r="BJ137" s="19" t="s">
        <v>79</v>
      </c>
      <c r="BK137" s="226">
        <f>ROUND(I137*H137,2)</f>
        <v>0</v>
      </c>
      <c r="BL137" s="19" t="s">
        <v>170</v>
      </c>
      <c r="BM137" s="225" t="s">
        <v>1800</v>
      </c>
    </row>
    <row r="138" spans="1:47" s="2" customFormat="1" ht="12">
      <c r="A138" s="40"/>
      <c r="B138" s="41"/>
      <c r="C138" s="42"/>
      <c r="D138" s="227" t="s">
        <v>172</v>
      </c>
      <c r="E138" s="42"/>
      <c r="F138" s="228" t="s">
        <v>225</v>
      </c>
      <c r="G138" s="42"/>
      <c r="H138" s="42"/>
      <c r="I138" s="229"/>
      <c r="J138" s="42"/>
      <c r="K138" s="42"/>
      <c r="L138" s="46"/>
      <c r="M138" s="230"/>
      <c r="N138" s="231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172</v>
      </c>
      <c r="AU138" s="19" t="s">
        <v>81</v>
      </c>
    </row>
    <row r="139" spans="1:47" s="2" customFormat="1" ht="12">
      <c r="A139" s="40"/>
      <c r="B139" s="41"/>
      <c r="C139" s="42"/>
      <c r="D139" s="232" t="s">
        <v>174</v>
      </c>
      <c r="E139" s="42"/>
      <c r="F139" s="233" t="s">
        <v>226</v>
      </c>
      <c r="G139" s="42"/>
      <c r="H139" s="42"/>
      <c r="I139" s="229"/>
      <c r="J139" s="42"/>
      <c r="K139" s="42"/>
      <c r="L139" s="46"/>
      <c r="M139" s="230"/>
      <c r="N139" s="231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174</v>
      </c>
      <c r="AU139" s="19" t="s">
        <v>81</v>
      </c>
    </row>
    <row r="140" spans="1:51" s="13" customFormat="1" ht="12">
      <c r="A140" s="13"/>
      <c r="B140" s="234"/>
      <c r="C140" s="235"/>
      <c r="D140" s="227" t="s">
        <v>187</v>
      </c>
      <c r="E140" s="236" t="s">
        <v>19</v>
      </c>
      <c r="F140" s="237" t="s">
        <v>1801</v>
      </c>
      <c r="G140" s="235"/>
      <c r="H140" s="238">
        <v>95.7</v>
      </c>
      <c r="I140" s="239"/>
      <c r="J140" s="235"/>
      <c r="K140" s="235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187</v>
      </c>
      <c r="AU140" s="244" t="s">
        <v>81</v>
      </c>
      <c r="AV140" s="13" t="s">
        <v>81</v>
      </c>
      <c r="AW140" s="13" t="s">
        <v>33</v>
      </c>
      <c r="AX140" s="13" t="s">
        <v>79</v>
      </c>
      <c r="AY140" s="244" t="s">
        <v>163</v>
      </c>
    </row>
    <row r="141" spans="1:51" s="13" customFormat="1" ht="12">
      <c r="A141" s="13"/>
      <c r="B141" s="234"/>
      <c r="C141" s="235"/>
      <c r="D141" s="227" t="s">
        <v>187</v>
      </c>
      <c r="E141" s="235"/>
      <c r="F141" s="237" t="s">
        <v>1802</v>
      </c>
      <c r="G141" s="235"/>
      <c r="H141" s="238">
        <v>191.4</v>
      </c>
      <c r="I141" s="239"/>
      <c r="J141" s="235"/>
      <c r="K141" s="235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187</v>
      </c>
      <c r="AU141" s="244" t="s">
        <v>81</v>
      </c>
      <c r="AV141" s="13" t="s">
        <v>81</v>
      </c>
      <c r="AW141" s="13" t="s">
        <v>4</v>
      </c>
      <c r="AX141" s="13" t="s">
        <v>79</v>
      </c>
      <c r="AY141" s="244" t="s">
        <v>163</v>
      </c>
    </row>
    <row r="142" spans="1:65" s="2" customFormat="1" ht="24.15" customHeight="1">
      <c r="A142" s="40"/>
      <c r="B142" s="41"/>
      <c r="C142" s="214" t="s">
        <v>237</v>
      </c>
      <c r="D142" s="214" t="s">
        <v>165</v>
      </c>
      <c r="E142" s="215" t="s">
        <v>1803</v>
      </c>
      <c r="F142" s="216" t="s">
        <v>1804</v>
      </c>
      <c r="G142" s="217" t="s">
        <v>193</v>
      </c>
      <c r="H142" s="218">
        <v>20.3</v>
      </c>
      <c r="I142" s="219"/>
      <c r="J142" s="220">
        <f>ROUND(I142*H142,2)</f>
        <v>0</v>
      </c>
      <c r="K142" s="216" t="s">
        <v>169</v>
      </c>
      <c r="L142" s="46"/>
      <c r="M142" s="221" t="s">
        <v>19</v>
      </c>
      <c r="N142" s="222" t="s">
        <v>43</v>
      </c>
      <c r="O142" s="86"/>
      <c r="P142" s="223">
        <f>O142*H142</f>
        <v>0</v>
      </c>
      <c r="Q142" s="223">
        <v>0</v>
      </c>
      <c r="R142" s="223">
        <f>Q142*H142</f>
        <v>0</v>
      </c>
      <c r="S142" s="223">
        <v>0</v>
      </c>
      <c r="T142" s="224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5" t="s">
        <v>170</v>
      </c>
      <c r="AT142" s="225" t="s">
        <v>165</v>
      </c>
      <c r="AU142" s="225" t="s">
        <v>81</v>
      </c>
      <c r="AY142" s="19" t="s">
        <v>163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9" t="s">
        <v>79</v>
      </c>
      <c r="BK142" s="226">
        <f>ROUND(I142*H142,2)</f>
        <v>0</v>
      </c>
      <c r="BL142" s="19" t="s">
        <v>170</v>
      </c>
      <c r="BM142" s="225" t="s">
        <v>1805</v>
      </c>
    </row>
    <row r="143" spans="1:47" s="2" customFormat="1" ht="12">
      <c r="A143" s="40"/>
      <c r="B143" s="41"/>
      <c r="C143" s="42"/>
      <c r="D143" s="227" t="s">
        <v>172</v>
      </c>
      <c r="E143" s="42"/>
      <c r="F143" s="228" t="s">
        <v>1806</v>
      </c>
      <c r="G143" s="42"/>
      <c r="H143" s="42"/>
      <c r="I143" s="229"/>
      <c r="J143" s="42"/>
      <c r="K143" s="42"/>
      <c r="L143" s="46"/>
      <c r="M143" s="230"/>
      <c r="N143" s="231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172</v>
      </c>
      <c r="AU143" s="19" t="s">
        <v>81</v>
      </c>
    </row>
    <row r="144" spans="1:47" s="2" customFormat="1" ht="12">
      <c r="A144" s="40"/>
      <c r="B144" s="41"/>
      <c r="C144" s="42"/>
      <c r="D144" s="232" t="s">
        <v>174</v>
      </c>
      <c r="E144" s="42"/>
      <c r="F144" s="233" t="s">
        <v>1807</v>
      </c>
      <c r="G144" s="42"/>
      <c r="H144" s="42"/>
      <c r="I144" s="229"/>
      <c r="J144" s="42"/>
      <c r="K144" s="42"/>
      <c r="L144" s="46"/>
      <c r="M144" s="230"/>
      <c r="N144" s="231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174</v>
      </c>
      <c r="AU144" s="19" t="s">
        <v>81</v>
      </c>
    </row>
    <row r="145" spans="1:51" s="13" customFormat="1" ht="12">
      <c r="A145" s="13"/>
      <c r="B145" s="234"/>
      <c r="C145" s="235"/>
      <c r="D145" s="227" t="s">
        <v>187</v>
      </c>
      <c r="E145" s="236" t="s">
        <v>19</v>
      </c>
      <c r="F145" s="237" t="s">
        <v>1808</v>
      </c>
      <c r="G145" s="235"/>
      <c r="H145" s="238">
        <v>20.3</v>
      </c>
      <c r="I145" s="239"/>
      <c r="J145" s="235"/>
      <c r="K145" s="235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187</v>
      </c>
      <c r="AU145" s="244" t="s">
        <v>81</v>
      </c>
      <c r="AV145" s="13" t="s">
        <v>81</v>
      </c>
      <c r="AW145" s="13" t="s">
        <v>33</v>
      </c>
      <c r="AX145" s="13" t="s">
        <v>79</v>
      </c>
      <c r="AY145" s="244" t="s">
        <v>163</v>
      </c>
    </row>
    <row r="146" spans="1:63" s="12" customFormat="1" ht="22.8" customHeight="1">
      <c r="A146" s="12"/>
      <c r="B146" s="198"/>
      <c r="C146" s="199"/>
      <c r="D146" s="200" t="s">
        <v>71</v>
      </c>
      <c r="E146" s="212" t="s">
        <v>81</v>
      </c>
      <c r="F146" s="212" t="s">
        <v>228</v>
      </c>
      <c r="G146" s="199"/>
      <c r="H146" s="199"/>
      <c r="I146" s="202"/>
      <c r="J146" s="213">
        <f>BK146</f>
        <v>0</v>
      </c>
      <c r="K146" s="199"/>
      <c r="L146" s="204"/>
      <c r="M146" s="205"/>
      <c r="N146" s="206"/>
      <c r="O146" s="206"/>
      <c r="P146" s="207">
        <f>SUM(P147:P164)</f>
        <v>0</v>
      </c>
      <c r="Q146" s="206"/>
      <c r="R146" s="207">
        <f>SUM(R147:R164)</f>
        <v>49.9460115</v>
      </c>
      <c r="S146" s="206"/>
      <c r="T146" s="208">
        <f>SUM(T147:T164)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9" t="s">
        <v>79</v>
      </c>
      <c r="AT146" s="210" t="s">
        <v>71</v>
      </c>
      <c r="AU146" s="210" t="s">
        <v>79</v>
      </c>
      <c r="AY146" s="209" t="s">
        <v>163</v>
      </c>
      <c r="BK146" s="211">
        <f>SUM(BK147:BK164)</f>
        <v>0</v>
      </c>
    </row>
    <row r="147" spans="1:65" s="2" customFormat="1" ht="33" customHeight="1">
      <c r="A147" s="40"/>
      <c r="B147" s="41"/>
      <c r="C147" s="214" t="s">
        <v>245</v>
      </c>
      <c r="D147" s="214" t="s">
        <v>165</v>
      </c>
      <c r="E147" s="215" t="s">
        <v>1809</v>
      </c>
      <c r="F147" s="216" t="s">
        <v>1810</v>
      </c>
      <c r="G147" s="217" t="s">
        <v>193</v>
      </c>
      <c r="H147" s="218">
        <v>43.5</v>
      </c>
      <c r="I147" s="219"/>
      <c r="J147" s="220">
        <f>ROUND(I147*H147,2)</f>
        <v>0</v>
      </c>
      <c r="K147" s="216" t="s">
        <v>169</v>
      </c>
      <c r="L147" s="46"/>
      <c r="M147" s="221" t="s">
        <v>19</v>
      </c>
      <c r="N147" s="222" t="s">
        <v>43</v>
      </c>
      <c r="O147" s="86"/>
      <c r="P147" s="223">
        <f>O147*H147</f>
        <v>0</v>
      </c>
      <c r="Q147" s="223">
        <v>0</v>
      </c>
      <c r="R147" s="223">
        <f>Q147*H147</f>
        <v>0</v>
      </c>
      <c r="S147" s="223">
        <v>0</v>
      </c>
      <c r="T147" s="224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5" t="s">
        <v>170</v>
      </c>
      <c r="AT147" s="225" t="s">
        <v>165</v>
      </c>
      <c r="AU147" s="225" t="s">
        <v>81</v>
      </c>
      <c r="AY147" s="19" t="s">
        <v>163</v>
      </c>
      <c r="BE147" s="226">
        <f>IF(N147="základní",J147,0)</f>
        <v>0</v>
      </c>
      <c r="BF147" s="226">
        <f>IF(N147="snížená",J147,0)</f>
        <v>0</v>
      </c>
      <c r="BG147" s="226">
        <f>IF(N147="zákl. přenesená",J147,0)</f>
        <v>0</v>
      </c>
      <c r="BH147" s="226">
        <f>IF(N147="sníž. přenesená",J147,0)</f>
        <v>0</v>
      </c>
      <c r="BI147" s="226">
        <f>IF(N147="nulová",J147,0)</f>
        <v>0</v>
      </c>
      <c r="BJ147" s="19" t="s">
        <v>79</v>
      </c>
      <c r="BK147" s="226">
        <f>ROUND(I147*H147,2)</f>
        <v>0</v>
      </c>
      <c r="BL147" s="19" t="s">
        <v>170</v>
      </c>
      <c r="BM147" s="225" t="s">
        <v>1811</v>
      </c>
    </row>
    <row r="148" spans="1:47" s="2" customFormat="1" ht="12">
      <c r="A148" s="40"/>
      <c r="B148" s="41"/>
      <c r="C148" s="42"/>
      <c r="D148" s="227" t="s">
        <v>172</v>
      </c>
      <c r="E148" s="42"/>
      <c r="F148" s="228" t="s">
        <v>1812</v>
      </c>
      <c r="G148" s="42"/>
      <c r="H148" s="42"/>
      <c r="I148" s="229"/>
      <c r="J148" s="42"/>
      <c r="K148" s="42"/>
      <c r="L148" s="46"/>
      <c r="M148" s="230"/>
      <c r="N148" s="231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172</v>
      </c>
      <c r="AU148" s="19" t="s">
        <v>81</v>
      </c>
    </row>
    <row r="149" spans="1:47" s="2" customFormat="1" ht="12">
      <c r="A149" s="40"/>
      <c r="B149" s="41"/>
      <c r="C149" s="42"/>
      <c r="D149" s="232" t="s">
        <v>174</v>
      </c>
      <c r="E149" s="42"/>
      <c r="F149" s="233" t="s">
        <v>1813</v>
      </c>
      <c r="G149" s="42"/>
      <c r="H149" s="42"/>
      <c r="I149" s="229"/>
      <c r="J149" s="42"/>
      <c r="K149" s="42"/>
      <c r="L149" s="46"/>
      <c r="M149" s="230"/>
      <c r="N149" s="231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174</v>
      </c>
      <c r="AU149" s="19" t="s">
        <v>81</v>
      </c>
    </row>
    <row r="150" spans="1:51" s="13" customFormat="1" ht="12">
      <c r="A150" s="13"/>
      <c r="B150" s="234"/>
      <c r="C150" s="235"/>
      <c r="D150" s="227" t="s">
        <v>187</v>
      </c>
      <c r="E150" s="236" t="s">
        <v>19</v>
      </c>
      <c r="F150" s="237" t="s">
        <v>1814</v>
      </c>
      <c r="G150" s="235"/>
      <c r="H150" s="238">
        <v>43.5</v>
      </c>
      <c r="I150" s="239"/>
      <c r="J150" s="235"/>
      <c r="K150" s="235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187</v>
      </c>
      <c r="AU150" s="244" t="s">
        <v>81</v>
      </c>
      <c r="AV150" s="13" t="s">
        <v>81</v>
      </c>
      <c r="AW150" s="13" t="s">
        <v>33</v>
      </c>
      <c r="AX150" s="13" t="s">
        <v>79</v>
      </c>
      <c r="AY150" s="244" t="s">
        <v>163</v>
      </c>
    </row>
    <row r="151" spans="1:65" s="2" customFormat="1" ht="33" customHeight="1">
      <c r="A151" s="40"/>
      <c r="B151" s="41"/>
      <c r="C151" s="214" t="s">
        <v>252</v>
      </c>
      <c r="D151" s="214" t="s">
        <v>165</v>
      </c>
      <c r="E151" s="215" t="s">
        <v>1815</v>
      </c>
      <c r="F151" s="216" t="s">
        <v>1816</v>
      </c>
      <c r="G151" s="217" t="s">
        <v>168</v>
      </c>
      <c r="H151" s="218">
        <v>261</v>
      </c>
      <c r="I151" s="219"/>
      <c r="J151" s="220">
        <f>ROUND(I151*H151,2)</f>
        <v>0</v>
      </c>
      <c r="K151" s="216" t="s">
        <v>169</v>
      </c>
      <c r="L151" s="46"/>
      <c r="M151" s="221" t="s">
        <v>19</v>
      </c>
      <c r="N151" s="222" t="s">
        <v>43</v>
      </c>
      <c r="O151" s="86"/>
      <c r="P151" s="223">
        <f>O151*H151</f>
        <v>0</v>
      </c>
      <c r="Q151" s="223">
        <v>0.00031</v>
      </c>
      <c r="R151" s="223">
        <f>Q151*H151</f>
        <v>0.08091</v>
      </c>
      <c r="S151" s="223">
        <v>0</v>
      </c>
      <c r="T151" s="224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5" t="s">
        <v>170</v>
      </c>
      <c r="AT151" s="225" t="s">
        <v>165</v>
      </c>
      <c r="AU151" s="225" t="s">
        <v>81</v>
      </c>
      <c r="AY151" s="19" t="s">
        <v>163</v>
      </c>
      <c r="BE151" s="226">
        <f>IF(N151="základní",J151,0)</f>
        <v>0</v>
      </c>
      <c r="BF151" s="226">
        <f>IF(N151="snížená",J151,0)</f>
        <v>0</v>
      </c>
      <c r="BG151" s="226">
        <f>IF(N151="zákl. přenesená",J151,0)</f>
        <v>0</v>
      </c>
      <c r="BH151" s="226">
        <f>IF(N151="sníž. přenesená",J151,0)</f>
        <v>0</v>
      </c>
      <c r="BI151" s="226">
        <f>IF(N151="nulová",J151,0)</f>
        <v>0</v>
      </c>
      <c r="BJ151" s="19" t="s">
        <v>79</v>
      </c>
      <c r="BK151" s="226">
        <f>ROUND(I151*H151,2)</f>
        <v>0</v>
      </c>
      <c r="BL151" s="19" t="s">
        <v>170</v>
      </c>
      <c r="BM151" s="225" t="s">
        <v>1817</v>
      </c>
    </row>
    <row r="152" spans="1:47" s="2" customFormat="1" ht="12">
      <c r="A152" s="40"/>
      <c r="B152" s="41"/>
      <c r="C152" s="42"/>
      <c r="D152" s="227" t="s">
        <v>172</v>
      </c>
      <c r="E152" s="42"/>
      <c r="F152" s="228" t="s">
        <v>1818</v>
      </c>
      <c r="G152" s="42"/>
      <c r="H152" s="42"/>
      <c r="I152" s="229"/>
      <c r="J152" s="42"/>
      <c r="K152" s="42"/>
      <c r="L152" s="46"/>
      <c r="M152" s="230"/>
      <c r="N152" s="231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172</v>
      </c>
      <c r="AU152" s="19" t="s">
        <v>81</v>
      </c>
    </row>
    <row r="153" spans="1:47" s="2" customFormat="1" ht="12">
      <c r="A153" s="40"/>
      <c r="B153" s="41"/>
      <c r="C153" s="42"/>
      <c r="D153" s="232" t="s">
        <v>174</v>
      </c>
      <c r="E153" s="42"/>
      <c r="F153" s="233" t="s">
        <v>1819</v>
      </c>
      <c r="G153" s="42"/>
      <c r="H153" s="42"/>
      <c r="I153" s="229"/>
      <c r="J153" s="42"/>
      <c r="K153" s="42"/>
      <c r="L153" s="46"/>
      <c r="M153" s="230"/>
      <c r="N153" s="231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174</v>
      </c>
      <c r="AU153" s="19" t="s">
        <v>81</v>
      </c>
    </row>
    <row r="154" spans="1:51" s="13" customFormat="1" ht="12">
      <c r="A154" s="13"/>
      <c r="B154" s="234"/>
      <c r="C154" s="235"/>
      <c r="D154" s="227" t="s">
        <v>187</v>
      </c>
      <c r="E154" s="236" t="s">
        <v>19</v>
      </c>
      <c r="F154" s="237" t="s">
        <v>1820</v>
      </c>
      <c r="G154" s="235"/>
      <c r="H154" s="238">
        <v>261</v>
      </c>
      <c r="I154" s="239"/>
      <c r="J154" s="235"/>
      <c r="K154" s="235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187</v>
      </c>
      <c r="AU154" s="244" t="s">
        <v>81</v>
      </c>
      <c r="AV154" s="13" t="s">
        <v>81</v>
      </c>
      <c r="AW154" s="13" t="s">
        <v>33</v>
      </c>
      <c r="AX154" s="13" t="s">
        <v>79</v>
      </c>
      <c r="AY154" s="244" t="s">
        <v>163</v>
      </c>
    </row>
    <row r="155" spans="1:65" s="2" customFormat="1" ht="24.15" customHeight="1">
      <c r="A155" s="40"/>
      <c r="B155" s="41"/>
      <c r="C155" s="256" t="s">
        <v>258</v>
      </c>
      <c r="D155" s="256" t="s">
        <v>279</v>
      </c>
      <c r="E155" s="257" t="s">
        <v>1821</v>
      </c>
      <c r="F155" s="258" t="s">
        <v>1822</v>
      </c>
      <c r="G155" s="259" t="s">
        <v>168</v>
      </c>
      <c r="H155" s="260">
        <v>309.155</v>
      </c>
      <c r="I155" s="261"/>
      <c r="J155" s="262">
        <f>ROUND(I155*H155,2)</f>
        <v>0</v>
      </c>
      <c r="K155" s="258" t="s">
        <v>169</v>
      </c>
      <c r="L155" s="263"/>
      <c r="M155" s="264" t="s">
        <v>19</v>
      </c>
      <c r="N155" s="265" t="s">
        <v>43</v>
      </c>
      <c r="O155" s="86"/>
      <c r="P155" s="223">
        <f>O155*H155</f>
        <v>0</v>
      </c>
      <c r="Q155" s="223">
        <v>0.0005</v>
      </c>
      <c r="R155" s="223">
        <f>Q155*H155</f>
        <v>0.15457749999999998</v>
      </c>
      <c r="S155" s="223">
        <v>0</v>
      </c>
      <c r="T155" s="224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5" t="s">
        <v>220</v>
      </c>
      <c r="AT155" s="225" t="s">
        <v>279</v>
      </c>
      <c r="AU155" s="225" t="s">
        <v>81</v>
      </c>
      <c r="AY155" s="19" t="s">
        <v>163</v>
      </c>
      <c r="BE155" s="226">
        <f>IF(N155="základní",J155,0)</f>
        <v>0</v>
      </c>
      <c r="BF155" s="226">
        <f>IF(N155="snížená",J155,0)</f>
        <v>0</v>
      </c>
      <c r="BG155" s="226">
        <f>IF(N155="zákl. přenesená",J155,0)</f>
        <v>0</v>
      </c>
      <c r="BH155" s="226">
        <f>IF(N155="sníž. přenesená",J155,0)</f>
        <v>0</v>
      </c>
      <c r="BI155" s="226">
        <f>IF(N155="nulová",J155,0)</f>
        <v>0</v>
      </c>
      <c r="BJ155" s="19" t="s">
        <v>79</v>
      </c>
      <c r="BK155" s="226">
        <f>ROUND(I155*H155,2)</f>
        <v>0</v>
      </c>
      <c r="BL155" s="19" t="s">
        <v>170</v>
      </c>
      <c r="BM155" s="225" t="s">
        <v>1823</v>
      </c>
    </row>
    <row r="156" spans="1:47" s="2" customFormat="1" ht="12">
      <c r="A156" s="40"/>
      <c r="B156" s="41"/>
      <c r="C156" s="42"/>
      <c r="D156" s="227" t="s">
        <v>172</v>
      </c>
      <c r="E156" s="42"/>
      <c r="F156" s="228" t="s">
        <v>1822</v>
      </c>
      <c r="G156" s="42"/>
      <c r="H156" s="42"/>
      <c r="I156" s="229"/>
      <c r="J156" s="42"/>
      <c r="K156" s="42"/>
      <c r="L156" s="46"/>
      <c r="M156" s="230"/>
      <c r="N156" s="231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172</v>
      </c>
      <c r="AU156" s="19" t="s">
        <v>81</v>
      </c>
    </row>
    <row r="157" spans="1:51" s="13" customFormat="1" ht="12">
      <c r="A157" s="13"/>
      <c r="B157" s="234"/>
      <c r="C157" s="235"/>
      <c r="D157" s="227" t="s">
        <v>187</v>
      </c>
      <c r="E157" s="235"/>
      <c r="F157" s="237" t="s">
        <v>1824</v>
      </c>
      <c r="G157" s="235"/>
      <c r="H157" s="238">
        <v>309.155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187</v>
      </c>
      <c r="AU157" s="244" t="s">
        <v>81</v>
      </c>
      <c r="AV157" s="13" t="s">
        <v>81</v>
      </c>
      <c r="AW157" s="13" t="s">
        <v>4</v>
      </c>
      <c r="AX157" s="13" t="s">
        <v>79</v>
      </c>
      <c r="AY157" s="244" t="s">
        <v>163</v>
      </c>
    </row>
    <row r="158" spans="1:65" s="2" customFormat="1" ht="16.5" customHeight="1">
      <c r="A158" s="40"/>
      <c r="B158" s="41"/>
      <c r="C158" s="214" t="s">
        <v>265</v>
      </c>
      <c r="D158" s="214" t="s">
        <v>165</v>
      </c>
      <c r="E158" s="215" t="s">
        <v>1825</v>
      </c>
      <c r="F158" s="216" t="s">
        <v>1826</v>
      </c>
      <c r="G158" s="217" t="s">
        <v>193</v>
      </c>
      <c r="H158" s="218">
        <v>8.7</v>
      </c>
      <c r="I158" s="219"/>
      <c r="J158" s="220">
        <f>ROUND(I158*H158,2)</f>
        <v>0</v>
      </c>
      <c r="K158" s="216" t="s">
        <v>169</v>
      </c>
      <c r="L158" s="46"/>
      <c r="M158" s="221" t="s">
        <v>19</v>
      </c>
      <c r="N158" s="222" t="s">
        <v>43</v>
      </c>
      <c r="O158" s="86"/>
      <c r="P158" s="223">
        <f>O158*H158</f>
        <v>0</v>
      </c>
      <c r="Q158" s="223">
        <v>2.30102</v>
      </c>
      <c r="R158" s="223">
        <f>Q158*H158</f>
        <v>20.018873999999997</v>
      </c>
      <c r="S158" s="223">
        <v>0</v>
      </c>
      <c r="T158" s="224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5" t="s">
        <v>170</v>
      </c>
      <c r="AT158" s="225" t="s">
        <v>165</v>
      </c>
      <c r="AU158" s="225" t="s">
        <v>81</v>
      </c>
      <c r="AY158" s="19" t="s">
        <v>163</v>
      </c>
      <c r="BE158" s="226">
        <f>IF(N158="základní",J158,0)</f>
        <v>0</v>
      </c>
      <c r="BF158" s="226">
        <f>IF(N158="snížená",J158,0)</f>
        <v>0</v>
      </c>
      <c r="BG158" s="226">
        <f>IF(N158="zákl. přenesená",J158,0)</f>
        <v>0</v>
      </c>
      <c r="BH158" s="226">
        <f>IF(N158="sníž. přenesená",J158,0)</f>
        <v>0</v>
      </c>
      <c r="BI158" s="226">
        <f>IF(N158="nulová",J158,0)</f>
        <v>0</v>
      </c>
      <c r="BJ158" s="19" t="s">
        <v>79</v>
      </c>
      <c r="BK158" s="226">
        <f>ROUND(I158*H158,2)</f>
        <v>0</v>
      </c>
      <c r="BL158" s="19" t="s">
        <v>170</v>
      </c>
      <c r="BM158" s="225" t="s">
        <v>1827</v>
      </c>
    </row>
    <row r="159" spans="1:47" s="2" customFormat="1" ht="12">
      <c r="A159" s="40"/>
      <c r="B159" s="41"/>
      <c r="C159" s="42"/>
      <c r="D159" s="227" t="s">
        <v>172</v>
      </c>
      <c r="E159" s="42"/>
      <c r="F159" s="228" t="s">
        <v>1826</v>
      </c>
      <c r="G159" s="42"/>
      <c r="H159" s="42"/>
      <c r="I159" s="229"/>
      <c r="J159" s="42"/>
      <c r="K159" s="42"/>
      <c r="L159" s="46"/>
      <c r="M159" s="230"/>
      <c r="N159" s="231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172</v>
      </c>
      <c r="AU159" s="19" t="s">
        <v>81</v>
      </c>
    </row>
    <row r="160" spans="1:47" s="2" customFormat="1" ht="12">
      <c r="A160" s="40"/>
      <c r="B160" s="41"/>
      <c r="C160" s="42"/>
      <c r="D160" s="232" t="s">
        <v>174</v>
      </c>
      <c r="E160" s="42"/>
      <c r="F160" s="233" t="s">
        <v>1828</v>
      </c>
      <c r="G160" s="42"/>
      <c r="H160" s="42"/>
      <c r="I160" s="229"/>
      <c r="J160" s="42"/>
      <c r="K160" s="42"/>
      <c r="L160" s="46"/>
      <c r="M160" s="230"/>
      <c r="N160" s="231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174</v>
      </c>
      <c r="AU160" s="19" t="s">
        <v>81</v>
      </c>
    </row>
    <row r="161" spans="1:51" s="13" customFormat="1" ht="12">
      <c r="A161" s="13"/>
      <c r="B161" s="234"/>
      <c r="C161" s="235"/>
      <c r="D161" s="227" t="s">
        <v>187</v>
      </c>
      <c r="E161" s="236" t="s">
        <v>19</v>
      </c>
      <c r="F161" s="237" t="s">
        <v>1829</v>
      </c>
      <c r="G161" s="235"/>
      <c r="H161" s="238">
        <v>8.7</v>
      </c>
      <c r="I161" s="239"/>
      <c r="J161" s="235"/>
      <c r="K161" s="235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187</v>
      </c>
      <c r="AU161" s="244" t="s">
        <v>81</v>
      </c>
      <c r="AV161" s="13" t="s">
        <v>81</v>
      </c>
      <c r="AW161" s="13" t="s">
        <v>33</v>
      </c>
      <c r="AX161" s="13" t="s">
        <v>79</v>
      </c>
      <c r="AY161" s="244" t="s">
        <v>163</v>
      </c>
    </row>
    <row r="162" spans="1:65" s="2" customFormat="1" ht="37.8" customHeight="1">
      <c r="A162" s="40"/>
      <c r="B162" s="41"/>
      <c r="C162" s="214" t="s">
        <v>8</v>
      </c>
      <c r="D162" s="214" t="s">
        <v>165</v>
      </c>
      <c r="E162" s="215" t="s">
        <v>1830</v>
      </c>
      <c r="F162" s="216" t="s">
        <v>1831</v>
      </c>
      <c r="G162" s="217" t="s">
        <v>232</v>
      </c>
      <c r="H162" s="218">
        <v>145</v>
      </c>
      <c r="I162" s="219"/>
      <c r="J162" s="220">
        <f>ROUND(I162*H162,2)</f>
        <v>0</v>
      </c>
      <c r="K162" s="216" t="s">
        <v>169</v>
      </c>
      <c r="L162" s="46"/>
      <c r="M162" s="221" t="s">
        <v>19</v>
      </c>
      <c r="N162" s="222" t="s">
        <v>43</v>
      </c>
      <c r="O162" s="86"/>
      <c r="P162" s="223">
        <f>O162*H162</f>
        <v>0</v>
      </c>
      <c r="Q162" s="223">
        <v>0.20477</v>
      </c>
      <c r="R162" s="223">
        <f>Q162*H162</f>
        <v>29.691650000000003</v>
      </c>
      <c r="S162" s="223">
        <v>0</v>
      </c>
      <c r="T162" s="224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5" t="s">
        <v>170</v>
      </c>
      <c r="AT162" s="225" t="s">
        <v>165</v>
      </c>
      <c r="AU162" s="225" t="s">
        <v>81</v>
      </c>
      <c r="AY162" s="19" t="s">
        <v>163</v>
      </c>
      <c r="BE162" s="226">
        <f>IF(N162="základní",J162,0)</f>
        <v>0</v>
      </c>
      <c r="BF162" s="226">
        <f>IF(N162="snížená",J162,0)</f>
        <v>0</v>
      </c>
      <c r="BG162" s="226">
        <f>IF(N162="zákl. přenesená",J162,0)</f>
        <v>0</v>
      </c>
      <c r="BH162" s="226">
        <f>IF(N162="sníž. přenesená",J162,0)</f>
        <v>0</v>
      </c>
      <c r="BI162" s="226">
        <f>IF(N162="nulová",J162,0)</f>
        <v>0</v>
      </c>
      <c r="BJ162" s="19" t="s">
        <v>79</v>
      </c>
      <c r="BK162" s="226">
        <f>ROUND(I162*H162,2)</f>
        <v>0</v>
      </c>
      <c r="BL162" s="19" t="s">
        <v>170</v>
      </c>
      <c r="BM162" s="225" t="s">
        <v>1832</v>
      </c>
    </row>
    <row r="163" spans="1:47" s="2" customFormat="1" ht="12">
      <c r="A163" s="40"/>
      <c r="B163" s="41"/>
      <c r="C163" s="42"/>
      <c r="D163" s="227" t="s">
        <v>172</v>
      </c>
      <c r="E163" s="42"/>
      <c r="F163" s="228" t="s">
        <v>1833</v>
      </c>
      <c r="G163" s="42"/>
      <c r="H163" s="42"/>
      <c r="I163" s="229"/>
      <c r="J163" s="42"/>
      <c r="K163" s="42"/>
      <c r="L163" s="46"/>
      <c r="M163" s="230"/>
      <c r="N163" s="231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172</v>
      </c>
      <c r="AU163" s="19" t="s">
        <v>81</v>
      </c>
    </row>
    <row r="164" spans="1:47" s="2" customFormat="1" ht="12">
      <c r="A164" s="40"/>
      <c r="B164" s="41"/>
      <c r="C164" s="42"/>
      <c r="D164" s="232" t="s">
        <v>174</v>
      </c>
      <c r="E164" s="42"/>
      <c r="F164" s="233" t="s">
        <v>1834</v>
      </c>
      <c r="G164" s="42"/>
      <c r="H164" s="42"/>
      <c r="I164" s="229"/>
      <c r="J164" s="42"/>
      <c r="K164" s="42"/>
      <c r="L164" s="46"/>
      <c r="M164" s="230"/>
      <c r="N164" s="231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174</v>
      </c>
      <c r="AU164" s="19" t="s">
        <v>81</v>
      </c>
    </row>
    <row r="165" spans="1:63" s="12" customFormat="1" ht="22.8" customHeight="1">
      <c r="A165" s="12"/>
      <c r="B165" s="198"/>
      <c r="C165" s="199"/>
      <c r="D165" s="200" t="s">
        <v>71</v>
      </c>
      <c r="E165" s="212" t="s">
        <v>181</v>
      </c>
      <c r="F165" s="212" t="s">
        <v>313</v>
      </c>
      <c r="G165" s="199"/>
      <c r="H165" s="199"/>
      <c r="I165" s="202"/>
      <c r="J165" s="213">
        <f>BK165</f>
        <v>0</v>
      </c>
      <c r="K165" s="199"/>
      <c r="L165" s="204"/>
      <c r="M165" s="205"/>
      <c r="N165" s="206"/>
      <c r="O165" s="206"/>
      <c r="P165" s="207">
        <f>SUM(P166:P186)</f>
        <v>0</v>
      </c>
      <c r="Q165" s="206"/>
      <c r="R165" s="207">
        <f>SUM(R166:R186)</f>
        <v>22.104898300000002</v>
      </c>
      <c r="S165" s="206"/>
      <c r="T165" s="208">
        <f>SUM(T166:T186)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09" t="s">
        <v>79</v>
      </c>
      <c r="AT165" s="210" t="s">
        <v>71</v>
      </c>
      <c r="AU165" s="210" t="s">
        <v>79</v>
      </c>
      <c r="AY165" s="209" t="s">
        <v>163</v>
      </c>
      <c r="BK165" s="211">
        <f>SUM(BK166:BK186)</f>
        <v>0</v>
      </c>
    </row>
    <row r="166" spans="1:65" s="2" customFormat="1" ht="37.8" customHeight="1">
      <c r="A166" s="40"/>
      <c r="B166" s="41"/>
      <c r="C166" s="214" t="s">
        <v>278</v>
      </c>
      <c r="D166" s="214" t="s">
        <v>165</v>
      </c>
      <c r="E166" s="215" t="s">
        <v>1835</v>
      </c>
      <c r="F166" s="216" t="s">
        <v>1836</v>
      </c>
      <c r="G166" s="217" t="s">
        <v>168</v>
      </c>
      <c r="H166" s="218">
        <v>68.67</v>
      </c>
      <c r="I166" s="219"/>
      <c r="J166" s="220">
        <f>ROUND(I166*H166,2)</f>
        <v>0</v>
      </c>
      <c r="K166" s="216" t="s">
        <v>169</v>
      </c>
      <c r="L166" s="46"/>
      <c r="M166" s="221" t="s">
        <v>19</v>
      </c>
      <c r="N166" s="222" t="s">
        <v>43</v>
      </c>
      <c r="O166" s="86"/>
      <c r="P166" s="223">
        <f>O166*H166</f>
        <v>0</v>
      </c>
      <c r="Q166" s="223">
        <v>0.15274</v>
      </c>
      <c r="R166" s="223">
        <f>Q166*H166</f>
        <v>10.4886558</v>
      </c>
      <c r="S166" s="223">
        <v>0</v>
      </c>
      <c r="T166" s="224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5" t="s">
        <v>170</v>
      </c>
      <c r="AT166" s="225" t="s">
        <v>165</v>
      </c>
      <c r="AU166" s="225" t="s">
        <v>81</v>
      </c>
      <c r="AY166" s="19" t="s">
        <v>163</v>
      </c>
      <c r="BE166" s="226">
        <f>IF(N166="základní",J166,0)</f>
        <v>0</v>
      </c>
      <c r="BF166" s="226">
        <f>IF(N166="snížená",J166,0)</f>
        <v>0</v>
      </c>
      <c r="BG166" s="226">
        <f>IF(N166="zákl. přenesená",J166,0)</f>
        <v>0</v>
      </c>
      <c r="BH166" s="226">
        <f>IF(N166="sníž. přenesená",J166,0)</f>
        <v>0</v>
      </c>
      <c r="BI166" s="226">
        <f>IF(N166="nulová",J166,0)</f>
        <v>0</v>
      </c>
      <c r="BJ166" s="19" t="s">
        <v>79</v>
      </c>
      <c r="BK166" s="226">
        <f>ROUND(I166*H166,2)</f>
        <v>0</v>
      </c>
      <c r="BL166" s="19" t="s">
        <v>170</v>
      </c>
      <c r="BM166" s="225" t="s">
        <v>1837</v>
      </c>
    </row>
    <row r="167" spans="1:47" s="2" customFormat="1" ht="12">
      <c r="A167" s="40"/>
      <c r="B167" s="41"/>
      <c r="C167" s="42"/>
      <c r="D167" s="227" t="s">
        <v>172</v>
      </c>
      <c r="E167" s="42"/>
      <c r="F167" s="228" t="s">
        <v>1838</v>
      </c>
      <c r="G167" s="42"/>
      <c r="H167" s="42"/>
      <c r="I167" s="229"/>
      <c r="J167" s="42"/>
      <c r="K167" s="42"/>
      <c r="L167" s="46"/>
      <c r="M167" s="230"/>
      <c r="N167" s="231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172</v>
      </c>
      <c r="AU167" s="19" t="s">
        <v>81</v>
      </c>
    </row>
    <row r="168" spans="1:47" s="2" customFormat="1" ht="12">
      <c r="A168" s="40"/>
      <c r="B168" s="41"/>
      <c r="C168" s="42"/>
      <c r="D168" s="232" t="s">
        <v>174</v>
      </c>
      <c r="E168" s="42"/>
      <c r="F168" s="233" t="s">
        <v>1839</v>
      </c>
      <c r="G168" s="42"/>
      <c r="H168" s="42"/>
      <c r="I168" s="229"/>
      <c r="J168" s="42"/>
      <c r="K168" s="42"/>
      <c r="L168" s="46"/>
      <c r="M168" s="230"/>
      <c r="N168" s="231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174</v>
      </c>
      <c r="AU168" s="19" t="s">
        <v>81</v>
      </c>
    </row>
    <row r="169" spans="1:47" s="2" customFormat="1" ht="12">
      <c r="A169" s="40"/>
      <c r="B169" s="41"/>
      <c r="C169" s="42"/>
      <c r="D169" s="227" t="s">
        <v>301</v>
      </c>
      <c r="E169" s="42"/>
      <c r="F169" s="266" t="s">
        <v>1840</v>
      </c>
      <c r="G169" s="42"/>
      <c r="H169" s="42"/>
      <c r="I169" s="229"/>
      <c r="J169" s="42"/>
      <c r="K169" s="42"/>
      <c r="L169" s="46"/>
      <c r="M169" s="230"/>
      <c r="N169" s="231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301</v>
      </c>
      <c r="AU169" s="19" t="s">
        <v>81</v>
      </c>
    </row>
    <row r="170" spans="1:51" s="13" customFormat="1" ht="12">
      <c r="A170" s="13"/>
      <c r="B170" s="234"/>
      <c r="C170" s="235"/>
      <c r="D170" s="227" t="s">
        <v>187</v>
      </c>
      <c r="E170" s="236" t="s">
        <v>19</v>
      </c>
      <c r="F170" s="237" t="s">
        <v>1841</v>
      </c>
      <c r="G170" s="235"/>
      <c r="H170" s="238">
        <v>2.52</v>
      </c>
      <c r="I170" s="239"/>
      <c r="J170" s="235"/>
      <c r="K170" s="235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187</v>
      </c>
      <c r="AU170" s="244" t="s">
        <v>81</v>
      </c>
      <c r="AV170" s="13" t="s">
        <v>81</v>
      </c>
      <c r="AW170" s="13" t="s">
        <v>33</v>
      </c>
      <c r="AX170" s="13" t="s">
        <v>72</v>
      </c>
      <c r="AY170" s="244" t="s">
        <v>163</v>
      </c>
    </row>
    <row r="171" spans="1:51" s="13" customFormat="1" ht="12">
      <c r="A171" s="13"/>
      <c r="B171" s="234"/>
      <c r="C171" s="235"/>
      <c r="D171" s="227" t="s">
        <v>187</v>
      </c>
      <c r="E171" s="236" t="s">
        <v>19</v>
      </c>
      <c r="F171" s="237" t="s">
        <v>1842</v>
      </c>
      <c r="G171" s="235"/>
      <c r="H171" s="238">
        <v>66.15</v>
      </c>
      <c r="I171" s="239"/>
      <c r="J171" s="235"/>
      <c r="K171" s="235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187</v>
      </c>
      <c r="AU171" s="244" t="s">
        <v>81</v>
      </c>
      <c r="AV171" s="13" t="s">
        <v>81</v>
      </c>
      <c r="AW171" s="13" t="s">
        <v>33</v>
      </c>
      <c r="AX171" s="13" t="s">
        <v>72</v>
      </c>
      <c r="AY171" s="244" t="s">
        <v>163</v>
      </c>
    </row>
    <row r="172" spans="1:51" s="14" customFormat="1" ht="12">
      <c r="A172" s="14"/>
      <c r="B172" s="245"/>
      <c r="C172" s="246"/>
      <c r="D172" s="227" t="s">
        <v>187</v>
      </c>
      <c r="E172" s="247" t="s">
        <v>19</v>
      </c>
      <c r="F172" s="248" t="s">
        <v>190</v>
      </c>
      <c r="G172" s="246"/>
      <c r="H172" s="249">
        <v>68.67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5" t="s">
        <v>187</v>
      </c>
      <c r="AU172" s="255" t="s">
        <v>81</v>
      </c>
      <c r="AV172" s="14" t="s">
        <v>170</v>
      </c>
      <c r="AW172" s="14" t="s">
        <v>33</v>
      </c>
      <c r="AX172" s="14" t="s">
        <v>79</v>
      </c>
      <c r="AY172" s="255" t="s">
        <v>163</v>
      </c>
    </row>
    <row r="173" spans="1:65" s="2" customFormat="1" ht="33" customHeight="1">
      <c r="A173" s="40"/>
      <c r="B173" s="41"/>
      <c r="C173" s="214" t="s">
        <v>188</v>
      </c>
      <c r="D173" s="214" t="s">
        <v>165</v>
      </c>
      <c r="E173" s="215" t="s">
        <v>1843</v>
      </c>
      <c r="F173" s="216" t="s">
        <v>1844</v>
      </c>
      <c r="G173" s="217" t="s">
        <v>168</v>
      </c>
      <c r="H173" s="218">
        <v>0.84</v>
      </c>
      <c r="I173" s="219"/>
      <c r="J173" s="220">
        <f>ROUND(I173*H173,2)</f>
        <v>0</v>
      </c>
      <c r="K173" s="216" t="s">
        <v>169</v>
      </c>
      <c r="L173" s="46"/>
      <c r="M173" s="221" t="s">
        <v>19</v>
      </c>
      <c r="N173" s="222" t="s">
        <v>43</v>
      </c>
      <c r="O173" s="86"/>
      <c r="P173" s="223">
        <f>O173*H173</f>
        <v>0</v>
      </c>
      <c r="Q173" s="223">
        <v>0.1774</v>
      </c>
      <c r="R173" s="223">
        <f>Q173*H173</f>
        <v>0.149016</v>
      </c>
      <c r="S173" s="223">
        <v>0</v>
      </c>
      <c r="T173" s="224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5" t="s">
        <v>170</v>
      </c>
      <c r="AT173" s="225" t="s">
        <v>165</v>
      </c>
      <c r="AU173" s="225" t="s">
        <v>81</v>
      </c>
      <c r="AY173" s="19" t="s">
        <v>163</v>
      </c>
      <c r="BE173" s="226">
        <f>IF(N173="základní",J173,0)</f>
        <v>0</v>
      </c>
      <c r="BF173" s="226">
        <f>IF(N173="snížená",J173,0)</f>
        <v>0</v>
      </c>
      <c r="BG173" s="226">
        <f>IF(N173="zákl. přenesená",J173,0)</f>
        <v>0</v>
      </c>
      <c r="BH173" s="226">
        <f>IF(N173="sníž. přenesená",J173,0)</f>
        <v>0</v>
      </c>
      <c r="BI173" s="226">
        <f>IF(N173="nulová",J173,0)</f>
        <v>0</v>
      </c>
      <c r="BJ173" s="19" t="s">
        <v>79</v>
      </c>
      <c r="BK173" s="226">
        <f>ROUND(I173*H173,2)</f>
        <v>0</v>
      </c>
      <c r="BL173" s="19" t="s">
        <v>170</v>
      </c>
      <c r="BM173" s="225" t="s">
        <v>1845</v>
      </c>
    </row>
    <row r="174" spans="1:47" s="2" customFormat="1" ht="12">
      <c r="A174" s="40"/>
      <c r="B174" s="41"/>
      <c r="C174" s="42"/>
      <c r="D174" s="227" t="s">
        <v>172</v>
      </c>
      <c r="E174" s="42"/>
      <c r="F174" s="228" t="s">
        <v>1846</v>
      </c>
      <c r="G174" s="42"/>
      <c r="H174" s="42"/>
      <c r="I174" s="229"/>
      <c r="J174" s="42"/>
      <c r="K174" s="42"/>
      <c r="L174" s="46"/>
      <c r="M174" s="230"/>
      <c r="N174" s="231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172</v>
      </c>
      <c r="AU174" s="19" t="s">
        <v>81</v>
      </c>
    </row>
    <row r="175" spans="1:47" s="2" customFormat="1" ht="12">
      <c r="A175" s="40"/>
      <c r="B175" s="41"/>
      <c r="C175" s="42"/>
      <c r="D175" s="232" t="s">
        <v>174</v>
      </c>
      <c r="E175" s="42"/>
      <c r="F175" s="233" t="s">
        <v>1847</v>
      </c>
      <c r="G175" s="42"/>
      <c r="H175" s="42"/>
      <c r="I175" s="229"/>
      <c r="J175" s="42"/>
      <c r="K175" s="42"/>
      <c r="L175" s="46"/>
      <c r="M175" s="230"/>
      <c r="N175" s="231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174</v>
      </c>
      <c r="AU175" s="19" t="s">
        <v>81</v>
      </c>
    </row>
    <row r="176" spans="1:51" s="13" customFormat="1" ht="12">
      <c r="A176" s="13"/>
      <c r="B176" s="234"/>
      <c r="C176" s="235"/>
      <c r="D176" s="227" t="s">
        <v>187</v>
      </c>
      <c r="E176" s="236" t="s">
        <v>19</v>
      </c>
      <c r="F176" s="237" t="s">
        <v>1848</v>
      </c>
      <c r="G176" s="235"/>
      <c r="H176" s="238">
        <v>0.84</v>
      </c>
      <c r="I176" s="239"/>
      <c r="J176" s="235"/>
      <c r="K176" s="235"/>
      <c r="L176" s="240"/>
      <c r="M176" s="241"/>
      <c r="N176" s="242"/>
      <c r="O176" s="242"/>
      <c r="P176" s="242"/>
      <c r="Q176" s="242"/>
      <c r="R176" s="242"/>
      <c r="S176" s="242"/>
      <c r="T176" s="24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4" t="s">
        <v>187</v>
      </c>
      <c r="AU176" s="244" t="s">
        <v>81</v>
      </c>
      <c r="AV176" s="13" t="s">
        <v>81</v>
      </c>
      <c r="AW176" s="13" t="s">
        <v>33</v>
      </c>
      <c r="AX176" s="13" t="s">
        <v>79</v>
      </c>
      <c r="AY176" s="244" t="s">
        <v>163</v>
      </c>
    </row>
    <row r="177" spans="1:65" s="2" customFormat="1" ht="33" customHeight="1">
      <c r="A177" s="40"/>
      <c r="B177" s="41"/>
      <c r="C177" s="214" t="s">
        <v>289</v>
      </c>
      <c r="D177" s="214" t="s">
        <v>165</v>
      </c>
      <c r="E177" s="215" t="s">
        <v>1849</v>
      </c>
      <c r="F177" s="216" t="s">
        <v>1850</v>
      </c>
      <c r="G177" s="217" t="s">
        <v>168</v>
      </c>
      <c r="H177" s="218">
        <v>52.2</v>
      </c>
      <c r="I177" s="219"/>
      <c r="J177" s="220">
        <f>ROUND(I177*H177,2)</f>
        <v>0</v>
      </c>
      <c r="K177" s="216" t="s">
        <v>169</v>
      </c>
      <c r="L177" s="46"/>
      <c r="M177" s="221" t="s">
        <v>19</v>
      </c>
      <c r="N177" s="222" t="s">
        <v>43</v>
      </c>
      <c r="O177" s="86"/>
      <c r="P177" s="223">
        <f>O177*H177</f>
        <v>0</v>
      </c>
      <c r="Q177" s="223">
        <v>0.18415</v>
      </c>
      <c r="R177" s="223">
        <f>Q177*H177</f>
        <v>9.612630000000001</v>
      </c>
      <c r="S177" s="223">
        <v>0</v>
      </c>
      <c r="T177" s="224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5" t="s">
        <v>170</v>
      </c>
      <c r="AT177" s="225" t="s">
        <v>165</v>
      </c>
      <c r="AU177" s="225" t="s">
        <v>81</v>
      </c>
      <c r="AY177" s="19" t="s">
        <v>163</v>
      </c>
      <c r="BE177" s="226">
        <f>IF(N177="základní",J177,0)</f>
        <v>0</v>
      </c>
      <c r="BF177" s="226">
        <f>IF(N177="snížená",J177,0)</f>
        <v>0</v>
      </c>
      <c r="BG177" s="226">
        <f>IF(N177="zákl. přenesená",J177,0)</f>
        <v>0</v>
      </c>
      <c r="BH177" s="226">
        <f>IF(N177="sníž. přenesená",J177,0)</f>
        <v>0</v>
      </c>
      <c r="BI177" s="226">
        <f>IF(N177="nulová",J177,0)</f>
        <v>0</v>
      </c>
      <c r="BJ177" s="19" t="s">
        <v>79</v>
      </c>
      <c r="BK177" s="226">
        <f>ROUND(I177*H177,2)</f>
        <v>0</v>
      </c>
      <c r="BL177" s="19" t="s">
        <v>170</v>
      </c>
      <c r="BM177" s="225" t="s">
        <v>1851</v>
      </c>
    </row>
    <row r="178" spans="1:47" s="2" customFormat="1" ht="12">
      <c r="A178" s="40"/>
      <c r="B178" s="41"/>
      <c r="C178" s="42"/>
      <c r="D178" s="227" t="s">
        <v>172</v>
      </c>
      <c r="E178" s="42"/>
      <c r="F178" s="228" t="s">
        <v>1852</v>
      </c>
      <c r="G178" s="42"/>
      <c r="H178" s="42"/>
      <c r="I178" s="229"/>
      <c r="J178" s="42"/>
      <c r="K178" s="42"/>
      <c r="L178" s="46"/>
      <c r="M178" s="230"/>
      <c r="N178" s="231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172</v>
      </c>
      <c r="AU178" s="19" t="s">
        <v>81</v>
      </c>
    </row>
    <row r="179" spans="1:47" s="2" customFormat="1" ht="12">
      <c r="A179" s="40"/>
      <c r="B179" s="41"/>
      <c r="C179" s="42"/>
      <c r="D179" s="232" t="s">
        <v>174</v>
      </c>
      <c r="E179" s="42"/>
      <c r="F179" s="233" t="s">
        <v>1853</v>
      </c>
      <c r="G179" s="42"/>
      <c r="H179" s="42"/>
      <c r="I179" s="229"/>
      <c r="J179" s="42"/>
      <c r="K179" s="42"/>
      <c r="L179" s="46"/>
      <c r="M179" s="230"/>
      <c r="N179" s="231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174</v>
      </c>
      <c r="AU179" s="19" t="s">
        <v>81</v>
      </c>
    </row>
    <row r="180" spans="1:51" s="13" customFormat="1" ht="12">
      <c r="A180" s="13"/>
      <c r="B180" s="234"/>
      <c r="C180" s="235"/>
      <c r="D180" s="227" t="s">
        <v>187</v>
      </c>
      <c r="E180" s="236" t="s">
        <v>19</v>
      </c>
      <c r="F180" s="237" t="s">
        <v>1854</v>
      </c>
      <c r="G180" s="235"/>
      <c r="H180" s="238">
        <v>52.2</v>
      </c>
      <c r="I180" s="239"/>
      <c r="J180" s="235"/>
      <c r="K180" s="235"/>
      <c r="L180" s="240"/>
      <c r="M180" s="241"/>
      <c r="N180" s="242"/>
      <c r="O180" s="242"/>
      <c r="P180" s="242"/>
      <c r="Q180" s="242"/>
      <c r="R180" s="242"/>
      <c r="S180" s="242"/>
      <c r="T180" s="24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4" t="s">
        <v>187</v>
      </c>
      <c r="AU180" s="244" t="s">
        <v>81</v>
      </c>
      <c r="AV180" s="13" t="s">
        <v>81</v>
      </c>
      <c r="AW180" s="13" t="s">
        <v>33</v>
      </c>
      <c r="AX180" s="13" t="s">
        <v>79</v>
      </c>
      <c r="AY180" s="244" t="s">
        <v>163</v>
      </c>
    </row>
    <row r="181" spans="1:65" s="2" customFormat="1" ht="24.15" customHeight="1">
      <c r="A181" s="40"/>
      <c r="B181" s="41"/>
      <c r="C181" s="214" t="s">
        <v>294</v>
      </c>
      <c r="D181" s="214" t="s">
        <v>165</v>
      </c>
      <c r="E181" s="215" t="s">
        <v>1855</v>
      </c>
      <c r="F181" s="216" t="s">
        <v>1856</v>
      </c>
      <c r="G181" s="217" t="s">
        <v>232</v>
      </c>
      <c r="H181" s="218">
        <v>3.5</v>
      </c>
      <c r="I181" s="219"/>
      <c r="J181" s="220">
        <f>ROUND(I181*H181,2)</f>
        <v>0</v>
      </c>
      <c r="K181" s="216" t="s">
        <v>169</v>
      </c>
      <c r="L181" s="46"/>
      <c r="M181" s="221" t="s">
        <v>19</v>
      </c>
      <c r="N181" s="222" t="s">
        <v>43</v>
      </c>
      <c r="O181" s="86"/>
      <c r="P181" s="223">
        <f>O181*H181</f>
        <v>0</v>
      </c>
      <c r="Q181" s="223">
        <v>0.24127</v>
      </c>
      <c r="R181" s="223">
        <f>Q181*H181</f>
        <v>0.844445</v>
      </c>
      <c r="S181" s="223">
        <v>0</v>
      </c>
      <c r="T181" s="224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5" t="s">
        <v>170</v>
      </c>
      <c r="AT181" s="225" t="s">
        <v>165</v>
      </c>
      <c r="AU181" s="225" t="s">
        <v>81</v>
      </c>
      <c r="AY181" s="19" t="s">
        <v>163</v>
      </c>
      <c r="BE181" s="226">
        <f>IF(N181="základní",J181,0)</f>
        <v>0</v>
      </c>
      <c r="BF181" s="226">
        <f>IF(N181="snížená",J181,0)</f>
        <v>0</v>
      </c>
      <c r="BG181" s="226">
        <f>IF(N181="zákl. přenesená",J181,0)</f>
        <v>0</v>
      </c>
      <c r="BH181" s="226">
        <f>IF(N181="sníž. přenesená",J181,0)</f>
        <v>0</v>
      </c>
      <c r="BI181" s="226">
        <f>IF(N181="nulová",J181,0)</f>
        <v>0</v>
      </c>
      <c r="BJ181" s="19" t="s">
        <v>79</v>
      </c>
      <c r="BK181" s="226">
        <f>ROUND(I181*H181,2)</f>
        <v>0</v>
      </c>
      <c r="BL181" s="19" t="s">
        <v>170</v>
      </c>
      <c r="BM181" s="225" t="s">
        <v>1857</v>
      </c>
    </row>
    <row r="182" spans="1:47" s="2" customFormat="1" ht="12">
      <c r="A182" s="40"/>
      <c r="B182" s="41"/>
      <c r="C182" s="42"/>
      <c r="D182" s="227" t="s">
        <v>172</v>
      </c>
      <c r="E182" s="42"/>
      <c r="F182" s="228" t="s">
        <v>1858</v>
      </c>
      <c r="G182" s="42"/>
      <c r="H182" s="42"/>
      <c r="I182" s="229"/>
      <c r="J182" s="42"/>
      <c r="K182" s="42"/>
      <c r="L182" s="46"/>
      <c r="M182" s="230"/>
      <c r="N182" s="231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172</v>
      </c>
      <c r="AU182" s="19" t="s">
        <v>81</v>
      </c>
    </row>
    <row r="183" spans="1:47" s="2" customFormat="1" ht="12">
      <c r="A183" s="40"/>
      <c r="B183" s="41"/>
      <c r="C183" s="42"/>
      <c r="D183" s="232" t="s">
        <v>174</v>
      </c>
      <c r="E183" s="42"/>
      <c r="F183" s="233" t="s">
        <v>1859</v>
      </c>
      <c r="G183" s="42"/>
      <c r="H183" s="42"/>
      <c r="I183" s="229"/>
      <c r="J183" s="42"/>
      <c r="K183" s="42"/>
      <c r="L183" s="46"/>
      <c r="M183" s="230"/>
      <c r="N183" s="231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174</v>
      </c>
      <c r="AU183" s="19" t="s">
        <v>81</v>
      </c>
    </row>
    <row r="184" spans="1:65" s="2" customFormat="1" ht="24.15" customHeight="1">
      <c r="A184" s="40"/>
      <c r="B184" s="41"/>
      <c r="C184" s="256" t="s">
        <v>303</v>
      </c>
      <c r="D184" s="256" t="s">
        <v>279</v>
      </c>
      <c r="E184" s="257" t="s">
        <v>1860</v>
      </c>
      <c r="F184" s="258" t="s">
        <v>1861</v>
      </c>
      <c r="G184" s="259" t="s">
        <v>297</v>
      </c>
      <c r="H184" s="260">
        <v>20.003</v>
      </c>
      <c r="I184" s="261"/>
      <c r="J184" s="262">
        <f>ROUND(I184*H184,2)</f>
        <v>0</v>
      </c>
      <c r="K184" s="258" t="s">
        <v>169</v>
      </c>
      <c r="L184" s="263"/>
      <c r="M184" s="264" t="s">
        <v>19</v>
      </c>
      <c r="N184" s="265" t="s">
        <v>43</v>
      </c>
      <c r="O184" s="86"/>
      <c r="P184" s="223">
        <f>O184*H184</f>
        <v>0</v>
      </c>
      <c r="Q184" s="223">
        <v>0.0505</v>
      </c>
      <c r="R184" s="223">
        <f>Q184*H184</f>
        <v>1.0101515</v>
      </c>
      <c r="S184" s="223">
        <v>0</v>
      </c>
      <c r="T184" s="224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25" t="s">
        <v>220</v>
      </c>
      <c r="AT184" s="225" t="s">
        <v>279</v>
      </c>
      <c r="AU184" s="225" t="s">
        <v>81</v>
      </c>
      <c r="AY184" s="19" t="s">
        <v>163</v>
      </c>
      <c r="BE184" s="226">
        <f>IF(N184="základní",J184,0)</f>
        <v>0</v>
      </c>
      <c r="BF184" s="226">
        <f>IF(N184="snížená",J184,0)</f>
        <v>0</v>
      </c>
      <c r="BG184" s="226">
        <f>IF(N184="zákl. přenesená",J184,0)</f>
        <v>0</v>
      </c>
      <c r="BH184" s="226">
        <f>IF(N184="sníž. přenesená",J184,0)</f>
        <v>0</v>
      </c>
      <c r="BI184" s="226">
        <f>IF(N184="nulová",J184,0)</f>
        <v>0</v>
      </c>
      <c r="BJ184" s="19" t="s">
        <v>79</v>
      </c>
      <c r="BK184" s="226">
        <f>ROUND(I184*H184,2)</f>
        <v>0</v>
      </c>
      <c r="BL184" s="19" t="s">
        <v>170</v>
      </c>
      <c r="BM184" s="225" t="s">
        <v>1862</v>
      </c>
    </row>
    <row r="185" spans="1:47" s="2" customFormat="1" ht="12">
      <c r="A185" s="40"/>
      <c r="B185" s="41"/>
      <c r="C185" s="42"/>
      <c r="D185" s="227" t="s">
        <v>172</v>
      </c>
      <c r="E185" s="42"/>
      <c r="F185" s="228" t="s">
        <v>1861</v>
      </c>
      <c r="G185" s="42"/>
      <c r="H185" s="42"/>
      <c r="I185" s="229"/>
      <c r="J185" s="42"/>
      <c r="K185" s="42"/>
      <c r="L185" s="46"/>
      <c r="M185" s="230"/>
      <c r="N185" s="231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172</v>
      </c>
      <c r="AU185" s="19" t="s">
        <v>81</v>
      </c>
    </row>
    <row r="186" spans="1:51" s="13" customFormat="1" ht="12">
      <c r="A186" s="13"/>
      <c r="B186" s="234"/>
      <c r="C186" s="235"/>
      <c r="D186" s="227" t="s">
        <v>187</v>
      </c>
      <c r="E186" s="235"/>
      <c r="F186" s="237" t="s">
        <v>1863</v>
      </c>
      <c r="G186" s="235"/>
      <c r="H186" s="238">
        <v>20.003</v>
      </c>
      <c r="I186" s="239"/>
      <c r="J186" s="235"/>
      <c r="K186" s="235"/>
      <c r="L186" s="240"/>
      <c r="M186" s="241"/>
      <c r="N186" s="242"/>
      <c r="O186" s="242"/>
      <c r="P186" s="242"/>
      <c r="Q186" s="242"/>
      <c r="R186" s="242"/>
      <c r="S186" s="242"/>
      <c r="T186" s="24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4" t="s">
        <v>187</v>
      </c>
      <c r="AU186" s="244" t="s">
        <v>81</v>
      </c>
      <c r="AV186" s="13" t="s">
        <v>81</v>
      </c>
      <c r="AW186" s="13" t="s">
        <v>4</v>
      </c>
      <c r="AX186" s="13" t="s">
        <v>79</v>
      </c>
      <c r="AY186" s="244" t="s">
        <v>163</v>
      </c>
    </row>
    <row r="187" spans="1:63" s="12" customFormat="1" ht="22.8" customHeight="1">
      <c r="A187" s="12"/>
      <c r="B187" s="198"/>
      <c r="C187" s="199"/>
      <c r="D187" s="200" t="s">
        <v>71</v>
      </c>
      <c r="E187" s="212" t="s">
        <v>170</v>
      </c>
      <c r="F187" s="212" t="s">
        <v>427</v>
      </c>
      <c r="G187" s="199"/>
      <c r="H187" s="199"/>
      <c r="I187" s="202"/>
      <c r="J187" s="213">
        <f>BK187</f>
        <v>0</v>
      </c>
      <c r="K187" s="199"/>
      <c r="L187" s="204"/>
      <c r="M187" s="205"/>
      <c r="N187" s="206"/>
      <c r="O187" s="206"/>
      <c r="P187" s="207">
        <f>SUM(P188:P197)</f>
        <v>0</v>
      </c>
      <c r="Q187" s="206"/>
      <c r="R187" s="207">
        <f>SUM(R188:R197)</f>
        <v>11.429044639999999</v>
      </c>
      <c r="S187" s="206"/>
      <c r="T187" s="208">
        <f>SUM(T188:T197)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09" t="s">
        <v>79</v>
      </c>
      <c r="AT187" s="210" t="s">
        <v>71</v>
      </c>
      <c r="AU187" s="210" t="s">
        <v>79</v>
      </c>
      <c r="AY187" s="209" t="s">
        <v>163</v>
      </c>
      <c r="BK187" s="211">
        <f>SUM(BK188:BK197)</f>
        <v>0</v>
      </c>
    </row>
    <row r="188" spans="1:65" s="2" customFormat="1" ht="24.15" customHeight="1">
      <c r="A188" s="40"/>
      <c r="B188" s="41"/>
      <c r="C188" s="214" t="s">
        <v>7</v>
      </c>
      <c r="D188" s="214" t="s">
        <v>165</v>
      </c>
      <c r="E188" s="215" t="s">
        <v>1864</v>
      </c>
      <c r="F188" s="216" t="s">
        <v>1865</v>
      </c>
      <c r="G188" s="217" t="s">
        <v>223</v>
      </c>
      <c r="H188" s="218">
        <v>1.31</v>
      </c>
      <c r="I188" s="219"/>
      <c r="J188" s="220">
        <f>ROUND(I188*H188,2)</f>
        <v>0</v>
      </c>
      <c r="K188" s="216" t="s">
        <v>169</v>
      </c>
      <c r="L188" s="46"/>
      <c r="M188" s="221" t="s">
        <v>19</v>
      </c>
      <c r="N188" s="222" t="s">
        <v>43</v>
      </c>
      <c r="O188" s="86"/>
      <c r="P188" s="223">
        <f>O188*H188</f>
        <v>0</v>
      </c>
      <c r="Q188" s="223">
        <v>0</v>
      </c>
      <c r="R188" s="223">
        <f>Q188*H188</f>
        <v>0</v>
      </c>
      <c r="S188" s="223">
        <v>0</v>
      </c>
      <c r="T188" s="224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25" t="s">
        <v>170</v>
      </c>
      <c r="AT188" s="225" t="s">
        <v>165</v>
      </c>
      <c r="AU188" s="225" t="s">
        <v>81</v>
      </c>
      <c r="AY188" s="19" t="s">
        <v>163</v>
      </c>
      <c r="BE188" s="226">
        <f>IF(N188="základní",J188,0)</f>
        <v>0</v>
      </c>
      <c r="BF188" s="226">
        <f>IF(N188="snížená",J188,0)</f>
        <v>0</v>
      </c>
      <c r="BG188" s="226">
        <f>IF(N188="zákl. přenesená",J188,0)</f>
        <v>0</v>
      </c>
      <c r="BH188" s="226">
        <f>IF(N188="sníž. přenesená",J188,0)</f>
        <v>0</v>
      </c>
      <c r="BI188" s="226">
        <f>IF(N188="nulová",J188,0)</f>
        <v>0</v>
      </c>
      <c r="BJ188" s="19" t="s">
        <v>79</v>
      </c>
      <c r="BK188" s="226">
        <f>ROUND(I188*H188,2)</f>
        <v>0</v>
      </c>
      <c r="BL188" s="19" t="s">
        <v>170</v>
      </c>
      <c r="BM188" s="225" t="s">
        <v>1866</v>
      </c>
    </row>
    <row r="189" spans="1:47" s="2" customFormat="1" ht="12">
      <c r="A189" s="40"/>
      <c r="B189" s="41"/>
      <c r="C189" s="42"/>
      <c r="D189" s="227" t="s">
        <v>172</v>
      </c>
      <c r="E189" s="42"/>
      <c r="F189" s="228" t="s">
        <v>1867</v>
      </c>
      <c r="G189" s="42"/>
      <c r="H189" s="42"/>
      <c r="I189" s="229"/>
      <c r="J189" s="42"/>
      <c r="K189" s="42"/>
      <c r="L189" s="46"/>
      <c r="M189" s="230"/>
      <c r="N189" s="231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172</v>
      </c>
      <c r="AU189" s="19" t="s">
        <v>81</v>
      </c>
    </row>
    <row r="190" spans="1:47" s="2" customFormat="1" ht="12">
      <c r="A190" s="40"/>
      <c r="B190" s="41"/>
      <c r="C190" s="42"/>
      <c r="D190" s="232" t="s">
        <v>174</v>
      </c>
      <c r="E190" s="42"/>
      <c r="F190" s="233" t="s">
        <v>1868</v>
      </c>
      <c r="G190" s="42"/>
      <c r="H190" s="42"/>
      <c r="I190" s="229"/>
      <c r="J190" s="42"/>
      <c r="K190" s="42"/>
      <c r="L190" s="46"/>
      <c r="M190" s="230"/>
      <c r="N190" s="231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174</v>
      </c>
      <c r="AU190" s="19" t="s">
        <v>81</v>
      </c>
    </row>
    <row r="191" spans="1:65" s="2" customFormat="1" ht="16.5" customHeight="1">
      <c r="A191" s="40"/>
      <c r="B191" s="41"/>
      <c r="C191" s="256" t="s">
        <v>314</v>
      </c>
      <c r="D191" s="256" t="s">
        <v>279</v>
      </c>
      <c r="E191" s="257" t="s">
        <v>1869</v>
      </c>
      <c r="F191" s="258" t="s">
        <v>1870</v>
      </c>
      <c r="G191" s="259" t="s">
        <v>223</v>
      </c>
      <c r="H191" s="260">
        <v>1.31</v>
      </c>
      <c r="I191" s="261"/>
      <c r="J191" s="262">
        <f>ROUND(I191*H191,2)</f>
        <v>0</v>
      </c>
      <c r="K191" s="258" t="s">
        <v>19</v>
      </c>
      <c r="L191" s="263"/>
      <c r="M191" s="264" t="s">
        <v>19</v>
      </c>
      <c r="N191" s="265" t="s">
        <v>43</v>
      </c>
      <c r="O191" s="86"/>
      <c r="P191" s="223">
        <f>O191*H191</f>
        <v>0</v>
      </c>
      <c r="Q191" s="223">
        <v>0</v>
      </c>
      <c r="R191" s="223">
        <f>Q191*H191</f>
        <v>0</v>
      </c>
      <c r="S191" s="223">
        <v>0</v>
      </c>
      <c r="T191" s="224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5" t="s">
        <v>220</v>
      </c>
      <c r="AT191" s="225" t="s">
        <v>279</v>
      </c>
      <c r="AU191" s="225" t="s">
        <v>81</v>
      </c>
      <c r="AY191" s="19" t="s">
        <v>163</v>
      </c>
      <c r="BE191" s="226">
        <f>IF(N191="základní",J191,0)</f>
        <v>0</v>
      </c>
      <c r="BF191" s="226">
        <f>IF(N191="snížená",J191,0)</f>
        <v>0</v>
      </c>
      <c r="BG191" s="226">
        <f>IF(N191="zákl. přenesená",J191,0)</f>
        <v>0</v>
      </c>
      <c r="BH191" s="226">
        <f>IF(N191="sníž. přenesená",J191,0)</f>
        <v>0</v>
      </c>
      <c r="BI191" s="226">
        <f>IF(N191="nulová",J191,0)</f>
        <v>0</v>
      </c>
      <c r="BJ191" s="19" t="s">
        <v>79</v>
      </c>
      <c r="BK191" s="226">
        <f>ROUND(I191*H191,2)</f>
        <v>0</v>
      </c>
      <c r="BL191" s="19" t="s">
        <v>170</v>
      </c>
      <c r="BM191" s="225" t="s">
        <v>1871</v>
      </c>
    </row>
    <row r="192" spans="1:47" s="2" customFormat="1" ht="12">
      <c r="A192" s="40"/>
      <c r="B192" s="41"/>
      <c r="C192" s="42"/>
      <c r="D192" s="227" t="s">
        <v>172</v>
      </c>
      <c r="E192" s="42"/>
      <c r="F192" s="228" t="s">
        <v>1870</v>
      </c>
      <c r="G192" s="42"/>
      <c r="H192" s="42"/>
      <c r="I192" s="229"/>
      <c r="J192" s="42"/>
      <c r="K192" s="42"/>
      <c r="L192" s="46"/>
      <c r="M192" s="230"/>
      <c r="N192" s="231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172</v>
      </c>
      <c r="AU192" s="19" t="s">
        <v>81</v>
      </c>
    </row>
    <row r="193" spans="1:47" s="2" customFormat="1" ht="12">
      <c r="A193" s="40"/>
      <c r="B193" s="41"/>
      <c r="C193" s="42"/>
      <c r="D193" s="227" t="s">
        <v>301</v>
      </c>
      <c r="E193" s="42"/>
      <c r="F193" s="266" t="s">
        <v>1872</v>
      </c>
      <c r="G193" s="42"/>
      <c r="H193" s="42"/>
      <c r="I193" s="229"/>
      <c r="J193" s="42"/>
      <c r="K193" s="42"/>
      <c r="L193" s="46"/>
      <c r="M193" s="230"/>
      <c r="N193" s="231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301</v>
      </c>
      <c r="AU193" s="19" t="s">
        <v>81</v>
      </c>
    </row>
    <row r="194" spans="1:65" s="2" customFormat="1" ht="16.5" customHeight="1">
      <c r="A194" s="40"/>
      <c r="B194" s="41"/>
      <c r="C194" s="214" t="s">
        <v>320</v>
      </c>
      <c r="D194" s="214" t="s">
        <v>165</v>
      </c>
      <c r="E194" s="215" t="s">
        <v>1873</v>
      </c>
      <c r="F194" s="216" t="s">
        <v>1874</v>
      </c>
      <c r="G194" s="217" t="s">
        <v>193</v>
      </c>
      <c r="H194" s="218">
        <v>4.568</v>
      </c>
      <c r="I194" s="219"/>
      <c r="J194" s="220">
        <f>ROUND(I194*H194,2)</f>
        <v>0</v>
      </c>
      <c r="K194" s="216" t="s">
        <v>169</v>
      </c>
      <c r="L194" s="46"/>
      <c r="M194" s="221" t="s">
        <v>19</v>
      </c>
      <c r="N194" s="222" t="s">
        <v>43</v>
      </c>
      <c r="O194" s="86"/>
      <c r="P194" s="223">
        <f>O194*H194</f>
        <v>0</v>
      </c>
      <c r="Q194" s="223">
        <v>2.50198</v>
      </c>
      <c r="R194" s="223">
        <f>Q194*H194</f>
        <v>11.429044639999999</v>
      </c>
      <c r="S194" s="223">
        <v>0</v>
      </c>
      <c r="T194" s="224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25" t="s">
        <v>170</v>
      </c>
      <c r="AT194" s="225" t="s">
        <v>165</v>
      </c>
      <c r="AU194" s="225" t="s">
        <v>81</v>
      </c>
      <c r="AY194" s="19" t="s">
        <v>163</v>
      </c>
      <c r="BE194" s="226">
        <f>IF(N194="základní",J194,0)</f>
        <v>0</v>
      </c>
      <c r="BF194" s="226">
        <f>IF(N194="snížená",J194,0)</f>
        <v>0</v>
      </c>
      <c r="BG194" s="226">
        <f>IF(N194="zákl. přenesená",J194,0)</f>
        <v>0</v>
      </c>
      <c r="BH194" s="226">
        <f>IF(N194="sníž. přenesená",J194,0)</f>
        <v>0</v>
      </c>
      <c r="BI194" s="226">
        <f>IF(N194="nulová",J194,0)</f>
        <v>0</v>
      </c>
      <c r="BJ194" s="19" t="s">
        <v>79</v>
      </c>
      <c r="BK194" s="226">
        <f>ROUND(I194*H194,2)</f>
        <v>0</v>
      </c>
      <c r="BL194" s="19" t="s">
        <v>170</v>
      </c>
      <c r="BM194" s="225" t="s">
        <v>1875</v>
      </c>
    </row>
    <row r="195" spans="1:47" s="2" customFormat="1" ht="12">
      <c r="A195" s="40"/>
      <c r="B195" s="41"/>
      <c r="C195" s="42"/>
      <c r="D195" s="227" t="s">
        <v>172</v>
      </c>
      <c r="E195" s="42"/>
      <c r="F195" s="228" t="s">
        <v>1876</v>
      </c>
      <c r="G195" s="42"/>
      <c r="H195" s="42"/>
      <c r="I195" s="229"/>
      <c r="J195" s="42"/>
      <c r="K195" s="42"/>
      <c r="L195" s="46"/>
      <c r="M195" s="230"/>
      <c r="N195" s="231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172</v>
      </c>
      <c r="AU195" s="19" t="s">
        <v>81</v>
      </c>
    </row>
    <row r="196" spans="1:47" s="2" customFormat="1" ht="12">
      <c r="A196" s="40"/>
      <c r="B196" s="41"/>
      <c r="C196" s="42"/>
      <c r="D196" s="232" t="s">
        <v>174</v>
      </c>
      <c r="E196" s="42"/>
      <c r="F196" s="233" t="s">
        <v>1877</v>
      </c>
      <c r="G196" s="42"/>
      <c r="H196" s="42"/>
      <c r="I196" s="229"/>
      <c r="J196" s="42"/>
      <c r="K196" s="42"/>
      <c r="L196" s="46"/>
      <c r="M196" s="230"/>
      <c r="N196" s="231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174</v>
      </c>
      <c r="AU196" s="19" t="s">
        <v>81</v>
      </c>
    </row>
    <row r="197" spans="1:51" s="13" customFormat="1" ht="12">
      <c r="A197" s="13"/>
      <c r="B197" s="234"/>
      <c r="C197" s="235"/>
      <c r="D197" s="227" t="s">
        <v>187</v>
      </c>
      <c r="E197" s="236" t="s">
        <v>19</v>
      </c>
      <c r="F197" s="237" t="s">
        <v>1878</v>
      </c>
      <c r="G197" s="235"/>
      <c r="H197" s="238">
        <v>4.568</v>
      </c>
      <c r="I197" s="239"/>
      <c r="J197" s="235"/>
      <c r="K197" s="235"/>
      <c r="L197" s="240"/>
      <c r="M197" s="241"/>
      <c r="N197" s="242"/>
      <c r="O197" s="242"/>
      <c r="P197" s="242"/>
      <c r="Q197" s="242"/>
      <c r="R197" s="242"/>
      <c r="S197" s="242"/>
      <c r="T197" s="24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4" t="s">
        <v>187</v>
      </c>
      <c r="AU197" s="244" t="s">
        <v>81</v>
      </c>
      <c r="AV197" s="13" t="s">
        <v>81</v>
      </c>
      <c r="AW197" s="13" t="s">
        <v>33</v>
      </c>
      <c r="AX197" s="13" t="s">
        <v>79</v>
      </c>
      <c r="AY197" s="244" t="s">
        <v>163</v>
      </c>
    </row>
    <row r="198" spans="1:63" s="12" customFormat="1" ht="22.8" customHeight="1">
      <c r="A198" s="12"/>
      <c r="B198" s="198"/>
      <c r="C198" s="199"/>
      <c r="D198" s="200" t="s">
        <v>71</v>
      </c>
      <c r="E198" s="212" t="s">
        <v>198</v>
      </c>
      <c r="F198" s="212" t="s">
        <v>507</v>
      </c>
      <c r="G198" s="199"/>
      <c r="H198" s="199"/>
      <c r="I198" s="202"/>
      <c r="J198" s="213">
        <f>BK198</f>
        <v>0</v>
      </c>
      <c r="K198" s="199"/>
      <c r="L198" s="204"/>
      <c r="M198" s="205"/>
      <c r="N198" s="206"/>
      <c r="O198" s="206"/>
      <c r="P198" s="207">
        <f>SUM(P199:P208)</f>
        <v>0</v>
      </c>
      <c r="Q198" s="206"/>
      <c r="R198" s="207">
        <f>SUM(R199:R208)</f>
        <v>0</v>
      </c>
      <c r="S198" s="206"/>
      <c r="T198" s="208">
        <f>SUM(T199:T208)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9" t="s">
        <v>79</v>
      </c>
      <c r="AT198" s="210" t="s">
        <v>71</v>
      </c>
      <c r="AU198" s="210" t="s">
        <v>79</v>
      </c>
      <c r="AY198" s="209" t="s">
        <v>163</v>
      </c>
      <c r="BK198" s="211">
        <f>SUM(BK199:BK208)</f>
        <v>0</v>
      </c>
    </row>
    <row r="199" spans="1:65" s="2" customFormat="1" ht="24.15" customHeight="1">
      <c r="A199" s="40"/>
      <c r="B199" s="41"/>
      <c r="C199" s="214" t="s">
        <v>326</v>
      </c>
      <c r="D199" s="214" t="s">
        <v>165</v>
      </c>
      <c r="E199" s="215" t="s">
        <v>509</v>
      </c>
      <c r="F199" s="216" t="s">
        <v>510</v>
      </c>
      <c r="G199" s="217" t="s">
        <v>168</v>
      </c>
      <c r="H199" s="218">
        <v>42.83</v>
      </c>
      <c r="I199" s="219"/>
      <c r="J199" s="220">
        <f>ROUND(I199*H199,2)</f>
        <v>0</v>
      </c>
      <c r="K199" s="216" t="s">
        <v>169</v>
      </c>
      <c r="L199" s="46"/>
      <c r="M199" s="221" t="s">
        <v>19</v>
      </c>
      <c r="N199" s="222" t="s">
        <v>43</v>
      </c>
      <c r="O199" s="86"/>
      <c r="P199" s="223">
        <f>O199*H199</f>
        <v>0</v>
      </c>
      <c r="Q199" s="223">
        <v>0</v>
      </c>
      <c r="R199" s="223">
        <f>Q199*H199</f>
        <v>0</v>
      </c>
      <c r="S199" s="223">
        <v>0</v>
      </c>
      <c r="T199" s="224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5" t="s">
        <v>170</v>
      </c>
      <c r="AT199" s="225" t="s">
        <v>165</v>
      </c>
      <c r="AU199" s="225" t="s">
        <v>81</v>
      </c>
      <c r="AY199" s="19" t="s">
        <v>163</v>
      </c>
      <c r="BE199" s="226">
        <f>IF(N199="základní",J199,0)</f>
        <v>0</v>
      </c>
      <c r="BF199" s="226">
        <f>IF(N199="snížená",J199,0)</f>
        <v>0</v>
      </c>
      <c r="BG199" s="226">
        <f>IF(N199="zákl. přenesená",J199,0)</f>
        <v>0</v>
      </c>
      <c r="BH199" s="226">
        <f>IF(N199="sníž. přenesená",J199,0)</f>
        <v>0</v>
      </c>
      <c r="BI199" s="226">
        <f>IF(N199="nulová",J199,0)</f>
        <v>0</v>
      </c>
      <c r="BJ199" s="19" t="s">
        <v>79</v>
      </c>
      <c r="BK199" s="226">
        <f>ROUND(I199*H199,2)</f>
        <v>0</v>
      </c>
      <c r="BL199" s="19" t="s">
        <v>170</v>
      </c>
      <c r="BM199" s="225" t="s">
        <v>1879</v>
      </c>
    </row>
    <row r="200" spans="1:47" s="2" customFormat="1" ht="12">
      <c r="A200" s="40"/>
      <c r="B200" s="41"/>
      <c r="C200" s="42"/>
      <c r="D200" s="227" t="s">
        <v>172</v>
      </c>
      <c r="E200" s="42"/>
      <c r="F200" s="228" t="s">
        <v>512</v>
      </c>
      <c r="G200" s="42"/>
      <c r="H200" s="42"/>
      <c r="I200" s="229"/>
      <c r="J200" s="42"/>
      <c r="K200" s="42"/>
      <c r="L200" s="46"/>
      <c r="M200" s="230"/>
      <c r="N200" s="231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172</v>
      </c>
      <c r="AU200" s="19" t="s">
        <v>81</v>
      </c>
    </row>
    <row r="201" spans="1:47" s="2" customFormat="1" ht="12">
      <c r="A201" s="40"/>
      <c r="B201" s="41"/>
      <c r="C201" s="42"/>
      <c r="D201" s="232" t="s">
        <v>174</v>
      </c>
      <c r="E201" s="42"/>
      <c r="F201" s="233" t="s">
        <v>513</v>
      </c>
      <c r="G201" s="42"/>
      <c r="H201" s="42"/>
      <c r="I201" s="229"/>
      <c r="J201" s="42"/>
      <c r="K201" s="42"/>
      <c r="L201" s="46"/>
      <c r="M201" s="230"/>
      <c r="N201" s="231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174</v>
      </c>
      <c r="AU201" s="19" t="s">
        <v>81</v>
      </c>
    </row>
    <row r="202" spans="1:51" s="13" customFormat="1" ht="12">
      <c r="A202" s="13"/>
      <c r="B202" s="234"/>
      <c r="C202" s="235"/>
      <c r="D202" s="227" t="s">
        <v>187</v>
      </c>
      <c r="E202" s="236" t="s">
        <v>19</v>
      </c>
      <c r="F202" s="237" t="s">
        <v>1880</v>
      </c>
      <c r="G202" s="235"/>
      <c r="H202" s="238">
        <v>42.83</v>
      </c>
      <c r="I202" s="239"/>
      <c r="J202" s="235"/>
      <c r="K202" s="235"/>
      <c r="L202" s="240"/>
      <c r="M202" s="241"/>
      <c r="N202" s="242"/>
      <c r="O202" s="242"/>
      <c r="P202" s="242"/>
      <c r="Q202" s="242"/>
      <c r="R202" s="242"/>
      <c r="S202" s="242"/>
      <c r="T202" s="24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4" t="s">
        <v>187</v>
      </c>
      <c r="AU202" s="244" t="s">
        <v>81</v>
      </c>
      <c r="AV202" s="13" t="s">
        <v>81</v>
      </c>
      <c r="AW202" s="13" t="s">
        <v>33</v>
      </c>
      <c r="AX202" s="13" t="s">
        <v>79</v>
      </c>
      <c r="AY202" s="244" t="s">
        <v>163</v>
      </c>
    </row>
    <row r="203" spans="1:65" s="2" customFormat="1" ht="21.75" customHeight="1">
      <c r="A203" s="40"/>
      <c r="B203" s="41"/>
      <c r="C203" s="214" t="s">
        <v>332</v>
      </c>
      <c r="D203" s="214" t="s">
        <v>165</v>
      </c>
      <c r="E203" s="215" t="s">
        <v>515</v>
      </c>
      <c r="F203" s="216" t="s">
        <v>516</v>
      </c>
      <c r="G203" s="217" t="s">
        <v>168</v>
      </c>
      <c r="H203" s="218">
        <v>42.83</v>
      </c>
      <c r="I203" s="219"/>
      <c r="J203" s="220">
        <f>ROUND(I203*H203,2)</f>
        <v>0</v>
      </c>
      <c r="K203" s="216" t="s">
        <v>169</v>
      </c>
      <c r="L203" s="46"/>
      <c r="M203" s="221" t="s">
        <v>19</v>
      </c>
      <c r="N203" s="222" t="s">
        <v>43</v>
      </c>
      <c r="O203" s="86"/>
      <c r="P203" s="223">
        <f>O203*H203</f>
        <v>0</v>
      </c>
      <c r="Q203" s="223">
        <v>0</v>
      </c>
      <c r="R203" s="223">
        <f>Q203*H203</f>
        <v>0</v>
      </c>
      <c r="S203" s="223">
        <v>0</v>
      </c>
      <c r="T203" s="224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25" t="s">
        <v>170</v>
      </c>
      <c r="AT203" s="225" t="s">
        <v>165</v>
      </c>
      <c r="AU203" s="225" t="s">
        <v>81</v>
      </c>
      <c r="AY203" s="19" t="s">
        <v>163</v>
      </c>
      <c r="BE203" s="226">
        <f>IF(N203="základní",J203,0)</f>
        <v>0</v>
      </c>
      <c r="BF203" s="226">
        <f>IF(N203="snížená",J203,0)</f>
        <v>0</v>
      </c>
      <c r="BG203" s="226">
        <f>IF(N203="zákl. přenesená",J203,0)</f>
        <v>0</v>
      </c>
      <c r="BH203" s="226">
        <f>IF(N203="sníž. přenesená",J203,0)</f>
        <v>0</v>
      </c>
      <c r="BI203" s="226">
        <f>IF(N203="nulová",J203,0)</f>
        <v>0</v>
      </c>
      <c r="BJ203" s="19" t="s">
        <v>79</v>
      </c>
      <c r="BK203" s="226">
        <f>ROUND(I203*H203,2)</f>
        <v>0</v>
      </c>
      <c r="BL203" s="19" t="s">
        <v>170</v>
      </c>
      <c r="BM203" s="225" t="s">
        <v>1881</v>
      </c>
    </row>
    <row r="204" spans="1:47" s="2" customFormat="1" ht="12">
      <c r="A204" s="40"/>
      <c r="B204" s="41"/>
      <c r="C204" s="42"/>
      <c r="D204" s="227" t="s">
        <v>172</v>
      </c>
      <c r="E204" s="42"/>
      <c r="F204" s="228" t="s">
        <v>518</v>
      </c>
      <c r="G204" s="42"/>
      <c r="H204" s="42"/>
      <c r="I204" s="229"/>
      <c r="J204" s="42"/>
      <c r="K204" s="42"/>
      <c r="L204" s="46"/>
      <c r="M204" s="230"/>
      <c r="N204" s="231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172</v>
      </c>
      <c r="AU204" s="19" t="s">
        <v>81</v>
      </c>
    </row>
    <row r="205" spans="1:47" s="2" customFormat="1" ht="12">
      <c r="A205" s="40"/>
      <c r="B205" s="41"/>
      <c r="C205" s="42"/>
      <c r="D205" s="232" t="s">
        <v>174</v>
      </c>
      <c r="E205" s="42"/>
      <c r="F205" s="233" t="s">
        <v>519</v>
      </c>
      <c r="G205" s="42"/>
      <c r="H205" s="42"/>
      <c r="I205" s="229"/>
      <c r="J205" s="42"/>
      <c r="K205" s="42"/>
      <c r="L205" s="46"/>
      <c r="M205" s="230"/>
      <c r="N205" s="231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174</v>
      </c>
      <c r="AU205" s="19" t="s">
        <v>81</v>
      </c>
    </row>
    <row r="206" spans="1:65" s="2" customFormat="1" ht="24.15" customHeight="1">
      <c r="A206" s="40"/>
      <c r="B206" s="41"/>
      <c r="C206" s="214" t="s">
        <v>342</v>
      </c>
      <c r="D206" s="214" t="s">
        <v>165</v>
      </c>
      <c r="E206" s="215" t="s">
        <v>1882</v>
      </c>
      <c r="F206" s="216" t="s">
        <v>1883</v>
      </c>
      <c r="G206" s="217" t="s">
        <v>168</v>
      </c>
      <c r="H206" s="218">
        <v>42.83</v>
      </c>
      <c r="I206" s="219"/>
      <c r="J206" s="220">
        <f>ROUND(I206*H206,2)</f>
        <v>0</v>
      </c>
      <c r="K206" s="216" t="s">
        <v>169</v>
      </c>
      <c r="L206" s="46"/>
      <c r="M206" s="221" t="s">
        <v>19</v>
      </c>
      <c r="N206" s="222" t="s">
        <v>43</v>
      </c>
      <c r="O206" s="86"/>
      <c r="P206" s="223">
        <f>O206*H206</f>
        <v>0</v>
      </c>
      <c r="Q206" s="223">
        <v>0</v>
      </c>
      <c r="R206" s="223">
        <f>Q206*H206</f>
        <v>0</v>
      </c>
      <c r="S206" s="223">
        <v>0</v>
      </c>
      <c r="T206" s="224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25" t="s">
        <v>170</v>
      </c>
      <c r="AT206" s="225" t="s">
        <v>165</v>
      </c>
      <c r="AU206" s="225" t="s">
        <v>81</v>
      </c>
      <c r="AY206" s="19" t="s">
        <v>163</v>
      </c>
      <c r="BE206" s="226">
        <f>IF(N206="základní",J206,0)</f>
        <v>0</v>
      </c>
      <c r="BF206" s="226">
        <f>IF(N206="snížená",J206,0)</f>
        <v>0</v>
      </c>
      <c r="BG206" s="226">
        <f>IF(N206="zákl. přenesená",J206,0)</f>
        <v>0</v>
      </c>
      <c r="BH206" s="226">
        <f>IF(N206="sníž. přenesená",J206,0)</f>
        <v>0</v>
      </c>
      <c r="BI206" s="226">
        <f>IF(N206="nulová",J206,0)</f>
        <v>0</v>
      </c>
      <c r="BJ206" s="19" t="s">
        <v>79</v>
      </c>
      <c r="BK206" s="226">
        <f>ROUND(I206*H206,2)</f>
        <v>0</v>
      </c>
      <c r="BL206" s="19" t="s">
        <v>170</v>
      </c>
      <c r="BM206" s="225" t="s">
        <v>1884</v>
      </c>
    </row>
    <row r="207" spans="1:47" s="2" customFormat="1" ht="12">
      <c r="A207" s="40"/>
      <c r="B207" s="41"/>
      <c r="C207" s="42"/>
      <c r="D207" s="227" t="s">
        <v>172</v>
      </c>
      <c r="E207" s="42"/>
      <c r="F207" s="228" t="s">
        <v>1885</v>
      </c>
      <c r="G207" s="42"/>
      <c r="H207" s="42"/>
      <c r="I207" s="229"/>
      <c r="J207" s="42"/>
      <c r="K207" s="42"/>
      <c r="L207" s="46"/>
      <c r="M207" s="230"/>
      <c r="N207" s="231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172</v>
      </c>
      <c r="AU207" s="19" t="s">
        <v>81</v>
      </c>
    </row>
    <row r="208" spans="1:47" s="2" customFormat="1" ht="12">
      <c r="A208" s="40"/>
      <c r="B208" s="41"/>
      <c r="C208" s="42"/>
      <c r="D208" s="232" t="s">
        <v>174</v>
      </c>
      <c r="E208" s="42"/>
      <c r="F208" s="233" t="s">
        <v>1886</v>
      </c>
      <c r="G208" s="42"/>
      <c r="H208" s="42"/>
      <c r="I208" s="229"/>
      <c r="J208" s="42"/>
      <c r="K208" s="42"/>
      <c r="L208" s="46"/>
      <c r="M208" s="230"/>
      <c r="N208" s="231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174</v>
      </c>
      <c r="AU208" s="19" t="s">
        <v>81</v>
      </c>
    </row>
    <row r="209" spans="1:63" s="12" customFormat="1" ht="22.8" customHeight="1">
      <c r="A209" s="12"/>
      <c r="B209" s="198"/>
      <c r="C209" s="199"/>
      <c r="D209" s="200" t="s">
        <v>71</v>
      </c>
      <c r="E209" s="212" t="s">
        <v>208</v>
      </c>
      <c r="F209" s="212" t="s">
        <v>537</v>
      </c>
      <c r="G209" s="199"/>
      <c r="H209" s="199"/>
      <c r="I209" s="202"/>
      <c r="J209" s="213">
        <f>BK209</f>
        <v>0</v>
      </c>
      <c r="K209" s="199"/>
      <c r="L209" s="204"/>
      <c r="M209" s="205"/>
      <c r="N209" s="206"/>
      <c r="O209" s="206"/>
      <c r="P209" s="207">
        <f>SUM(P210:P426)</f>
        <v>0</v>
      </c>
      <c r="Q209" s="206"/>
      <c r="R209" s="207">
        <f>SUM(R210:R426)</f>
        <v>69.64913582999999</v>
      </c>
      <c r="S209" s="206"/>
      <c r="T209" s="208">
        <f>SUM(T210:T426)</f>
        <v>0.00638323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09" t="s">
        <v>79</v>
      </c>
      <c r="AT209" s="210" t="s">
        <v>71</v>
      </c>
      <c r="AU209" s="210" t="s">
        <v>79</v>
      </c>
      <c r="AY209" s="209" t="s">
        <v>163</v>
      </c>
      <c r="BK209" s="211">
        <f>SUM(BK210:BK426)</f>
        <v>0</v>
      </c>
    </row>
    <row r="210" spans="1:65" s="2" customFormat="1" ht="24.15" customHeight="1">
      <c r="A210" s="40"/>
      <c r="B210" s="41"/>
      <c r="C210" s="214" t="s">
        <v>349</v>
      </c>
      <c r="D210" s="214" t="s">
        <v>165</v>
      </c>
      <c r="E210" s="215" t="s">
        <v>1887</v>
      </c>
      <c r="F210" s="216" t="s">
        <v>1888</v>
      </c>
      <c r="G210" s="217" t="s">
        <v>168</v>
      </c>
      <c r="H210" s="218">
        <v>69.51</v>
      </c>
      <c r="I210" s="219"/>
      <c r="J210" s="220">
        <f>ROUND(I210*H210,2)</f>
        <v>0</v>
      </c>
      <c r="K210" s="216" t="s">
        <v>169</v>
      </c>
      <c r="L210" s="46"/>
      <c r="M210" s="221" t="s">
        <v>19</v>
      </c>
      <c r="N210" s="222" t="s">
        <v>43</v>
      </c>
      <c r="O210" s="86"/>
      <c r="P210" s="223">
        <f>O210*H210</f>
        <v>0</v>
      </c>
      <c r="Q210" s="223">
        <v>0.00438</v>
      </c>
      <c r="R210" s="223">
        <f>Q210*H210</f>
        <v>0.30445380000000005</v>
      </c>
      <c r="S210" s="223">
        <v>0</v>
      </c>
      <c r="T210" s="224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25" t="s">
        <v>170</v>
      </c>
      <c r="AT210" s="225" t="s">
        <v>165</v>
      </c>
      <c r="AU210" s="225" t="s">
        <v>81</v>
      </c>
      <c r="AY210" s="19" t="s">
        <v>163</v>
      </c>
      <c r="BE210" s="226">
        <f>IF(N210="základní",J210,0)</f>
        <v>0</v>
      </c>
      <c r="BF210" s="226">
        <f>IF(N210="snížená",J210,0)</f>
        <v>0</v>
      </c>
      <c r="BG210" s="226">
        <f>IF(N210="zákl. přenesená",J210,0)</f>
        <v>0</v>
      </c>
      <c r="BH210" s="226">
        <f>IF(N210="sníž. přenesená",J210,0)</f>
        <v>0</v>
      </c>
      <c r="BI210" s="226">
        <f>IF(N210="nulová",J210,0)</f>
        <v>0</v>
      </c>
      <c r="BJ210" s="19" t="s">
        <v>79</v>
      </c>
      <c r="BK210" s="226">
        <f>ROUND(I210*H210,2)</f>
        <v>0</v>
      </c>
      <c r="BL210" s="19" t="s">
        <v>170</v>
      </c>
      <c r="BM210" s="225" t="s">
        <v>1889</v>
      </c>
    </row>
    <row r="211" spans="1:47" s="2" customFormat="1" ht="12">
      <c r="A211" s="40"/>
      <c r="B211" s="41"/>
      <c r="C211" s="42"/>
      <c r="D211" s="227" t="s">
        <v>172</v>
      </c>
      <c r="E211" s="42"/>
      <c r="F211" s="228" t="s">
        <v>1890</v>
      </c>
      <c r="G211" s="42"/>
      <c r="H211" s="42"/>
      <c r="I211" s="229"/>
      <c r="J211" s="42"/>
      <c r="K211" s="42"/>
      <c r="L211" s="46"/>
      <c r="M211" s="230"/>
      <c r="N211" s="231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172</v>
      </c>
      <c r="AU211" s="19" t="s">
        <v>81</v>
      </c>
    </row>
    <row r="212" spans="1:47" s="2" customFormat="1" ht="12">
      <c r="A212" s="40"/>
      <c r="B212" s="41"/>
      <c r="C212" s="42"/>
      <c r="D212" s="232" t="s">
        <v>174</v>
      </c>
      <c r="E212" s="42"/>
      <c r="F212" s="233" t="s">
        <v>1891</v>
      </c>
      <c r="G212" s="42"/>
      <c r="H212" s="42"/>
      <c r="I212" s="229"/>
      <c r="J212" s="42"/>
      <c r="K212" s="42"/>
      <c r="L212" s="46"/>
      <c r="M212" s="230"/>
      <c r="N212" s="231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174</v>
      </c>
      <c r="AU212" s="19" t="s">
        <v>81</v>
      </c>
    </row>
    <row r="213" spans="1:51" s="13" customFormat="1" ht="12">
      <c r="A213" s="13"/>
      <c r="B213" s="234"/>
      <c r="C213" s="235"/>
      <c r="D213" s="227" t="s">
        <v>187</v>
      </c>
      <c r="E213" s="236" t="s">
        <v>19</v>
      </c>
      <c r="F213" s="237" t="s">
        <v>1892</v>
      </c>
      <c r="G213" s="235"/>
      <c r="H213" s="238">
        <v>68.67</v>
      </c>
      <c r="I213" s="239"/>
      <c r="J213" s="235"/>
      <c r="K213" s="235"/>
      <c r="L213" s="240"/>
      <c r="M213" s="241"/>
      <c r="N213" s="242"/>
      <c r="O213" s="242"/>
      <c r="P213" s="242"/>
      <c r="Q213" s="242"/>
      <c r="R213" s="242"/>
      <c r="S213" s="242"/>
      <c r="T213" s="24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4" t="s">
        <v>187</v>
      </c>
      <c r="AU213" s="244" t="s">
        <v>81</v>
      </c>
      <c r="AV213" s="13" t="s">
        <v>81</v>
      </c>
      <c r="AW213" s="13" t="s">
        <v>33</v>
      </c>
      <c r="AX213" s="13" t="s">
        <v>72</v>
      </c>
      <c r="AY213" s="244" t="s">
        <v>163</v>
      </c>
    </row>
    <row r="214" spans="1:51" s="13" customFormat="1" ht="12">
      <c r="A214" s="13"/>
      <c r="B214" s="234"/>
      <c r="C214" s="235"/>
      <c r="D214" s="227" t="s">
        <v>187</v>
      </c>
      <c r="E214" s="236" t="s">
        <v>19</v>
      </c>
      <c r="F214" s="237" t="s">
        <v>1893</v>
      </c>
      <c r="G214" s="235"/>
      <c r="H214" s="238">
        <v>0.84</v>
      </c>
      <c r="I214" s="239"/>
      <c r="J214" s="235"/>
      <c r="K214" s="235"/>
      <c r="L214" s="240"/>
      <c r="M214" s="241"/>
      <c r="N214" s="242"/>
      <c r="O214" s="242"/>
      <c r="P214" s="242"/>
      <c r="Q214" s="242"/>
      <c r="R214" s="242"/>
      <c r="S214" s="242"/>
      <c r="T214" s="24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4" t="s">
        <v>187</v>
      </c>
      <c r="AU214" s="244" t="s">
        <v>81</v>
      </c>
      <c r="AV214" s="13" t="s">
        <v>81</v>
      </c>
      <c r="AW214" s="13" t="s">
        <v>33</v>
      </c>
      <c r="AX214" s="13" t="s">
        <v>72</v>
      </c>
      <c r="AY214" s="244" t="s">
        <v>163</v>
      </c>
    </row>
    <row r="215" spans="1:51" s="14" customFormat="1" ht="12">
      <c r="A215" s="14"/>
      <c r="B215" s="245"/>
      <c r="C215" s="246"/>
      <c r="D215" s="227" t="s">
        <v>187</v>
      </c>
      <c r="E215" s="247" t="s">
        <v>19</v>
      </c>
      <c r="F215" s="248" t="s">
        <v>190</v>
      </c>
      <c r="G215" s="246"/>
      <c r="H215" s="249">
        <v>69.51</v>
      </c>
      <c r="I215" s="250"/>
      <c r="J215" s="246"/>
      <c r="K215" s="246"/>
      <c r="L215" s="251"/>
      <c r="M215" s="252"/>
      <c r="N215" s="253"/>
      <c r="O215" s="253"/>
      <c r="P215" s="253"/>
      <c r="Q215" s="253"/>
      <c r="R215" s="253"/>
      <c r="S215" s="253"/>
      <c r="T215" s="25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5" t="s">
        <v>187</v>
      </c>
      <c r="AU215" s="255" t="s">
        <v>81</v>
      </c>
      <c r="AV215" s="14" t="s">
        <v>170</v>
      </c>
      <c r="AW215" s="14" t="s">
        <v>33</v>
      </c>
      <c r="AX215" s="14" t="s">
        <v>79</v>
      </c>
      <c r="AY215" s="255" t="s">
        <v>163</v>
      </c>
    </row>
    <row r="216" spans="1:65" s="2" customFormat="1" ht="24.15" customHeight="1">
      <c r="A216" s="40"/>
      <c r="B216" s="41"/>
      <c r="C216" s="214" t="s">
        <v>355</v>
      </c>
      <c r="D216" s="214" t="s">
        <v>165</v>
      </c>
      <c r="E216" s="215" t="s">
        <v>1894</v>
      </c>
      <c r="F216" s="216" t="s">
        <v>1895</v>
      </c>
      <c r="G216" s="217" t="s">
        <v>168</v>
      </c>
      <c r="H216" s="218">
        <v>95.97</v>
      </c>
      <c r="I216" s="219"/>
      <c r="J216" s="220">
        <f>ROUND(I216*H216,2)</f>
        <v>0</v>
      </c>
      <c r="K216" s="216" t="s">
        <v>169</v>
      </c>
      <c r="L216" s="46"/>
      <c r="M216" s="221" t="s">
        <v>19</v>
      </c>
      <c r="N216" s="222" t="s">
        <v>43</v>
      </c>
      <c r="O216" s="86"/>
      <c r="P216" s="223">
        <f>O216*H216</f>
        <v>0</v>
      </c>
      <c r="Q216" s="223">
        <v>0.003</v>
      </c>
      <c r="R216" s="223">
        <f>Q216*H216</f>
        <v>0.28791</v>
      </c>
      <c r="S216" s="223">
        <v>0</v>
      </c>
      <c r="T216" s="224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25" t="s">
        <v>170</v>
      </c>
      <c r="AT216" s="225" t="s">
        <v>165</v>
      </c>
      <c r="AU216" s="225" t="s">
        <v>81</v>
      </c>
      <c r="AY216" s="19" t="s">
        <v>163</v>
      </c>
      <c r="BE216" s="226">
        <f>IF(N216="základní",J216,0)</f>
        <v>0</v>
      </c>
      <c r="BF216" s="226">
        <f>IF(N216="snížená",J216,0)</f>
        <v>0</v>
      </c>
      <c r="BG216" s="226">
        <f>IF(N216="zákl. přenesená",J216,0)</f>
        <v>0</v>
      </c>
      <c r="BH216" s="226">
        <f>IF(N216="sníž. přenesená",J216,0)</f>
        <v>0</v>
      </c>
      <c r="BI216" s="226">
        <f>IF(N216="nulová",J216,0)</f>
        <v>0</v>
      </c>
      <c r="BJ216" s="19" t="s">
        <v>79</v>
      </c>
      <c r="BK216" s="226">
        <f>ROUND(I216*H216,2)</f>
        <v>0</v>
      </c>
      <c r="BL216" s="19" t="s">
        <v>170</v>
      </c>
      <c r="BM216" s="225" t="s">
        <v>1896</v>
      </c>
    </row>
    <row r="217" spans="1:47" s="2" customFormat="1" ht="12">
      <c r="A217" s="40"/>
      <c r="B217" s="41"/>
      <c r="C217" s="42"/>
      <c r="D217" s="227" t="s">
        <v>172</v>
      </c>
      <c r="E217" s="42"/>
      <c r="F217" s="228" t="s">
        <v>1897</v>
      </c>
      <c r="G217" s="42"/>
      <c r="H217" s="42"/>
      <c r="I217" s="229"/>
      <c r="J217" s="42"/>
      <c r="K217" s="42"/>
      <c r="L217" s="46"/>
      <c r="M217" s="230"/>
      <c r="N217" s="231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172</v>
      </c>
      <c r="AU217" s="19" t="s">
        <v>81</v>
      </c>
    </row>
    <row r="218" spans="1:47" s="2" customFormat="1" ht="12">
      <c r="A218" s="40"/>
      <c r="B218" s="41"/>
      <c r="C218" s="42"/>
      <c r="D218" s="232" t="s">
        <v>174</v>
      </c>
      <c r="E218" s="42"/>
      <c r="F218" s="233" t="s">
        <v>1898</v>
      </c>
      <c r="G218" s="42"/>
      <c r="H218" s="42"/>
      <c r="I218" s="229"/>
      <c r="J218" s="42"/>
      <c r="K218" s="42"/>
      <c r="L218" s="46"/>
      <c r="M218" s="230"/>
      <c r="N218" s="231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174</v>
      </c>
      <c r="AU218" s="19" t="s">
        <v>81</v>
      </c>
    </row>
    <row r="219" spans="1:51" s="13" customFormat="1" ht="12">
      <c r="A219" s="13"/>
      <c r="B219" s="234"/>
      <c r="C219" s="235"/>
      <c r="D219" s="227" t="s">
        <v>187</v>
      </c>
      <c r="E219" s="236" t="s">
        <v>19</v>
      </c>
      <c r="F219" s="237" t="s">
        <v>1899</v>
      </c>
      <c r="G219" s="235"/>
      <c r="H219" s="238">
        <v>69.51</v>
      </c>
      <c r="I219" s="239"/>
      <c r="J219" s="235"/>
      <c r="K219" s="235"/>
      <c r="L219" s="240"/>
      <c r="M219" s="241"/>
      <c r="N219" s="242"/>
      <c r="O219" s="242"/>
      <c r="P219" s="242"/>
      <c r="Q219" s="242"/>
      <c r="R219" s="242"/>
      <c r="S219" s="242"/>
      <c r="T219" s="24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4" t="s">
        <v>187</v>
      </c>
      <c r="AU219" s="244" t="s">
        <v>81</v>
      </c>
      <c r="AV219" s="13" t="s">
        <v>81</v>
      </c>
      <c r="AW219" s="13" t="s">
        <v>33</v>
      </c>
      <c r="AX219" s="13" t="s">
        <v>72</v>
      </c>
      <c r="AY219" s="244" t="s">
        <v>163</v>
      </c>
    </row>
    <row r="220" spans="1:51" s="13" customFormat="1" ht="12">
      <c r="A220" s="13"/>
      <c r="B220" s="234"/>
      <c r="C220" s="235"/>
      <c r="D220" s="227" t="s">
        <v>187</v>
      </c>
      <c r="E220" s="236" t="s">
        <v>19</v>
      </c>
      <c r="F220" s="237" t="s">
        <v>1900</v>
      </c>
      <c r="G220" s="235"/>
      <c r="H220" s="238">
        <v>2.52</v>
      </c>
      <c r="I220" s="239"/>
      <c r="J220" s="235"/>
      <c r="K220" s="235"/>
      <c r="L220" s="240"/>
      <c r="M220" s="241"/>
      <c r="N220" s="242"/>
      <c r="O220" s="242"/>
      <c r="P220" s="242"/>
      <c r="Q220" s="242"/>
      <c r="R220" s="242"/>
      <c r="S220" s="242"/>
      <c r="T220" s="24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4" t="s">
        <v>187</v>
      </c>
      <c r="AU220" s="244" t="s">
        <v>81</v>
      </c>
      <c r="AV220" s="13" t="s">
        <v>81</v>
      </c>
      <c r="AW220" s="13" t="s">
        <v>33</v>
      </c>
      <c r="AX220" s="13" t="s">
        <v>72</v>
      </c>
      <c r="AY220" s="244" t="s">
        <v>163</v>
      </c>
    </row>
    <row r="221" spans="1:51" s="13" customFormat="1" ht="12">
      <c r="A221" s="13"/>
      <c r="B221" s="234"/>
      <c r="C221" s="235"/>
      <c r="D221" s="227" t="s">
        <v>187</v>
      </c>
      <c r="E221" s="236" t="s">
        <v>19</v>
      </c>
      <c r="F221" s="237" t="s">
        <v>1901</v>
      </c>
      <c r="G221" s="235"/>
      <c r="H221" s="238">
        <v>23.94</v>
      </c>
      <c r="I221" s="239"/>
      <c r="J221" s="235"/>
      <c r="K221" s="235"/>
      <c r="L221" s="240"/>
      <c r="M221" s="241"/>
      <c r="N221" s="242"/>
      <c r="O221" s="242"/>
      <c r="P221" s="242"/>
      <c r="Q221" s="242"/>
      <c r="R221" s="242"/>
      <c r="S221" s="242"/>
      <c r="T221" s="24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4" t="s">
        <v>187</v>
      </c>
      <c r="AU221" s="244" t="s">
        <v>81</v>
      </c>
      <c r="AV221" s="13" t="s">
        <v>81</v>
      </c>
      <c r="AW221" s="13" t="s">
        <v>33</v>
      </c>
      <c r="AX221" s="13" t="s">
        <v>72</v>
      </c>
      <c r="AY221" s="244" t="s">
        <v>163</v>
      </c>
    </row>
    <row r="222" spans="1:51" s="14" customFormat="1" ht="12">
      <c r="A222" s="14"/>
      <c r="B222" s="245"/>
      <c r="C222" s="246"/>
      <c r="D222" s="227" t="s">
        <v>187</v>
      </c>
      <c r="E222" s="247" t="s">
        <v>19</v>
      </c>
      <c r="F222" s="248" t="s">
        <v>190</v>
      </c>
      <c r="G222" s="246"/>
      <c r="H222" s="249">
        <v>95.97</v>
      </c>
      <c r="I222" s="250"/>
      <c r="J222" s="246"/>
      <c r="K222" s="246"/>
      <c r="L222" s="251"/>
      <c r="M222" s="252"/>
      <c r="N222" s="253"/>
      <c r="O222" s="253"/>
      <c r="P222" s="253"/>
      <c r="Q222" s="253"/>
      <c r="R222" s="253"/>
      <c r="S222" s="253"/>
      <c r="T222" s="25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5" t="s">
        <v>187</v>
      </c>
      <c r="AU222" s="255" t="s">
        <v>81</v>
      </c>
      <c r="AV222" s="14" t="s">
        <v>170</v>
      </c>
      <c r="AW222" s="14" t="s">
        <v>33</v>
      </c>
      <c r="AX222" s="14" t="s">
        <v>79</v>
      </c>
      <c r="AY222" s="255" t="s">
        <v>163</v>
      </c>
    </row>
    <row r="223" spans="1:65" s="2" customFormat="1" ht="21.75" customHeight="1">
      <c r="A223" s="40"/>
      <c r="B223" s="41"/>
      <c r="C223" s="214" t="s">
        <v>362</v>
      </c>
      <c r="D223" s="214" t="s">
        <v>165</v>
      </c>
      <c r="E223" s="215" t="s">
        <v>1902</v>
      </c>
      <c r="F223" s="216" t="s">
        <v>1903</v>
      </c>
      <c r="G223" s="217" t="s">
        <v>232</v>
      </c>
      <c r="H223" s="218">
        <v>366.02</v>
      </c>
      <c r="I223" s="219"/>
      <c r="J223" s="220">
        <f>ROUND(I223*H223,2)</f>
        <v>0</v>
      </c>
      <c r="K223" s="216" t="s">
        <v>169</v>
      </c>
      <c r="L223" s="46"/>
      <c r="M223" s="221" t="s">
        <v>19</v>
      </c>
      <c r="N223" s="222" t="s">
        <v>43</v>
      </c>
      <c r="O223" s="86"/>
      <c r="P223" s="223">
        <f>O223*H223</f>
        <v>0</v>
      </c>
      <c r="Q223" s="223">
        <v>0</v>
      </c>
      <c r="R223" s="223">
        <f>Q223*H223</f>
        <v>0</v>
      </c>
      <c r="S223" s="223">
        <v>1E-05</v>
      </c>
      <c r="T223" s="224">
        <f>S223*H223</f>
        <v>0.0036602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25" t="s">
        <v>170</v>
      </c>
      <c r="AT223" s="225" t="s">
        <v>165</v>
      </c>
      <c r="AU223" s="225" t="s">
        <v>81</v>
      </c>
      <c r="AY223" s="19" t="s">
        <v>163</v>
      </c>
      <c r="BE223" s="226">
        <f>IF(N223="základní",J223,0)</f>
        <v>0</v>
      </c>
      <c r="BF223" s="226">
        <f>IF(N223="snížená",J223,0)</f>
        <v>0</v>
      </c>
      <c r="BG223" s="226">
        <f>IF(N223="zákl. přenesená",J223,0)</f>
        <v>0</v>
      </c>
      <c r="BH223" s="226">
        <f>IF(N223="sníž. přenesená",J223,0)</f>
        <v>0</v>
      </c>
      <c r="BI223" s="226">
        <f>IF(N223="nulová",J223,0)</f>
        <v>0</v>
      </c>
      <c r="BJ223" s="19" t="s">
        <v>79</v>
      </c>
      <c r="BK223" s="226">
        <f>ROUND(I223*H223,2)</f>
        <v>0</v>
      </c>
      <c r="BL223" s="19" t="s">
        <v>170</v>
      </c>
      <c r="BM223" s="225" t="s">
        <v>1904</v>
      </c>
    </row>
    <row r="224" spans="1:47" s="2" customFormat="1" ht="12">
      <c r="A224" s="40"/>
      <c r="B224" s="41"/>
      <c r="C224" s="42"/>
      <c r="D224" s="227" t="s">
        <v>172</v>
      </c>
      <c r="E224" s="42"/>
      <c r="F224" s="228" t="s">
        <v>1905</v>
      </c>
      <c r="G224" s="42"/>
      <c r="H224" s="42"/>
      <c r="I224" s="229"/>
      <c r="J224" s="42"/>
      <c r="K224" s="42"/>
      <c r="L224" s="46"/>
      <c r="M224" s="230"/>
      <c r="N224" s="231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172</v>
      </c>
      <c r="AU224" s="19" t="s">
        <v>81</v>
      </c>
    </row>
    <row r="225" spans="1:47" s="2" customFormat="1" ht="12">
      <c r="A225" s="40"/>
      <c r="B225" s="41"/>
      <c r="C225" s="42"/>
      <c r="D225" s="232" t="s">
        <v>174</v>
      </c>
      <c r="E225" s="42"/>
      <c r="F225" s="233" t="s">
        <v>1906</v>
      </c>
      <c r="G225" s="42"/>
      <c r="H225" s="42"/>
      <c r="I225" s="229"/>
      <c r="J225" s="42"/>
      <c r="K225" s="42"/>
      <c r="L225" s="46"/>
      <c r="M225" s="230"/>
      <c r="N225" s="231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174</v>
      </c>
      <c r="AU225" s="19" t="s">
        <v>81</v>
      </c>
    </row>
    <row r="226" spans="1:51" s="13" customFormat="1" ht="12">
      <c r="A226" s="13"/>
      <c r="B226" s="234"/>
      <c r="C226" s="235"/>
      <c r="D226" s="227" t="s">
        <v>187</v>
      </c>
      <c r="E226" s="236" t="s">
        <v>19</v>
      </c>
      <c r="F226" s="237" t="s">
        <v>1907</v>
      </c>
      <c r="G226" s="235"/>
      <c r="H226" s="238">
        <v>29.7</v>
      </c>
      <c r="I226" s="239"/>
      <c r="J226" s="235"/>
      <c r="K226" s="235"/>
      <c r="L226" s="240"/>
      <c r="M226" s="241"/>
      <c r="N226" s="242"/>
      <c r="O226" s="242"/>
      <c r="P226" s="242"/>
      <c r="Q226" s="242"/>
      <c r="R226" s="242"/>
      <c r="S226" s="242"/>
      <c r="T226" s="24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4" t="s">
        <v>187</v>
      </c>
      <c r="AU226" s="244" t="s">
        <v>81</v>
      </c>
      <c r="AV226" s="13" t="s">
        <v>81</v>
      </c>
      <c r="AW226" s="13" t="s">
        <v>33</v>
      </c>
      <c r="AX226" s="13" t="s">
        <v>72</v>
      </c>
      <c r="AY226" s="244" t="s">
        <v>163</v>
      </c>
    </row>
    <row r="227" spans="1:51" s="13" customFormat="1" ht="12">
      <c r="A227" s="13"/>
      <c r="B227" s="234"/>
      <c r="C227" s="235"/>
      <c r="D227" s="227" t="s">
        <v>187</v>
      </c>
      <c r="E227" s="236" t="s">
        <v>19</v>
      </c>
      <c r="F227" s="237" t="s">
        <v>1908</v>
      </c>
      <c r="G227" s="235"/>
      <c r="H227" s="238">
        <v>4.8</v>
      </c>
      <c r="I227" s="239"/>
      <c r="J227" s="235"/>
      <c r="K227" s="235"/>
      <c r="L227" s="240"/>
      <c r="M227" s="241"/>
      <c r="N227" s="242"/>
      <c r="O227" s="242"/>
      <c r="P227" s="242"/>
      <c r="Q227" s="242"/>
      <c r="R227" s="242"/>
      <c r="S227" s="242"/>
      <c r="T227" s="24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4" t="s">
        <v>187</v>
      </c>
      <c r="AU227" s="244" t="s">
        <v>81</v>
      </c>
      <c r="AV227" s="13" t="s">
        <v>81</v>
      </c>
      <c r="AW227" s="13" t="s">
        <v>33</v>
      </c>
      <c r="AX227" s="13" t="s">
        <v>72</v>
      </c>
      <c r="AY227" s="244" t="s">
        <v>163</v>
      </c>
    </row>
    <row r="228" spans="1:51" s="13" customFormat="1" ht="12">
      <c r="A228" s="13"/>
      <c r="B228" s="234"/>
      <c r="C228" s="235"/>
      <c r="D228" s="227" t="s">
        <v>187</v>
      </c>
      <c r="E228" s="236" t="s">
        <v>19</v>
      </c>
      <c r="F228" s="237" t="s">
        <v>1909</v>
      </c>
      <c r="G228" s="235"/>
      <c r="H228" s="238">
        <v>2</v>
      </c>
      <c r="I228" s="239"/>
      <c r="J228" s="235"/>
      <c r="K228" s="235"/>
      <c r="L228" s="240"/>
      <c r="M228" s="241"/>
      <c r="N228" s="242"/>
      <c r="O228" s="242"/>
      <c r="P228" s="242"/>
      <c r="Q228" s="242"/>
      <c r="R228" s="242"/>
      <c r="S228" s="242"/>
      <c r="T228" s="24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4" t="s">
        <v>187</v>
      </c>
      <c r="AU228" s="244" t="s">
        <v>81</v>
      </c>
      <c r="AV228" s="13" t="s">
        <v>81</v>
      </c>
      <c r="AW228" s="13" t="s">
        <v>33</v>
      </c>
      <c r="AX228" s="13" t="s">
        <v>72</v>
      </c>
      <c r="AY228" s="244" t="s">
        <v>163</v>
      </c>
    </row>
    <row r="229" spans="1:51" s="13" customFormat="1" ht="12">
      <c r="A229" s="13"/>
      <c r="B229" s="234"/>
      <c r="C229" s="235"/>
      <c r="D229" s="227" t="s">
        <v>187</v>
      </c>
      <c r="E229" s="236" t="s">
        <v>19</v>
      </c>
      <c r="F229" s="237" t="s">
        <v>1910</v>
      </c>
      <c r="G229" s="235"/>
      <c r="H229" s="238">
        <v>151.8</v>
      </c>
      <c r="I229" s="239"/>
      <c r="J229" s="235"/>
      <c r="K229" s="235"/>
      <c r="L229" s="240"/>
      <c r="M229" s="241"/>
      <c r="N229" s="242"/>
      <c r="O229" s="242"/>
      <c r="P229" s="242"/>
      <c r="Q229" s="242"/>
      <c r="R229" s="242"/>
      <c r="S229" s="242"/>
      <c r="T229" s="24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4" t="s">
        <v>187</v>
      </c>
      <c r="AU229" s="244" t="s">
        <v>81</v>
      </c>
      <c r="AV229" s="13" t="s">
        <v>81</v>
      </c>
      <c r="AW229" s="13" t="s">
        <v>33</v>
      </c>
      <c r="AX229" s="13" t="s">
        <v>72</v>
      </c>
      <c r="AY229" s="244" t="s">
        <v>163</v>
      </c>
    </row>
    <row r="230" spans="1:51" s="13" customFormat="1" ht="12">
      <c r="A230" s="13"/>
      <c r="B230" s="234"/>
      <c r="C230" s="235"/>
      <c r="D230" s="227" t="s">
        <v>187</v>
      </c>
      <c r="E230" s="236" t="s">
        <v>19</v>
      </c>
      <c r="F230" s="237" t="s">
        <v>1911</v>
      </c>
      <c r="G230" s="235"/>
      <c r="H230" s="238">
        <v>21.6</v>
      </c>
      <c r="I230" s="239"/>
      <c r="J230" s="235"/>
      <c r="K230" s="235"/>
      <c r="L230" s="240"/>
      <c r="M230" s="241"/>
      <c r="N230" s="242"/>
      <c r="O230" s="242"/>
      <c r="P230" s="242"/>
      <c r="Q230" s="242"/>
      <c r="R230" s="242"/>
      <c r="S230" s="242"/>
      <c r="T230" s="24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4" t="s">
        <v>187</v>
      </c>
      <c r="AU230" s="244" t="s">
        <v>81</v>
      </c>
      <c r="AV230" s="13" t="s">
        <v>81</v>
      </c>
      <c r="AW230" s="13" t="s">
        <v>33</v>
      </c>
      <c r="AX230" s="13" t="s">
        <v>72</v>
      </c>
      <c r="AY230" s="244" t="s">
        <v>163</v>
      </c>
    </row>
    <row r="231" spans="1:51" s="13" customFormat="1" ht="12">
      <c r="A231" s="13"/>
      <c r="B231" s="234"/>
      <c r="C231" s="235"/>
      <c r="D231" s="227" t="s">
        <v>187</v>
      </c>
      <c r="E231" s="236" t="s">
        <v>19</v>
      </c>
      <c r="F231" s="237" t="s">
        <v>1912</v>
      </c>
      <c r="G231" s="235"/>
      <c r="H231" s="238">
        <v>143.92</v>
      </c>
      <c r="I231" s="239"/>
      <c r="J231" s="235"/>
      <c r="K231" s="235"/>
      <c r="L231" s="240"/>
      <c r="M231" s="241"/>
      <c r="N231" s="242"/>
      <c r="O231" s="242"/>
      <c r="P231" s="242"/>
      <c r="Q231" s="242"/>
      <c r="R231" s="242"/>
      <c r="S231" s="242"/>
      <c r="T231" s="24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4" t="s">
        <v>187</v>
      </c>
      <c r="AU231" s="244" t="s">
        <v>81</v>
      </c>
      <c r="AV231" s="13" t="s">
        <v>81</v>
      </c>
      <c r="AW231" s="13" t="s">
        <v>33</v>
      </c>
      <c r="AX231" s="13" t="s">
        <v>72</v>
      </c>
      <c r="AY231" s="244" t="s">
        <v>163</v>
      </c>
    </row>
    <row r="232" spans="1:51" s="13" customFormat="1" ht="12">
      <c r="A232" s="13"/>
      <c r="B232" s="234"/>
      <c r="C232" s="235"/>
      <c r="D232" s="227" t="s">
        <v>187</v>
      </c>
      <c r="E232" s="236" t="s">
        <v>19</v>
      </c>
      <c r="F232" s="237" t="s">
        <v>1913</v>
      </c>
      <c r="G232" s="235"/>
      <c r="H232" s="238">
        <v>6.2</v>
      </c>
      <c r="I232" s="239"/>
      <c r="J232" s="235"/>
      <c r="K232" s="235"/>
      <c r="L232" s="240"/>
      <c r="M232" s="241"/>
      <c r="N232" s="242"/>
      <c r="O232" s="242"/>
      <c r="P232" s="242"/>
      <c r="Q232" s="242"/>
      <c r="R232" s="242"/>
      <c r="S232" s="242"/>
      <c r="T232" s="24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4" t="s">
        <v>187</v>
      </c>
      <c r="AU232" s="244" t="s">
        <v>81</v>
      </c>
      <c r="AV232" s="13" t="s">
        <v>81</v>
      </c>
      <c r="AW232" s="13" t="s">
        <v>33</v>
      </c>
      <c r="AX232" s="13" t="s">
        <v>72</v>
      </c>
      <c r="AY232" s="244" t="s">
        <v>163</v>
      </c>
    </row>
    <row r="233" spans="1:51" s="13" customFormat="1" ht="12">
      <c r="A233" s="13"/>
      <c r="B233" s="234"/>
      <c r="C233" s="235"/>
      <c r="D233" s="227" t="s">
        <v>187</v>
      </c>
      <c r="E233" s="236" t="s">
        <v>19</v>
      </c>
      <c r="F233" s="237" t="s">
        <v>1914</v>
      </c>
      <c r="G233" s="235"/>
      <c r="H233" s="238">
        <v>6</v>
      </c>
      <c r="I233" s="239"/>
      <c r="J233" s="235"/>
      <c r="K233" s="235"/>
      <c r="L233" s="240"/>
      <c r="M233" s="241"/>
      <c r="N233" s="242"/>
      <c r="O233" s="242"/>
      <c r="P233" s="242"/>
      <c r="Q233" s="242"/>
      <c r="R233" s="242"/>
      <c r="S233" s="242"/>
      <c r="T233" s="24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4" t="s">
        <v>187</v>
      </c>
      <c r="AU233" s="244" t="s">
        <v>81</v>
      </c>
      <c r="AV233" s="13" t="s">
        <v>81</v>
      </c>
      <c r="AW233" s="13" t="s">
        <v>33</v>
      </c>
      <c r="AX233" s="13" t="s">
        <v>72</v>
      </c>
      <c r="AY233" s="244" t="s">
        <v>163</v>
      </c>
    </row>
    <row r="234" spans="1:51" s="14" customFormat="1" ht="12">
      <c r="A234" s="14"/>
      <c r="B234" s="245"/>
      <c r="C234" s="246"/>
      <c r="D234" s="227" t="s">
        <v>187</v>
      </c>
      <c r="E234" s="247" t="s">
        <v>19</v>
      </c>
      <c r="F234" s="248" t="s">
        <v>190</v>
      </c>
      <c r="G234" s="246"/>
      <c r="H234" s="249">
        <v>366.02</v>
      </c>
      <c r="I234" s="250"/>
      <c r="J234" s="246"/>
      <c r="K234" s="246"/>
      <c r="L234" s="251"/>
      <c r="M234" s="252"/>
      <c r="N234" s="253"/>
      <c r="O234" s="253"/>
      <c r="P234" s="253"/>
      <c r="Q234" s="253"/>
      <c r="R234" s="253"/>
      <c r="S234" s="253"/>
      <c r="T234" s="25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5" t="s">
        <v>187</v>
      </c>
      <c r="AU234" s="255" t="s">
        <v>81</v>
      </c>
      <c r="AV234" s="14" t="s">
        <v>170</v>
      </c>
      <c r="AW234" s="14" t="s">
        <v>33</v>
      </c>
      <c r="AX234" s="14" t="s">
        <v>79</v>
      </c>
      <c r="AY234" s="255" t="s">
        <v>163</v>
      </c>
    </row>
    <row r="235" spans="1:65" s="2" customFormat="1" ht="24.15" customHeight="1">
      <c r="A235" s="40"/>
      <c r="B235" s="41"/>
      <c r="C235" s="214" t="s">
        <v>368</v>
      </c>
      <c r="D235" s="214" t="s">
        <v>165</v>
      </c>
      <c r="E235" s="215" t="s">
        <v>1915</v>
      </c>
      <c r="F235" s="216" t="s">
        <v>1916</v>
      </c>
      <c r="G235" s="217" t="s">
        <v>168</v>
      </c>
      <c r="H235" s="218">
        <v>43.738</v>
      </c>
      <c r="I235" s="219"/>
      <c r="J235" s="220">
        <f>ROUND(I235*H235,2)</f>
        <v>0</v>
      </c>
      <c r="K235" s="216" t="s">
        <v>169</v>
      </c>
      <c r="L235" s="46"/>
      <c r="M235" s="221" t="s">
        <v>19</v>
      </c>
      <c r="N235" s="222" t="s">
        <v>43</v>
      </c>
      <c r="O235" s="86"/>
      <c r="P235" s="223">
        <f>O235*H235</f>
        <v>0</v>
      </c>
      <c r="Q235" s="223">
        <v>0.0002</v>
      </c>
      <c r="R235" s="223">
        <f>Q235*H235</f>
        <v>0.0087476</v>
      </c>
      <c r="S235" s="223">
        <v>0</v>
      </c>
      <c r="T235" s="224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25" t="s">
        <v>170</v>
      </c>
      <c r="AT235" s="225" t="s">
        <v>165</v>
      </c>
      <c r="AU235" s="225" t="s">
        <v>81</v>
      </c>
      <c r="AY235" s="19" t="s">
        <v>163</v>
      </c>
      <c r="BE235" s="226">
        <f>IF(N235="základní",J235,0)</f>
        <v>0</v>
      </c>
      <c r="BF235" s="226">
        <f>IF(N235="snížená",J235,0)</f>
        <v>0</v>
      </c>
      <c r="BG235" s="226">
        <f>IF(N235="zákl. přenesená",J235,0)</f>
        <v>0</v>
      </c>
      <c r="BH235" s="226">
        <f>IF(N235="sníž. přenesená",J235,0)</f>
        <v>0</v>
      </c>
      <c r="BI235" s="226">
        <f>IF(N235="nulová",J235,0)</f>
        <v>0</v>
      </c>
      <c r="BJ235" s="19" t="s">
        <v>79</v>
      </c>
      <c r="BK235" s="226">
        <f>ROUND(I235*H235,2)</f>
        <v>0</v>
      </c>
      <c r="BL235" s="19" t="s">
        <v>170</v>
      </c>
      <c r="BM235" s="225" t="s">
        <v>1917</v>
      </c>
    </row>
    <row r="236" spans="1:47" s="2" customFormat="1" ht="12">
      <c r="A236" s="40"/>
      <c r="B236" s="41"/>
      <c r="C236" s="42"/>
      <c r="D236" s="227" t="s">
        <v>172</v>
      </c>
      <c r="E236" s="42"/>
      <c r="F236" s="228" t="s">
        <v>1918</v>
      </c>
      <c r="G236" s="42"/>
      <c r="H236" s="42"/>
      <c r="I236" s="229"/>
      <c r="J236" s="42"/>
      <c r="K236" s="42"/>
      <c r="L236" s="46"/>
      <c r="M236" s="230"/>
      <c r="N236" s="231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172</v>
      </c>
      <c r="AU236" s="19" t="s">
        <v>81</v>
      </c>
    </row>
    <row r="237" spans="1:47" s="2" customFormat="1" ht="12">
      <c r="A237" s="40"/>
      <c r="B237" s="41"/>
      <c r="C237" s="42"/>
      <c r="D237" s="232" t="s">
        <v>174</v>
      </c>
      <c r="E237" s="42"/>
      <c r="F237" s="233" t="s">
        <v>1919</v>
      </c>
      <c r="G237" s="42"/>
      <c r="H237" s="42"/>
      <c r="I237" s="229"/>
      <c r="J237" s="42"/>
      <c r="K237" s="42"/>
      <c r="L237" s="46"/>
      <c r="M237" s="230"/>
      <c r="N237" s="231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174</v>
      </c>
      <c r="AU237" s="19" t="s">
        <v>81</v>
      </c>
    </row>
    <row r="238" spans="1:51" s="13" customFormat="1" ht="12">
      <c r="A238" s="13"/>
      <c r="B238" s="234"/>
      <c r="C238" s="235"/>
      <c r="D238" s="227" t="s">
        <v>187</v>
      </c>
      <c r="E238" s="236" t="s">
        <v>19</v>
      </c>
      <c r="F238" s="237" t="s">
        <v>1920</v>
      </c>
      <c r="G238" s="235"/>
      <c r="H238" s="238">
        <v>43.738</v>
      </c>
      <c r="I238" s="239"/>
      <c r="J238" s="235"/>
      <c r="K238" s="235"/>
      <c r="L238" s="240"/>
      <c r="M238" s="241"/>
      <c r="N238" s="242"/>
      <c r="O238" s="242"/>
      <c r="P238" s="242"/>
      <c r="Q238" s="242"/>
      <c r="R238" s="242"/>
      <c r="S238" s="242"/>
      <c r="T238" s="24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4" t="s">
        <v>187</v>
      </c>
      <c r="AU238" s="244" t="s">
        <v>81</v>
      </c>
      <c r="AV238" s="13" t="s">
        <v>81</v>
      </c>
      <c r="AW238" s="13" t="s">
        <v>33</v>
      </c>
      <c r="AX238" s="13" t="s">
        <v>79</v>
      </c>
      <c r="AY238" s="244" t="s">
        <v>163</v>
      </c>
    </row>
    <row r="239" spans="1:65" s="2" customFormat="1" ht="49.05" customHeight="1">
      <c r="A239" s="40"/>
      <c r="B239" s="41"/>
      <c r="C239" s="214" t="s">
        <v>374</v>
      </c>
      <c r="D239" s="214" t="s">
        <v>165</v>
      </c>
      <c r="E239" s="215" t="s">
        <v>1921</v>
      </c>
      <c r="F239" s="216" t="s">
        <v>1922</v>
      </c>
      <c r="G239" s="217" t="s">
        <v>168</v>
      </c>
      <c r="H239" s="218">
        <v>19</v>
      </c>
      <c r="I239" s="219"/>
      <c r="J239" s="220">
        <f>ROUND(I239*H239,2)</f>
        <v>0</v>
      </c>
      <c r="K239" s="216" t="s">
        <v>169</v>
      </c>
      <c r="L239" s="46"/>
      <c r="M239" s="221" t="s">
        <v>19</v>
      </c>
      <c r="N239" s="222" t="s">
        <v>43</v>
      </c>
      <c r="O239" s="86"/>
      <c r="P239" s="223">
        <f>O239*H239</f>
        <v>0</v>
      </c>
      <c r="Q239" s="223">
        <v>0.0116</v>
      </c>
      <c r="R239" s="223">
        <f>Q239*H239</f>
        <v>0.22039999999999998</v>
      </c>
      <c r="S239" s="223">
        <v>0</v>
      </c>
      <c r="T239" s="224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25" t="s">
        <v>170</v>
      </c>
      <c r="AT239" s="225" t="s">
        <v>165</v>
      </c>
      <c r="AU239" s="225" t="s">
        <v>81</v>
      </c>
      <c r="AY239" s="19" t="s">
        <v>163</v>
      </c>
      <c r="BE239" s="226">
        <f>IF(N239="základní",J239,0)</f>
        <v>0</v>
      </c>
      <c r="BF239" s="226">
        <f>IF(N239="snížená",J239,0)</f>
        <v>0</v>
      </c>
      <c r="BG239" s="226">
        <f>IF(N239="zákl. přenesená",J239,0)</f>
        <v>0</v>
      </c>
      <c r="BH239" s="226">
        <f>IF(N239="sníž. přenesená",J239,0)</f>
        <v>0</v>
      </c>
      <c r="BI239" s="226">
        <f>IF(N239="nulová",J239,0)</f>
        <v>0</v>
      </c>
      <c r="BJ239" s="19" t="s">
        <v>79</v>
      </c>
      <c r="BK239" s="226">
        <f>ROUND(I239*H239,2)</f>
        <v>0</v>
      </c>
      <c r="BL239" s="19" t="s">
        <v>170</v>
      </c>
      <c r="BM239" s="225" t="s">
        <v>1923</v>
      </c>
    </row>
    <row r="240" spans="1:47" s="2" customFormat="1" ht="12">
      <c r="A240" s="40"/>
      <c r="B240" s="41"/>
      <c r="C240" s="42"/>
      <c r="D240" s="227" t="s">
        <v>172</v>
      </c>
      <c r="E240" s="42"/>
      <c r="F240" s="228" t="s">
        <v>1924</v>
      </c>
      <c r="G240" s="42"/>
      <c r="H240" s="42"/>
      <c r="I240" s="229"/>
      <c r="J240" s="42"/>
      <c r="K240" s="42"/>
      <c r="L240" s="46"/>
      <c r="M240" s="230"/>
      <c r="N240" s="231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172</v>
      </c>
      <c r="AU240" s="19" t="s">
        <v>81</v>
      </c>
    </row>
    <row r="241" spans="1:47" s="2" customFormat="1" ht="12">
      <c r="A241" s="40"/>
      <c r="B241" s="41"/>
      <c r="C241" s="42"/>
      <c r="D241" s="232" t="s">
        <v>174</v>
      </c>
      <c r="E241" s="42"/>
      <c r="F241" s="233" t="s">
        <v>1925</v>
      </c>
      <c r="G241" s="42"/>
      <c r="H241" s="42"/>
      <c r="I241" s="229"/>
      <c r="J241" s="42"/>
      <c r="K241" s="42"/>
      <c r="L241" s="46"/>
      <c r="M241" s="230"/>
      <c r="N241" s="231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174</v>
      </c>
      <c r="AU241" s="19" t="s">
        <v>81</v>
      </c>
    </row>
    <row r="242" spans="1:51" s="13" customFormat="1" ht="12">
      <c r="A242" s="13"/>
      <c r="B242" s="234"/>
      <c r="C242" s="235"/>
      <c r="D242" s="227" t="s">
        <v>187</v>
      </c>
      <c r="E242" s="236" t="s">
        <v>19</v>
      </c>
      <c r="F242" s="237" t="s">
        <v>1926</v>
      </c>
      <c r="G242" s="235"/>
      <c r="H242" s="238">
        <v>19</v>
      </c>
      <c r="I242" s="239"/>
      <c r="J242" s="235"/>
      <c r="K242" s="235"/>
      <c r="L242" s="240"/>
      <c r="M242" s="241"/>
      <c r="N242" s="242"/>
      <c r="O242" s="242"/>
      <c r="P242" s="242"/>
      <c r="Q242" s="242"/>
      <c r="R242" s="242"/>
      <c r="S242" s="242"/>
      <c r="T242" s="24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4" t="s">
        <v>187</v>
      </c>
      <c r="AU242" s="244" t="s">
        <v>81</v>
      </c>
      <c r="AV242" s="13" t="s">
        <v>81</v>
      </c>
      <c r="AW242" s="13" t="s">
        <v>33</v>
      </c>
      <c r="AX242" s="13" t="s">
        <v>79</v>
      </c>
      <c r="AY242" s="244" t="s">
        <v>163</v>
      </c>
    </row>
    <row r="243" spans="1:65" s="2" customFormat="1" ht="24.15" customHeight="1">
      <c r="A243" s="40"/>
      <c r="B243" s="41"/>
      <c r="C243" s="256" t="s">
        <v>381</v>
      </c>
      <c r="D243" s="256" t="s">
        <v>279</v>
      </c>
      <c r="E243" s="257" t="s">
        <v>577</v>
      </c>
      <c r="F243" s="258" t="s">
        <v>578</v>
      </c>
      <c r="G243" s="259" t="s">
        <v>168</v>
      </c>
      <c r="H243" s="260">
        <v>19.95</v>
      </c>
      <c r="I243" s="261"/>
      <c r="J243" s="262">
        <f>ROUND(I243*H243,2)</f>
        <v>0</v>
      </c>
      <c r="K243" s="258" t="s">
        <v>169</v>
      </c>
      <c r="L243" s="263"/>
      <c r="M243" s="264" t="s">
        <v>19</v>
      </c>
      <c r="N243" s="265" t="s">
        <v>43</v>
      </c>
      <c r="O243" s="86"/>
      <c r="P243" s="223">
        <f>O243*H243</f>
        <v>0</v>
      </c>
      <c r="Q243" s="223">
        <v>0.0155</v>
      </c>
      <c r="R243" s="223">
        <f>Q243*H243</f>
        <v>0.30922499999999997</v>
      </c>
      <c r="S243" s="223">
        <v>0</v>
      </c>
      <c r="T243" s="224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25" t="s">
        <v>220</v>
      </c>
      <c r="AT243" s="225" t="s">
        <v>279</v>
      </c>
      <c r="AU243" s="225" t="s">
        <v>81</v>
      </c>
      <c r="AY243" s="19" t="s">
        <v>163</v>
      </c>
      <c r="BE243" s="226">
        <f>IF(N243="základní",J243,0)</f>
        <v>0</v>
      </c>
      <c r="BF243" s="226">
        <f>IF(N243="snížená",J243,0)</f>
        <v>0</v>
      </c>
      <c r="BG243" s="226">
        <f>IF(N243="zákl. přenesená",J243,0)</f>
        <v>0</v>
      </c>
      <c r="BH243" s="226">
        <f>IF(N243="sníž. přenesená",J243,0)</f>
        <v>0</v>
      </c>
      <c r="BI243" s="226">
        <f>IF(N243="nulová",J243,0)</f>
        <v>0</v>
      </c>
      <c r="BJ243" s="19" t="s">
        <v>79</v>
      </c>
      <c r="BK243" s="226">
        <f>ROUND(I243*H243,2)</f>
        <v>0</v>
      </c>
      <c r="BL243" s="19" t="s">
        <v>170</v>
      </c>
      <c r="BM243" s="225" t="s">
        <v>1927</v>
      </c>
    </row>
    <row r="244" spans="1:47" s="2" customFormat="1" ht="12">
      <c r="A244" s="40"/>
      <c r="B244" s="41"/>
      <c r="C244" s="42"/>
      <c r="D244" s="227" t="s">
        <v>172</v>
      </c>
      <c r="E244" s="42"/>
      <c r="F244" s="228" t="s">
        <v>578</v>
      </c>
      <c r="G244" s="42"/>
      <c r="H244" s="42"/>
      <c r="I244" s="229"/>
      <c r="J244" s="42"/>
      <c r="K244" s="42"/>
      <c r="L244" s="46"/>
      <c r="M244" s="230"/>
      <c r="N244" s="231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172</v>
      </c>
      <c r="AU244" s="19" t="s">
        <v>81</v>
      </c>
    </row>
    <row r="245" spans="1:51" s="13" customFormat="1" ht="12">
      <c r="A245" s="13"/>
      <c r="B245" s="234"/>
      <c r="C245" s="235"/>
      <c r="D245" s="227" t="s">
        <v>187</v>
      </c>
      <c r="E245" s="235"/>
      <c r="F245" s="237" t="s">
        <v>1928</v>
      </c>
      <c r="G245" s="235"/>
      <c r="H245" s="238">
        <v>19.95</v>
      </c>
      <c r="I245" s="239"/>
      <c r="J245" s="235"/>
      <c r="K245" s="235"/>
      <c r="L245" s="240"/>
      <c r="M245" s="241"/>
      <c r="N245" s="242"/>
      <c r="O245" s="242"/>
      <c r="P245" s="242"/>
      <c r="Q245" s="242"/>
      <c r="R245" s="242"/>
      <c r="S245" s="242"/>
      <c r="T245" s="24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4" t="s">
        <v>187</v>
      </c>
      <c r="AU245" s="244" t="s">
        <v>81</v>
      </c>
      <c r="AV245" s="13" t="s">
        <v>81</v>
      </c>
      <c r="AW245" s="13" t="s">
        <v>4</v>
      </c>
      <c r="AX245" s="13" t="s">
        <v>79</v>
      </c>
      <c r="AY245" s="244" t="s">
        <v>163</v>
      </c>
    </row>
    <row r="246" spans="1:65" s="2" customFormat="1" ht="49.05" customHeight="1">
      <c r="A246" s="40"/>
      <c r="B246" s="41"/>
      <c r="C246" s="214" t="s">
        <v>388</v>
      </c>
      <c r="D246" s="214" t="s">
        <v>165</v>
      </c>
      <c r="E246" s="215" t="s">
        <v>1929</v>
      </c>
      <c r="F246" s="216" t="s">
        <v>1930</v>
      </c>
      <c r="G246" s="217" t="s">
        <v>168</v>
      </c>
      <c r="H246" s="218">
        <v>24.738</v>
      </c>
      <c r="I246" s="219"/>
      <c r="J246" s="220">
        <f>ROUND(I246*H246,2)</f>
        <v>0</v>
      </c>
      <c r="K246" s="216" t="s">
        <v>169</v>
      </c>
      <c r="L246" s="46"/>
      <c r="M246" s="221" t="s">
        <v>19</v>
      </c>
      <c r="N246" s="222" t="s">
        <v>43</v>
      </c>
      <c r="O246" s="86"/>
      <c r="P246" s="223">
        <f>O246*H246</f>
        <v>0</v>
      </c>
      <c r="Q246" s="223">
        <v>0.013</v>
      </c>
      <c r="R246" s="223">
        <f>Q246*H246</f>
        <v>0.321594</v>
      </c>
      <c r="S246" s="223">
        <v>0</v>
      </c>
      <c r="T246" s="224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25" t="s">
        <v>170</v>
      </c>
      <c r="AT246" s="225" t="s">
        <v>165</v>
      </c>
      <c r="AU246" s="225" t="s">
        <v>81</v>
      </c>
      <c r="AY246" s="19" t="s">
        <v>163</v>
      </c>
      <c r="BE246" s="226">
        <f>IF(N246="základní",J246,0)</f>
        <v>0</v>
      </c>
      <c r="BF246" s="226">
        <f>IF(N246="snížená",J246,0)</f>
        <v>0</v>
      </c>
      <c r="BG246" s="226">
        <f>IF(N246="zákl. přenesená",J246,0)</f>
        <v>0</v>
      </c>
      <c r="BH246" s="226">
        <f>IF(N246="sníž. přenesená",J246,0)</f>
        <v>0</v>
      </c>
      <c r="BI246" s="226">
        <f>IF(N246="nulová",J246,0)</f>
        <v>0</v>
      </c>
      <c r="BJ246" s="19" t="s">
        <v>79</v>
      </c>
      <c r="BK246" s="226">
        <f>ROUND(I246*H246,2)</f>
        <v>0</v>
      </c>
      <c r="BL246" s="19" t="s">
        <v>170</v>
      </c>
      <c r="BM246" s="225" t="s">
        <v>1931</v>
      </c>
    </row>
    <row r="247" spans="1:47" s="2" customFormat="1" ht="12">
      <c r="A247" s="40"/>
      <c r="B247" s="41"/>
      <c r="C247" s="42"/>
      <c r="D247" s="227" t="s">
        <v>172</v>
      </c>
      <c r="E247" s="42"/>
      <c r="F247" s="228" t="s">
        <v>1932</v>
      </c>
      <c r="G247" s="42"/>
      <c r="H247" s="42"/>
      <c r="I247" s="229"/>
      <c r="J247" s="42"/>
      <c r="K247" s="42"/>
      <c r="L247" s="46"/>
      <c r="M247" s="230"/>
      <c r="N247" s="231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172</v>
      </c>
      <c r="AU247" s="19" t="s">
        <v>81</v>
      </c>
    </row>
    <row r="248" spans="1:47" s="2" customFormat="1" ht="12">
      <c r="A248" s="40"/>
      <c r="B248" s="41"/>
      <c r="C248" s="42"/>
      <c r="D248" s="232" t="s">
        <v>174</v>
      </c>
      <c r="E248" s="42"/>
      <c r="F248" s="233" t="s">
        <v>1933</v>
      </c>
      <c r="G248" s="42"/>
      <c r="H248" s="42"/>
      <c r="I248" s="229"/>
      <c r="J248" s="42"/>
      <c r="K248" s="42"/>
      <c r="L248" s="46"/>
      <c r="M248" s="230"/>
      <c r="N248" s="231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174</v>
      </c>
      <c r="AU248" s="19" t="s">
        <v>81</v>
      </c>
    </row>
    <row r="249" spans="1:51" s="13" customFormat="1" ht="12">
      <c r="A249" s="13"/>
      <c r="B249" s="234"/>
      <c r="C249" s="235"/>
      <c r="D249" s="227" t="s">
        <v>187</v>
      </c>
      <c r="E249" s="236" t="s">
        <v>19</v>
      </c>
      <c r="F249" s="237" t="s">
        <v>1934</v>
      </c>
      <c r="G249" s="235"/>
      <c r="H249" s="238">
        <v>2.174</v>
      </c>
      <c r="I249" s="239"/>
      <c r="J249" s="235"/>
      <c r="K249" s="235"/>
      <c r="L249" s="240"/>
      <c r="M249" s="241"/>
      <c r="N249" s="242"/>
      <c r="O249" s="242"/>
      <c r="P249" s="242"/>
      <c r="Q249" s="242"/>
      <c r="R249" s="242"/>
      <c r="S249" s="242"/>
      <c r="T249" s="24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4" t="s">
        <v>187</v>
      </c>
      <c r="AU249" s="244" t="s">
        <v>81</v>
      </c>
      <c r="AV249" s="13" t="s">
        <v>81</v>
      </c>
      <c r="AW249" s="13" t="s">
        <v>33</v>
      </c>
      <c r="AX249" s="13" t="s">
        <v>72</v>
      </c>
      <c r="AY249" s="244" t="s">
        <v>163</v>
      </c>
    </row>
    <row r="250" spans="1:51" s="13" customFormat="1" ht="12">
      <c r="A250" s="13"/>
      <c r="B250" s="234"/>
      <c r="C250" s="235"/>
      <c r="D250" s="227" t="s">
        <v>187</v>
      </c>
      <c r="E250" s="236" t="s">
        <v>19</v>
      </c>
      <c r="F250" s="237" t="s">
        <v>1935</v>
      </c>
      <c r="G250" s="235"/>
      <c r="H250" s="238">
        <v>8.517</v>
      </c>
      <c r="I250" s="239"/>
      <c r="J250" s="235"/>
      <c r="K250" s="235"/>
      <c r="L250" s="240"/>
      <c r="M250" s="241"/>
      <c r="N250" s="242"/>
      <c r="O250" s="242"/>
      <c r="P250" s="242"/>
      <c r="Q250" s="242"/>
      <c r="R250" s="242"/>
      <c r="S250" s="242"/>
      <c r="T250" s="24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4" t="s">
        <v>187</v>
      </c>
      <c r="AU250" s="244" t="s">
        <v>81</v>
      </c>
      <c r="AV250" s="13" t="s">
        <v>81</v>
      </c>
      <c r="AW250" s="13" t="s">
        <v>33</v>
      </c>
      <c r="AX250" s="13" t="s">
        <v>72</v>
      </c>
      <c r="AY250" s="244" t="s">
        <v>163</v>
      </c>
    </row>
    <row r="251" spans="1:51" s="13" customFormat="1" ht="12">
      <c r="A251" s="13"/>
      <c r="B251" s="234"/>
      <c r="C251" s="235"/>
      <c r="D251" s="227" t="s">
        <v>187</v>
      </c>
      <c r="E251" s="236" t="s">
        <v>19</v>
      </c>
      <c r="F251" s="237" t="s">
        <v>1936</v>
      </c>
      <c r="G251" s="235"/>
      <c r="H251" s="238">
        <v>14.047</v>
      </c>
      <c r="I251" s="239"/>
      <c r="J251" s="235"/>
      <c r="K251" s="235"/>
      <c r="L251" s="240"/>
      <c r="M251" s="241"/>
      <c r="N251" s="242"/>
      <c r="O251" s="242"/>
      <c r="P251" s="242"/>
      <c r="Q251" s="242"/>
      <c r="R251" s="242"/>
      <c r="S251" s="242"/>
      <c r="T251" s="24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4" t="s">
        <v>187</v>
      </c>
      <c r="AU251" s="244" t="s">
        <v>81</v>
      </c>
      <c r="AV251" s="13" t="s">
        <v>81</v>
      </c>
      <c r="AW251" s="13" t="s">
        <v>33</v>
      </c>
      <c r="AX251" s="13" t="s">
        <v>72</v>
      </c>
      <c r="AY251" s="244" t="s">
        <v>163</v>
      </c>
    </row>
    <row r="252" spans="1:51" s="14" customFormat="1" ht="12">
      <c r="A252" s="14"/>
      <c r="B252" s="245"/>
      <c r="C252" s="246"/>
      <c r="D252" s="227" t="s">
        <v>187</v>
      </c>
      <c r="E252" s="247" t="s">
        <v>19</v>
      </c>
      <c r="F252" s="248" t="s">
        <v>190</v>
      </c>
      <c r="G252" s="246"/>
      <c r="H252" s="249">
        <v>24.738</v>
      </c>
      <c r="I252" s="250"/>
      <c r="J252" s="246"/>
      <c r="K252" s="246"/>
      <c r="L252" s="251"/>
      <c r="M252" s="252"/>
      <c r="N252" s="253"/>
      <c r="O252" s="253"/>
      <c r="P252" s="253"/>
      <c r="Q252" s="253"/>
      <c r="R252" s="253"/>
      <c r="S252" s="253"/>
      <c r="T252" s="25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5" t="s">
        <v>187</v>
      </c>
      <c r="AU252" s="255" t="s">
        <v>81</v>
      </c>
      <c r="AV252" s="14" t="s">
        <v>170</v>
      </c>
      <c r="AW252" s="14" t="s">
        <v>33</v>
      </c>
      <c r="AX252" s="14" t="s">
        <v>79</v>
      </c>
      <c r="AY252" s="255" t="s">
        <v>163</v>
      </c>
    </row>
    <row r="253" spans="1:65" s="2" customFormat="1" ht="24.15" customHeight="1">
      <c r="A253" s="40"/>
      <c r="B253" s="41"/>
      <c r="C253" s="256" t="s">
        <v>396</v>
      </c>
      <c r="D253" s="256" t="s">
        <v>279</v>
      </c>
      <c r="E253" s="257" t="s">
        <v>1937</v>
      </c>
      <c r="F253" s="258" t="s">
        <v>1938</v>
      </c>
      <c r="G253" s="259" t="s">
        <v>168</v>
      </c>
      <c r="H253" s="260">
        <v>25.975</v>
      </c>
      <c r="I253" s="261"/>
      <c r="J253" s="262">
        <f>ROUND(I253*H253,2)</f>
        <v>0</v>
      </c>
      <c r="K253" s="258" t="s">
        <v>169</v>
      </c>
      <c r="L253" s="263"/>
      <c r="M253" s="264" t="s">
        <v>19</v>
      </c>
      <c r="N253" s="265" t="s">
        <v>43</v>
      </c>
      <c r="O253" s="86"/>
      <c r="P253" s="223">
        <f>O253*H253</f>
        <v>0</v>
      </c>
      <c r="Q253" s="223">
        <v>0.022</v>
      </c>
      <c r="R253" s="223">
        <f>Q253*H253</f>
        <v>0.57145</v>
      </c>
      <c r="S253" s="223">
        <v>0</v>
      </c>
      <c r="T253" s="224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25" t="s">
        <v>220</v>
      </c>
      <c r="AT253" s="225" t="s">
        <v>279</v>
      </c>
      <c r="AU253" s="225" t="s">
        <v>81</v>
      </c>
      <c r="AY253" s="19" t="s">
        <v>163</v>
      </c>
      <c r="BE253" s="226">
        <f>IF(N253="základní",J253,0)</f>
        <v>0</v>
      </c>
      <c r="BF253" s="226">
        <f>IF(N253="snížená",J253,0)</f>
        <v>0</v>
      </c>
      <c r="BG253" s="226">
        <f>IF(N253="zákl. přenesená",J253,0)</f>
        <v>0</v>
      </c>
      <c r="BH253" s="226">
        <f>IF(N253="sníž. přenesená",J253,0)</f>
        <v>0</v>
      </c>
      <c r="BI253" s="226">
        <f>IF(N253="nulová",J253,0)</f>
        <v>0</v>
      </c>
      <c r="BJ253" s="19" t="s">
        <v>79</v>
      </c>
      <c r="BK253" s="226">
        <f>ROUND(I253*H253,2)</f>
        <v>0</v>
      </c>
      <c r="BL253" s="19" t="s">
        <v>170</v>
      </c>
      <c r="BM253" s="225" t="s">
        <v>1939</v>
      </c>
    </row>
    <row r="254" spans="1:47" s="2" customFormat="1" ht="12">
      <c r="A254" s="40"/>
      <c r="B254" s="41"/>
      <c r="C254" s="42"/>
      <c r="D254" s="227" t="s">
        <v>172</v>
      </c>
      <c r="E254" s="42"/>
      <c r="F254" s="228" t="s">
        <v>1938</v>
      </c>
      <c r="G254" s="42"/>
      <c r="H254" s="42"/>
      <c r="I254" s="229"/>
      <c r="J254" s="42"/>
      <c r="K254" s="42"/>
      <c r="L254" s="46"/>
      <c r="M254" s="230"/>
      <c r="N254" s="231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172</v>
      </c>
      <c r="AU254" s="19" t="s">
        <v>81</v>
      </c>
    </row>
    <row r="255" spans="1:51" s="13" customFormat="1" ht="12">
      <c r="A255" s="13"/>
      <c r="B255" s="234"/>
      <c r="C255" s="235"/>
      <c r="D255" s="227" t="s">
        <v>187</v>
      </c>
      <c r="E255" s="235"/>
      <c r="F255" s="237" t="s">
        <v>1940</v>
      </c>
      <c r="G255" s="235"/>
      <c r="H255" s="238">
        <v>25.975</v>
      </c>
      <c r="I255" s="239"/>
      <c r="J255" s="235"/>
      <c r="K255" s="235"/>
      <c r="L255" s="240"/>
      <c r="M255" s="241"/>
      <c r="N255" s="242"/>
      <c r="O255" s="242"/>
      <c r="P255" s="242"/>
      <c r="Q255" s="242"/>
      <c r="R255" s="242"/>
      <c r="S255" s="242"/>
      <c r="T255" s="24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4" t="s">
        <v>187</v>
      </c>
      <c r="AU255" s="244" t="s">
        <v>81</v>
      </c>
      <c r="AV255" s="13" t="s">
        <v>81</v>
      </c>
      <c r="AW255" s="13" t="s">
        <v>4</v>
      </c>
      <c r="AX255" s="13" t="s">
        <v>79</v>
      </c>
      <c r="AY255" s="244" t="s">
        <v>163</v>
      </c>
    </row>
    <row r="256" spans="1:65" s="2" customFormat="1" ht="24.15" customHeight="1">
      <c r="A256" s="40"/>
      <c r="B256" s="41"/>
      <c r="C256" s="214" t="s">
        <v>401</v>
      </c>
      <c r="D256" s="214" t="s">
        <v>165</v>
      </c>
      <c r="E256" s="215" t="s">
        <v>1941</v>
      </c>
      <c r="F256" s="216" t="s">
        <v>1942</v>
      </c>
      <c r="G256" s="217" t="s">
        <v>168</v>
      </c>
      <c r="H256" s="218">
        <v>43.738</v>
      </c>
      <c r="I256" s="219"/>
      <c r="J256" s="220">
        <f>ROUND(I256*H256,2)</f>
        <v>0</v>
      </c>
      <c r="K256" s="216" t="s">
        <v>169</v>
      </c>
      <c r="L256" s="46"/>
      <c r="M256" s="221" t="s">
        <v>19</v>
      </c>
      <c r="N256" s="222" t="s">
        <v>43</v>
      </c>
      <c r="O256" s="86"/>
      <c r="P256" s="223">
        <f>O256*H256</f>
        <v>0</v>
      </c>
      <c r="Q256" s="223">
        <v>0.00275</v>
      </c>
      <c r="R256" s="223">
        <f>Q256*H256</f>
        <v>0.1202795</v>
      </c>
      <c r="S256" s="223">
        <v>0</v>
      </c>
      <c r="T256" s="224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25" t="s">
        <v>170</v>
      </c>
      <c r="AT256" s="225" t="s">
        <v>165</v>
      </c>
      <c r="AU256" s="225" t="s">
        <v>81</v>
      </c>
      <c r="AY256" s="19" t="s">
        <v>163</v>
      </c>
      <c r="BE256" s="226">
        <f>IF(N256="základní",J256,0)</f>
        <v>0</v>
      </c>
      <c r="BF256" s="226">
        <f>IF(N256="snížená",J256,0)</f>
        <v>0</v>
      </c>
      <c r="BG256" s="226">
        <f>IF(N256="zákl. přenesená",J256,0)</f>
        <v>0</v>
      </c>
      <c r="BH256" s="226">
        <f>IF(N256="sníž. přenesená",J256,0)</f>
        <v>0</v>
      </c>
      <c r="BI256" s="226">
        <f>IF(N256="nulová",J256,0)</f>
        <v>0</v>
      </c>
      <c r="BJ256" s="19" t="s">
        <v>79</v>
      </c>
      <c r="BK256" s="226">
        <f>ROUND(I256*H256,2)</f>
        <v>0</v>
      </c>
      <c r="BL256" s="19" t="s">
        <v>170</v>
      </c>
      <c r="BM256" s="225" t="s">
        <v>1943</v>
      </c>
    </row>
    <row r="257" spans="1:47" s="2" customFormat="1" ht="12">
      <c r="A257" s="40"/>
      <c r="B257" s="41"/>
      <c r="C257" s="42"/>
      <c r="D257" s="227" t="s">
        <v>172</v>
      </c>
      <c r="E257" s="42"/>
      <c r="F257" s="228" t="s">
        <v>1944</v>
      </c>
      <c r="G257" s="42"/>
      <c r="H257" s="42"/>
      <c r="I257" s="229"/>
      <c r="J257" s="42"/>
      <c r="K257" s="42"/>
      <c r="L257" s="46"/>
      <c r="M257" s="230"/>
      <c r="N257" s="231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172</v>
      </c>
      <c r="AU257" s="19" t="s">
        <v>81</v>
      </c>
    </row>
    <row r="258" spans="1:47" s="2" customFormat="1" ht="12">
      <c r="A258" s="40"/>
      <c r="B258" s="41"/>
      <c r="C258" s="42"/>
      <c r="D258" s="232" t="s">
        <v>174</v>
      </c>
      <c r="E258" s="42"/>
      <c r="F258" s="233" t="s">
        <v>1945</v>
      </c>
      <c r="G258" s="42"/>
      <c r="H258" s="42"/>
      <c r="I258" s="229"/>
      <c r="J258" s="42"/>
      <c r="K258" s="42"/>
      <c r="L258" s="46"/>
      <c r="M258" s="230"/>
      <c r="N258" s="231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174</v>
      </c>
      <c r="AU258" s="19" t="s">
        <v>81</v>
      </c>
    </row>
    <row r="259" spans="1:47" s="2" customFormat="1" ht="12">
      <c r="A259" s="40"/>
      <c r="B259" s="41"/>
      <c r="C259" s="42"/>
      <c r="D259" s="227" t="s">
        <v>301</v>
      </c>
      <c r="E259" s="42"/>
      <c r="F259" s="266" t="s">
        <v>1946</v>
      </c>
      <c r="G259" s="42"/>
      <c r="H259" s="42"/>
      <c r="I259" s="229"/>
      <c r="J259" s="42"/>
      <c r="K259" s="42"/>
      <c r="L259" s="46"/>
      <c r="M259" s="230"/>
      <c r="N259" s="231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301</v>
      </c>
      <c r="AU259" s="19" t="s">
        <v>81</v>
      </c>
    </row>
    <row r="260" spans="1:65" s="2" customFormat="1" ht="24.15" customHeight="1">
      <c r="A260" s="40"/>
      <c r="B260" s="41"/>
      <c r="C260" s="214" t="s">
        <v>405</v>
      </c>
      <c r="D260" s="214" t="s">
        <v>165</v>
      </c>
      <c r="E260" s="215" t="s">
        <v>1947</v>
      </c>
      <c r="F260" s="216" t="s">
        <v>1948</v>
      </c>
      <c r="G260" s="217" t="s">
        <v>168</v>
      </c>
      <c r="H260" s="218">
        <v>1372.805</v>
      </c>
      <c r="I260" s="219"/>
      <c r="J260" s="220">
        <f>ROUND(I260*H260,2)</f>
        <v>0</v>
      </c>
      <c r="K260" s="216" t="s">
        <v>169</v>
      </c>
      <c r="L260" s="46"/>
      <c r="M260" s="221" t="s">
        <v>19</v>
      </c>
      <c r="N260" s="222" t="s">
        <v>43</v>
      </c>
      <c r="O260" s="86"/>
      <c r="P260" s="223">
        <f>O260*H260</f>
        <v>0</v>
      </c>
      <c r="Q260" s="223">
        <v>0.0002</v>
      </c>
      <c r="R260" s="223">
        <f>Q260*H260</f>
        <v>0.274561</v>
      </c>
      <c r="S260" s="223">
        <v>0</v>
      </c>
      <c r="T260" s="224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25" t="s">
        <v>170</v>
      </c>
      <c r="AT260" s="225" t="s">
        <v>165</v>
      </c>
      <c r="AU260" s="225" t="s">
        <v>81</v>
      </c>
      <c r="AY260" s="19" t="s">
        <v>163</v>
      </c>
      <c r="BE260" s="226">
        <f>IF(N260="základní",J260,0)</f>
        <v>0</v>
      </c>
      <c r="BF260" s="226">
        <f>IF(N260="snížená",J260,0)</f>
        <v>0</v>
      </c>
      <c r="BG260" s="226">
        <f>IF(N260="zákl. přenesená",J260,0)</f>
        <v>0</v>
      </c>
      <c r="BH260" s="226">
        <f>IF(N260="sníž. přenesená",J260,0)</f>
        <v>0</v>
      </c>
      <c r="BI260" s="226">
        <f>IF(N260="nulová",J260,0)</f>
        <v>0</v>
      </c>
      <c r="BJ260" s="19" t="s">
        <v>79</v>
      </c>
      <c r="BK260" s="226">
        <f>ROUND(I260*H260,2)</f>
        <v>0</v>
      </c>
      <c r="BL260" s="19" t="s">
        <v>170</v>
      </c>
      <c r="BM260" s="225" t="s">
        <v>1949</v>
      </c>
    </row>
    <row r="261" spans="1:47" s="2" customFormat="1" ht="12">
      <c r="A261" s="40"/>
      <c r="B261" s="41"/>
      <c r="C261" s="42"/>
      <c r="D261" s="227" t="s">
        <v>172</v>
      </c>
      <c r="E261" s="42"/>
      <c r="F261" s="228" t="s">
        <v>1950</v>
      </c>
      <c r="G261" s="42"/>
      <c r="H261" s="42"/>
      <c r="I261" s="229"/>
      <c r="J261" s="42"/>
      <c r="K261" s="42"/>
      <c r="L261" s="46"/>
      <c r="M261" s="230"/>
      <c r="N261" s="231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172</v>
      </c>
      <c r="AU261" s="19" t="s">
        <v>81</v>
      </c>
    </row>
    <row r="262" spans="1:47" s="2" customFormat="1" ht="12">
      <c r="A262" s="40"/>
      <c r="B262" s="41"/>
      <c r="C262" s="42"/>
      <c r="D262" s="232" t="s">
        <v>174</v>
      </c>
      <c r="E262" s="42"/>
      <c r="F262" s="233" t="s">
        <v>1951</v>
      </c>
      <c r="G262" s="42"/>
      <c r="H262" s="42"/>
      <c r="I262" s="229"/>
      <c r="J262" s="42"/>
      <c r="K262" s="42"/>
      <c r="L262" s="46"/>
      <c r="M262" s="230"/>
      <c r="N262" s="231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174</v>
      </c>
      <c r="AU262" s="19" t="s">
        <v>81</v>
      </c>
    </row>
    <row r="263" spans="1:51" s="13" customFormat="1" ht="12">
      <c r="A263" s="13"/>
      <c r="B263" s="234"/>
      <c r="C263" s="235"/>
      <c r="D263" s="227" t="s">
        <v>187</v>
      </c>
      <c r="E263" s="236" t="s">
        <v>19</v>
      </c>
      <c r="F263" s="237" t="s">
        <v>1952</v>
      </c>
      <c r="G263" s="235"/>
      <c r="H263" s="238">
        <v>1321.562</v>
      </c>
      <c r="I263" s="239"/>
      <c r="J263" s="235"/>
      <c r="K263" s="235"/>
      <c r="L263" s="240"/>
      <c r="M263" s="241"/>
      <c r="N263" s="242"/>
      <c r="O263" s="242"/>
      <c r="P263" s="242"/>
      <c r="Q263" s="242"/>
      <c r="R263" s="242"/>
      <c r="S263" s="242"/>
      <c r="T263" s="24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4" t="s">
        <v>187</v>
      </c>
      <c r="AU263" s="244" t="s">
        <v>81</v>
      </c>
      <c r="AV263" s="13" t="s">
        <v>81</v>
      </c>
      <c r="AW263" s="13" t="s">
        <v>33</v>
      </c>
      <c r="AX263" s="13" t="s">
        <v>72</v>
      </c>
      <c r="AY263" s="244" t="s">
        <v>163</v>
      </c>
    </row>
    <row r="264" spans="1:51" s="13" customFormat="1" ht="12">
      <c r="A264" s="13"/>
      <c r="B264" s="234"/>
      <c r="C264" s="235"/>
      <c r="D264" s="227" t="s">
        <v>187</v>
      </c>
      <c r="E264" s="236" t="s">
        <v>19</v>
      </c>
      <c r="F264" s="237" t="s">
        <v>1953</v>
      </c>
      <c r="G264" s="235"/>
      <c r="H264" s="238">
        <v>4.158</v>
      </c>
      <c r="I264" s="239"/>
      <c r="J264" s="235"/>
      <c r="K264" s="235"/>
      <c r="L264" s="240"/>
      <c r="M264" s="241"/>
      <c r="N264" s="242"/>
      <c r="O264" s="242"/>
      <c r="P264" s="242"/>
      <c r="Q264" s="242"/>
      <c r="R264" s="242"/>
      <c r="S264" s="242"/>
      <c r="T264" s="24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4" t="s">
        <v>187</v>
      </c>
      <c r="AU264" s="244" t="s">
        <v>81</v>
      </c>
      <c r="AV264" s="13" t="s">
        <v>81</v>
      </c>
      <c r="AW264" s="13" t="s">
        <v>33</v>
      </c>
      <c r="AX264" s="13" t="s">
        <v>72</v>
      </c>
      <c r="AY264" s="244" t="s">
        <v>163</v>
      </c>
    </row>
    <row r="265" spans="1:51" s="13" customFormat="1" ht="12">
      <c r="A265" s="13"/>
      <c r="B265" s="234"/>
      <c r="C265" s="235"/>
      <c r="D265" s="227" t="s">
        <v>187</v>
      </c>
      <c r="E265" s="236" t="s">
        <v>19</v>
      </c>
      <c r="F265" s="237" t="s">
        <v>1954</v>
      </c>
      <c r="G265" s="235"/>
      <c r="H265" s="238">
        <v>0.672</v>
      </c>
      <c r="I265" s="239"/>
      <c r="J265" s="235"/>
      <c r="K265" s="235"/>
      <c r="L265" s="240"/>
      <c r="M265" s="241"/>
      <c r="N265" s="242"/>
      <c r="O265" s="242"/>
      <c r="P265" s="242"/>
      <c r="Q265" s="242"/>
      <c r="R265" s="242"/>
      <c r="S265" s="242"/>
      <c r="T265" s="24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4" t="s">
        <v>187</v>
      </c>
      <c r="AU265" s="244" t="s">
        <v>81</v>
      </c>
      <c r="AV265" s="13" t="s">
        <v>81</v>
      </c>
      <c r="AW265" s="13" t="s">
        <v>33</v>
      </c>
      <c r="AX265" s="13" t="s">
        <v>72</v>
      </c>
      <c r="AY265" s="244" t="s">
        <v>163</v>
      </c>
    </row>
    <row r="266" spans="1:51" s="13" customFormat="1" ht="12">
      <c r="A266" s="13"/>
      <c r="B266" s="234"/>
      <c r="C266" s="235"/>
      <c r="D266" s="227" t="s">
        <v>187</v>
      </c>
      <c r="E266" s="236" t="s">
        <v>19</v>
      </c>
      <c r="F266" s="237" t="s">
        <v>1955</v>
      </c>
      <c r="G266" s="235"/>
      <c r="H266" s="238">
        <v>0.28</v>
      </c>
      <c r="I266" s="239"/>
      <c r="J266" s="235"/>
      <c r="K266" s="235"/>
      <c r="L266" s="240"/>
      <c r="M266" s="241"/>
      <c r="N266" s="242"/>
      <c r="O266" s="242"/>
      <c r="P266" s="242"/>
      <c r="Q266" s="242"/>
      <c r="R266" s="242"/>
      <c r="S266" s="242"/>
      <c r="T266" s="24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4" t="s">
        <v>187</v>
      </c>
      <c r="AU266" s="244" t="s">
        <v>81</v>
      </c>
      <c r="AV266" s="13" t="s">
        <v>81</v>
      </c>
      <c r="AW266" s="13" t="s">
        <v>33</v>
      </c>
      <c r="AX266" s="13" t="s">
        <v>72</v>
      </c>
      <c r="AY266" s="244" t="s">
        <v>163</v>
      </c>
    </row>
    <row r="267" spans="1:51" s="13" customFormat="1" ht="12">
      <c r="A267" s="13"/>
      <c r="B267" s="234"/>
      <c r="C267" s="235"/>
      <c r="D267" s="227" t="s">
        <v>187</v>
      </c>
      <c r="E267" s="236" t="s">
        <v>19</v>
      </c>
      <c r="F267" s="237" t="s">
        <v>1956</v>
      </c>
      <c r="G267" s="235"/>
      <c r="H267" s="238">
        <v>21.252</v>
      </c>
      <c r="I267" s="239"/>
      <c r="J267" s="235"/>
      <c r="K267" s="235"/>
      <c r="L267" s="240"/>
      <c r="M267" s="241"/>
      <c r="N267" s="242"/>
      <c r="O267" s="242"/>
      <c r="P267" s="242"/>
      <c r="Q267" s="242"/>
      <c r="R267" s="242"/>
      <c r="S267" s="242"/>
      <c r="T267" s="24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4" t="s">
        <v>187</v>
      </c>
      <c r="AU267" s="244" t="s">
        <v>81</v>
      </c>
      <c r="AV267" s="13" t="s">
        <v>81</v>
      </c>
      <c r="AW267" s="13" t="s">
        <v>33</v>
      </c>
      <c r="AX267" s="13" t="s">
        <v>72</v>
      </c>
      <c r="AY267" s="244" t="s">
        <v>163</v>
      </c>
    </row>
    <row r="268" spans="1:51" s="13" customFormat="1" ht="12">
      <c r="A268" s="13"/>
      <c r="B268" s="234"/>
      <c r="C268" s="235"/>
      <c r="D268" s="227" t="s">
        <v>187</v>
      </c>
      <c r="E268" s="236" t="s">
        <v>19</v>
      </c>
      <c r="F268" s="237" t="s">
        <v>1957</v>
      </c>
      <c r="G268" s="235"/>
      <c r="H268" s="238">
        <v>3.024</v>
      </c>
      <c r="I268" s="239"/>
      <c r="J268" s="235"/>
      <c r="K268" s="235"/>
      <c r="L268" s="240"/>
      <c r="M268" s="241"/>
      <c r="N268" s="242"/>
      <c r="O268" s="242"/>
      <c r="P268" s="242"/>
      <c r="Q268" s="242"/>
      <c r="R268" s="242"/>
      <c r="S268" s="242"/>
      <c r="T268" s="24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4" t="s">
        <v>187</v>
      </c>
      <c r="AU268" s="244" t="s">
        <v>81</v>
      </c>
      <c r="AV268" s="13" t="s">
        <v>81</v>
      </c>
      <c r="AW268" s="13" t="s">
        <v>33</v>
      </c>
      <c r="AX268" s="13" t="s">
        <v>72</v>
      </c>
      <c r="AY268" s="244" t="s">
        <v>163</v>
      </c>
    </row>
    <row r="269" spans="1:51" s="13" customFormat="1" ht="12">
      <c r="A269" s="13"/>
      <c r="B269" s="234"/>
      <c r="C269" s="235"/>
      <c r="D269" s="227" t="s">
        <v>187</v>
      </c>
      <c r="E269" s="236" t="s">
        <v>19</v>
      </c>
      <c r="F269" s="237" t="s">
        <v>1958</v>
      </c>
      <c r="G269" s="235"/>
      <c r="H269" s="238">
        <v>20.149</v>
      </c>
      <c r="I269" s="239"/>
      <c r="J269" s="235"/>
      <c r="K269" s="235"/>
      <c r="L269" s="240"/>
      <c r="M269" s="241"/>
      <c r="N269" s="242"/>
      <c r="O269" s="242"/>
      <c r="P269" s="242"/>
      <c r="Q269" s="242"/>
      <c r="R269" s="242"/>
      <c r="S269" s="242"/>
      <c r="T269" s="24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4" t="s">
        <v>187</v>
      </c>
      <c r="AU269" s="244" t="s">
        <v>81</v>
      </c>
      <c r="AV269" s="13" t="s">
        <v>81</v>
      </c>
      <c r="AW269" s="13" t="s">
        <v>33</v>
      </c>
      <c r="AX269" s="13" t="s">
        <v>72</v>
      </c>
      <c r="AY269" s="244" t="s">
        <v>163</v>
      </c>
    </row>
    <row r="270" spans="1:51" s="13" customFormat="1" ht="12">
      <c r="A270" s="13"/>
      <c r="B270" s="234"/>
      <c r="C270" s="235"/>
      <c r="D270" s="227" t="s">
        <v>187</v>
      </c>
      <c r="E270" s="236" t="s">
        <v>19</v>
      </c>
      <c r="F270" s="237" t="s">
        <v>1959</v>
      </c>
      <c r="G270" s="235"/>
      <c r="H270" s="238">
        <v>0.868</v>
      </c>
      <c r="I270" s="239"/>
      <c r="J270" s="235"/>
      <c r="K270" s="235"/>
      <c r="L270" s="240"/>
      <c r="M270" s="241"/>
      <c r="N270" s="242"/>
      <c r="O270" s="242"/>
      <c r="P270" s="242"/>
      <c r="Q270" s="242"/>
      <c r="R270" s="242"/>
      <c r="S270" s="242"/>
      <c r="T270" s="24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4" t="s">
        <v>187</v>
      </c>
      <c r="AU270" s="244" t="s">
        <v>81</v>
      </c>
      <c r="AV270" s="13" t="s">
        <v>81</v>
      </c>
      <c r="AW270" s="13" t="s">
        <v>33</v>
      </c>
      <c r="AX270" s="13" t="s">
        <v>72</v>
      </c>
      <c r="AY270" s="244" t="s">
        <v>163</v>
      </c>
    </row>
    <row r="271" spans="1:51" s="13" customFormat="1" ht="12">
      <c r="A271" s="13"/>
      <c r="B271" s="234"/>
      <c r="C271" s="235"/>
      <c r="D271" s="227" t="s">
        <v>187</v>
      </c>
      <c r="E271" s="236" t="s">
        <v>19</v>
      </c>
      <c r="F271" s="237" t="s">
        <v>1960</v>
      </c>
      <c r="G271" s="235"/>
      <c r="H271" s="238">
        <v>0.84</v>
      </c>
      <c r="I271" s="239"/>
      <c r="J271" s="235"/>
      <c r="K271" s="235"/>
      <c r="L271" s="240"/>
      <c r="M271" s="241"/>
      <c r="N271" s="242"/>
      <c r="O271" s="242"/>
      <c r="P271" s="242"/>
      <c r="Q271" s="242"/>
      <c r="R271" s="242"/>
      <c r="S271" s="242"/>
      <c r="T271" s="24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4" t="s">
        <v>187</v>
      </c>
      <c r="AU271" s="244" t="s">
        <v>81</v>
      </c>
      <c r="AV271" s="13" t="s">
        <v>81</v>
      </c>
      <c r="AW271" s="13" t="s">
        <v>33</v>
      </c>
      <c r="AX271" s="13" t="s">
        <v>72</v>
      </c>
      <c r="AY271" s="244" t="s">
        <v>163</v>
      </c>
    </row>
    <row r="272" spans="1:51" s="14" customFormat="1" ht="12">
      <c r="A272" s="14"/>
      <c r="B272" s="245"/>
      <c r="C272" s="246"/>
      <c r="D272" s="227" t="s">
        <v>187</v>
      </c>
      <c r="E272" s="247" t="s">
        <v>19</v>
      </c>
      <c r="F272" s="248" t="s">
        <v>190</v>
      </c>
      <c r="G272" s="246"/>
      <c r="H272" s="249">
        <v>1372.8049999999996</v>
      </c>
      <c r="I272" s="250"/>
      <c r="J272" s="246"/>
      <c r="K272" s="246"/>
      <c r="L272" s="251"/>
      <c r="M272" s="252"/>
      <c r="N272" s="253"/>
      <c r="O272" s="253"/>
      <c r="P272" s="253"/>
      <c r="Q272" s="253"/>
      <c r="R272" s="253"/>
      <c r="S272" s="253"/>
      <c r="T272" s="25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5" t="s">
        <v>187</v>
      </c>
      <c r="AU272" s="255" t="s">
        <v>81</v>
      </c>
      <c r="AV272" s="14" t="s">
        <v>170</v>
      </c>
      <c r="AW272" s="14" t="s">
        <v>33</v>
      </c>
      <c r="AX272" s="14" t="s">
        <v>79</v>
      </c>
      <c r="AY272" s="255" t="s">
        <v>163</v>
      </c>
    </row>
    <row r="273" spans="1:65" s="2" customFormat="1" ht="24.15" customHeight="1">
      <c r="A273" s="40"/>
      <c r="B273" s="41"/>
      <c r="C273" s="214" t="s">
        <v>412</v>
      </c>
      <c r="D273" s="214" t="s">
        <v>165</v>
      </c>
      <c r="E273" s="215" t="s">
        <v>1961</v>
      </c>
      <c r="F273" s="216" t="s">
        <v>1962</v>
      </c>
      <c r="G273" s="217" t="s">
        <v>168</v>
      </c>
      <c r="H273" s="218">
        <v>18.2</v>
      </c>
      <c r="I273" s="219"/>
      <c r="J273" s="220">
        <f>ROUND(I273*H273,2)</f>
        <v>0</v>
      </c>
      <c r="K273" s="216" t="s">
        <v>169</v>
      </c>
      <c r="L273" s="46"/>
      <c r="M273" s="221" t="s">
        <v>19</v>
      </c>
      <c r="N273" s="222" t="s">
        <v>43</v>
      </c>
      <c r="O273" s="86"/>
      <c r="P273" s="223">
        <f>O273*H273</f>
        <v>0</v>
      </c>
      <c r="Q273" s="223">
        <v>0.00018</v>
      </c>
      <c r="R273" s="223">
        <f>Q273*H273</f>
        <v>0.0032760000000000003</v>
      </c>
      <c r="S273" s="223">
        <v>0</v>
      </c>
      <c r="T273" s="224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25" t="s">
        <v>170</v>
      </c>
      <c r="AT273" s="225" t="s">
        <v>165</v>
      </c>
      <c r="AU273" s="225" t="s">
        <v>81</v>
      </c>
      <c r="AY273" s="19" t="s">
        <v>163</v>
      </c>
      <c r="BE273" s="226">
        <f>IF(N273="základní",J273,0)</f>
        <v>0</v>
      </c>
      <c r="BF273" s="226">
        <f>IF(N273="snížená",J273,0)</f>
        <v>0</v>
      </c>
      <c r="BG273" s="226">
        <f>IF(N273="zákl. přenesená",J273,0)</f>
        <v>0</v>
      </c>
      <c r="BH273" s="226">
        <f>IF(N273="sníž. přenesená",J273,0)</f>
        <v>0</v>
      </c>
      <c r="BI273" s="226">
        <f>IF(N273="nulová",J273,0)</f>
        <v>0</v>
      </c>
      <c r="BJ273" s="19" t="s">
        <v>79</v>
      </c>
      <c r="BK273" s="226">
        <f>ROUND(I273*H273,2)</f>
        <v>0</v>
      </c>
      <c r="BL273" s="19" t="s">
        <v>170</v>
      </c>
      <c r="BM273" s="225" t="s">
        <v>1963</v>
      </c>
    </row>
    <row r="274" spans="1:47" s="2" customFormat="1" ht="12">
      <c r="A274" s="40"/>
      <c r="B274" s="41"/>
      <c r="C274" s="42"/>
      <c r="D274" s="227" t="s">
        <v>172</v>
      </c>
      <c r="E274" s="42"/>
      <c r="F274" s="228" t="s">
        <v>1964</v>
      </c>
      <c r="G274" s="42"/>
      <c r="H274" s="42"/>
      <c r="I274" s="229"/>
      <c r="J274" s="42"/>
      <c r="K274" s="42"/>
      <c r="L274" s="46"/>
      <c r="M274" s="230"/>
      <c r="N274" s="231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172</v>
      </c>
      <c r="AU274" s="19" t="s">
        <v>81</v>
      </c>
    </row>
    <row r="275" spans="1:47" s="2" customFormat="1" ht="12">
      <c r="A275" s="40"/>
      <c r="B275" s="41"/>
      <c r="C275" s="42"/>
      <c r="D275" s="232" t="s">
        <v>174</v>
      </c>
      <c r="E275" s="42"/>
      <c r="F275" s="233" t="s">
        <v>1965</v>
      </c>
      <c r="G275" s="42"/>
      <c r="H275" s="42"/>
      <c r="I275" s="229"/>
      <c r="J275" s="42"/>
      <c r="K275" s="42"/>
      <c r="L275" s="46"/>
      <c r="M275" s="230"/>
      <c r="N275" s="231"/>
      <c r="O275" s="86"/>
      <c r="P275" s="86"/>
      <c r="Q275" s="86"/>
      <c r="R275" s="86"/>
      <c r="S275" s="86"/>
      <c r="T275" s="87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9" t="s">
        <v>174</v>
      </c>
      <c r="AU275" s="19" t="s">
        <v>81</v>
      </c>
    </row>
    <row r="276" spans="1:51" s="13" customFormat="1" ht="12">
      <c r="A276" s="13"/>
      <c r="B276" s="234"/>
      <c r="C276" s="235"/>
      <c r="D276" s="227" t="s">
        <v>187</v>
      </c>
      <c r="E276" s="236" t="s">
        <v>19</v>
      </c>
      <c r="F276" s="237" t="s">
        <v>1966</v>
      </c>
      <c r="G276" s="235"/>
      <c r="H276" s="238">
        <v>18.2</v>
      </c>
      <c r="I276" s="239"/>
      <c r="J276" s="235"/>
      <c r="K276" s="235"/>
      <c r="L276" s="240"/>
      <c r="M276" s="241"/>
      <c r="N276" s="242"/>
      <c r="O276" s="242"/>
      <c r="P276" s="242"/>
      <c r="Q276" s="242"/>
      <c r="R276" s="242"/>
      <c r="S276" s="242"/>
      <c r="T276" s="24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4" t="s">
        <v>187</v>
      </c>
      <c r="AU276" s="244" t="s">
        <v>81</v>
      </c>
      <c r="AV276" s="13" t="s">
        <v>81</v>
      </c>
      <c r="AW276" s="13" t="s">
        <v>33</v>
      </c>
      <c r="AX276" s="13" t="s">
        <v>79</v>
      </c>
      <c r="AY276" s="244" t="s">
        <v>163</v>
      </c>
    </row>
    <row r="277" spans="1:65" s="2" customFormat="1" ht="44.25" customHeight="1">
      <c r="A277" s="40"/>
      <c r="B277" s="41"/>
      <c r="C277" s="214" t="s">
        <v>420</v>
      </c>
      <c r="D277" s="214" t="s">
        <v>165</v>
      </c>
      <c r="E277" s="215" t="s">
        <v>1967</v>
      </c>
      <c r="F277" s="216" t="s">
        <v>1968</v>
      </c>
      <c r="G277" s="217" t="s">
        <v>168</v>
      </c>
      <c r="H277" s="218">
        <v>31.205</v>
      </c>
      <c r="I277" s="219"/>
      <c r="J277" s="220">
        <f>ROUND(I277*H277,2)</f>
        <v>0</v>
      </c>
      <c r="K277" s="216" t="s">
        <v>169</v>
      </c>
      <c r="L277" s="46"/>
      <c r="M277" s="221" t="s">
        <v>19</v>
      </c>
      <c r="N277" s="222" t="s">
        <v>43</v>
      </c>
      <c r="O277" s="86"/>
      <c r="P277" s="223">
        <f>O277*H277</f>
        <v>0</v>
      </c>
      <c r="Q277" s="223">
        <v>0.00835</v>
      </c>
      <c r="R277" s="223">
        <f>Q277*H277</f>
        <v>0.26056175</v>
      </c>
      <c r="S277" s="223">
        <v>0</v>
      </c>
      <c r="T277" s="224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25" t="s">
        <v>170</v>
      </c>
      <c r="AT277" s="225" t="s">
        <v>165</v>
      </c>
      <c r="AU277" s="225" t="s">
        <v>81</v>
      </c>
      <c r="AY277" s="19" t="s">
        <v>163</v>
      </c>
      <c r="BE277" s="226">
        <f>IF(N277="základní",J277,0)</f>
        <v>0</v>
      </c>
      <c r="BF277" s="226">
        <f>IF(N277="snížená",J277,0)</f>
        <v>0</v>
      </c>
      <c r="BG277" s="226">
        <f>IF(N277="zákl. přenesená",J277,0)</f>
        <v>0</v>
      </c>
      <c r="BH277" s="226">
        <f>IF(N277="sníž. přenesená",J277,0)</f>
        <v>0</v>
      </c>
      <c r="BI277" s="226">
        <f>IF(N277="nulová",J277,0)</f>
        <v>0</v>
      </c>
      <c r="BJ277" s="19" t="s">
        <v>79</v>
      </c>
      <c r="BK277" s="226">
        <f>ROUND(I277*H277,2)</f>
        <v>0</v>
      </c>
      <c r="BL277" s="19" t="s">
        <v>170</v>
      </c>
      <c r="BM277" s="225" t="s">
        <v>1969</v>
      </c>
    </row>
    <row r="278" spans="1:47" s="2" customFormat="1" ht="12">
      <c r="A278" s="40"/>
      <c r="B278" s="41"/>
      <c r="C278" s="42"/>
      <c r="D278" s="227" t="s">
        <v>172</v>
      </c>
      <c r="E278" s="42"/>
      <c r="F278" s="228" t="s">
        <v>1970</v>
      </c>
      <c r="G278" s="42"/>
      <c r="H278" s="42"/>
      <c r="I278" s="229"/>
      <c r="J278" s="42"/>
      <c r="K278" s="42"/>
      <c r="L278" s="46"/>
      <c r="M278" s="230"/>
      <c r="N278" s="231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172</v>
      </c>
      <c r="AU278" s="19" t="s">
        <v>81</v>
      </c>
    </row>
    <row r="279" spans="1:47" s="2" customFormat="1" ht="12">
      <c r="A279" s="40"/>
      <c r="B279" s="41"/>
      <c r="C279" s="42"/>
      <c r="D279" s="232" t="s">
        <v>174</v>
      </c>
      <c r="E279" s="42"/>
      <c r="F279" s="233" t="s">
        <v>1971</v>
      </c>
      <c r="G279" s="42"/>
      <c r="H279" s="42"/>
      <c r="I279" s="229"/>
      <c r="J279" s="42"/>
      <c r="K279" s="42"/>
      <c r="L279" s="46"/>
      <c r="M279" s="230"/>
      <c r="N279" s="231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174</v>
      </c>
      <c r="AU279" s="19" t="s">
        <v>81</v>
      </c>
    </row>
    <row r="280" spans="1:51" s="13" customFormat="1" ht="12">
      <c r="A280" s="13"/>
      <c r="B280" s="234"/>
      <c r="C280" s="235"/>
      <c r="D280" s="227" t="s">
        <v>187</v>
      </c>
      <c r="E280" s="236" t="s">
        <v>19</v>
      </c>
      <c r="F280" s="237" t="s">
        <v>1972</v>
      </c>
      <c r="G280" s="235"/>
      <c r="H280" s="238">
        <v>1.573</v>
      </c>
      <c r="I280" s="239"/>
      <c r="J280" s="235"/>
      <c r="K280" s="235"/>
      <c r="L280" s="240"/>
      <c r="M280" s="241"/>
      <c r="N280" s="242"/>
      <c r="O280" s="242"/>
      <c r="P280" s="242"/>
      <c r="Q280" s="242"/>
      <c r="R280" s="242"/>
      <c r="S280" s="242"/>
      <c r="T280" s="24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4" t="s">
        <v>187</v>
      </c>
      <c r="AU280" s="244" t="s">
        <v>81</v>
      </c>
      <c r="AV280" s="13" t="s">
        <v>81</v>
      </c>
      <c r="AW280" s="13" t="s">
        <v>33</v>
      </c>
      <c r="AX280" s="13" t="s">
        <v>72</v>
      </c>
      <c r="AY280" s="244" t="s">
        <v>163</v>
      </c>
    </row>
    <row r="281" spans="1:51" s="13" customFormat="1" ht="12">
      <c r="A281" s="13"/>
      <c r="B281" s="234"/>
      <c r="C281" s="235"/>
      <c r="D281" s="227" t="s">
        <v>187</v>
      </c>
      <c r="E281" s="236" t="s">
        <v>19</v>
      </c>
      <c r="F281" s="237" t="s">
        <v>1973</v>
      </c>
      <c r="G281" s="235"/>
      <c r="H281" s="238">
        <v>29.632</v>
      </c>
      <c r="I281" s="239"/>
      <c r="J281" s="235"/>
      <c r="K281" s="235"/>
      <c r="L281" s="240"/>
      <c r="M281" s="241"/>
      <c r="N281" s="242"/>
      <c r="O281" s="242"/>
      <c r="P281" s="242"/>
      <c r="Q281" s="242"/>
      <c r="R281" s="242"/>
      <c r="S281" s="242"/>
      <c r="T281" s="24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4" t="s">
        <v>187</v>
      </c>
      <c r="AU281" s="244" t="s">
        <v>81</v>
      </c>
      <c r="AV281" s="13" t="s">
        <v>81</v>
      </c>
      <c r="AW281" s="13" t="s">
        <v>33</v>
      </c>
      <c r="AX281" s="13" t="s">
        <v>72</v>
      </c>
      <c r="AY281" s="244" t="s">
        <v>163</v>
      </c>
    </row>
    <row r="282" spans="1:51" s="14" customFormat="1" ht="12">
      <c r="A282" s="14"/>
      <c r="B282" s="245"/>
      <c r="C282" s="246"/>
      <c r="D282" s="227" t="s">
        <v>187</v>
      </c>
      <c r="E282" s="247" t="s">
        <v>19</v>
      </c>
      <c r="F282" s="248" t="s">
        <v>190</v>
      </c>
      <c r="G282" s="246"/>
      <c r="H282" s="249">
        <v>31.205000000000002</v>
      </c>
      <c r="I282" s="250"/>
      <c r="J282" s="246"/>
      <c r="K282" s="246"/>
      <c r="L282" s="251"/>
      <c r="M282" s="252"/>
      <c r="N282" s="253"/>
      <c r="O282" s="253"/>
      <c r="P282" s="253"/>
      <c r="Q282" s="253"/>
      <c r="R282" s="253"/>
      <c r="S282" s="253"/>
      <c r="T282" s="25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5" t="s">
        <v>187</v>
      </c>
      <c r="AU282" s="255" t="s">
        <v>81</v>
      </c>
      <c r="AV282" s="14" t="s">
        <v>170</v>
      </c>
      <c r="AW282" s="14" t="s">
        <v>33</v>
      </c>
      <c r="AX282" s="14" t="s">
        <v>79</v>
      </c>
      <c r="AY282" s="255" t="s">
        <v>163</v>
      </c>
    </row>
    <row r="283" spans="1:65" s="2" customFormat="1" ht="16.5" customHeight="1">
      <c r="A283" s="40"/>
      <c r="B283" s="41"/>
      <c r="C283" s="256" t="s">
        <v>428</v>
      </c>
      <c r="D283" s="256" t="s">
        <v>279</v>
      </c>
      <c r="E283" s="257" t="s">
        <v>1974</v>
      </c>
      <c r="F283" s="258" t="s">
        <v>1975</v>
      </c>
      <c r="G283" s="259" t="s">
        <v>168</v>
      </c>
      <c r="H283" s="260">
        <v>1.652</v>
      </c>
      <c r="I283" s="261"/>
      <c r="J283" s="262">
        <f>ROUND(I283*H283,2)</f>
        <v>0</v>
      </c>
      <c r="K283" s="258" t="s">
        <v>169</v>
      </c>
      <c r="L283" s="263"/>
      <c r="M283" s="264" t="s">
        <v>19</v>
      </c>
      <c r="N283" s="265" t="s">
        <v>43</v>
      </c>
      <c r="O283" s="86"/>
      <c r="P283" s="223">
        <f>O283*H283</f>
        <v>0</v>
      </c>
      <c r="Q283" s="223">
        <v>0.0007</v>
      </c>
      <c r="R283" s="223">
        <f>Q283*H283</f>
        <v>0.0011564</v>
      </c>
      <c r="S283" s="223">
        <v>0</v>
      </c>
      <c r="T283" s="224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25" t="s">
        <v>220</v>
      </c>
      <c r="AT283" s="225" t="s">
        <v>279</v>
      </c>
      <c r="AU283" s="225" t="s">
        <v>81</v>
      </c>
      <c r="AY283" s="19" t="s">
        <v>163</v>
      </c>
      <c r="BE283" s="226">
        <f>IF(N283="základní",J283,0)</f>
        <v>0</v>
      </c>
      <c r="BF283" s="226">
        <f>IF(N283="snížená",J283,0)</f>
        <v>0</v>
      </c>
      <c r="BG283" s="226">
        <f>IF(N283="zákl. přenesená",J283,0)</f>
        <v>0</v>
      </c>
      <c r="BH283" s="226">
        <f>IF(N283="sníž. přenesená",J283,0)</f>
        <v>0</v>
      </c>
      <c r="BI283" s="226">
        <f>IF(N283="nulová",J283,0)</f>
        <v>0</v>
      </c>
      <c r="BJ283" s="19" t="s">
        <v>79</v>
      </c>
      <c r="BK283" s="226">
        <f>ROUND(I283*H283,2)</f>
        <v>0</v>
      </c>
      <c r="BL283" s="19" t="s">
        <v>170</v>
      </c>
      <c r="BM283" s="225" t="s">
        <v>1976</v>
      </c>
    </row>
    <row r="284" spans="1:47" s="2" customFormat="1" ht="12">
      <c r="A284" s="40"/>
      <c r="B284" s="41"/>
      <c r="C284" s="42"/>
      <c r="D284" s="227" t="s">
        <v>172</v>
      </c>
      <c r="E284" s="42"/>
      <c r="F284" s="228" t="s">
        <v>1975</v>
      </c>
      <c r="G284" s="42"/>
      <c r="H284" s="42"/>
      <c r="I284" s="229"/>
      <c r="J284" s="42"/>
      <c r="K284" s="42"/>
      <c r="L284" s="46"/>
      <c r="M284" s="230"/>
      <c r="N284" s="231"/>
      <c r="O284" s="86"/>
      <c r="P284" s="86"/>
      <c r="Q284" s="86"/>
      <c r="R284" s="86"/>
      <c r="S284" s="86"/>
      <c r="T284" s="87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9" t="s">
        <v>172</v>
      </c>
      <c r="AU284" s="19" t="s">
        <v>81</v>
      </c>
    </row>
    <row r="285" spans="1:51" s="13" customFormat="1" ht="12">
      <c r="A285" s="13"/>
      <c r="B285" s="234"/>
      <c r="C285" s="235"/>
      <c r="D285" s="227" t="s">
        <v>187</v>
      </c>
      <c r="E285" s="235"/>
      <c r="F285" s="237" t="s">
        <v>1977</v>
      </c>
      <c r="G285" s="235"/>
      <c r="H285" s="238">
        <v>1.652</v>
      </c>
      <c r="I285" s="239"/>
      <c r="J285" s="235"/>
      <c r="K285" s="235"/>
      <c r="L285" s="240"/>
      <c r="M285" s="241"/>
      <c r="N285" s="242"/>
      <c r="O285" s="242"/>
      <c r="P285" s="242"/>
      <c r="Q285" s="242"/>
      <c r="R285" s="242"/>
      <c r="S285" s="242"/>
      <c r="T285" s="24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4" t="s">
        <v>187</v>
      </c>
      <c r="AU285" s="244" t="s">
        <v>81</v>
      </c>
      <c r="AV285" s="13" t="s">
        <v>81</v>
      </c>
      <c r="AW285" s="13" t="s">
        <v>4</v>
      </c>
      <c r="AX285" s="13" t="s">
        <v>79</v>
      </c>
      <c r="AY285" s="244" t="s">
        <v>163</v>
      </c>
    </row>
    <row r="286" spans="1:65" s="2" customFormat="1" ht="24.15" customHeight="1">
      <c r="A286" s="40"/>
      <c r="B286" s="41"/>
      <c r="C286" s="256" t="s">
        <v>434</v>
      </c>
      <c r="D286" s="256" t="s">
        <v>279</v>
      </c>
      <c r="E286" s="257" t="s">
        <v>1036</v>
      </c>
      <c r="F286" s="258" t="s">
        <v>1037</v>
      </c>
      <c r="G286" s="259" t="s">
        <v>168</v>
      </c>
      <c r="H286" s="260">
        <v>30.223</v>
      </c>
      <c r="I286" s="261"/>
      <c r="J286" s="262">
        <f>ROUND(I286*H286,2)</f>
        <v>0</v>
      </c>
      <c r="K286" s="258" t="s">
        <v>169</v>
      </c>
      <c r="L286" s="263"/>
      <c r="M286" s="264" t="s">
        <v>19</v>
      </c>
      <c r="N286" s="265" t="s">
        <v>43</v>
      </c>
      <c r="O286" s="86"/>
      <c r="P286" s="223">
        <f>O286*H286</f>
        <v>0</v>
      </c>
      <c r="Q286" s="223">
        <v>0.0015</v>
      </c>
      <c r="R286" s="223">
        <f>Q286*H286</f>
        <v>0.0453345</v>
      </c>
      <c r="S286" s="223">
        <v>0</v>
      </c>
      <c r="T286" s="224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25" t="s">
        <v>220</v>
      </c>
      <c r="AT286" s="225" t="s">
        <v>279</v>
      </c>
      <c r="AU286" s="225" t="s">
        <v>81</v>
      </c>
      <c r="AY286" s="19" t="s">
        <v>163</v>
      </c>
      <c r="BE286" s="226">
        <f>IF(N286="základní",J286,0)</f>
        <v>0</v>
      </c>
      <c r="BF286" s="226">
        <f>IF(N286="snížená",J286,0)</f>
        <v>0</v>
      </c>
      <c r="BG286" s="226">
        <f>IF(N286="zákl. přenesená",J286,0)</f>
        <v>0</v>
      </c>
      <c r="BH286" s="226">
        <f>IF(N286="sníž. přenesená",J286,0)</f>
        <v>0</v>
      </c>
      <c r="BI286" s="226">
        <f>IF(N286="nulová",J286,0)</f>
        <v>0</v>
      </c>
      <c r="BJ286" s="19" t="s">
        <v>79</v>
      </c>
      <c r="BK286" s="226">
        <f>ROUND(I286*H286,2)</f>
        <v>0</v>
      </c>
      <c r="BL286" s="19" t="s">
        <v>170</v>
      </c>
      <c r="BM286" s="225" t="s">
        <v>1978</v>
      </c>
    </row>
    <row r="287" spans="1:47" s="2" customFormat="1" ht="12">
      <c r="A287" s="40"/>
      <c r="B287" s="41"/>
      <c r="C287" s="42"/>
      <c r="D287" s="227" t="s">
        <v>172</v>
      </c>
      <c r="E287" s="42"/>
      <c r="F287" s="228" t="s">
        <v>1037</v>
      </c>
      <c r="G287" s="42"/>
      <c r="H287" s="42"/>
      <c r="I287" s="229"/>
      <c r="J287" s="42"/>
      <c r="K287" s="42"/>
      <c r="L287" s="46"/>
      <c r="M287" s="230"/>
      <c r="N287" s="231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172</v>
      </c>
      <c r="AU287" s="19" t="s">
        <v>81</v>
      </c>
    </row>
    <row r="288" spans="1:51" s="13" customFormat="1" ht="12">
      <c r="A288" s="13"/>
      <c r="B288" s="234"/>
      <c r="C288" s="235"/>
      <c r="D288" s="227" t="s">
        <v>187</v>
      </c>
      <c r="E288" s="235"/>
      <c r="F288" s="237" t="s">
        <v>1979</v>
      </c>
      <c r="G288" s="235"/>
      <c r="H288" s="238">
        <v>30.223</v>
      </c>
      <c r="I288" s="239"/>
      <c r="J288" s="235"/>
      <c r="K288" s="235"/>
      <c r="L288" s="240"/>
      <c r="M288" s="241"/>
      <c r="N288" s="242"/>
      <c r="O288" s="242"/>
      <c r="P288" s="242"/>
      <c r="Q288" s="242"/>
      <c r="R288" s="242"/>
      <c r="S288" s="242"/>
      <c r="T288" s="24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4" t="s">
        <v>187</v>
      </c>
      <c r="AU288" s="244" t="s">
        <v>81</v>
      </c>
      <c r="AV288" s="13" t="s">
        <v>81</v>
      </c>
      <c r="AW288" s="13" t="s">
        <v>4</v>
      </c>
      <c r="AX288" s="13" t="s">
        <v>79</v>
      </c>
      <c r="AY288" s="244" t="s">
        <v>163</v>
      </c>
    </row>
    <row r="289" spans="1:65" s="2" customFormat="1" ht="44.25" customHeight="1">
      <c r="A289" s="40"/>
      <c r="B289" s="41"/>
      <c r="C289" s="214" t="s">
        <v>438</v>
      </c>
      <c r="D289" s="214" t="s">
        <v>165</v>
      </c>
      <c r="E289" s="215" t="s">
        <v>1980</v>
      </c>
      <c r="F289" s="216" t="s">
        <v>1981</v>
      </c>
      <c r="G289" s="217" t="s">
        <v>168</v>
      </c>
      <c r="H289" s="218">
        <v>752.562</v>
      </c>
      <c r="I289" s="219"/>
      <c r="J289" s="220">
        <f>ROUND(I289*H289,2)</f>
        <v>0</v>
      </c>
      <c r="K289" s="216" t="s">
        <v>169</v>
      </c>
      <c r="L289" s="46"/>
      <c r="M289" s="221" t="s">
        <v>19</v>
      </c>
      <c r="N289" s="222" t="s">
        <v>43</v>
      </c>
      <c r="O289" s="86"/>
      <c r="P289" s="223">
        <f>O289*H289</f>
        <v>0</v>
      </c>
      <c r="Q289" s="223">
        <v>0.0086</v>
      </c>
      <c r="R289" s="223">
        <f>Q289*H289</f>
        <v>6.4720332</v>
      </c>
      <c r="S289" s="223">
        <v>0</v>
      </c>
      <c r="T289" s="224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25" t="s">
        <v>170</v>
      </c>
      <c r="AT289" s="225" t="s">
        <v>165</v>
      </c>
      <c r="AU289" s="225" t="s">
        <v>81</v>
      </c>
      <c r="AY289" s="19" t="s">
        <v>163</v>
      </c>
      <c r="BE289" s="226">
        <f>IF(N289="základní",J289,0)</f>
        <v>0</v>
      </c>
      <c r="BF289" s="226">
        <f>IF(N289="snížená",J289,0)</f>
        <v>0</v>
      </c>
      <c r="BG289" s="226">
        <f>IF(N289="zákl. přenesená",J289,0)</f>
        <v>0</v>
      </c>
      <c r="BH289" s="226">
        <f>IF(N289="sníž. přenesená",J289,0)</f>
        <v>0</v>
      </c>
      <c r="BI289" s="226">
        <f>IF(N289="nulová",J289,0)</f>
        <v>0</v>
      </c>
      <c r="BJ289" s="19" t="s">
        <v>79</v>
      </c>
      <c r="BK289" s="226">
        <f>ROUND(I289*H289,2)</f>
        <v>0</v>
      </c>
      <c r="BL289" s="19" t="s">
        <v>170</v>
      </c>
      <c r="BM289" s="225" t="s">
        <v>1982</v>
      </c>
    </row>
    <row r="290" spans="1:47" s="2" customFormat="1" ht="12">
      <c r="A290" s="40"/>
      <c r="B290" s="41"/>
      <c r="C290" s="42"/>
      <c r="D290" s="227" t="s">
        <v>172</v>
      </c>
      <c r="E290" s="42"/>
      <c r="F290" s="228" t="s">
        <v>1983</v>
      </c>
      <c r="G290" s="42"/>
      <c r="H290" s="42"/>
      <c r="I290" s="229"/>
      <c r="J290" s="42"/>
      <c r="K290" s="42"/>
      <c r="L290" s="46"/>
      <c r="M290" s="230"/>
      <c r="N290" s="231"/>
      <c r="O290" s="86"/>
      <c r="P290" s="86"/>
      <c r="Q290" s="86"/>
      <c r="R290" s="86"/>
      <c r="S290" s="86"/>
      <c r="T290" s="87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T290" s="19" t="s">
        <v>172</v>
      </c>
      <c r="AU290" s="19" t="s">
        <v>81</v>
      </c>
    </row>
    <row r="291" spans="1:47" s="2" customFormat="1" ht="12">
      <c r="A291" s="40"/>
      <c r="B291" s="41"/>
      <c r="C291" s="42"/>
      <c r="D291" s="232" t="s">
        <v>174</v>
      </c>
      <c r="E291" s="42"/>
      <c r="F291" s="233" t="s">
        <v>1984</v>
      </c>
      <c r="G291" s="42"/>
      <c r="H291" s="42"/>
      <c r="I291" s="229"/>
      <c r="J291" s="42"/>
      <c r="K291" s="42"/>
      <c r="L291" s="46"/>
      <c r="M291" s="230"/>
      <c r="N291" s="231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174</v>
      </c>
      <c r="AU291" s="19" t="s">
        <v>81</v>
      </c>
    </row>
    <row r="292" spans="1:51" s="13" customFormat="1" ht="12">
      <c r="A292" s="13"/>
      <c r="B292" s="234"/>
      <c r="C292" s="235"/>
      <c r="D292" s="227" t="s">
        <v>187</v>
      </c>
      <c r="E292" s="236" t="s">
        <v>19</v>
      </c>
      <c r="F292" s="237" t="s">
        <v>1985</v>
      </c>
      <c r="G292" s="235"/>
      <c r="H292" s="238">
        <v>544.8</v>
      </c>
      <c r="I292" s="239"/>
      <c r="J292" s="235"/>
      <c r="K292" s="235"/>
      <c r="L292" s="240"/>
      <c r="M292" s="241"/>
      <c r="N292" s="242"/>
      <c r="O292" s="242"/>
      <c r="P292" s="242"/>
      <c r="Q292" s="242"/>
      <c r="R292" s="242"/>
      <c r="S292" s="242"/>
      <c r="T292" s="24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4" t="s">
        <v>187</v>
      </c>
      <c r="AU292" s="244" t="s">
        <v>81</v>
      </c>
      <c r="AV292" s="13" t="s">
        <v>81</v>
      </c>
      <c r="AW292" s="13" t="s">
        <v>33</v>
      </c>
      <c r="AX292" s="13" t="s">
        <v>72</v>
      </c>
      <c r="AY292" s="244" t="s">
        <v>163</v>
      </c>
    </row>
    <row r="293" spans="1:51" s="13" customFormat="1" ht="12">
      <c r="A293" s="13"/>
      <c r="B293" s="234"/>
      <c r="C293" s="235"/>
      <c r="D293" s="227" t="s">
        <v>187</v>
      </c>
      <c r="E293" s="236" t="s">
        <v>19</v>
      </c>
      <c r="F293" s="237" t="s">
        <v>1986</v>
      </c>
      <c r="G293" s="235"/>
      <c r="H293" s="238">
        <v>-210.23</v>
      </c>
      <c r="I293" s="239"/>
      <c r="J293" s="235"/>
      <c r="K293" s="235"/>
      <c r="L293" s="240"/>
      <c r="M293" s="241"/>
      <c r="N293" s="242"/>
      <c r="O293" s="242"/>
      <c r="P293" s="242"/>
      <c r="Q293" s="242"/>
      <c r="R293" s="242"/>
      <c r="S293" s="242"/>
      <c r="T293" s="24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4" t="s">
        <v>187</v>
      </c>
      <c r="AU293" s="244" t="s">
        <v>81</v>
      </c>
      <c r="AV293" s="13" t="s">
        <v>81</v>
      </c>
      <c r="AW293" s="13" t="s">
        <v>33</v>
      </c>
      <c r="AX293" s="13" t="s">
        <v>72</v>
      </c>
      <c r="AY293" s="244" t="s">
        <v>163</v>
      </c>
    </row>
    <row r="294" spans="1:51" s="15" customFormat="1" ht="12">
      <c r="A294" s="15"/>
      <c r="B294" s="274"/>
      <c r="C294" s="275"/>
      <c r="D294" s="227" t="s">
        <v>187</v>
      </c>
      <c r="E294" s="276" t="s">
        <v>19</v>
      </c>
      <c r="F294" s="277" t="s">
        <v>1987</v>
      </c>
      <c r="G294" s="275"/>
      <c r="H294" s="278">
        <v>334.56999999999994</v>
      </c>
      <c r="I294" s="279"/>
      <c r="J294" s="275"/>
      <c r="K294" s="275"/>
      <c r="L294" s="280"/>
      <c r="M294" s="281"/>
      <c r="N294" s="282"/>
      <c r="O294" s="282"/>
      <c r="P294" s="282"/>
      <c r="Q294" s="282"/>
      <c r="R294" s="282"/>
      <c r="S294" s="282"/>
      <c r="T294" s="283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84" t="s">
        <v>187</v>
      </c>
      <c r="AU294" s="284" t="s">
        <v>81</v>
      </c>
      <c r="AV294" s="15" t="s">
        <v>181</v>
      </c>
      <c r="AW294" s="15" t="s">
        <v>33</v>
      </c>
      <c r="AX294" s="15" t="s">
        <v>72</v>
      </c>
      <c r="AY294" s="284" t="s">
        <v>163</v>
      </c>
    </row>
    <row r="295" spans="1:51" s="13" customFormat="1" ht="12">
      <c r="A295" s="13"/>
      <c r="B295" s="234"/>
      <c r="C295" s="235"/>
      <c r="D295" s="227" t="s">
        <v>187</v>
      </c>
      <c r="E295" s="236" t="s">
        <v>19</v>
      </c>
      <c r="F295" s="237" t="s">
        <v>1988</v>
      </c>
      <c r="G295" s="235"/>
      <c r="H295" s="238">
        <v>179.95</v>
      </c>
      <c r="I295" s="239"/>
      <c r="J295" s="235"/>
      <c r="K295" s="235"/>
      <c r="L295" s="240"/>
      <c r="M295" s="241"/>
      <c r="N295" s="242"/>
      <c r="O295" s="242"/>
      <c r="P295" s="242"/>
      <c r="Q295" s="242"/>
      <c r="R295" s="242"/>
      <c r="S295" s="242"/>
      <c r="T295" s="24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4" t="s">
        <v>187</v>
      </c>
      <c r="AU295" s="244" t="s">
        <v>81</v>
      </c>
      <c r="AV295" s="13" t="s">
        <v>81</v>
      </c>
      <c r="AW295" s="13" t="s">
        <v>33</v>
      </c>
      <c r="AX295" s="13" t="s">
        <v>72</v>
      </c>
      <c r="AY295" s="244" t="s">
        <v>163</v>
      </c>
    </row>
    <row r="296" spans="1:51" s="13" customFormat="1" ht="12">
      <c r="A296" s="13"/>
      <c r="B296" s="234"/>
      <c r="C296" s="235"/>
      <c r="D296" s="227" t="s">
        <v>187</v>
      </c>
      <c r="E296" s="236" t="s">
        <v>19</v>
      </c>
      <c r="F296" s="237" t="s">
        <v>1989</v>
      </c>
      <c r="G296" s="235"/>
      <c r="H296" s="238">
        <v>-32</v>
      </c>
      <c r="I296" s="239"/>
      <c r="J296" s="235"/>
      <c r="K296" s="235"/>
      <c r="L296" s="240"/>
      <c r="M296" s="241"/>
      <c r="N296" s="242"/>
      <c r="O296" s="242"/>
      <c r="P296" s="242"/>
      <c r="Q296" s="242"/>
      <c r="R296" s="242"/>
      <c r="S296" s="242"/>
      <c r="T296" s="24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4" t="s">
        <v>187</v>
      </c>
      <c r="AU296" s="244" t="s">
        <v>81</v>
      </c>
      <c r="AV296" s="13" t="s">
        <v>81</v>
      </c>
      <c r="AW296" s="13" t="s">
        <v>33</v>
      </c>
      <c r="AX296" s="13" t="s">
        <v>72</v>
      </c>
      <c r="AY296" s="244" t="s">
        <v>163</v>
      </c>
    </row>
    <row r="297" spans="1:51" s="15" customFormat="1" ht="12">
      <c r="A297" s="15"/>
      <c r="B297" s="274"/>
      <c r="C297" s="275"/>
      <c r="D297" s="227" t="s">
        <v>187</v>
      </c>
      <c r="E297" s="276" t="s">
        <v>19</v>
      </c>
      <c r="F297" s="277" t="s">
        <v>1990</v>
      </c>
      <c r="G297" s="275"/>
      <c r="H297" s="278">
        <v>147.95</v>
      </c>
      <c r="I297" s="279"/>
      <c r="J297" s="275"/>
      <c r="K297" s="275"/>
      <c r="L297" s="280"/>
      <c r="M297" s="281"/>
      <c r="N297" s="282"/>
      <c r="O297" s="282"/>
      <c r="P297" s="282"/>
      <c r="Q297" s="282"/>
      <c r="R297" s="282"/>
      <c r="S297" s="282"/>
      <c r="T297" s="283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84" t="s">
        <v>187</v>
      </c>
      <c r="AU297" s="284" t="s">
        <v>81</v>
      </c>
      <c r="AV297" s="15" t="s">
        <v>181</v>
      </c>
      <c r="AW297" s="15" t="s">
        <v>33</v>
      </c>
      <c r="AX297" s="15" t="s">
        <v>72</v>
      </c>
      <c r="AY297" s="284" t="s">
        <v>163</v>
      </c>
    </row>
    <row r="298" spans="1:51" s="13" customFormat="1" ht="12">
      <c r="A298" s="13"/>
      <c r="B298" s="234"/>
      <c r="C298" s="235"/>
      <c r="D298" s="227" t="s">
        <v>187</v>
      </c>
      <c r="E298" s="236" t="s">
        <v>19</v>
      </c>
      <c r="F298" s="237" t="s">
        <v>1991</v>
      </c>
      <c r="G298" s="235"/>
      <c r="H298" s="238">
        <v>8.622</v>
      </c>
      <c r="I298" s="239"/>
      <c r="J298" s="235"/>
      <c r="K298" s="235"/>
      <c r="L298" s="240"/>
      <c r="M298" s="241"/>
      <c r="N298" s="242"/>
      <c r="O298" s="242"/>
      <c r="P298" s="242"/>
      <c r="Q298" s="242"/>
      <c r="R298" s="242"/>
      <c r="S298" s="242"/>
      <c r="T298" s="24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4" t="s">
        <v>187</v>
      </c>
      <c r="AU298" s="244" t="s">
        <v>81</v>
      </c>
      <c r="AV298" s="13" t="s">
        <v>81</v>
      </c>
      <c r="AW298" s="13" t="s">
        <v>33</v>
      </c>
      <c r="AX298" s="13" t="s">
        <v>72</v>
      </c>
      <c r="AY298" s="244" t="s">
        <v>163</v>
      </c>
    </row>
    <row r="299" spans="1:51" s="15" customFormat="1" ht="12">
      <c r="A299" s="15"/>
      <c r="B299" s="274"/>
      <c r="C299" s="275"/>
      <c r="D299" s="227" t="s">
        <v>187</v>
      </c>
      <c r="E299" s="276" t="s">
        <v>19</v>
      </c>
      <c r="F299" s="277" t="s">
        <v>1992</v>
      </c>
      <c r="G299" s="275"/>
      <c r="H299" s="278">
        <v>8.622</v>
      </c>
      <c r="I299" s="279"/>
      <c r="J299" s="275"/>
      <c r="K299" s="275"/>
      <c r="L299" s="280"/>
      <c r="M299" s="281"/>
      <c r="N299" s="282"/>
      <c r="O299" s="282"/>
      <c r="P299" s="282"/>
      <c r="Q299" s="282"/>
      <c r="R299" s="282"/>
      <c r="S299" s="282"/>
      <c r="T299" s="283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84" t="s">
        <v>187</v>
      </c>
      <c r="AU299" s="284" t="s">
        <v>81</v>
      </c>
      <c r="AV299" s="15" t="s">
        <v>181</v>
      </c>
      <c r="AW299" s="15" t="s">
        <v>33</v>
      </c>
      <c r="AX299" s="15" t="s">
        <v>72</v>
      </c>
      <c r="AY299" s="284" t="s">
        <v>163</v>
      </c>
    </row>
    <row r="300" spans="1:51" s="13" customFormat="1" ht="12">
      <c r="A300" s="13"/>
      <c r="B300" s="234"/>
      <c r="C300" s="235"/>
      <c r="D300" s="227" t="s">
        <v>187</v>
      </c>
      <c r="E300" s="236" t="s">
        <v>19</v>
      </c>
      <c r="F300" s="237" t="s">
        <v>412</v>
      </c>
      <c r="G300" s="235"/>
      <c r="H300" s="238">
        <v>37</v>
      </c>
      <c r="I300" s="239"/>
      <c r="J300" s="235"/>
      <c r="K300" s="235"/>
      <c r="L300" s="240"/>
      <c r="M300" s="241"/>
      <c r="N300" s="242"/>
      <c r="O300" s="242"/>
      <c r="P300" s="242"/>
      <c r="Q300" s="242"/>
      <c r="R300" s="242"/>
      <c r="S300" s="242"/>
      <c r="T300" s="24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4" t="s">
        <v>187</v>
      </c>
      <c r="AU300" s="244" t="s">
        <v>81</v>
      </c>
      <c r="AV300" s="13" t="s">
        <v>81</v>
      </c>
      <c r="AW300" s="13" t="s">
        <v>33</v>
      </c>
      <c r="AX300" s="13" t="s">
        <v>72</v>
      </c>
      <c r="AY300" s="244" t="s">
        <v>163</v>
      </c>
    </row>
    <row r="301" spans="1:51" s="15" customFormat="1" ht="12">
      <c r="A301" s="15"/>
      <c r="B301" s="274"/>
      <c r="C301" s="275"/>
      <c r="D301" s="227" t="s">
        <v>187</v>
      </c>
      <c r="E301" s="276" t="s">
        <v>19</v>
      </c>
      <c r="F301" s="277" t="s">
        <v>1993</v>
      </c>
      <c r="G301" s="275"/>
      <c r="H301" s="278">
        <v>37</v>
      </c>
      <c r="I301" s="279"/>
      <c r="J301" s="275"/>
      <c r="K301" s="275"/>
      <c r="L301" s="280"/>
      <c r="M301" s="281"/>
      <c r="N301" s="282"/>
      <c r="O301" s="282"/>
      <c r="P301" s="282"/>
      <c r="Q301" s="282"/>
      <c r="R301" s="282"/>
      <c r="S301" s="282"/>
      <c r="T301" s="283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84" t="s">
        <v>187</v>
      </c>
      <c r="AU301" s="284" t="s">
        <v>81</v>
      </c>
      <c r="AV301" s="15" t="s">
        <v>181</v>
      </c>
      <c r="AW301" s="15" t="s">
        <v>33</v>
      </c>
      <c r="AX301" s="15" t="s">
        <v>72</v>
      </c>
      <c r="AY301" s="284" t="s">
        <v>163</v>
      </c>
    </row>
    <row r="302" spans="1:51" s="13" customFormat="1" ht="12">
      <c r="A302" s="13"/>
      <c r="B302" s="234"/>
      <c r="C302" s="235"/>
      <c r="D302" s="227" t="s">
        <v>187</v>
      </c>
      <c r="E302" s="236" t="s">
        <v>19</v>
      </c>
      <c r="F302" s="237" t="s">
        <v>1994</v>
      </c>
      <c r="G302" s="235"/>
      <c r="H302" s="238">
        <v>157.22</v>
      </c>
      <c r="I302" s="239"/>
      <c r="J302" s="235"/>
      <c r="K302" s="235"/>
      <c r="L302" s="240"/>
      <c r="M302" s="241"/>
      <c r="N302" s="242"/>
      <c r="O302" s="242"/>
      <c r="P302" s="242"/>
      <c r="Q302" s="242"/>
      <c r="R302" s="242"/>
      <c r="S302" s="242"/>
      <c r="T302" s="24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4" t="s">
        <v>187</v>
      </c>
      <c r="AU302" s="244" t="s">
        <v>81</v>
      </c>
      <c r="AV302" s="13" t="s">
        <v>81</v>
      </c>
      <c r="AW302" s="13" t="s">
        <v>33</v>
      </c>
      <c r="AX302" s="13" t="s">
        <v>72</v>
      </c>
      <c r="AY302" s="244" t="s">
        <v>163</v>
      </c>
    </row>
    <row r="303" spans="1:51" s="15" customFormat="1" ht="12">
      <c r="A303" s="15"/>
      <c r="B303" s="274"/>
      <c r="C303" s="275"/>
      <c r="D303" s="227" t="s">
        <v>187</v>
      </c>
      <c r="E303" s="276" t="s">
        <v>19</v>
      </c>
      <c r="F303" s="277" t="s">
        <v>1995</v>
      </c>
      <c r="G303" s="275"/>
      <c r="H303" s="278">
        <v>157.22</v>
      </c>
      <c r="I303" s="279"/>
      <c r="J303" s="275"/>
      <c r="K303" s="275"/>
      <c r="L303" s="280"/>
      <c r="M303" s="281"/>
      <c r="N303" s="282"/>
      <c r="O303" s="282"/>
      <c r="P303" s="282"/>
      <c r="Q303" s="282"/>
      <c r="R303" s="282"/>
      <c r="S303" s="282"/>
      <c r="T303" s="283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84" t="s">
        <v>187</v>
      </c>
      <c r="AU303" s="284" t="s">
        <v>81</v>
      </c>
      <c r="AV303" s="15" t="s">
        <v>181</v>
      </c>
      <c r="AW303" s="15" t="s">
        <v>33</v>
      </c>
      <c r="AX303" s="15" t="s">
        <v>72</v>
      </c>
      <c r="AY303" s="284" t="s">
        <v>163</v>
      </c>
    </row>
    <row r="304" spans="1:51" s="13" customFormat="1" ht="12">
      <c r="A304" s="13"/>
      <c r="B304" s="234"/>
      <c r="C304" s="235"/>
      <c r="D304" s="227" t="s">
        <v>187</v>
      </c>
      <c r="E304" s="236" t="s">
        <v>19</v>
      </c>
      <c r="F304" s="237" t="s">
        <v>492</v>
      </c>
      <c r="G304" s="235"/>
      <c r="H304" s="238">
        <v>49</v>
      </c>
      <c r="I304" s="239"/>
      <c r="J304" s="235"/>
      <c r="K304" s="235"/>
      <c r="L304" s="240"/>
      <c r="M304" s="241"/>
      <c r="N304" s="242"/>
      <c r="O304" s="242"/>
      <c r="P304" s="242"/>
      <c r="Q304" s="242"/>
      <c r="R304" s="242"/>
      <c r="S304" s="242"/>
      <c r="T304" s="24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4" t="s">
        <v>187</v>
      </c>
      <c r="AU304" s="244" t="s">
        <v>81</v>
      </c>
      <c r="AV304" s="13" t="s">
        <v>81</v>
      </c>
      <c r="AW304" s="13" t="s">
        <v>33</v>
      </c>
      <c r="AX304" s="13" t="s">
        <v>72</v>
      </c>
      <c r="AY304" s="244" t="s">
        <v>163</v>
      </c>
    </row>
    <row r="305" spans="1:51" s="15" customFormat="1" ht="12">
      <c r="A305" s="15"/>
      <c r="B305" s="274"/>
      <c r="C305" s="275"/>
      <c r="D305" s="227" t="s">
        <v>187</v>
      </c>
      <c r="E305" s="276" t="s">
        <v>19</v>
      </c>
      <c r="F305" s="277" t="s">
        <v>1996</v>
      </c>
      <c r="G305" s="275"/>
      <c r="H305" s="278">
        <v>49</v>
      </c>
      <c r="I305" s="279"/>
      <c r="J305" s="275"/>
      <c r="K305" s="275"/>
      <c r="L305" s="280"/>
      <c r="M305" s="281"/>
      <c r="N305" s="282"/>
      <c r="O305" s="282"/>
      <c r="P305" s="282"/>
      <c r="Q305" s="282"/>
      <c r="R305" s="282"/>
      <c r="S305" s="282"/>
      <c r="T305" s="283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84" t="s">
        <v>187</v>
      </c>
      <c r="AU305" s="284" t="s">
        <v>81</v>
      </c>
      <c r="AV305" s="15" t="s">
        <v>181</v>
      </c>
      <c r="AW305" s="15" t="s">
        <v>33</v>
      </c>
      <c r="AX305" s="15" t="s">
        <v>72</v>
      </c>
      <c r="AY305" s="284" t="s">
        <v>163</v>
      </c>
    </row>
    <row r="306" spans="1:51" s="13" customFormat="1" ht="12">
      <c r="A306" s="13"/>
      <c r="B306" s="234"/>
      <c r="C306" s="235"/>
      <c r="D306" s="227" t="s">
        <v>187</v>
      </c>
      <c r="E306" s="236" t="s">
        <v>19</v>
      </c>
      <c r="F306" s="237" t="s">
        <v>1966</v>
      </c>
      <c r="G306" s="235"/>
      <c r="H306" s="238">
        <v>18.2</v>
      </c>
      <c r="I306" s="239"/>
      <c r="J306" s="235"/>
      <c r="K306" s="235"/>
      <c r="L306" s="240"/>
      <c r="M306" s="241"/>
      <c r="N306" s="242"/>
      <c r="O306" s="242"/>
      <c r="P306" s="242"/>
      <c r="Q306" s="242"/>
      <c r="R306" s="242"/>
      <c r="S306" s="242"/>
      <c r="T306" s="24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4" t="s">
        <v>187</v>
      </c>
      <c r="AU306" s="244" t="s">
        <v>81</v>
      </c>
      <c r="AV306" s="13" t="s">
        <v>81</v>
      </c>
      <c r="AW306" s="13" t="s">
        <v>33</v>
      </c>
      <c r="AX306" s="13" t="s">
        <v>72</v>
      </c>
      <c r="AY306" s="244" t="s">
        <v>163</v>
      </c>
    </row>
    <row r="307" spans="1:51" s="15" customFormat="1" ht="12">
      <c r="A307" s="15"/>
      <c r="B307" s="274"/>
      <c r="C307" s="275"/>
      <c r="D307" s="227" t="s">
        <v>187</v>
      </c>
      <c r="E307" s="276" t="s">
        <v>19</v>
      </c>
      <c r="F307" s="277" t="s">
        <v>1997</v>
      </c>
      <c r="G307" s="275"/>
      <c r="H307" s="278">
        <v>18.2</v>
      </c>
      <c r="I307" s="279"/>
      <c r="J307" s="275"/>
      <c r="K307" s="275"/>
      <c r="L307" s="280"/>
      <c r="M307" s="281"/>
      <c r="N307" s="282"/>
      <c r="O307" s="282"/>
      <c r="P307" s="282"/>
      <c r="Q307" s="282"/>
      <c r="R307" s="282"/>
      <c r="S307" s="282"/>
      <c r="T307" s="283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84" t="s">
        <v>187</v>
      </c>
      <c r="AU307" s="284" t="s">
        <v>81</v>
      </c>
      <c r="AV307" s="15" t="s">
        <v>181</v>
      </c>
      <c r="AW307" s="15" t="s">
        <v>33</v>
      </c>
      <c r="AX307" s="15" t="s">
        <v>72</v>
      </c>
      <c r="AY307" s="284" t="s">
        <v>163</v>
      </c>
    </row>
    <row r="308" spans="1:51" s="14" customFormat="1" ht="12">
      <c r="A308" s="14"/>
      <c r="B308" s="245"/>
      <c r="C308" s="246"/>
      <c r="D308" s="227" t="s">
        <v>187</v>
      </c>
      <c r="E308" s="247" t="s">
        <v>19</v>
      </c>
      <c r="F308" s="248" t="s">
        <v>190</v>
      </c>
      <c r="G308" s="246"/>
      <c r="H308" s="249">
        <v>752.5620000000001</v>
      </c>
      <c r="I308" s="250"/>
      <c r="J308" s="246"/>
      <c r="K308" s="246"/>
      <c r="L308" s="251"/>
      <c r="M308" s="252"/>
      <c r="N308" s="253"/>
      <c r="O308" s="253"/>
      <c r="P308" s="253"/>
      <c r="Q308" s="253"/>
      <c r="R308" s="253"/>
      <c r="S308" s="253"/>
      <c r="T308" s="25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5" t="s">
        <v>187</v>
      </c>
      <c r="AU308" s="255" t="s">
        <v>81</v>
      </c>
      <c r="AV308" s="14" t="s">
        <v>170</v>
      </c>
      <c r="AW308" s="14" t="s">
        <v>33</v>
      </c>
      <c r="AX308" s="14" t="s">
        <v>79</v>
      </c>
      <c r="AY308" s="255" t="s">
        <v>163</v>
      </c>
    </row>
    <row r="309" spans="1:65" s="2" customFormat="1" ht="16.5" customHeight="1">
      <c r="A309" s="40"/>
      <c r="B309" s="41"/>
      <c r="C309" s="256" t="s">
        <v>446</v>
      </c>
      <c r="D309" s="256" t="s">
        <v>279</v>
      </c>
      <c r="E309" s="257" t="s">
        <v>1998</v>
      </c>
      <c r="F309" s="258" t="s">
        <v>1999</v>
      </c>
      <c r="G309" s="259" t="s">
        <v>168</v>
      </c>
      <c r="H309" s="260">
        <v>200.889</v>
      </c>
      <c r="I309" s="261"/>
      <c r="J309" s="262">
        <f>ROUND(I309*H309,2)</f>
        <v>0</v>
      </c>
      <c r="K309" s="258" t="s">
        <v>169</v>
      </c>
      <c r="L309" s="263"/>
      <c r="M309" s="264" t="s">
        <v>19</v>
      </c>
      <c r="N309" s="265" t="s">
        <v>43</v>
      </c>
      <c r="O309" s="86"/>
      <c r="P309" s="223">
        <f>O309*H309</f>
        <v>0</v>
      </c>
      <c r="Q309" s="223">
        <v>0.00195</v>
      </c>
      <c r="R309" s="223">
        <f>Q309*H309</f>
        <v>0.39173355</v>
      </c>
      <c r="S309" s="223">
        <v>0</v>
      </c>
      <c r="T309" s="224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25" t="s">
        <v>220</v>
      </c>
      <c r="AT309" s="225" t="s">
        <v>279</v>
      </c>
      <c r="AU309" s="225" t="s">
        <v>81</v>
      </c>
      <c r="AY309" s="19" t="s">
        <v>163</v>
      </c>
      <c r="BE309" s="226">
        <f>IF(N309="základní",J309,0)</f>
        <v>0</v>
      </c>
      <c r="BF309" s="226">
        <f>IF(N309="snížená",J309,0)</f>
        <v>0</v>
      </c>
      <c r="BG309" s="226">
        <f>IF(N309="zákl. přenesená",J309,0)</f>
        <v>0</v>
      </c>
      <c r="BH309" s="226">
        <f>IF(N309="sníž. přenesená",J309,0)</f>
        <v>0</v>
      </c>
      <c r="BI309" s="226">
        <f>IF(N309="nulová",J309,0)</f>
        <v>0</v>
      </c>
      <c r="BJ309" s="19" t="s">
        <v>79</v>
      </c>
      <c r="BK309" s="226">
        <f>ROUND(I309*H309,2)</f>
        <v>0</v>
      </c>
      <c r="BL309" s="19" t="s">
        <v>170</v>
      </c>
      <c r="BM309" s="225" t="s">
        <v>2000</v>
      </c>
    </row>
    <row r="310" spans="1:47" s="2" customFormat="1" ht="12">
      <c r="A310" s="40"/>
      <c r="B310" s="41"/>
      <c r="C310" s="42"/>
      <c r="D310" s="227" t="s">
        <v>172</v>
      </c>
      <c r="E310" s="42"/>
      <c r="F310" s="228" t="s">
        <v>1999</v>
      </c>
      <c r="G310" s="42"/>
      <c r="H310" s="42"/>
      <c r="I310" s="229"/>
      <c r="J310" s="42"/>
      <c r="K310" s="42"/>
      <c r="L310" s="46"/>
      <c r="M310" s="230"/>
      <c r="N310" s="231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172</v>
      </c>
      <c r="AU310" s="19" t="s">
        <v>81</v>
      </c>
    </row>
    <row r="311" spans="1:51" s="13" customFormat="1" ht="12">
      <c r="A311" s="13"/>
      <c r="B311" s="234"/>
      <c r="C311" s="235"/>
      <c r="D311" s="227" t="s">
        <v>187</v>
      </c>
      <c r="E311" s="236" t="s">
        <v>19</v>
      </c>
      <c r="F311" s="237" t="s">
        <v>2001</v>
      </c>
      <c r="G311" s="235"/>
      <c r="H311" s="238">
        <v>147.95</v>
      </c>
      <c r="I311" s="239"/>
      <c r="J311" s="235"/>
      <c r="K311" s="235"/>
      <c r="L311" s="240"/>
      <c r="M311" s="241"/>
      <c r="N311" s="242"/>
      <c r="O311" s="242"/>
      <c r="P311" s="242"/>
      <c r="Q311" s="242"/>
      <c r="R311" s="242"/>
      <c r="S311" s="242"/>
      <c r="T311" s="24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4" t="s">
        <v>187</v>
      </c>
      <c r="AU311" s="244" t="s">
        <v>81</v>
      </c>
      <c r="AV311" s="13" t="s">
        <v>81</v>
      </c>
      <c r="AW311" s="13" t="s">
        <v>33</v>
      </c>
      <c r="AX311" s="13" t="s">
        <v>72</v>
      </c>
      <c r="AY311" s="244" t="s">
        <v>163</v>
      </c>
    </row>
    <row r="312" spans="1:51" s="13" customFormat="1" ht="12">
      <c r="A312" s="13"/>
      <c r="B312" s="234"/>
      <c r="C312" s="235"/>
      <c r="D312" s="227" t="s">
        <v>187</v>
      </c>
      <c r="E312" s="236" t="s">
        <v>19</v>
      </c>
      <c r="F312" s="237" t="s">
        <v>492</v>
      </c>
      <c r="G312" s="235"/>
      <c r="H312" s="238">
        <v>49</v>
      </c>
      <c r="I312" s="239"/>
      <c r="J312" s="235"/>
      <c r="K312" s="235"/>
      <c r="L312" s="240"/>
      <c r="M312" s="241"/>
      <c r="N312" s="242"/>
      <c r="O312" s="242"/>
      <c r="P312" s="242"/>
      <c r="Q312" s="242"/>
      <c r="R312" s="242"/>
      <c r="S312" s="242"/>
      <c r="T312" s="24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4" t="s">
        <v>187</v>
      </c>
      <c r="AU312" s="244" t="s">
        <v>81</v>
      </c>
      <c r="AV312" s="13" t="s">
        <v>81</v>
      </c>
      <c r="AW312" s="13" t="s">
        <v>33</v>
      </c>
      <c r="AX312" s="13" t="s">
        <v>72</v>
      </c>
      <c r="AY312" s="244" t="s">
        <v>163</v>
      </c>
    </row>
    <row r="313" spans="1:51" s="14" customFormat="1" ht="12">
      <c r="A313" s="14"/>
      <c r="B313" s="245"/>
      <c r="C313" s="246"/>
      <c r="D313" s="227" t="s">
        <v>187</v>
      </c>
      <c r="E313" s="247" t="s">
        <v>19</v>
      </c>
      <c r="F313" s="248" t="s">
        <v>190</v>
      </c>
      <c r="G313" s="246"/>
      <c r="H313" s="249">
        <v>196.95</v>
      </c>
      <c r="I313" s="250"/>
      <c r="J313" s="246"/>
      <c r="K313" s="246"/>
      <c r="L313" s="251"/>
      <c r="M313" s="252"/>
      <c r="N313" s="253"/>
      <c r="O313" s="253"/>
      <c r="P313" s="253"/>
      <c r="Q313" s="253"/>
      <c r="R313" s="253"/>
      <c r="S313" s="253"/>
      <c r="T313" s="25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5" t="s">
        <v>187</v>
      </c>
      <c r="AU313" s="255" t="s">
        <v>81</v>
      </c>
      <c r="AV313" s="14" t="s">
        <v>170</v>
      </c>
      <c r="AW313" s="14" t="s">
        <v>33</v>
      </c>
      <c r="AX313" s="14" t="s">
        <v>79</v>
      </c>
      <c r="AY313" s="255" t="s">
        <v>163</v>
      </c>
    </row>
    <row r="314" spans="1:51" s="13" customFormat="1" ht="12">
      <c r="A314" s="13"/>
      <c r="B314" s="234"/>
      <c r="C314" s="235"/>
      <c r="D314" s="227" t="s">
        <v>187</v>
      </c>
      <c r="E314" s="235"/>
      <c r="F314" s="237" t="s">
        <v>2002</v>
      </c>
      <c r="G314" s="235"/>
      <c r="H314" s="238">
        <v>200.889</v>
      </c>
      <c r="I314" s="239"/>
      <c r="J314" s="235"/>
      <c r="K314" s="235"/>
      <c r="L314" s="240"/>
      <c r="M314" s="241"/>
      <c r="N314" s="242"/>
      <c r="O314" s="242"/>
      <c r="P314" s="242"/>
      <c r="Q314" s="242"/>
      <c r="R314" s="242"/>
      <c r="S314" s="242"/>
      <c r="T314" s="24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4" t="s">
        <v>187</v>
      </c>
      <c r="AU314" s="244" t="s">
        <v>81</v>
      </c>
      <c r="AV314" s="13" t="s">
        <v>81</v>
      </c>
      <c r="AW314" s="13" t="s">
        <v>4</v>
      </c>
      <c r="AX314" s="13" t="s">
        <v>79</v>
      </c>
      <c r="AY314" s="244" t="s">
        <v>163</v>
      </c>
    </row>
    <row r="315" spans="1:65" s="2" customFormat="1" ht="16.5" customHeight="1">
      <c r="A315" s="40"/>
      <c r="B315" s="41"/>
      <c r="C315" s="256" t="s">
        <v>453</v>
      </c>
      <c r="D315" s="256" t="s">
        <v>279</v>
      </c>
      <c r="E315" s="257" t="s">
        <v>2003</v>
      </c>
      <c r="F315" s="258" t="s">
        <v>2004</v>
      </c>
      <c r="G315" s="259" t="s">
        <v>168</v>
      </c>
      <c r="H315" s="260">
        <v>399.202</v>
      </c>
      <c r="I315" s="261"/>
      <c r="J315" s="262">
        <f>ROUND(I315*H315,2)</f>
        <v>0</v>
      </c>
      <c r="K315" s="258" t="s">
        <v>169</v>
      </c>
      <c r="L315" s="263"/>
      <c r="M315" s="264" t="s">
        <v>19</v>
      </c>
      <c r="N315" s="265" t="s">
        <v>43</v>
      </c>
      <c r="O315" s="86"/>
      <c r="P315" s="223">
        <f>O315*H315</f>
        <v>0</v>
      </c>
      <c r="Q315" s="223">
        <v>0.0021</v>
      </c>
      <c r="R315" s="223">
        <f>Q315*H315</f>
        <v>0.8383242</v>
      </c>
      <c r="S315" s="223">
        <v>0</v>
      </c>
      <c r="T315" s="224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25" t="s">
        <v>220</v>
      </c>
      <c r="AT315" s="225" t="s">
        <v>279</v>
      </c>
      <c r="AU315" s="225" t="s">
        <v>81</v>
      </c>
      <c r="AY315" s="19" t="s">
        <v>163</v>
      </c>
      <c r="BE315" s="226">
        <f>IF(N315="základní",J315,0)</f>
        <v>0</v>
      </c>
      <c r="BF315" s="226">
        <f>IF(N315="snížená",J315,0)</f>
        <v>0</v>
      </c>
      <c r="BG315" s="226">
        <f>IF(N315="zákl. přenesená",J315,0)</f>
        <v>0</v>
      </c>
      <c r="BH315" s="226">
        <f>IF(N315="sníž. přenesená",J315,0)</f>
        <v>0</v>
      </c>
      <c r="BI315" s="226">
        <f>IF(N315="nulová",J315,0)</f>
        <v>0</v>
      </c>
      <c r="BJ315" s="19" t="s">
        <v>79</v>
      </c>
      <c r="BK315" s="226">
        <f>ROUND(I315*H315,2)</f>
        <v>0</v>
      </c>
      <c r="BL315" s="19" t="s">
        <v>170</v>
      </c>
      <c r="BM315" s="225" t="s">
        <v>2005</v>
      </c>
    </row>
    <row r="316" spans="1:47" s="2" customFormat="1" ht="12">
      <c r="A316" s="40"/>
      <c r="B316" s="41"/>
      <c r="C316" s="42"/>
      <c r="D316" s="227" t="s">
        <v>172</v>
      </c>
      <c r="E316" s="42"/>
      <c r="F316" s="228" t="s">
        <v>2004</v>
      </c>
      <c r="G316" s="42"/>
      <c r="H316" s="42"/>
      <c r="I316" s="229"/>
      <c r="J316" s="42"/>
      <c r="K316" s="42"/>
      <c r="L316" s="46"/>
      <c r="M316" s="230"/>
      <c r="N316" s="231"/>
      <c r="O316" s="86"/>
      <c r="P316" s="86"/>
      <c r="Q316" s="86"/>
      <c r="R316" s="86"/>
      <c r="S316" s="86"/>
      <c r="T316" s="87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T316" s="19" t="s">
        <v>172</v>
      </c>
      <c r="AU316" s="19" t="s">
        <v>81</v>
      </c>
    </row>
    <row r="317" spans="1:51" s="13" customFormat="1" ht="12">
      <c r="A317" s="13"/>
      <c r="B317" s="234"/>
      <c r="C317" s="235"/>
      <c r="D317" s="227" t="s">
        <v>187</v>
      </c>
      <c r="E317" s="236" t="s">
        <v>19</v>
      </c>
      <c r="F317" s="237" t="s">
        <v>2006</v>
      </c>
      <c r="G317" s="235"/>
      <c r="H317" s="238">
        <v>404.07</v>
      </c>
      <c r="I317" s="239"/>
      <c r="J317" s="235"/>
      <c r="K317" s="235"/>
      <c r="L317" s="240"/>
      <c r="M317" s="241"/>
      <c r="N317" s="242"/>
      <c r="O317" s="242"/>
      <c r="P317" s="242"/>
      <c r="Q317" s="242"/>
      <c r="R317" s="242"/>
      <c r="S317" s="242"/>
      <c r="T317" s="24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4" t="s">
        <v>187</v>
      </c>
      <c r="AU317" s="244" t="s">
        <v>81</v>
      </c>
      <c r="AV317" s="13" t="s">
        <v>81</v>
      </c>
      <c r="AW317" s="13" t="s">
        <v>33</v>
      </c>
      <c r="AX317" s="13" t="s">
        <v>72</v>
      </c>
      <c r="AY317" s="244" t="s">
        <v>163</v>
      </c>
    </row>
    <row r="318" spans="1:51" s="13" customFormat="1" ht="12">
      <c r="A318" s="13"/>
      <c r="B318" s="234"/>
      <c r="C318" s="235"/>
      <c r="D318" s="227" t="s">
        <v>187</v>
      </c>
      <c r="E318" s="236" t="s">
        <v>19</v>
      </c>
      <c r="F318" s="237" t="s">
        <v>2007</v>
      </c>
      <c r="G318" s="235"/>
      <c r="H318" s="238">
        <v>8.622</v>
      </c>
      <c r="I318" s="239"/>
      <c r="J318" s="235"/>
      <c r="K318" s="235"/>
      <c r="L318" s="240"/>
      <c r="M318" s="241"/>
      <c r="N318" s="242"/>
      <c r="O318" s="242"/>
      <c r="P318" s="242"/>
      <c r="Q318" s="242"/>
      <c r="R318" s="242"/>
      <c r="S318" s="242"/>
      <c r="T318" s="24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4" t="s">
        <v>187</v>
      </c>
      <c r="AU318" s="244" t="s">
        <v>81</v>
      </c>
      <c r="AV318" s="13" t="s">
        <v>81</v>
      </c>
      <c r="AW318" s="13" t="s">
        <v>33</v>
      </c>
      <c r="AX318" s="13" t="s">
        <v>72</v>
      </c>
      <c r="AY318" s="244" t="s">
        <v>163</v>
      </c>
    </row>
    <row r="319" spans="1:51" s="13" customFormat="1" ht="12">
      <c r="A319" s="13"/>
      <c r="B319" s="234"/>
      <c r="C319" s="235"/>
      <c r="D319" s="227" t="s">
        <v>187</v>
      </c>
      <c r="E319" s="236" t="s">
        <v>19</v>
      </c>
      <c r="F319" s="237" t="s">
        <v>2008</v>
      </c>
      <c r="G319" s="235"/>
      <c r="H319" s="238">
        <v>-69.5</v>
      </c>
      <c r="I319" s="239"/>
      <c r="J319" s="235"/>
      <c r="K319" s="235"/>
      <c r="L319" s="240"/>
      <c r="M319" s="241"/>
      <c r="N319" s="242"/>
      <c r="O319" s="242"/>
      <c r="P319" s="242"/>
      <c r="Q319" s="242"/>
      <c r="R319" s="242"/>
      <c r="S319" s="242"/>
      <c r="T319" s="24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4" t="s">
        <v>187</v>
      </c>
      <c r="AU319" s="244" t="s">
        <v>81</v>
      </c>
      <c r="AV319" s="13" t="s">
        <v>81</v>
      </c>
      <c r="AW319" s="13" t="s">
        <v>33</v>
      </c>
      <c r="AX319" s="13" t="s">
        <v>72</v>
      </c>
      <c r="AY319" s="244" t="s">
        <v>163</v>
      </c>
    </row>
    <row r="320" spans="1:51" s="13" customFormat="1" ht="12">
      <c r="A320" s="13"/>
      <c r="B320" s="234"/>
      <c r="C320" s="235"/>
      <c r="D320" s="227" t="s">
        <v>187</v>
      </c>
      <c r="E320" s="236" t="s">
        <v>19</v>
      </c>
      <c r="F320" s="237" t="s">
        <v>412</v>
      </c>
      <c r="G320" s="235"/>
      <c r="H320" s="238">
        <v>37</v>
      </c>
      <c r="I320" s="239"/>
      <c r="J320" s="235"/>
      <c r="K320" s="235"/>
      <c r="L320" s="240"/>
      <c r="M320" s="241"/>
      <c r="N320" s="242"/>
      <c r="O320" s="242"/>
      <c r="P320" s="242"/>
      <c r="Q320" s="242"/>
      <c r="R320" s="242"/>
      <c r="S320" s="242"/>
      <c r="T320" s="24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4" t="s">
        <v>187</v>
      </c>
      <c r="AU320" s="244" t="s">
        <v>81</v>
      </c>
      <c r="AV320" s="13" t="s">
        <v>81</v>
      </c>
      <c r="AW320" s="13" t="s">
        <v>33</v>
      </c>
      <c r="AX320" s="13" t="s">
        <v>72</v>
      </c>
      <c r="AY320" s="244" t="s">
        <v>163</v>
      </c>
    </row>
    <row r="321" spans="1:51" s="14" customFormat="1" ht="12">
      <c r="A321" s="14"/>
      <c r="B321" s="245"/>
      <c r="C321" s="246"/>
      <c r="D321" s="227" t="s">
        <v>187</v>
      </c>
      <c r="E321" s="247" t="s">
        <v>19</v>
      </c>
      <c r="F321" s="248" t="s">
        <v>190</v>
      </c>
      <c r="G321" s="246"/>
      <c r="H321" s="249">
        <v>380.192</v>
      </c>
      <c r="I321" s="250"/>
      <c r="J321" s="246"/>
      <c r="K321" s="246"/>
      <c r="L321" s="251"/>
      <c r="M321" s="252"/>
      <c r="N321" s="253"/>
      <c r="O321" s="253"/>
      <c r="P321" s="253"/>
      <c r="Q321" s="253"/>
      <c r="R321" s="253"/>
      <c r="S321" s="253"/>
      <c r="T321" s="25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5" t="s">
        <v>187</v>
      </c>
      <c r="AU321" s="255" t="s">
        <v>81</v>
      </c>
      <c r="AV321" s="14" t="s">
        <v>170</v>
      </c>
      <c r="AW321" s="14" t="s">
        <v>33</v>
      </c>
      <c r="AX321" s="14" t="s">
        <v>79</v>
      </c>
      <c r="AY321" s="255" t="s">
        <v>163</v>
      </c>
    </row>
    <row r="322" spans="1:51" s="13" customFormat="1" ht="12">
      <c r="A322" s="13"/>
      <c r="B322" s="234"/>
      <c r="C322" s="235"/>
      <c r="D322" s="227" t="s">
        <v>187</v>
      </c>
      <c r="E322" s="235"/>
      <c r="F322" s="237" t="s">
        <v>2009</v>
      </c>
      <c r="G322" s="235"/>
      <c r="H322" s="238">
        <v>399.202</v>
      </c>
      <c r="I322" s="239"/>
      <c r="J322" s="235"/>
      <c r="K322" s="235"/>
      <c r="L322" s="240"/>
      <c r="M322" s="241"/>
      <c r="N322" s="242"/>
      <c r="O322" s="242"/>
      <c r="P322" s="242"/>
      <c r="Q322" s="242"/>
      <c r="R322" s="242"/>
      <c r="S322" s="242"/>
      <c r="T322" s="24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4" t="s">
        <v>187</v>
      </c>
      <c r="AU322" s="244" t="s">
        <v>81</v>
      </c>
      <c r="AV322" s="13" t="s">
        <v>81</v>
      </c>
      <c r="AW322" s="13" t="s">
        <v>4</v>
      </c>
      <c r="AX322" s="13" t="s">
        <v>79</v>
      </c>
      <c r="AY322" s="244" t="s">
        <v>163</v>
      </c>
    </row>
    <row r="323" spans="1:65" s="2" customFormat="1" ht="24.15" customHeight="1">
      <c r="A323" s="40"/>
      <c r="B323" s="41"/>
      <c r="C323" s="256" t="s">
        <v>459</v>
      </c>
      <c r="D323" s="256" t="s">
        <v>279</v>
      </c>
      <c r="E323" s="257" t="s">
        <v>2010</v>
      </c>
      <c r="F323" s="258" t="s">
        <v>2011</v>
      </c>
      <c r="G323" s="259" t="s">
        <v>168</v>
      </c>
      <c r="H323" s="260">
        <v>178.928</v>
      </c>
      <c r="I323" s="261"/>
      <c r="J323" s="262">
        <f>ROUND(I323*H323,2)</f>
        <v>0</v>
      </c>
      <c r="K323" s="258" t="s">
        <v>169</v>
      </c>
      <c r="L323" s="263"/>
      <c r="M323" s="264" t="s">
        <v>19</v>
      </c>
      <c r="N323" s="265" t="s">
        <v>43</v>
      </c>
      <c r="O323" s="86"/>
      <c r="P323" s="223">
        <f>O323*H323</f>
        <v>0</v>
      </c>
      <c r="Q323" s="223">
        <v>0.0041</v>
      </c>
      <c r="R323" s="223">
        <f>Q323*H323</f>
        <v>0.7336048000000001</v>
      </c>
      <c r="S323" s="223">
        <v>0</v>
      </c>
      <c r="T323" s="224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25" t="s">
        <v>220</v>
      </c>
      <c r="AT323" s="225" t="s">
        <v>279</v>
      </c>
      <c r="AU323" s="225" t="s">
        <v>81</v>
      </c>
      <c r="AY323" s="19" t="s">
        <v>163</v>
      </c>
      <c r="BE323" s="226">
        <f>IF(N323="základní",J323,0)</f>
        <v>0</v>
      </c>
      <c r="BF323" s="226">
        <f>IF(N323="snížená",J323,0)</f>
        <v>0</v>
      </c>
      <c r="BG323" s="226">
        <f>IF(N323="zákl. přenesená",J323,0)</f>
        <v>0</v>
      </c>
      <c r="BH323" s="226">
        <f>IF(N323="sníž. přenesená",J323,0)</f>
        <v>0</v>
      </c>
      <c r="BI323" s="226">
        <f>IF(N323="nulová",J323,0)</f>
        <v>0</v>
      </c>
      <c r="BJ323" s="19" t="s">
        <v>79</v>
      </c>
      <c r="BK323" s="226">
        <f>ROUND(I323*H323,2)</f>
        <v>0</v>
      </c>
      <c r="BL323" s="19" t="s">
        <v>170</v>
      </c>
      <c r="BM323" s="225" t="s">
        <v>2012</v>
      </c>
    </row>
    <row r="324" spans="1:47" s="2" customFormat="1" ht="12">
      <c r="A324" s="40"/>
      <c r="B324" s="41"/>
      <c r="C324" s="42"/>
      <c r="D324" s="227" t="s">
        <v>172</v>
      </c>
      <c r="E324" s="42"/>
      <c r="F324" s="228" t="s">
        <v>2011</v>
      </c>
      <c r="G324" s="42"/>
      <c r="H324" s="42"/>
      <c r="I324" s="229"/>
      <c r="J324" s="42"/>
      <c r="K324" s="42"/>
      <c r="L324" s="46"/>
      <c r="M324" s="230"/>
      <c r="N324" s="231"/>
      <c r="O324" s="86"/>
      <c r="P324" s="86"/>
      <c r="Q324" s="86"/>
      <c r="R324" s="86"/>
      <c r="S324" s="86"/>
      <c r="T324" s="87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T324" s="19" t="s">
        <v>172</v>
      </c>
      <c r="AU324" s="19" t="s">
        <v>81</v>
      </c>
    </row>
    <row r="325" spans="1:51" s="13" customFormat="1" ht="12">
      <c r="A325" s="13"/>
      <c r="B325" s="234"/>
      <c r="C325" s="235"/>
      <c r="D325" s="227" t="s">
        <v>187</v>
      </c>
      <c r="E325" s="236" t="s">
        <v>19</v>
      </c>
      <c r="F325" s="237" t="s">
        <v>2013</v>
      </c>
      <c r="G325" s="235"/>
      <c r="H325" s="238">
        <v>157.22</v>
      </c>
      <c r="I325" s="239"/>
      <c r="J325" s="235"/>
      <c r="K325" s="235"/>
      <c r="L325" s="240"/>
      <c r="M325" s="241"/>
      <c r="N325" s="242"/>
      <c r="O325" s="242"/>
      <c r="P325" s="242"/>
      <c r="Q325" s="242"/>
      <c r="R325" s="242"/>
      <c r="S325" s="242"/>
      <c r="T325" s="24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4" t="s">
        <v>187</v>
      </c>
      <c r="AU325" s="244" t="s">
        <v>81</v>
      </c>
      <c r="AV325" s="13" t="s">
        <v>81</v>
      </c>
      <c r="AW325" s="13" t="s">
        <v>33</v>
      </c>
      <c r="AX325" s="13" t="s">
        <v>72</v>
      </c>
      <c r="AY325" s="244" t="s">
        <v>163</v>
      </c>
    </row>
    <row r="326" spans="1:51" s="13" customFormat="1" ht="12">
      <c r="A326" s="13"/>
      <c r="B326" s="234"/>
      <c r="C326" s="235"/>
      <c r="D326" s="227" t="s">
        <v>187</v>
      </c>
      <c r="E326" s="236" t="s">
        <v>19</v>
      </c>
      <c r="F326" s="237" t="s">
        <v>2014</v>
      </c>
      <c r="G326" s="235"/>
      <c r="H326" s="238">
        <v>18.2</v>
      </c>
      <c r="I326" s="239"/>
      <c r="J326" s="235"/>
      <c r="K326" s="235"/>
      <c r="L326" s="240"/>
      <c r="M326" s="241"/>
      <c r="N326" s="242"/>
      <c r="O326" s="242"/>
      <c r="P326" s="242"/>
      <c r="Q326" s="242"/>
      <c r="R326" s="242"/>
      <c r="S326" s="242"/>
      <c r="T326" s="24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4" t="s">
        <v>187</v>
      </c>
      <c r="AU326" s="244" t="s">
        <v>81</v>
      </c>
      <c r="AV326" s="13" t="s">
        <v>81</v>
      </c>
      <c r="AW326" s="13" t="s">
        <v>33</v>
      </c>
      <c r="AX326" s="13" t="s">
        <v>72</v>
      </c>
      <c r="AY326" s="244" t="s">
        <v>163</v>
      </c>
    </row>
    <row r="327" spans="1:51" s="14" customFormat="1" ht="12">
      <c r="A327" s="14"/>
      <c r="B327" s="245"/>
      <c r="C327" s="246"/>
      <c r="D327" s="227" t="s">
        <v>187</v>
      </c>
      <c r="E327" s="247" t="s">
        <v>19</v>
      </c>
      <c r="F327" s="248" t="s">
        <v>190</v>
      </c>
      <c r="G327" s="246"/>
      <c r="H327" s="249">
        <v>175.42</v>
      </c>
      <c r="I327" s="250"/>
      <c r="J327" s="246"/>
      <c r="K327" s="246"/>
      <c r="L327" s="251"/>
      <c r="M327" s="252"/>
      <c r="N327" s="253"/>
      <c r="O327" s="253"/>
      <c r="P327" s="253"/>
      <c r="Q327" s="253"/>
      <c r="R327" s="253"/>
      <c r="S327" s="253"/>
      <c r="T327" s="25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5" t="s">
        <v>187</v>
      </c>
      <c r="AU327" s="255" t="s">
        <v>81</v>
      </c>
      <c r="AV327" s="14" t="s">
        <v>170</v>
      </c>
      <c r="AW327" s="14" t="s">
        <v>33</v>
      </c>
      <c r="AX327" s="14" t="s">
        <v>79</v>
      </c>
      <c r="AY327" s="255" t="s">
        <v>163</v>
      </c>
    </row>
    <row r="328" spans="1:51" s="13" customFormat="1" ht="12">
      <c r="A328" s="13"/>
      <c r="B328" s="234"/>
      <c r="C328" s="235"/>
      <c r="D328" s="227" t="s">
        <v>187</v>
      </c>
      <c r="E328" s="235"/>
      <c r="F328" s="237" t="s">
        <v>2015</v>
      </c>
      <c r="G328" s="235"/>
      <c r="H328" s="238">
        <v>178.928</v>
      </c>
      <c r="I328" s="239"/>
      <c r="J328" s="235"/>
      <c r="K328" s="235"/>
      <c r="L328" s="240"/>
      <c r="M328" s="241"/>
      <c r="N328" s="242"/>
      <c r="O328" s="242"/>
      <c r="P328" s="242"/>
      <c r="Q328" s="242"/>
      <c r="R328" s="242"/>
      <c r="S328" s="242"/>
      <c r="T328" s="24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4" t="s">
        <v>187</v>
      </c>
      <c r="AU328" s="244" t="s">
        <v>81</v>
      </c>
      <c r="AV328" s="13" t="s">
        <v>81</v>
      </c>
      <c r="AW328" s="13" t="s">
        <v>4</v>
      </c>
      <c r="AX328" s="13" t="s">
        <v>79</v>
      </c>
      <c r="AY328" s="244" t="s">
        <v>163</v>
      </c>
    </row>
    <row r="329" spans="1:65" s="2" customFormat="1" ht="44.25" customHeight="1">
      <c r="A329" s="40"/>
      <c r="B329" s="41"/>
      <c r="C329" s="214" t="s">
        <v>466</v>
      </c>
      <c r="D329" s="214" t="s">
        <v>165</v>
      </c>
      <c r="E329" s="215" t="s">
        <v>2016</v>
      </c>
      <c r="F329" s="216" t="s">
        <v>2017</v>
      </c>
      <c r="G329" s="217" t="s">
        <v>168</v>
      </c>
      <c r="H329" s="218">
        <v>69.5</v>
      </c>
      <c r="I329" s="219"/>
      <c r="J329" s="220">
        <f>ROUND(I329*H329,2)</f>
        <v>0</v>
      </c>
      <c r="K329" s="216" t="s">
        <v>169</v>
      </c>
      <c r="L329" s="46"/>
      <c r="M329" s="221" t="s">
        <v>19</v>
      </c>
      <c r="N329" s="222" t="s">
        <v>43</v>
      </c>
      <c r="O329" s="86"/>
      <c r="P329" s="223">
        <f>O329*H329</f>
        <v>0</v>
      </c>
      <c r="Q329" s="223">
        <v>0.00868</v>
      </c>
      <c r="R329" s="223">
        <f>Q329*H329</f>
        <v>0.60326</v>
      </c>
      <c r="S329" s="223">
        <v>0</v>
      </c>
      <c r="T329" s="224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25" t="s">
        <v>170</v>
      </c>
      <c r="AT329" s="225" t="s">
        <v>165</v>
      </c>
      <c r="AU329" s="225" t="s">
        <v>81</v>
      </c>
      <c r="AY329" s="19" t="s">
        <v>163</v>
      </c>
      <c r="BE329" s="226">
        <f>IF(N329="základní",J329,0)</f>
        <v>0</v>
      </c>
      <c r="BF329" s="226">
        <f>IF(N329="snížená",J329,0)</f>
        <v>0</v>
      </c>
      <c r="BG329" s="226">
        <f>IF(N329="zákl. přenesená",J329,0)</f>
        <v>0</v>
      </c>
      <c r="BH329" s="226">
        <f>IF(N329="sníž. přenesená",J329,0)</f>
        <v>0</v>
      </c>
      <c r="BI329" s="226">
        <f>IF(N329="nulová",J329,0)</f>
        <v>0</v>
      </c>
      <c r="BJ329" s="19" t="s">
        <v>79</v>
      </c>
      <c r="BK329" s="226">
        <f>ROUND(I329*H329,2)</f>
        <v>0</v>
      </c>
      <c r="BL329" s="19" t="s">
        <v>170</v>
      </c>
      <c r="BM329" s="225" t="s">
        <v>2018</v>
      </c>
    </row>
    <row r="330" spans="1:47" s="2" customFormat="1" ht="12">
      <c r="A330" s="40"/>
      <c r="B330" s="41"/>
      <c r="C330" s="42"/>
      <c r="D330" s="227" t="s">
        <v>172</v>
      </c>
      <c r="E330" s="42"/>
      <c r="F330" s="228" t="s">
        <v>2019</v>
      </c>
      <c r="G330" s="42"/>
      <c r="H330" s="42"/>
      <c r="I330" s="229"/>
      <c r="J330" s="42"/>
      <c r="K330" s="42"/>
      <c r="L330" s="46"/>
      <c r="M330" s="230"/>
      <c r="N330" s="231"/>
      <c r="O330" s="86"/>
      <c r="P330" s="86"/>
      <c r="Q330" s="86"/>
      <c r="R330" s="86"/>
      <c r="S330" s="86"/>
      <c r="T330" s="87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T330" s="19" t="s">
        <v>172</v>
      </c>
      <c r="AU330" s="19" t="s">
        <v>81</v>
      </c>
    </row>
    <row r="331" spans="1:47" s="2" customFormat="1" ht="12">
      <c r="A331" s="40"/>
      <c r="B331" s="41"/>
      <c r="C331" s="42"/>
      <c r="D331" s="232" t="s">
        <v>174</v>
      </c>
      <c r="E331" s="42"/>
      <c r="F331" s="233" t="s">
        <v>2020</v>
      </c>
      <c r="G331" s="42"/>
      <c r="H331" s="42"/>
      <c r="I331" s="229"/>
      <c r="J331" s="42"/>
      <c r="K331" s="42"/>
      <c r="L331" s="46"/>
      <c r="M331" s="230"/>
      <c r="N331" s="231"/>
      <c r="O331" s="86"/>
      <c r="P331" s="86"/>
      <c r="Q331" s="86"/>
      <c r="R331" s="86"/>
      <c r="S331" s="86"/>
      <c r="T331" s="87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T331" s="19" t="s">
        <v>174</v>
      </c>
      <c r="AU331" s="19" t="s">
        <v>81</v>
      </c>
    </row>
    <row r="332" spans="1:51" s="13" customFormat="1" ht="12">
      <c r="A332" s="13"/>
      <c r="B332" s="234"/>
      <c r="C332" s="235"/>
      <c r="D332" s="227" t="s">
        <v>187</v>
      </c>
      <c r="E332" s="236" t="s">
        <v>19</v>
      </c>
      <c r="F332" s="237" t="s">
        <v>2021</v>
      </c>
      <c r="G332" s="235"/>
      <c r="H332" s="238">
        <v>69.5</v>
      </c>
      <c r="I332" s="239"/>
      <c r="J332" s="235"/>
      <c r="K332" s="235"/>
      <c r="L332" s="240"/>
      <c r="M332" s="241"/>
      <c r="N332" s="242"/>
      <c r="O332" s="242"/>
      <c r="P332" s="242"/>
      <c r="Q332" s="242"/>
      <c r="R332" s="242"/>
      <c r="S332" s="242"/>
      <c r="T332" s="24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4" t="s">
        <v>187</v>
      </c>
      <c r="AU332" s="244" t="s">
        <v>81</v>
      </c>
      <c r="AV332" s="13" t="s">
        <v>81</v>
      </c>
      <c r="AW332" s="13" t="s">
        <v>33</v>
      </c>
      <c r="AX332" s="13" t="s">
        <v>79</v>
      </c>
      <c r="AY332" s="244" t="s">
        <v>163</v>
      </c>
    </row>
    <row r="333" spans="1:65" s="2" customFormat="1" ht="16.5" customHeight="1">
      <c r="A333" s="40"/>
      <c r="B333" s="41"/>
      <c r="C333" s="256" t="s">
        <v>472</v>
      </c>
      <c r="D333" s="256" t="s">
        <v>279</v>
      </c>
      <c r="E333" s="257" t="s">
        <v>2022</v>
      </c>
      <c r="F333" s="258" t="s">
        <v>2023</v>
      </c>
      <c r="G333" s="259" t="s">
        <v>168</v>
      </c>
      <c r="H333" s="260">
        <v>72.975</v>
      </c>
      <c r="I333" s="261"/>
      <c r="J333" s="262">
        <f>ROUND(I333*H333,2)</f>
        <v>0</v>
      </c>
      <c r="K333" s="258" t="s">
        <v>169</v>
      </c>
      <c r="L333" s="263"/>
      <c r="M333" s="264" t="s">
        <v>19</v>
      </c>
      <c r="N333" s="265" t="s">
        <v>43</v>
      </c>
      <c r="O333" s="86"/>
      <c r="P333" s="223">
        <f>O333*H333</f>
        <v>0</v>
      </c>
      <c r="Q333" s="223">
        <v>0.0028</v>
      </c>
      <c r="R333" s="223">
        <f>Q333*H333</f>
        <v>0.20432999999999998</v>
      </c>
      <c r="S333" s="223">
        <v>0</v>
      </c>
      <c r="T333" s="224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25" t="s">
        <v>220</v>
      </c>
      <c r="AT333" s="225" t="s">
        <v>279</v>
      </c>
      <c r="AU333" s="225" t="s">
        <v>81</v>
      </c>
      <c r="AY333" s="19" t="s">
        <v>163</v>
      </c>
      <c r="BE333" s="226">
        <f>IF(N333="základní",J333,0)</f>
        <v>0</v>
      </c>
      <c r="BF333" s="226">
        <f>IF(N333="snížená",J333,0)</f>
        <v>0</v>
      </c>
      <c r="BG333" s="226">
        <f>IF(N333="zákl. přenesená",J333,0)</f>
        <v>0</v>
      </c>
      <c r="BH333" s="226">
        <f>IF(N333="sníž. přenesená",J333,0)</f>
        <v>0</v>
      </c>
      <c r="BI333" s="226">
        <f>IF(N333="nulová",J333,0)</f>
        <v>0</v>
      </c>
      <c r="BJ333" s="19" t="s">
        <v>79</v>
      </c>
      <c r="BK333" s="226">
        <f>ROUND(I333*H333,2)</f>
        <v>0</v>
      </c>
      <c r="BL333" s="19" t="s">
        <v>170</v>
      </c>
      <c r="BM333" s="225" t="s">
        <v>2024</v>
      </c>
    </row>
    <row r="334" spans="1:47" s="2" customFormat="1" ht="12">
      <c r="A334" s="40"/>
      <c r="B334" s="41"/>
      <c r="C334" s="42"/>
      <c r="D334" s="227" t="s">
        <v>172</v>
      </c>
      <c r="E334" s="42"/>
      <c r="F334" s="228" t="s">
        <v>2023</v>
      </c>
      <c r="G334" s="42"/>
      <c r="H334" s="42"/>
      <c r="I334" s="229"/>
      <c r="J334" s="42"/>
      <c r="K334" s="42"/>
      <c r="L334" s="46"/>
      <c r="M334" s="230"/>
      <c r="N334" s="231"/>
      <c r="O334" s="86"/>
      <c r="P334" s="86"/>
      <c r="Q334" s="86"/>
      <c r="R334" s="86"/>
      <c r="S334" s="86"/>
      <c r="T334" s="87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T334" s="19" t="s">
        <v>172</v>
      </c>
      <c r="AU334" s="19" t="s">
        <v>81</v>
      </c>
    </row>
    <row r="335" spans="1:51" s="13" customFormat="1" ht="12">
      <c r="A335" s="13"/>
      <c r="B335" s="234"/>
      <c r="C335" s="235"/>
      <c r="D335" s="227" t="s">
        <v>187</v>
      </c>
      <c r="E335" s="235"/>
      <c r="F335" s="237" t="s">
        <v>2025</v>
      </c>
      <c r="G335" s="235"/>
      <c r="H335" s="238">
        <v>72.975</v>
      </c>
      <c r="I335" s="239"/>
      <c r="J335" s="235"/>
      <c r="K335" s="235"/>
      <c r="L335" s="240"/>
      <c r="M335" s="241"/>
      <c r="N335" s="242"/>
      <c r="O335" s="242"/>
      <c r="P335" s="242"/>
      <c r="Q335" s="242"/>
      <c r="R335" s="242"/>
      <c r="S335" s="242"/>
      <c r="T335" s="24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4" t="s">
        <v>187</v>
      </c>
      <c r="AU335" s="244" t="s">
        <v>81</v>
      </c>
      <c r="AV335" s="13" t="s">
        <v>81</v>
      </c>
      <c r="AW335" s="13" t="s">
        <v>4</v>
      </c>
      <c r="AX335" s="13" t="s">
        <v>79</v>
      </c>
      <c r="AY335" s="244" t="s">
        <v>163</v>
      </c>
    </row>
    <row r="336" spans="1:65" s="2" customFormat="1" ht="49.05" customHeight="1">
      <c r="A336" s="40"/>
      <c r="B336" s="41"/>
      <c r="C336" s="214" t="s">
        <v>478</v>
      </c>
      <c r="D336" s="214" t="s">
        <v>165</v>
      </c>
      <c r="E336" s="215" t="s">
        <v>2026</v>
      </c>
      <c r="F336" s="216" t="s">
        <v>2027</v>
      </c>
      <c r="G336" s="217" t="s">
        <v>168</v>
      </c>
      <c r="H336" s="218">
        <v>50.7</v>
      </c>
      <c r="I336" s="219"/>
      <c r="J336" s="220">
        <f>ROUND(I336*H336,2)</f>
        <v>0</v>
      </c>
      <c r="K336" s="216" t="s">
        <v>169</v>
      </c>
      <c r="L336" s="46"/>
      <c r="M336" s="221" t="s">
        <v>19</v>
      </c>
      <c r="N336" s="222" t="s">
        <v>43</v>
      </c>
      <c r="O336" s="86"/>
      <c r="P336" s="223">
        <f>O336*H336</f>
        <v>0</v>
      </c>
      <c r="Q336" s="223">
        <v>0.01268</v>
      </c>
      <c r="R336" s="223">
        <f>Q336*H336</f>
        <v>0.642876</v>
      </c>
      <c r="S336" s="223">
        <v>0</v>
      </c>
      <c r="T336" s="224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25" t="s">
        <v>170</v>
      </c>
      <c r="AT336" s="225" t="s">
        <v>165</v>
      </c>
      <c r="AU336" s="225" t="s">
        <v>81</v>
      </c>
      <c r="AY336" s="19" t="s">
        <v>163</v>
      </c>
      <c r="BE336" s="226">
        <f>IF(N336="základní",J336,0)</f>
        <v>0</v>
      </c>
      <c r="BF336" s="226">
        <f>IF(N336="snížená",J336,0)</f>
        <v>0</v>
      </c>
      <c r="BG336" s="226">
        <f>IF(N336="zákl. přenesená",J336,0)</f>
        <v>0</v>
      </c>
      <c r="BH336" s="226">
        <f>IF(N336="sníž. přenesená",J336,0)</f>
        <v>0</v>
      </c>
      <c r="BI336" s="226">
        <f>IF(N336="nulová",J336,0)</f>
        <v>0</v>
      </c>
      <c r="BJ336" s="19" t="s">
        <v>79</v>
      </c>
      <c r="BK336" s="226">
        <f>ROUND(I336*H336,2)</f>
        <v>0</v>
      </c>
      <c r="BL336" s="19" t="s">
        <v>170</v>
      </c>
      <c r="BM336" s="225" t="s">
        <v>2028</v>
      </c>
    </row>
    <row r="337" spans="1:47" s="2" customFormat="1" ht="12">
      <c r="A337" s="40"/>
      <c r="B337" s="41"/>
      <c r="C337" s="42"/>
      <c r="D337" s="227" t="s">
        <v>172</v>
      </c>
      <c r="E337" s="42"/>
      <c r="F337" s="228" t="s">
        <v>2029</v>
      </c>
      <c r="G337" s="42"/>
      <c r="H337" s="42"/>
      <c r="I337" s="229"/>
      <c r="J337" s="42"/>
      <c r="K337" s="42"/>
      <c r="L337" s="46"/>
      <c r="M337" s="230"/>
      <c r="N337" s="231"/>
      <c r="O337" s="86"/>
      <c r="P337" s="86"/>
      <c r="Q337" s="86"/>
      <c r="R337" s="86"/>
      <c r="S337" s="86"/>
      <c r="T337" s="87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T337" s="19" t="s">
        <v>172</v>
      </c>
      <c r="AU337" s="19" t="s">
        <v>81</v>
      </c>
    </row>
    <row r="338" spans="1:47" s="2" customFormat="1" ht="12">
      <c r="A338" s="40"/>
      <c r="B338" s="41"/>
      <c r="C338" s="42"/>
      <c r="D338" s="232" t="s">
        <v>174</v>
      </c>
      <c r="E338" s="42"/>
      <c r="F338" s="233" t="s">
        <v>2030</v>
      </c>
      <c r="G338" s="42"/>
      <c r="H338" s="42"/>
      <c r="I338" s="229"/>
      <c r="J338" s="42"/>
      <c r="K338" s="42"/>
      <c r="L338" s="46"/>
      <c r="M338" s="230"/>
      <c r="N338" s="231"/>
      <c r="O338" s="86"/>
      <c r="P338" s="86"/>
      <c r="Q338" s="86"/>
      <c r="R338" s="86"/>
      <c r="S338" s="86"/>
      <c r="T338" s="87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T338" s="19" t="s">
        <v>174</v>
      </c>
      <c r="AU338" s="19" t="s">
        <v>81</v>
      </c>
    </row>
    <row r="339" spans="1:51" s="13" customFormat="1" ht="12">
      <c r="A339" s="13"/>
      <c r="B339" s="234"/>
      <c r="C339" s="235"/>
      <c r="D339" s="227" t="s">
        <v>187</v>
      </c>
      <c r="E339" s="236" t="s">
        <v>19</v>
      </c>
      <c r="F339" s="237" t="s">
        <v>2031</v>
      </c>
      <c r="G339" s="235"/>
      <c r="H339" s="238">
        <v>26.8</v>
      </c>
      <c r="I339" s="239"/>
      <c r="J339" s="235"/>
      <c r="K339" s="235"/>
      <c r="L339" s="240"/>
      <c r="M339" s="241"/>
      <c r="N339" s="242"/>
      <c r="O339" s="242"/>
      <c r="P339" s="242"/>
      <c r="Q339" s="242"/>
      <c r="R339" s="242"/>
      <c r="S339" s="242"/>
      <c r="T339" s="24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4" t="s">
        <v>187</v>
      </c>
      <c r="AU339" s="244" t="s">
        <v>81</v>
      </c>
      <c r="AV339" s="13" t="s">
        <v>81</v>
      </c>
      <c r="AW339" s="13" t="s">
        <v>33</v>
      </c>
      <c r="AX339" s="13" t="s">
        <v>72</v>
      </c>
      <c r="AY339" s="244" t="s">
        <v>163</v>
      </c>
    </row>
    <row r="340" spans="1:51" s="13" customFormat="1" ht="12">
      <c r="A340" s="13"/>
      <c r="B340" s="234"/>
      <c r="C340" s="235"/>
      <c r="D340" s="227" t="s">
        <v>187</v>
      </c>
      <c r="E340" s="236" t="s">
        <v>19</v>
      </c>
      <c r="F340" s="237" t="s">
        <v>2032</v>
      </c>
      <c r="G340" s="235"/>
      <c r="H340" s="238">
        <v>23.9</v>
      </c>
      <c r="I340" s="239"/>
      <c r="J340" s="235"/>
      <c r="K340" s="235"/>
      <c r="L340" s="240"/>
      <c r="M340" s="241"/>
      <c r="N340" s="242"/>
      <c r="O340" s="242"/>
      <c r="P340" s="242"/>
      <c r="Q340" s="242"/>
      <c r="R340" s="242"/>
      <c r="S340" s="242"/>
      <c r="T340" s="24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4" t="s">
        <v>187</v>
      </c>
      <c r="AU340" s="244" t="s">
        <v>81</v>
      </c>
      <c r="AV340" s="13" t="s">
        <v>81</v>
      </c>
      <c r="AW340" s="13" t="s">
        <v>33</v>
      </c>
      <c r="AX340" s="13" t="s">
        <v>72</v>
      </c>
      <c r="AY340" s="244" t="s">
        <v>163</v>
      </c>
    </row>
    <row r="341" spans="1:51" s="14" customFormat="1" ht="12">
      <c r="A341" s="14"/>
      <c r="B341" s="245"/>
      <c r="C341" s="246"/>
      <c r="D341" s="227" t="s">
        <v>187</v>
      </c>
      <c r="E341" s="247" t="s">
        <v>19</v>
      </c>
      <c r="F341" s="248" t="s">
        <v>190</v>
      </c>
      <c r="G341" s="246"/>
      <c r="H341" s="249">
        <v>50.7</v>
      </c>
      <c r="I341" s="250"/>
      <c r="J341" s="246"/>
      <c r="K341" s="246"/>
      <c r="L341" s="251"/>
      <c r="M341" s="252"/>
      <c r="N341" s="253"/>
      <c r="O341" s="253"/>
      <c r="P341" s="253"/>
      <c r="Q341" s="253"/>
      <c r="R341" s="253"/>
      <c r="S341" s="253"/>
      <c r="T341" s="25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5" t="s">
        <v>187</v>
      </c>
      <c r="AU341" s="255" t="s">
        <v>81</v>
      </c>
      <c r="AV341" s="14" t="s">
        <v>170</v>
      </c>
      <c r="AW341" s="14" t="s">
        <v>33</v>
      </c>
      <c r="AX341" s="14" t="s">
        <v>79</v>
      </c>
      <c r="AY341" s="255" t="s">
        <v>163</v>
      </c>
    </row>
    <row r="342" spans="1:65" s="2" customFormat="1" ht="24.15" customHeight="1">
      <c r="A342" s="40"/>
      <c r="B342" s="41"/>
      <c r="C342" s="256" t="s">
        <v>485</v>
      </c>
      <c r="D342" s="256" t="s">
        <v>279</v>
      </c>
      <c r="E342" s="257" t="s">
        <v>2033</v>
      </c>
      <c r="F342" s="258" t="s">
        <v>2034</v>
      </c>
      <c r="G342" s="259" t="s">
        <v>168</v>
      </c>
      <c r="H342" s="260">
        <v>53.235</v>
      </c>
      <c r="I342" s="261"/>
      <c r="J342" s="262">
        <f>ROUND(I342*H342,2)</f>
        <v>0</v>
      </c>
      <c r="K342" s="258" t="s">
        <v>169</v>
      </c>
      <c r="L342" s="263"/>
      <c r="M342" s="264" t="s">
        <v>19</v>
      </c>
      <c r="N342" s="265" t="s">
        <v>43</v>
      </c>
      <c r="O342" s="86"/>
      <c r="P342" s="223">
        <f>O342*H342</f>
        <v>0</v>
      </c>
      <c r="Q342" s="223">
        <v>0.014</v>
      </c>
      <c r="R342" s="223">
        <f>Q342*H342</f>
        <v>0.74529</v>
      </c>
      <c r="S342" s="223">
        <v>0</v>
      </c>
      <c r="T342" s="224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25" t="s">
        <v>220</v>
      </c>
      <c r="AT342" s="225" t="s">
        <v>279</v>
      </c>
      <c r="AU342" s="225" t="s">
        <v>81</v>
      </c>
      <c r="AY342" s="19" t="s">
        <v>163</v>
      </c>
      <c r="BE342" s="226">
        <f>IF(N342="základní",J342,0)</f>
        <v>0</v>
      </c>
      <c r="BF342" s="226">
        <f>IF(N342="snížená",J342,0)</f>
        <v>0</v>
      </c>
      <c r="BG342" s="226">
        <f>IF(N342="zákl. přenesená",J342,0)</f>
        <v>0</v>
      </c>
      <c r="BH342" s="226">
        <f>IF(N342="sníž. přenesená",J342,0)</f>
        <v>0</v>
      </c>
      <c r="BI342" s="226">
        <f>IF(N342="nulová",J342,0)</f>
        <v>0</v>
      </c>
      <c r="BJ342" s="19" t="s">
        <v>79</v>
      </c>
      <c r="BK342" s="226">
        <f>ROUND(I342*H342,2)</f>
        <v>0</v>
      </c>
      <c r="BL342" s="19" t="s">
        <v>170</v>
      </c>
      <c r="BM342" s="225" t="s">
        <v>2035</v>
      </c>
    </row>
    <row r="343" spans="1:47" s="2" customFormat="1" ht="12">
      <c r="A343" s="40"/>
      <c r="B343" s="41"/>
      <c r="C343" s="42"/>
      <c r="D343" s="227" t="s">
        <v>172</v>
      </c>
      <c r="E343" s="42"/>
      <c r="F343" s="228" t="s">
        <v>2034</v>
      </c>
      <c r="G343" s="42"/>
      <c r="H343" s="42"/>
      <c r="I343" s="229"/>
      <c r="J343" s="42"/>
      <c r="K343" s="42"/>
      <c r="L343" s="46"/>
      <c r="M343" s="230"/>
      <c r="N343" s="231"/>
      <c r="O343" s="86"/>
      <c r="P343" s="86"/>
      <c r="Q343" s="86"/>
      <c r="R343" s="86"/>
      <c r="S343" s="86"/>
      <c r="T343" s="87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T343" s="19" t="s">
        <v>172</v>
      </c>
      <c r="AU343" s="19" t="s">
        <v>81</v>
      </c>
    </row>
    <row r="344" spans="1:51" s="13" customFormat="1" ht="12">
      <c r="A344" s="13"/>
      <c r="B344" s="234"/>
      <c r="C344" s="235"/>
      <c r="D344" s="227" t="s">
        <v>187</v>
      </c>
      <c r="E344" s="235"/>
      <c r="F344" s="237" t="s">
        <v>2036</v>
      </c>
      <c r="G344" s="235"/>
      <c r="H344" s="238">
        <v>53.235</v>
      </c>
      <c r="I344" s="239"/>
      <c r="J344" s="235"/>
      <c r="K344" s="235"/>
      <c r="L344" s="240"/>
      <c r="M344" s="241"/>
      <c r="N344" s="242"/>
      <c r="O344" s="242"/>
      <c r="P344" s="242"/>
      <c r="Q344" s="242"/>
      <c r="R344" s="242"/>
      <c r="S344" s="242"/>
      <c r="T344" s="24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4" t="s">
        <v>187</v>
      </c>
      <c r="AU344" s="244" t="s">
        <v>81</v>
      </c>
      <c r="AV344" s="13" t="s">
        <v>81</v>
      </c>
      <c r="AW344" s="13" t="s">
        <v>4</v>
      </c>
      <c r="AX344" s="13" t="s">
        <v>79</v>
      </c>
      <c r="AY344" s="244" t="s">
        <v>163</v>
      </c>
    </row>
    <row r="345" spans="1:65" s="2" customFormat="1" ht="49.05" customHeight="1">
      <c r="A345" s="40"/>
      <c r="B345" s="41"/>
      <c r="C345" s="214" t="s">
        <v>492</v>
      </c>
      <c r="D345" s="214" t="s">
        <v>165</v>
      </c>
      <c r="E345" s="215" t="s">
        <v>2037</v>
      </c>
      <c r="F345" s="216" t="s">
        <v>2038</v>
      </c>
      <c r="G345" s="217" t="s">
        <v>168</v>
      </c>
      <c r="H345" s="218">
        <v>459.695</v>
      </c>
      <c r="I345" s="219"/>
      <c r="J345" s="220">
        <f>ROUND(I345*H345,2)</f>
        <v>0</v>
      </c>
      <c r="K345" s="216" t="s">
        <v>169</v>
      </c>
      <c r="L345" s="46"/>
      <c r="M345" s="221" t="s">
        <v>19</v>
      </c>
      <c r="N345" s="222" t="s">
        <v>43</v>
      </c>
      <c r="O345" s="86"/>
      <c r="P345" s="223">
        <f>O345*H345</f>
        <v>0</v>
      </c>
      <c r="Q345" s="223">
        <v>0.01284</v>
      </c>
      <c r="R345" s="223">
        <f>Q345*H345</f>
        <v>5.902483800000001</v>
      </c>
      <c r="S345" s="223">
        <v>0</v>
      </c>
      <c r="T345" s="224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25" t="s">
        <v>170</v>
      </c>
      <c r="AT345" s="225" t="s">
        <v>165</v>
      </c>
      <c r="AU345" s="225" t="s">
        <v>81</v>
      </c>
      <c r="AY345" s="19" t="s">
        <v>163</v>
      </c>
      <c r="BE345" s="226">
        <f>IF(N345="základní",J345,0)</f>
        <v>0</v>
      </c>
      <c r="BF345" s="226">
        <f>IF(N345="snížená",J345,0)</f>
        <v>0</v>
      </c>
      <c r="BG345" s="226">
        <f>IF(N345="zákl. přenesená",J345,0)</f>
        <v>0</v>
      </c>
      <c r="BH345" s="226">
        <f>IF(N345="sníž. přenesená",J345,0)</f>
        <v>0</v>
      </c>
      <c r="BI345" s="226">
        <f>IF(N345="nulová",J345,0)</f>
        <v>0</v>
      </c>
      <c r="BJ345" s="19" t="s">
        <v>79</v>
      </c>
      <c r="BK345" s="226">
        <f>ROUND(I345*H345,2)</f>
        <v>0</v>
      </c>
      <c r="BL345" s="19" t="s">
        <v>170</v>
      </c>
      <c r="BM345" s="225" t="s">
        <v>2039</v>
      </c>
    </row>
    <row r="346" spans="1:47" s="2" customFormat="1" ht="12">
      <c r="A346" s="40"/>
      <c r="B346" s="41"/>
      <c r="C346" s="42"/>
      <c r="D346" s="227" t="s">
        <v>172</v>
      </c>
      <c r="E346" s="42"/>
      <c r="F346" s="228" t="s">
        <v>2040</v>
      </c>
      <c r="G346" s="42"/>
      <c r="H346" s="42"/>
      <c r="I346" s="229"/>
      <c r="J346" s="42"/>
      <c r="K346" s="42"/>
      <c r="L346" s="46"/>
      <c r="M346" s="230"/>
      <c r="N346" s="231"/>
      <c r="O346" s="86"/>
      <c r="P346" s="86"/>
      <c r="Q346" s="86"/>
      <c r="R346" s="86"/>
      <c r="S346" s="86"/>
      <c r="T346" s="87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T346" s="19" t="s">
        <v>172</v>
      </c>
      <c r="AU346" s="19" t="s">
        <v>81</v>
      </c>
    </row>
    <row r="347" spans="1:47" s="2" customFormat="1" ht="12">
      <c r="A347" s="40"/>
      <c r="B347" s="41"/>
      <c r="C347" s="42"/>
      <c r="D347" s="232" t="s">
        <v>174</v>
      </c>
      <c r="E347" s="42"/>
      <c r="F347" s="233" t="s">
        <v>2041</v>
      </c>
      <c r="G347" s="42"/>
      <c r="H347" s="42"/>
      <c r="I347" s="229"/>
      <c r="J347" s="42"/>
      <c r="K347" s="42"/>
      <c r="L347" s="46"/>
      <c r="M347" s="230"/>
      <c r="N347" s="231"/>
      <c r="O347" s="86"/>
      <c r="P347" s="86"/>
      <c r="Q347" s="86"/>
      <c r="R347" s="86"/>
      <c r="S347" s="86"/>
      <c r="T347" s="87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T347" s="19" t="s">
        <v>174</v>
      </c>
      <c r="AU347" s="19" t="s">
        <v>81</v>
      </c>
    </row>
    <row r="348" spans="1:51" s="13" customFormat="1" ht="12">
      <c r="A348" s="13"/>
      <c r="B348" s="234"/>
      <c r="C348" s="235"/>
      <c r="D348" s="227" t="s">
        <v>187</v>
      </c>
      <c r="E348" s="236" t="s">
        <v>19</v>
      </c>
      <c r="F348" s="237" t="s">
        <v>2042</v>
      </c>
      <c r="G348" s="235"/>
      <c r="H348" s="238">
        <v>459.695</v>
      </c>
      <c r="I348" s="239"/>
      <c r="J348" s="235"/>
      <c r="K348" s="235"/>
      <c r="L348" s="240"/>
      <c r="M348" s="241"/>
      <c r="N348" s="242"/>
      <c r="O348" s="242"/>
      <c r="P348" s="242"/>
      <c r="Q348" s="242"/>
      <c r="R348" s="242"/>
      <c r="S348" s="242"/>
      <c r="T348" s="24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4" t="s">
        <v>187</v>
      </c>
      <c r="AU348" s="244" t="s">
        <v>81</v>
      </c>
      <c r="AV348" s="13" t="s">
        <v>81</v>
      </c>
      <c r="AW348" s="13" t="s">
        <v>33</v>
      </c>
      <c r="AX348" s="13" t="s">
        <v>79</v>
      </c>
      <c r="AY348" s="244" t="s">
        <v>163</v>
      </c>
    </row>
    <row r="349" spans="1:65" s="2" customFormat="1" ht="24.15" customHeight="1">
      <c r="A349" s="40"/>
      <c r="B349" s="41"/>
      <c r="C349" s="256" t="s">
        <v>496</v>
      </c>
      <c r="D349" s="256" t="s">
        <v>279</v>
      </c>
      <c r="E349" s="257" t="s">
        <v>1937</v>
      </c>
      <c r="F349" s="258" t="s">
        <v>1938</v>
      </c>
      <c r="G349" s="259" t="s">
        <v>168</v>
      </c>
      <c r="H349" s="260">
        <v>482.68</v>
      </c>
      <c r="I349" s="261"/>
      <c r="J349" s="262">
        <f>ROUND(I349*H349,2)</f>
        <v>0</v>
      </c>
      <c r="K349" s="258" t="s">
        <v>169</v>
      </c>
      <c r="L349" s="263"/>
      <c r="M349" s="264" t="s">
        <v>19</v>
      </c>
      <c r="N349" s="265" t="s">
        <v>43</v>
      </c>
      <c r="O349" s="86"/>
      <c r="P349" s="223">
        <f>O349*H349</f>
        <v>0</v>
      </c>
      <c r="Q349" s="223">
        <v>0.022</v>
      </c>
      <c r="R349" s="223">
        <f>Q349*H349</f>
        <v>10.61896</v>
      </c>
      <c r="S349" s="223">
        <v>0</v>
      </c>
      <c r="T349" s="224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25" t="s">
        <v>220</v>
      </c>
      <c r="AT349" s="225" t="s">
        <v>279</v>
      </c>
      <c r="AU349" s="225" t="s">
        <v>81</v>
      </c>
      <c r="AY349" s="19" t="s">
        <v>163</v>
      </c>
      <c r="BE349" s="226">
        <f>IF(N349="základní",J349,0)</f>
        <v>0</v>
      </c>
      <c r="BF349" s="226">
        <f>IF(N349="snížená",J349,0)</f>
        <v>0</v>
      </c>
      <c r="BG349" s="226">
        <f>IF(N349="zákl. přenesená",J349,0)</f>
        <v>0</v>
      </c>
      <c r="BH349" s="226">
        <f>IF(N349="sníž. přenesená",J349,0)</f>
        <v>0</v>
      </c>
      <c r="BI349" s="226">
        <f>IF(N349="nulová",J349,0)</f>
        <v>0</v>
      </c>
      <c r="BJ349" s="19" t="s">
        <v>79</v>
      </c>
      <c r="BK349" s="226">
        <f>ROUND(I349*H349,2)</f>
        <v>0</v>
      </c>
      <c r="BL349" s="19" t="s">
        <v>170</v>
      </c>
      <c r="BM349" s="225" t="s">
        <v>2043</v>
      </c>
    </row>
    <row r="350" spans="1:47" s="2" customFormat="1" ht="12">
      <c r="A350" s="40"/>
      <c r="B350" s="41"/>
      <c r="C350" s="42"/>
      <c r="D350" s="227" t="s">
        <v>172</v>
      </c>
      <c r="E350" s="42"/>
      <c r="F350" s="228" t="s">
        <v>1938</v>
      </c>
      <c r="G350" s="42"/>
      <c r="H350" s="42"/>
      <c r="I350" s="229"/>
      <c r="J350" s="42"/>
      <c r="K350" s="42"/>
      <c r="L350" s="46"/>
      <c r="M350" s="230"/>
      <c r="N350" s="231"/>
      <c r="O350" s="86"/>
      <c r="P350" s="86"/>
      <c r="Q350" s="86"/>
      <c r="R350" s="86"/>
      <c r="S350" s="86"/>
      <c r="T350" s="87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9" t="s">
        <v>172</v>
      </c>
      <c r="AU350" s="19" t="s">
        <v>81</v>
      </c>
    </row>
    <row r="351" spans="1:51" s="13" customFormat="1" ht="12">
      <c r="A351" s="13"/>
      <c r="B351" s="234"/>
      <c r="C351" s="235"/>
      <c r="D351" s="227" t="s">
        <v>187</v>
      </c>
      <c r="E351" s="235"/>
      <c r="F351" s="237" t="s">
        <v>2044</v>
      </c>
      <c r="G351" s="235"/>
      <c r="H351" s="238">
        <v>482.68</v>
      </c>
      <c r="I351" s="239"/>
      <c r="J351" s="235"/>
      <c r="K351" s="235"/>
      <c r="L351" s="240"/>
      <c r="M351" s="241"/>
      <c r="N351" s="242"/>
      <c r="O351" s="242"/>
      <c r="P351" s="242"/>
      <c r="Q351" s="242"/>
      <c r="R351" s="242"/>
      <c r="S351" s="242"/>
      <c r="T351" s="24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4" t="s">
        <v>187</v>
      </c>
      <c r="AU351" s="244" t="s">
        <v>81</v>
      </c>
      <c r="AV351" s="13" t="s">
        <v>81</v>
      </c>
      <c r="AW351" s="13" t="s">
        <v>4</v>
      </c>
      <c r="AX351" s="13" t="s">
        <v>79</v>
      </c>
      <c r="AY351" s="244" t="s">
        <v>163</v>
      </c>
    </row>
    <row r="352" spans="1:65" s="2" customFormat="1" ht="16.5" customHeight="1">
      <c r="A352" s="40"/>
      <c r="B352" s="41"/>
      <c r="C352" s="214" t="s">
        <v>502</v>
      </c>
      <c r="D352" s="214" t="s">
        <v>165</v>
      </c>
      <c r="E352" s="215" t="s">
        <v>2045</v>
      </c>
      <c r="F352" s="216" t="s">
        <v>2046</v>
      </c>
      <c r="G352" s="217" t="s">
        <v>232</v>
      </c>
      <c r="H352" s="218">
        <v>909.94</v>
      </c>
      <c r="I352" s="219"/>
      <c r="J352" s="220">
        <f>ROUND(I352*H352,2)</f>
        <v>0</v>
      </c>
      <c r="K352" s="216" t="s">
        <v>169</v>
      </c>
      <c r="L352" s="46"/>
      <c r="M352" s="221" t="s">
        <v>19</v>
      </c>
      <c r="N352" s="222" t="s">
        <v>43</v>
      </c>
      <c r="O352" s="86"/>
      <c r="P352" s="223">
        <f>O352*H352</f>
        <v>0</v>
      </c>
      <c r="Q352" s="223">
        <v>0</v>
      </c>
      <c r="R352" s="223">
        <f>Q352*H352</f>
        <v>0</v>
      </c>
      <c r="S352" s="223">
        <v>0</v>
      </c>
      <c r="T352" s="224">
        <f>S352*H352</f>
        <v>0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25" t="s">
        <v>170</v>
      </c>
      <c r="AT352" s="225" t="s">
        <v>165</v>
      </c>
      <c r="AU352" s="225" t="s">
        <v>81</v>
      </c>
      <c r="AY352" s="19" t="s">
        <v>163</v>
      </c>
      <c r="BE352" s="226">
        <f>IF(N352="základní",J352,0)</f>
        <v>0</v>
      </c>
      <c r="BF352" s="226">
        <f>IF(N352="snížená",J352,0)</f>
        <v>0</v>
      </c>
      <c r="BG352" s="226">
        <f>IF(N352="zákl. přenesená",J352,0)</f>
        <v>0</v>
      </c>
      <c r="BH352" s="226">
        <f>IF(N352="sníž. přenesená",J352,0)</f>
        <v>0</v>
      </c>
      <c r="BI352" s="226">
        <f>IF(N352="nulová",J352,0)</f>
        <v>0</v>
      </c>
      <c r="BJ352" s="19" t="s">
        <v>79</v>
      </c>
      <c r="BK352" s="226">
        <f>ROUND(I352*H352,2)</f>
        <v>0</v>
      </c>
      <c r="BL352" s="19" t="s">
        <v>170</v>
      </c>
      <c r="BM352" s="225" t="s">
        <v>2047</v>
      </c>
    </row>
    <row r="353" spans="1:47" s="2" customFormat="1" ht="12">
      <c r="A353" s="40"/>
      <c r="B353" s="41"/>
      <c r="C353" s="42"/>
      <c r="D353" s="227" t="s">
        <v>172</v>
      </c>
      <c r="E353" s="42"/>
      <c r="F353" s="228" t="s">
        <v>2048</v>
      </c>
      <c r="G353" s="42"/>
      <c r="H353" s="42"/>
      <c r="I353" s="229"/>
      <c r="J353" s="42"/>
      <c r="K353" s="42"/>
      <c r="L353" s="46"/>
      <c r="M353" s="230"/>
      <c r="N353" s="231"/>
      <c r="O353" s="86"/>
      <c r="P353" s="86"/>
      <c r="Q353" s="86"/>
      <c r="R353" s="86"/>
      <c r="S353" s="86"/>
      <c r="T353" s="87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T353" s="19" t="s">
        <v>172</v>
      </c>
      <c r="AU353" s="19" t="s">
        <v>81</v>
      </c>
    </row>
    <row r="354" spans="1:47" s="2" customFormat="1" ht="12">
      <c r="A354" s="40"/>
      <c r="B354" s="41"/>
      <c r="C354" s="42"/>
      <c r="D354" s="232" t="s">
        <v>174</v>
      </c>
      <c r="E354" s="42"/>
      <c r="F354" s="233" t="s">
        <v>2049</v>
      </c>
      <c r="G354" s="42"/>
      <c r="H354" s="42"/>
      <c r="I354" s="229"/>
      <c r="J354" s="42"/>
      <c r="K354" s="42"/>
      <c r="L354" s="46"/>
      <c r="M354" s="230"/>
      <c r="N354" s="231"/>
      <c r="O354" s="86"/>
      <c r="P354" s="86"/>
      <c r="Q354" s="86"/>
      <c r="R354" s="86"/>
      <c r="S354" s="86"/>
      <c r="T354" s="87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T354" s="19" t="s">
        <v>174</v>
      </c>
      <c r="AU354" s="19" t="s">
        <v>81</v>
      </c>
    </row>
    <row r="355" spans="1:51" s="13" customFormat="1" ht="12">
      <c r="A355" s="13"/>
      <c r="B355" s="234"/>
      <c r="C355" s="235"/>
      <c r="D355" s="227" t="s">
        <v>187</v>
      </c>
      <c r="E355" s="236" t="s">
        <v>19</v>
      </c>
      <c r="F355" s="237" t="s">
        <v>2050</v>
      </c>
      <c r="G355" s="235"/>
      <c r="H355" s="238">
        <v>800.04</v>
      </c>
      <c r="I355" s="239"/>
      <c r="J355" s="235"/>
      <c r="K355" s="235"/>
      <c r="L355" s="240"/>
      <c r="M355" s="241"/>
      <c r="N355" s="242"/>
      <c r="O355" s="242"/>
      <c r="P355" s="242"/>
      <c r="Q355" s="242"/>
      <c r="R355" s="242"/>
      <c r="S355" s="242"/>
      <c r="T355" s="24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4" t="s">
        <v>187</v>
      </c>
      <c r="AU355" s="244" t="s">
        <v>81</v>
      </c>
      <c r="AV355" s="13" t="s">
        <v>81</v>
      </c>
      <c r="AW355" s="13" t="s">
        <v>33</v>
      </c>
      <c r="AX355" s="13" t="s">
        <v>72</v>
      </c>
      <c r="AY355" s="244" t="s">
        <v>163</v>
      </c>
    </row>
    <row r="356" spans="1:51" s="13" customFormat="1" ht="12">
      <c r="A356" s="13"/>
      <c r="B356" s="234"/>
      <c r="C356" s="235"/>
      <c r="D356" s="227" t="s">
        <v>187</v>
      </c>
      <c r="E356" s="236" t="s">
        <v>19</v>
      </c>
      <c r="F356" s="237" t="s">
        <v>2051</v>
      </c>
      <c r="G356" s="235"/>
      <c r="H356" s="238">
        <v>8.1</v>
      </c>
      <c r="I356" s="239"/>
      <c r="J356" s="235"/>
      <c r="K356" s="235"/>
      <c r="L356" s="240"/>
      <c r="M356" s="241"/>
      <c r="N356" s="242"/>
      <c r="O356" s="242"/>
      <c r="P356" s="242"/>
      <c r="Q356" s="242"/>
      <c r="R356" s="242"/>
      <c r="S356" s="242"/>
      <c r="T356" s="24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4" t="s">
        <v>187</v>
      </c>
      <c r="AU356" s="244" t="s">
        <v>81</v>
      </c>
      <c r="AV356" s="13" t="s">
        <v>81</v>
      </c>
      <c r="AW356" s="13" t="s">
        <v>33</v>
      </c>
      <c r="AX356" s="13" t="s">
        <v>72</v>
      </c>
      <c r="AY356" s="244" t="s">
        <v>163</v>
      </c>
    </row>
    <row r="357" spans="1:51" s="13" customFormat="1" ht="12">
      <c r="A357" s="13"/>
      <c r="B357" s="234"/>
      <c r="C357" s="235"/>
      <c r="D357" s="227" t="s">
        <v>187</v>
      </c>
      <c r="E357" s="236" t="s">
        <v>19</v>
      </c>
      <c r="F357" s="237" t="s">
        <v>2052</v>
      </c>
      <c r="G357" s="235"/>
      <c r="H357" s="238">
        <v>2.4</v>
      </c>
      <c r="I357" s="239"/>
      <c r="J357" s="235"/>
      <c r="K357" s="235"/>
      <c r="L357" s="240"/>
      <c r="M357" s="241"/>
      <c r="N357" s="242"/>
      <c r="O357" s="242"/>
      <c r="P357" s="242"/>
      <c r="Q357" s="242"/>
      <c r="R357" s="242"/>
      <c r="S357" s="242"/>
      <c r="T357" s="24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4" t="s">
        <v>187</v>
      </c>
      <c r="AU357" s="244" t="s">
        <v>81</v>
      </c>
      <c r="AV357" s="13" t="s">
        <v>81</v>
      </c>
      <c r="AW357" s="13" t="s">
        <v>33</v>
      </c>
      <c r="AX357" s="13" t="s">
        <v>72</v>
      </c>
      <c r="AY357" s="244" t="s">
        <v>163</v>
      </c>
    </row>
    <row r="358" spans="1:51" s="13" customFormat="1" ht="12">
      <c r="A358" s="13"/>
      <c r="B358" s="234"/>
      <c r="C358" s="235"/>
      <c r="D358" s="227" t="s">
        <v>187</v>
      </c>
      <c r="E358" s="236" t="s">
        <v>19</v>
      </c>
      <c r="F358" s="237" t="s">
        <v>2053</v>
      </c>
      <c r="G358" s="235"/>
      <c r="H358" s="238">
        <v>0.8</v>
      </c>
      <c r="I358" s="239"/>
      <c r="J358" s="235"/>
      <c r="K358" s="235"/>
      <c r="L358" s="240"/>
      <c r="M358" s="241"/>
      <c r="N358" s="242"/>
      <c r="O358" s="242"/>
      <c r="P358" s="242"/>
      <c r="Q358" s="242"/>
      <c r="R358" s="242"/>
      <c r="S358" s="242"/>
      <c r="T358" s="24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4" t="s">
        <v>187</v>
      </c>
      <c r="AU358" s="244" t="s">
        <v>81</v>
      </c>
      <c r="AV358" s="13" t="s">
        <v>81</v>
      </c>
      <c r="AW358" s="13" t="s">
        <v>33</v>
      </c>
      <c r="AX358" s="13" t="s">
        <v>72</v>
      </c>
      <c r="AY358" s="244" t="s">
        <v>163</v>
      </c>
    </row>
    <row r="359" spans="1:51" s="13" customFormat="1" ht="12">
      <c r="A359" s="13"/>
      <c r="B359" s="234"/>
      <c r="C359" s="235"/>
      <c r="D359" s="227" t="s">
        <v>187</v>
      </c>
      <c r="E359" s="236" t="s">
        <v>19</v>
      </c>
      <c r="F359" s="237" t="s">
        <v>2054</v>
      </c>
      <c r="G359" s="235"/>
      <c r="H359" s="238">
        <v>55.2</v>
      </c>
      <c r="I359" s="239"/>
      <c r="J359" s="235"/>
      <c r="K359" s="235"/>
      <c r="L359" s="240"/>
      <c r="M359" s="241"/>
      <c r="N359" s="242"/>
      <c r="O359" s="242"/>
      <c r="P359" s="242"/>
      <c r="Q359" s="242"/>
      <c r="R359" s="242"/>
      <c r="S359" s="242"/>
      <c r="T359" s="24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4" t="s">
        <v>187</v>
      </c>
      <c r="AU359" s="244" t="s">
        <v>81</v>
      </c>
      <c r="AV359" s="13" t="s">
        <v>81</v>
      </c>
      <c r="AW359" s="13" t="s">
        <v>33</v>
      </c>
      <c r="AX359" s="13" t="s">
        <v>72</v>
      </c>
      <c r="AY359" s="244" t="s">
        <v>163</v>
      </c>
    </row>
    <row r="360" spans="1:51" s="13" customFormat="1" ht="12">
      <c r="A360" s="13"/>
      <c r="B360" s="234"/>
      <c r="C360" s="235"/>
      <c r="D360" s="227" t="s">
        <v>187</v>
      </c>
      <c r="E360" s="236" t="s">
        <v>19</v>
      </c>
      <c r="F360" s="237" t="s">
        <v>2055</v>
      </c>
      <c r="G360" s="235"/>
      <c r="H360" s="238">
        <v>14.4</v>
      </c>
      <c r="I360" s="239"/>
      <c r="J360" s="235"/>
      <c r="K360" s="235"/>
      <c r="L360" s="240"/>
      <c r="M360" s="241"/>
      <c r="N360" s="242"/>
      <c r="O360" s="242"/>
      <c r="P360" s="242"/>
      <c r="Q360" s="242"/>
      <c r="R360" s="242"/>
      <c r="S360" s="242"/>
      <c r="T360" s="24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4" t="s">
        <v>187</v>
      </c>
      <c r="AU360" s="244" t="s">
        <v>81</v>
      </c>
      <c r="AV360" s="13" t="s">
        <v>81</v>
      </c>
      <c r="AW360" s="13" t="s">
        <v>33</v>
      </c>
      <c r="AX360" s="13" t="s">
        <v>72</v>
      </c>
      <c r="AY360" s="244" t="s">
        <v>163</v>
      </c>
    </row>
    <row r="361" spans="1:51" s="13" customFormat="1" ht="12">
      <c r="A361" s="13"/>
      <c r="B361" s="234"/>
      <c r="C361" s="235"/>
      <c r="D361" s="227" t="s">
        <v>187</v>
      </c>
      <c r="E361" s="236" t="s">
        <v>19</v>
      </c>
      <c r="F361" s="237" t="s">
        <v>2056</v>
      </c>
      <c r="G361" s="235"/>
      <c r="H361" s="238">
        <v>25.2</v>
      </c>
      <c r="I361" s="239"/>
      <c r="J361" s="235"/>
      <c r="K361" s="235"/>
      <c r="L361" s="240"/>
      <c r="M361" s="241"/>
      <c r="N361" s="242"/>
      <c r="O361" s="242"/>
      <c r="P361" s="242"/>
      <c r="Q361" s="242"/>
      <c r="R361" s="242"/>
      <c r="S361" s="242"/>
      <c r="T361" s="24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4" t="s">
        <v>187</v>
      </c>
      <c r="AU361" s="244" t="s">
        <v>81</v>
      </c>
      <c r="AV361" s="13" t="s">
        <v>81</v>
      </c>
      <c r="AW361" s="13" t="s">
        <v>33</v>
      </c>
      <c r="AX361" s="13" t="s">
        <v>72</v>
      </c>
      <c r="AY361" s="244" t="s">
        <v>163</v>
      </c>
    </row>
    <row r="362" spans="1:51" s="13" customFormat="1" ht="12">
      <c r="A362" s="13"/>
      <c r="B362" s="234"/>
      <c r="C362" s="235"/>
      <c r="D362" s="227" t="s">
        <v>187</v>
      </c>
      <c r="E362" s="236" t="s">
        <v>19</v>
      </c>
      <c r="F362" s="237" t="s">
        <v>81</v>
      </c>
      <c r="G362" s="235"/>
      <c r="H362" s="238">
        <v>2</v>
      </c>
      <c r="I362" s="239"/>
      <c r="J362" s="235"/>
      <c r="K362" s="235"/>
      <c r="L362" s="240"/>
      <c r="M362" s="241"/>
      <c r="N362" s="242"/>
      <c r="O362" s="242"/>
      <c r="P362" s="242"/>
      <c r="Q362" s="242"/>
      <c r="R362" s="242"/>
      <c r="S362" s="242"/>
      <c r="T362" s="24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4" t="s">
        <v>187</v>
      </c>
      <c r="AU362" s="244" t="s">
        <v>81</v>
      </c>
      <c r="AV362" s="13" t="s">
        <v>81</v>
      </c>
      <c r="AW362" s="13" t="s">
        <v>33</v>
      </c>
      <c r="AX362" s="13" t="s">
        <v>72</v>
      </c>
      <c r="AY362" s="244" t="s">
        <v>163</v>
      </c>
    </row>
    <row r="363" spans="1:51" s="13" customFormat="1" ht="12">
      <c r="A363" s="13"/>
      <c r="B363" s="234"/>
      <c r="C363" s="235"/>
      <c r="D363" s="227" t="s">
        <v>187</v>
      </c>
      <c r="E363" s="236" t="s">
        <v>19</v>
      </c>
      <c r="F363" s="237" t="s">
        <v>2057</v>
      </c>
      <c r="G363" s="235"/>
      <c r="H363" s="238">
        <v>1.8</v>
      </c>
      <c r="I363" s="239"/>
      <c r="J363" s="235"/>
      <c r="K363" s="235"/>
      <c r="L363" s="240"/>
      <c r="M363" s="241"/>
      <c r="N363" s="242"/>
      <c r="O363" s="242"/>
      <c r="P363" s="242"/>
      <c r="Q363" s="242"/>
      <c r="R363" s="242"/>
      <c r="S363" s="242"/>
      <c r="T363" s="24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4" t="s">
        <v>187</v>
      </c>
      <c r="AU363" s="244" t="s">
        <v>81</v>
      </c>
      <c r="AV363" s="13" t="s">
        <v>81</v>
      </c>
      <c r="AW363" s="13" t="s">
        <v>33</v>
      </c>
      <c r="AX363" s="13" t="s">
        <v>72</v>
      </c>
      <c r="AY363" s="244" t="s">
        <v>163</v>
      </c>
    </row>
    <row r="364" spans="1:51" s="14" customFormat="1" ht="12">
      <c r="A364" s="14"/>
      <c r="B364" s="245"/>
      <c r="C364" s="246"/>
      <c r="D364" s="227" t="s">
        <v>187</v>
      </c>
      <c r="E364" s="247" t="s">
        <v>19</v>
      </c>
      <c r="F364" s="248" t="s">
        <v>190</v>
      </c>
      <c r="G364" s="246"/>
      <c r="H364" s="249">
        <v>909.9399999999999</v>
      </c>
      <c r="I364" s="250"/>
      <c r="J364" s="246"/>
      <c r="K364" s="246"/>
      <c r="L364" s="251"/>
      <c r="M364" s="252"/>
      <c r="N364" s="253"/>
      <c r="O364" s="253"/>
      <c r="P364" s="253"/>
      <c r="Q364" s="253"/>
      <c r="R364" s="253"/>
      <c r="S364" s="253"/>
      <c r="T364" s="25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5" t="s">
        <v>187</v>
      </c>
      <c r="AU364" s="255" t="s">
        <v>81</v>
      </c>
      <c r="AV364" s="14" t="s">
        <v>170</v>
      </c>
      <c r="AW364" s="14" t="s">
        <v>33</v>
      </c>
      <c r="AX364" s="14" t="s">
        <v>79</v>
      </c>
      <c r="AY364" s="255" t="s">
        <v>163</v>
      </c>
    </row>
    <row r="365" spans="1:65" s="2" customFormat="1" ht="24.15" customHeight="1">
      <c r="A365" s="40"/>
      <c r="B365" s="41"/>
      <c r="C365" s="256" t="s">
        <v>508</v>
      </c>
      <c r="D365" s="256" t="s">
        <v>279</v>
      </c>
      <c r="E365" s="257" t="s">
        <v>2058</v>
      </c>
      <c r="F365" s="258" t="s">
        <v>2059</v>
      </c>
      <c r="G365" s="259" t="s">
        <v>232</v>
      </c>
      <c r="H365" s="260">
        <v>550.2</v>
      </c>
      <c r="I365" s="261"/>
      <c r="J365" s="262">
        <f>ROUND(I365*H365,2)</f>
        <v>0</v>
      </c>
      <c r="K365" s="258" t="s">
        <v>169</v>
      </c>
      <c r="L365" s="263"/>
      <c r="M365" s="264" t="s">
        <v>19</v>
      </c>
      <c r="N365" s="265" t="s">
        <v>43</v>
      </c>
      <c r="O365" s="86"/>
      <c r="P365" s="223">
        <f>O365*H365</f>
        <v>0</v>
      </c>
      <c r="Q365" s="223">
        <v>0.0001</v>
      </c>
      <c r="R365" s="223">
        <f>Q365*H365</f>
        <v>0.055020000000000006</v>
      </c>
      <c r="S365" s="223">
        <v>0</v>
      </c>
      <c r="T365" s="224">
        <f>S365*H365</f>
        <v>0</v>
      </c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25" t="s">
        <v>220</v>
      </c>
      <c r="AT365" s="225" t="s">
        <v>279</v>
      </c>
      <c r="AU365" s="225" t="s">
        <v>81</v>
      </c>
      <c r="AY365" s="19" t="s">
        <v>163</v>
      </c>
      <c r="BE365" s="226">
        <f>IF(N365="základní",J365,0)</f>
        <v>0</v>
      </c>
      <c r="BF365" s="226">
        <f>IF(N365="snížená",J365,0)</f>
        <v>0</v>
      </c>
      <c r="BG365" s="226">
        <f>IF(N365="zákl. přenesená",J365,0)</f>
        <v>0</v>
      </c>
      <c r="BH365" s="226">
        <f>IF(N365="sníž. přenesená",J365,0)</f>
        <v>0</v>
      </c>
      <c r="BI365" s="226">
        <f>IF(N365="nulová",J365,0)</f>
        <v>0</v>
      </c>
      <c r="BJ365" s="19" t="s">
        <v>79</v>
      </c>
      <c r="BK365" s="226">
        <f>ROUND(I365*H365,2)</f>
        <v>0</v>
      </c>
      <c r="BL365" s="19" t="s">
        <v>170</v>
      </c>
      <c r="BM365" s="225" t="s">
        <v>2060</v>
      </c>
    </row>
    <row r="366" spans="1:47" s="2" customFormat="1" ht="12">
      <c r="A366" s="40"/>
      <c r="B366" s="41"/>
      <c r="C366" s="42"/>
      <c r="D366" s="227" t="s">
        <v>172</v>
      </c>
      <c r="E366" s="42"/>
      <c r="F366" s="228" t="s">
        <v>2059</v>
      </c>
      <c r="G366" s="42"/>
      <c r="H366" s="42"/>
      <c r="I366" s="229"/>
      <c r="J366" s="42"/>
      <c r="K366" s="42"/>
      <c r="L366" s="46"/>
      <c r="M366" s="230"/>
      <c r="N366" s="231"/>
      <c r="O366" s="86"/>
      <c r="P366" s="86"/>
      <c r="Q366" s="86"/>
      <c r="R366" s="86"/>
      <c r="S366" s="86"/>
      <c r="T366" s="87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T366" s="19" t="s">
        <v>172</v>
      </c>
      <c r="AU366" s="19" t="s">
        <v>81</v>
      </c>
    </row>
    <row r="367" spans="1:51" s="13" customFormat="1" ht="12">
      <c r="A367" s="13"/>
      <c r="B367" s="234"/>
      <c r="C367" s="235"/>
      <c r="D367" s="227" t="s">
        <v>187</v>
      </c>
      <c r="E367" s="236" t="s">
        <v>19</v>
      </c>
      <c r="F367" s="237" t="s">
        <v>2061</v>
      </c>
      <c r="G367" s="235"/>
      <c r="H367" s="238">
        <v>524</v>
      </c>
      <c r="I367" s="239"/>
      <c r="J367" s="235"/>
      <c r="K367" s="235"/>
      <c r="L367" s="240"/>
      <c r="M367" s="241"/>
      <c r="N367" s="242"/>
      <c r="O367" s="242"/>
      <c r="P367" s="242"/>
      <c r="Q367" s="242"/>
      <c r="R367" s="242"/>
      <c r="S367" s="242"/>
      <c r="T367" s="24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4" t="s">
        <v>187</v>
      </c>
      <c r="AU367" s="244" t="s">
        <v>81</v>
      </c>
      <c r="AV367" s="13" t="s">
        <v>81</v>
      </c>
      <c r="AW367" s="13" t="s">
        <v>33</v>
      </c>
      <c r="AX367" s="13" t="s">
        <v>79</v>
      </c>
      <c r="AY367" s="244" t="s">
        <v>163</v>
      </c>
    </row>
    <row r="368" spans="1:51" s="13" customFormat="1" ht="12">
      <c r="A368" s="13"/>
      <c r="B368" s="234"/>
      <c r="C368" s="235"/>
      <c r="D368" s="227" t="s">
        <v>187</v>
      </c>
      <c r="E368" s="235"/>
      <c r="F368" s="237" t="s">
        <v>2062</v>
      </c>
      <c r="G368" s="235"/>
      <c r="H368" s="238">
        <v>550.2</v>
      </c>
      <c r="I368" s="239"/>
      <c r="J368" s="235"/>
      <c r="K368" s="235"/>
      <c r="L368" s="240"/>
      <c r="M368" s="241"/>
      <c r="N368" s="242"/>
      <c r="O368" s="242"/>
      <c r="P368" s="242"/>
      <c r="Q368" s="242"/>
      <c r="R368" s="242"/>
      <c r="S368" s="242"/>
      <c r="T368" s="24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4" t="s">
        <v>187</v>
      </c>
      <c r="AU368" s="244" t="s">
        <v>81</v>
      </c>
      <c r="AV368" s="13" t="s">
        <v>81</v>
      </c>
      <c r="AW368" s="13" t="s">
        <v>4</v>
      </c>
      <c r="AX368" s="13" t="s">
        <v>79</v>
      </c>
      <c r="AY368" s="244" t="s">
        <v>163</v>
      </c>
    </row>
    <row r="369" spans="1:65" s="2" customFormat="1" ht="24.15" customHeight="1">
      <c r="A369" s="40"/>
      <c r="B369" s="41"/>
      <c r="C369" s="256" t="s">
        <v>514</v>
      </c>
      <c r="D369" s="256" t="s">
        <v>279</v>
      </c>
      <c r="E369" s="257" t="s">
        <v>2063</v>
      </c>
      <c r="F369" s="258" t="s">
        <v>2064</v>
      </c>
      <c r="G369" s="259" t="s">
        <v>232</v>
      </c>
      <c r="H369" s="260">
        <v>272</v>
      </c>
      <c r="I369" s="261"/>
      <c r="J369" s="262">
        <f>ROUND(I369*H369,2)</f>
        <v>0</v>
      </c>
      <c r="K369" s="258" t="s">
        <v>169</v>
      </c>
      <c r="L369" s="263"/>
      <c r="M369" s="264" t="s">
        <v>19</v>
      </c>
      <c r="N369" s="265" t="s">
        <v>43</v>
      </c>
      <c r="O369" s="86"/>
      <c r="P369" s="223">
        <f>O369*H369</f>
        <v>0</v>
      </c>
      <c r="Q369" s="223">
        <v>4E-05</v>
      </c>
      <c r="R369" s="223">
        <f>Q369*H369</f>
        <v>0.01088</v>
      </c>
      <c r="S369" s="223">
        <v>0</v>
      </c>
      <c r="T369" s="224">
        <f>S369*H369</f>
        <v>0</v>
      </c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25" t="s">
        <v>220</v>
      </c>
      <c r="AT369" s="225" t="s">
        <v>279</v>
      </c>
      <c r="AU369" s="225" t="s">
        <v>81</v>
      </c>
      <c r="AY369" s="19" t="s">
        <v>163</v>
      </c>
      <c r="BE369" s="226">
        <f>IF(N369="základní",J369,0)</f>
        <v>0</v>
      </c>
      <c r="BF369" s="226">
        <f>IF(N369="snížená",J369,0)</f>
        <v>0</v>
      </c>
      <c r="BG369" s="226">
        <f>IF(N369="zákl. přenesená",J369,0)</f>
        <v>0</v>
      </c>
      <c r="BH369" s="226">
        <f>IF(N369="sníž. přenesená",J369,0)</f>
        <v>0</v>
      </c>
      <c r="BI369" s="226">
        <f>IF(N369="nulová",J369,0)</f>
        <v>0</v>
      </c>
      <c r="BJ369" s="19" t="s">
        <v>79</v>
      </c>
      <c r="BK369" s="226">
        <f>ROUND(I369*H369,2)</f>
        <v>0</v>
      </c>
      <c r="BL369" s="19" t="s">
        <v>170</v>
      </c>
      <c r="BM369" s="225" t="s">
        <v>2065</v>
      </c>
    </row>
    <row r="370" spans="1:47" s="2" customFormat="1" ht="12">
      <c r="A370" s="40"/>
      <c r="B370" s="41"/>
      <c r="C370" s="42"/>
      <c r="D370" s="227" t="s">
        <v>172</v>
      </c>
      <c r="E370" s="42"/>
      <c r="F370" s="228" t="s">
        <v>2064</v>
      </c>
      <c r="G370" s="42"/>
      <c r="H370" s="42"/>
      <c r="I370" s="229"/>
      <c r="J370" s="42"/>
      <c r="K370" s="42"/>
      <c r="L370" s="46"/>
      <c r="M370" s="230"/>
      <c r="N370" s="231"/>
      <c r="O370" s="86"/>
      <c r="P370" s="86"/>
      <c r="Q370" s="86"/>
      <c r="R370" s="86"/>
      <c r="S370" s="86"/>
      <c r="T370" s="87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T370" s="19" t="s">
        <v>172</v>
      </c>
      <c r="AU370" s="19" t="s">
        <v>81</v>
      </c>
    </row>
    <row r="371" spans="1:51" s="13" customFormat="1" ht="12">
      <c r="A371" s="13"/>
      <c r="B371" s="234"/>
      <c r="C371" s="235"/>
      <c r="D371" s="227" t="s">
        <v>187</v>
      </c>
      <c r="E371" s="235"/>
      <c r="F371" s="237" t="s">
        <v>2066</v>
      </c>
      <c r="G371" s="235"/>
      <c r="H371" s="238">
        <v>272</v>
      </c>
      <c r="I371" s="239"/>
      <c r="J371" s="235"/>
      <c r="K371" s="235"/>
      <c r="L371" s="240"/>
      <c r="M371" s="241"/>
      <c r="N371" s="242"/>
      <c r="O371" s="242"/>
      <c r="P371" s="242"/>
      <c r="Q371" s="242"/>
      <c r="R371" s="242"/>
      <c r="S371" s="242"/>
      <c r="T371" s="24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4" t="s">
        <v>187</v>
      </c>
      <c r="AU371" s="244" t="s">
        <v>81</v>
      </c>
      <c r="AV371" s="13" t="s">
        <v>81</v>
      </c>
      <c r="AW371" s="13" t="s">
        <v>4</v>
      </c>
      <c r="AX371" s="13" t="s">
        <v>79</v>
      </c>
      <c r="AY371" s="244" t="s">
        <v>163</v>
      </c>
    </row>
    <row r="372" spans="1:65" s="2" customFormat="1" ht="24.15" customHeight="1">
      <c r="A372" s="40"/>
      <c r="B372" s="41"/>
      <c r="C372" s="256" t="s">
        <v>520</v>
      </c>
      <c r="D372" s="256" t="s">
        <v>279</v>
      </c>
      <c r="E372" s="257" t="s">
        <v>2067</v>
      </c>
      <c r="F372" s="258" t="s">
        <v>2068</v>
      </c>
      <c r="G372" s="259" t="s">
        <v>232</v>
      </c>
      <c r="H372" s="260">
        <v>90</v>
      </c>
      <c r="I372" s="261"/>
      <c r="J372" s="262">
        <f>ROUND(I372*H372,2)</f>
        <v>0</v>
      </c>
      <c r="K372" s="258" t="s">
        <v>169</v>
      </c>
      <c r="L372" s="263"/>
      <c r="M372" s="264" t="s">
        <v>19</v>
      </c>
      <c r="N372" s="265" t="s">
        <v>43</v>
      </c>
      <c r="O372" s="86"/>
      <c r="P372" s="223">
        <f>O372*H372</f>
        <v>0</v>
      </c>
      <c r="Q372" s="223">
        <v>0.0003</v>
      </c>
      <c r="R372" s="223">
        <f>Q372*H372</f>
        <v>0.026999999999999996</v>
      </c>
      <c r="S372" s="223">
        <v>0</v>
      </c>
      <c r="T372" s="224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25" t="s">
        <v>220</v>
      </c>
      <c r="AT372" s="225" t="s">
        <v>279</v>
      </c>
      <c r="AU372" s="225" t="s">
        <v>81</v>
      </c>
      <c r="AY372" s="19" t="s">
        <v>163</v>
      </c>
      <c r="BE372" s="226">
        <f>IF(N372="základní",J372,0)</f>
        <v>0</v>
      </c>
      <c r="BF372" s="226">
        <f>IF(N372="snížená",J372,0)</f>
        <v>0</v>
      </c>
      <c r="BG372" s="226">
        <f>IF(N372="zákl. přenesená",J372,0)</f>
        <v>0</v>
      </c>
      <c r="BH372" s="226">
        <f>IF(N372="sníž. přenesená",J372,0)</f>
        <v>0</v>
      </c>
      <c r="BI372" s="226">
        <f>IF(N372="nulová",J372,0)</f>
        <v>0</v>
      </c>
      <c r="BJ372" s="19" t="s">
        <v>79</v>
      </c>
      <c r="BK372" s="226">
        <f>ROUND(I372*H372,2)</f>
        <v>0</v>
      </c>
      <c r="BL372" s="19" t="s">
        <v>170</v>
      </c>
      <c r="BM372" s="225" t="s">
        <v>2069</v>
      </c>
    </row>
    <row r="373" spans="1:47" s="2" customFormat="1" ht="12">
      <c r="A373" s="40"/>
      <c r="B373" s="41"/>
      <c r="C373" s="42"/>
      <c r="D373" s="227" t="s">
        <v>172</v>
      </c>
      <c r="E373" s="42"/>
      <c r="F373" s="228" t="s">
        <v>2068</v>
      </c>
      <c r="G373" s="42"/>
      <c r="H373" s="42"/>
      <c r="I373" s="229"/>
      <c r="J373" s="42"/>
      <c r="K373" s="42"/>
      <c r="L373" s="46"/>
      <c r="M373" s="230"/>
      <c r="N373" s="231"/>
      <c r="O373" s="86"/>
      <c r="P373" s="86"/>
      <c r="Q373" s="86"/>
      <c r="R373" s="86"/>
      <c r="S373" s="86"/>
      <c r="T373" s="87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T373" s="19" t="s">
        <v>172</v>
      </c>
      <c r="AU373" s="19" t="s">
        <v>81</v>
      </c>
    </row>
    <row r="374" spans="1:51" s="13" customFormat="1" ht="12">
      <c r="A374" s="13"/>
      <c r="B374" s="234"/>
      <c r="C374" s="235"/>
      <c r="D374" s="227" t="s">
        <v>187</v>
      </c>
      <c r="E374" s="235"/>
      <c r="F374" s="237" t="s">
        <v>2070</v>
      </c>
      <c r="G374" s="235"/>
      <c r="H374" s="238">
        <v>90</v>
      </c>
      <c r="I374" s="239"/>
      <c r="J374" s="235"/>
      <c r="K374" s="235"/>
      <c r="L374" s="240"/>
      <c r="M374" s="241"/>
      <c r="N374" s="242"/>
      <c r="O374" s="242"/>
      <c r="P374" s="242"/>
      <c r="Q374" s="242"/>
      <c r="R374" s="242"/>
      <c r="S374" s="242"/>
      <c r="T374" s="24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4" t="s">
        <v>187</v>
      </c>
      <c r="AU374" s="244" t="s">
        <v>81</v>
      </c>
      <c r="AV374" s="13" t="s">
        <v>81</v>
      </c>
      <c r="AW374" s="13" t="s">
        <v>4</v>
      </c>
      <c r="AX374" s="13" t="s">
        <v>79</v>
      </c>
      <c r="AY374" s="244" t="s">
        <v>163</v>
      </c>
    </row>
    <row r="375" spans="1:65" s="2" customFormat="1" ht="24.15" customHeight="1">
      <c r="A375" s="40"/>
      <c r="B375" s="41"/>
      <c r="C375" s="256" t="s">
        <v>526</v>
      </c>
      <c r="D375" s="256" t="s">
        <v>279</v>
      </c>
      <c r="E375" s="257" t="s">
        <v>2071</v>
      </c>
      <c r="F375" s="258" t="s">
        <v>2072</v>
      </c>
      <c r="G375" s="259" t="s">
        <v>232</v>
      </c>
      <c r="H375" s="260">
        <v>90</v>
      </c>
      <c r="I375" s="261"/>
      <c r="J375" s="262">
        <f>ROUND(I375*H375,2)</f>
        <v>0</v>
      </c>
      <c r="K375" s="258" t="s">
        <v>169</v>
      </c>
      <c r="L375" s="263"/>
      <c r="M375" s="264" t="s">
        <v>19</v>
      </c>
      <c r="N375" s="265" t="s">
        <v>43</v>
      </c>
      <c r="O375" s="86"/>
      <c r="P375" s="223">
        <f>O375*H375</f>
        <v>0</v>
      </c>
      <c r="Q375" s="223">
        <v>0.0002</v>
      </c>
      <c r="R375" s="223">
        <f>Q375*H375</f>
        <v>0.018000000000000002</v>
      </c>
      <c r="S375" s="223">
        <v>0</v>
      </c>
      <c r="T375" s="224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25" t="s">
        <v>220</v>
      </c>
      <c r="AT375" s="225" t="s">
        <v>279</v>
      </c>
      <c r="AU375" s="225" t="s">
        <v>81</v>
      </c>
      <c r="AY375" s="19" t="s">
        <v>163</v>
      </c>
      <c r="BE375" s="226">
        <f>IF(N375="základní",J375,0)</f>
        <v>0</v>
      </c>
      <c r="BF375" s="226">
        <f>IF(N375="snížená",J375,0)</f>
        <v>0</v>
      </c>
      <c r="BG375" s="226">
        <f>IF(N375="zákl. přenesená",J375,0)</f>
        <v>0</v>
      </c>
      <c r="BH375" s="226">
        <f>IF(N375="sníž. přenesená",J375,0)</f>
        <v>0</v>
      </c>
      <c r="BI375" s="226">
        <f>IF(N375="nulová",J375,0)</f>
        <v>0</v>
      </c>
      <c r="BJ375" s="19" t="s">
        <v>79</v>
      </c>
      <c r="BK375" s="226">
        <f>ROUND(I375*H375,2)</f>
        <v>0</v>
      </c>
      <c r="BL375" s="19" t="s">
        <v>170</v>
      </c>
      <c r="BM375" s="225" t="s">
        <v>2073</v>
      </c>
    </row>
    <row r="376" spans="1:47" s="2" customFormat="1" ht="12">
      <c r="A376" s="40"/>
      <c r="B376" s="41"/>
      <c r="C376" s="42"/>
      <c r="D376" s="227" t="s">
        <v>172</v>
      </c>
      <c r="E376" s="42"/>
      <c r="F376" s="228" t="s">
        <v>2072</v>
      </c>
      <c r="G376" s="42"/>
      <c r="H376" s="42"/>
      <c r="I376" s="229"/>
      <c r="J376" s="42"/>
      <c r="K376" s="42"/>
      <c r="L376" s="46"/>
      <c r="M376" s="230"/>
      <c r="N376" s="231"/>
      <c r="O376" s="86"/>
      <c r="P376" s="86"/>
      <c r="Q376" s="86"/>
      <c r="R376" s="86"/>
      <c r="S376" s="86"/>
      <c r="T376" s="87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T376" s="19" t="s">
        <v>172</v>
      </c>
      <c r="AU376" s="19" t="s">
        <v>81</v>
      </c>
    </row>
    <row r="377" spans="1:51" s="13" customFormat="1" ht="12">
      <c r="A377" s="13"/>
      <c r="B377" s="234"/>
      <c r="C377" s="235"/>
      <c r="D377" s="227" t="s">
        <v>187</v>
      </c>
      <c r="E377" s="235"/>
      <c r="F377" s="237" t="s">
        <v>2070</v>
      </c>
      <c r="G377" s="235"/>
      <c r="H377" s="238">
        <v>90</v>
      </c>
      <c r="I377" s="239"/>
      <c r="J377" s="235"/>
      <c r="K377" s="235"/>
      <c r="L377" s="240"/>
      <c r="M377" s="241"/>
      <c r="N377" s="242"/>
      <c r="O377" s="242"/>
      <c r="P377" s="242"/>
      <c r="Q377" s="242"/>
      <c r="R377" s="242"/>
      <c r="S377" s="242"/>
      <c r="T377" s="24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4" t="s">
        <v>187</v>
      </c>
      <c r="AU377" s="244" t="s">
        <v>81</v>
      </c>
      <c r="AV377" s="13" t="s">
        <v>81</v>
      </c>
      <c r="AW377" s="13" t="s">
        <v>4</v>
      </c>
      <c r="AX377" s="13" t="s">
        <v>79</v>
      </c>
      <c r="AY377" s="244" t="s">
        <v>163</v>
      </c>
    </row>
    <row r="378" spans="1:65" s="2" customFormat="1" ht="24.15" customHeight="1">
      <c r="A378" s="40"/>
      <c r="B378" s="41"/>
      <c r="C378" s="214" t="s">
        <v>532</v>
      </c>
      <c r="D378" s="214" t="s">
        <v>165</v>
      </c>
      <c r="E378" s="215" t="s">
        <v>2074</v>
      </c>
      <c r="F378" s="216" t="s">
        <v>2075</v>
      </c>
      <c r="G378" s="217" t="s">
        <v>168</v>
      </c>
      <c r="H378" s="218">
        <v>18.2</v>
      </c>
      <c r="I378" s="219"/>
      <c r="J378" s="220">
        <f>ROUND(I378*H378,2)</f>
        <v>0</v>
      </c>
      <c r="K378" s="216" t="s">
        <v>169</v>
      </c>
      <c r="L378" s="46"/>
      <c r="M378" s="221" t="s">
        <v>19</v>
      </c>
      <c r="N378" s="222" t="s">
        <v>43</v>
      </c>
      <c r="O378" s="86"/>
      <c r="P378" s="223">
        <f>O378*H378</f>
        <v>0</v>
      </c>
      <c r="Q378" s="223">
        <v>0.0057</v>
      </c>
      <c r="R378" s="223">
        <f>Q378*H378</f>
        <v>0.10374</v>
      </c>
      <c r="S378" s="223">
        <v>0</v>
      </c>
      <c r="T378" s="224">
        <f>S378*H378</f>
        <v>0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25" t="s">
        <v>170</v>
      </c>
      <c r="AT378" s="225" t="s">
        <v>165</v>
      </c>
      <c r="AU378" s="225" t="s">
        <v>81</v>
      </c>
      <c r="AY378" s="19" t="s">
        <v>163</v>
      </c>
      <c r="BE378" s="226">
        <f>IF(N378="základní",J378,0)</f>
        <v>0</v>
      </c>
      <c r="BF378" s="226">
        <f>IF(N378="snížená",J378,0)</f>
        <v>0</v>
      </c>
      <c r="BG378" s="226">
        <f>IF(N378="zákl. přenesená",J378,0)</f>
        <v>0</v>
      </c>
      <c r="BH378" s="226">
        <f>IF(N378="sníž. přenesená",J378,0)</f>
        <v>0</v>
      </c>
      <c r="BI378" s="226">
        <f>IF(N378="nulová",J378,0)</f>
        <v>0</v>
      </c>
      <c r="BJ378" s="19" t="s">
        <v>79</v>
      </c>
      <c r="BK378" s="226">
        <f>ROUND(I378*H378,2)</f>
        <v>0</v>
      </c>
      <c r="BL378" s="19" t="s">
        <v>170</v>
      </c>
      <c r="BM378" s="225" t="s">
        <v>2076</v>
      </c>
    </row>
    <row r="379" spans="1:47" s="2" customFormat="1" ht="12">
      <c r="A379" s="40"/>
      <c r="B379" s="41"/>
      <c r="C379" s="42"/>
      <c r="D379" s="227" t="s">
        <v>172</v>
      </c>
      <c r="E379" s="42"/>
      <c r="F379" s="228" t="s">
        <v>2077</v>
      </c>
      <c r="G379" s="42"/>
      <c r="H379" s="42"/>
      <c r="I379" s="229"/>
      <c r="J379" s="42"/>
      <c r="K379" s="42"/>
      <c r="L379" s="46"/>
      <c r="M379" s="230"/>
      <c r="N379" s="231"/>
      <c r="O379" s="86"/>
      <c r="P379" s="86"/>
      <c r="Q379" s="86"/>
      <c r="R379" s="86"/>
      <c r="S379" s="86"/>
      <c r="T379" s="87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T379" s="19" t="s">
        <v>172</v>
      </c>
      <c r="AU379" s="19" t="s">
        <v>81</v>
      </c>
    </row>
    <row r="380" spans="1:47" s="2" customFormat="1" ht="12">
      <c r="A380" s="40"/>
      <c r="B380" s="41"/>
      <c r="C380" s="42"/>
      <c r="D380" s="232" t="s">
        <v>174</v>
      </c>
      <c r="E380" s="42"/>
      <c r="F380" s="233" t="s">
        <v>2078</v>
      </c>
      <c r="G380" s="42"/>
      <c r="H380" s="42"/>
      <c r="I380" s="229"/>
      <c r="J380" s="42"/>
      <c r="K380" s="42"/>
      <c r="L380" s="46"/>
      <c r="M380" s="230"/>
      <c r="N380" s="231"/>
      <c r="O380" s="86"/>
      <c r="P380" s="86"/>
      <c r="Q380" s="86"/>
      <c r="R380" s="86"/>
      <c r="S380" s="86"/>
      <c r="T380" s="87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T380" s="19" t="s">
        <v>174</v>
      </c>
      <c r="AU380" s="19" t="s">
        <v>81</v>
      </c>
    </row>
    <row r="381" spans="1:65" s="2" customFormat="1" ht="24.15" customHeight="1">
      <c r="A381" s="40"/>
      <c r="B381" s="41"/>
      <c r="C381" s="214" t="s">
        <v>538</v>
      </c>
      <c r="D381" s="214" t="s">
        <v>165</v>
      </c>
      <c r="E381" s="215" t="s">
        <v>2079</v>
      </c>
      <c r="F381" s="216" t="s">
        <v>2080</v>
      </c>
      <c r="G381" s="217" t="s">
        <v>168</v>
      </c>
      <c r="H381" s="218">
        <v>1372.805</v>
      </c>
      <c r="I381" s="219"/>
      <c r="J381" s="220">
        <f>ROUND(I381*H381,2)</f>
        <v>0</v>
      </c>
      <c r="K381" s="216" t="s">
        <v>169</v>
      </c>
      <c r="L381" s="46"/>
      <c r="M381" s="221" t="s">
        <v>19</v>
      </c>
      <c r="N381" s="222" t="s">
        <v>43</v>
      </c>
      <c r="O381" s="86"/>
      <c r="P381" s="223">
        <f>O381*H381</f>
        <v>0</v>
      </c>
      <c r="Q381" s="223">
        <v>0.00275</v>
      </c>
      <c r="R381" s="223">
        <f>Q381*H381</f>
        <v>3.77521375</v>
      </c>
      <c r="S381" s="223">
        <v>0</v>
      </c>
      <c r="T381" s="224">
        <f>S381*H381</f>
        <v>0</v>
      </c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R381" s="225" t="s">
        <v>170</v>
      </c>
      <c r="AT381" s="225" t="s">
        <v>165</v>
      </c>
      <c r="AU381" s="225" t="s">
        <v>81</v>
      </c>
      <c r="AY381" s="19" t="s">
        <v>163</v>
      </c>
      <c r="BE381" s="226">
        <f>IF(N381="základní",J381,0)</f>
        <v>0</v>
      </c>
      <c r="BF381" s="226">
        <f>IF(N381="snížená",J381,0)</f>
        <v>0</v>
      </c>
      <c r="BG381" s="226">
        <f>IF(N381="zákl. přenesená",J381,0)</f>
        <v>0</v>
      </c>
      <c r="BH381" s="226">
        <f>IF(N381="sníž. přenesená",J381,0)</f>
        <v>0</v>
      </c>
      <c r="BI381" s="226">
        <f>IF(N381="nulová",J381,0)</f>
        <v>0</v>
      </c>
      <c r="BJ381" s="19" t="s">
        <v>79</v>
      </c>
      <c r="BK381" s="226">
        <f>ROUND(I381*H381,2)</f>
        <v>0</v>
      </c>
      <c r="BL381" s="19" t="s">
        <v>170</v>
      </c>
      <c r="BM381" s="225" t="s">
        <v>2081</v>
      </c>
    </row>
    <row r="382" spans="1:47" s="2" customFormat="1" ht="12">
      <c r="A382" s="40"/>
      <c r="B382" s="41"/>
      <c r="C382" s="42"/>
      <c r="D382" s="227" t="s">
        <v>172</v>
      </c>
      <c r="E382" s="42"/>
      <c r="F382" s="228" t="s">
        <v>2082</v>
      </c>
      <c r="G382" s="42"/>
      <c r="H382" s="42"/>
      <c r="I382" s="229"/>
      <c r="J382" s="42"/>
      <c r="K382" s="42"/>
      <c r="L382" s="46"/>
      <c r="M382" s="230"/>
      <c r="N382" s="231"/>
      <c r="O382" s="86"/>
      <c r="P382" s="86"/>
      <c r="Q382" s="86"/>
      <c r="R382" s="86"/>
      <c r="S382" s="86"/>
      <c r="T382" s="87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T382" s="19" t="s">
        <v>172</v>
      </c>
      <c r="AU382" s="19" t="s">
        <v>81</v>
      </c>
    </row>
    <row r="383" spans="1:47" s="2" customFormat="1" ht="12">
      <c r="A383" s="40"/>
      <c r="B383" s="41"/>
      <c r="C383" s="42"/>
      <c r="D383" s="232" t="s">
        <v>174</v>
      </c>
      <c r="E383" s="42"/>
      <c r="F383" s="233" t="s">
        <v>2083</v>
      </c>
      <c r="G383" s="42"/>
      <c r="H383" s="42"/>
      <c r="I383" s="229"/>
      <c r="J383" s="42"/>
      <c r="K383" s="42"/>
      <c r="L383" s="46"/>
      <c r="M383" s="230"/>
      <c r="N383" s="231"/>
      <c r="O383" s="86"/>
      <c r="P383" s="86"/>
      <c r="Q383" s="86"/>
      <c r="R383" s="86"/>
      <c r="S383" s="86"/>
      <c r="T383" s="87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T383" s="19" t="s">
        <v>174</v>
      </c>
      <c r="AU383" s="19" t="s">
        <v>81</v>
      </c>
    </row>
    <row r="384" spans="1:47" s="2" customFormat="1" ht="12">
      <c r="A384" s="40"/>
      <c r="B384" s="41"/>
      <c r="C384" s="42"/>
      <c r="D384" s="227" t="s">
        <v>301</v>
      </c>
      <c r="E384" s="42"/>
      <c r="F384" s="266" t="s">
        <v>2084</v>
      </c>
      <c r="G384" s="42"/>
      <c r="H384" s="42"/>
      <c r="I384" s="229"/>
      <c r="J384" s="42"/>
      <c r="K384" s="42"/>
      <c r="L384" s="46"/>
      <c r="M384" s="230"/>
      <c r="N384" s="231"/>
      <c r="O384" s="86"/>
      <c r="P384" s="86"/>
      <c r="Q384" s="86"/>
      <c r="R384" s="86"/>
      <c r="S384" s="86"/>
      <c r="T384" s="87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T384" s="19" t="s">
        <v>301</v>
      </c>
      <c r="AU384" s="19" t="s">
        <v>81</v>
      </c>
    </row>
    <row r="385" spans="1:65" s="2" customFormat="1" ht="21.75" customHeight="1">
      <c r="A385" s="40"/>
      <c r="B385" s="41"/>
      <c r="C385" s="214" t="s">
        <v>545</v>
      </c>
      <c r="D385" s="214" t="s">
        <v>165</v>
      </c>
      <c r="E385" s="215" t="s">
        <v>2085</v>
      </c>
      <c r="F385" s="216" t="s">
        <v>2086</v>
      </c>
      <c r="G385" s="217" t="s">
        <v>168</v>
      </c>
      <c r="H385" s="218">
        <v>272.303</v>
      </c>
      <c r="I385" s="219"/>
      <c r="J385" s="220">
        <f>ROUND(I385*H385,2)</f>
        <v>0</v>
      </c>
      <c r="K385" s="216" t="s">
        <v>169</v>
      </c>
      <c r="L385" s="46"/>
      <c r="M385" s="221" t="s">
        <v>19</v>
      </c>
      <c r="N385" s="222" t="s">
        <v>43</v>
      </c>
      <c r="O385" s="86"/>
      <c r="P385" s="223">
        <f>O385*H385</f>
        <v>0</v>
      </c>
      <c r="Q385" s="223">
        <v>0</v>
      </c>
      <c r="R385" s="223">
        <f>Q385*H385</f>
        <v>0</v>
      </c>
      <c r="S385" s="223">
        <v>1E-05</v>
      </c>
      <c r="T385" s="224">
        <f>S385*H385</f>
        <v>0.00272303</v>
      </c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25" t="s">
        <v>170</v>
      </c>
      <c r="AT385" s="225" t="s">
        <v>165</v>
      </c>
      <c r="AU385" s="225" t="s">
        <v>81</v>
      </c>
      <c r="AY385" s="19" t="s">
        <v>163</v>
      </c>
      <c r="BE385" s="226">
        <f>IF(N385="základní",J385,0)</f>
        <v>0</v>
      </c>
      <c r="BF385" s="226">
        <f>IF(N385="snížená",J385,0)</f>
        <v>0</v>
      </c>
      <c r="BG385" s="226">
        <f>IF(N385="zákl. přenesená",J385,0)</f>
        <v>0</v>
      </c>
      <c r="BH385" s="226">
        <f>IF(N385="sníž. přenesená",J385,0)</f>
        <v>0</v>
      </c>
      <c r="BI385" s="226">
        <f>IF(N385="nulová",J385,0)</f>
        <v>0</v>
      </c>
      <c r="BJ385" s="19" t="s">
        <v>79</v>
      </c>
      <c r="BK385" s="226">
        <f>ROUND(I385*H385,2)</f>
        <v>0</v>
      </c>
      <c r="BL385" s="19" t="s">
        <v>170</v>
      </c>
      <c r="BM385" s="225" t="s">
        <v>2087</v>
      </c>
    </row>
    <row r="386" spans="1:47" s="2" customFormat="1" ht="12">
      <c r="A386" s="40"/>
      <c r="B386" s="41"/>
      <c r="C386" s="42"/>
      <c r="D386" s="227" t="s">
        <v>172</v>
      </c>
      <c r="E386" s="42"/>
      <c r="F386" s="228" t="s">
        <v>2088</v>
      </c>
      <c r="G386" s="42"/>
      <c r="H386" s="42"/>
      <c r="I386" s="229"/>
      <c r="J386" s="42"/>
      <c r="K386" s="42"/>
      <c r="L386" s="46"/>
      <c r="M386" s="230"/>
      <c r="N386" s="231"/>
      <c r="O386" s="86"/>
      <c r="P386" s="86"/>
      <c r="Q386" s="86"/>
      <c r="R386" s="86"/>
      <c r="S386" s="86"/>
      <c r="T386" s="87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T386" s="19" t="s">
        <v>172</v>
      </c>
      <c r="AU386" s="19" t="s">
        <v>81</v>
      </c>
    </row>
    <row r="387" spans="1:47" s="2" customFormat="1" ht="12">
      <c r="A387" s="40"/>
      <c r="B387" s="41"/>
      <c r="C387" s="42"/>
      <c r="D387" s="232" t="s">
        <v>174</v>
      </c>
      <c r="E387" s="42"/>
      <c r="F387" s="233" t="s">
        <v>2089</v>
      </c>
      <c r="G387" s="42"/>
      <c r="H387" s="42"/>
      <c r="I387" s="229"/>
      <c r="J387" s="42"/>
      <c r="K387" s="42"/>
      <c r="L387" s="46"/>
      <c r="M387" s="230"/>
      <c r="N387" s="231"/>
      <c r="O387" s="86"/>
      <c r="P387" s="86"/>
      <c r="Q387" s="86"/>
      <c r="R387" s="86"/>
      <c r="S387" s="86"/>
      <c r="T387" s="87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T387" s="19" t="s">
        <v>174</v>
      </c>
      <c r="AU387" s="19" t="s">
        <v>81</v>
      </c>
    </row>
    <row r="388" spans="1:51" s="13" customFormat="1" ht="12">
      <c r="A388" s="13"/>
      <c r="B388" s="234"/>
      <c r="C388" s="235"/>
      <c r="D388" s="227" t="s">
        <v>187</v>
      </c>
      <c r="E388" s="236" t="s">
        <v>19</v>
      </c>
      <c r="F388" s="237" t="s">
        <v>2090</v>
      </c>
      <c r="G388" s="235"/>
      <c r="H388" s="238">
        <v>204.203</v>
      </c>
      <c r="I388" s="239"/>
      <c r="J388" s="235"/>
      <c r="K388" s="235"/>
      <c r="L388" s="240"/>
      <c r="M388" s="241"/>
      <c r="N388" s="242"/>
      <c r="O388" s="242"/>
      <c r="P388" s="242"/>
      <c r="Q388" s="242"/>
      <c r="R388" s="242"/>
      <c r="S388" s="242"/>
      <c r="T388" s="24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4" t="s">
        <v>187</v>
      </c>
      <c r="AU388" s="244" t="s">
        <v>81</v>
      </c>
      <c r="AV388" s="13" t="s">
        <v>81</v>
      </c>
      <c r="AW388" s="13" t="s">
        <v>33</v>
      </c>
      <c r="AX388" s="13" t="s">
        <v>72</v>
      </c>
      <c r="AY388" s="244" t="s">
        <v>163</v>
      </c>
    </row>
    <row r="389" spans="1:51" s="13" customFormat="1" ht="12">
      <c r="A389" s="13"/>
      <c r="B389" s="234"/>
      <c r="C389" s="235"/>
      <c r="D389" s="227" t="s">
        <v>187</v>
      </c>
      <c r="E389" s="236" t="s">
        <v>19</v>
      </c>
      <c r="F389" s="237" t="s">
        <v>2091</v>
      </c>
      <c r="G389" s="235"/>
      <c r="H389" s="238">
        <v>22.3</v>
      </c>
      <c r="I389" s="239"/>
      <c r="J389" s="235"/>
      <c r="K389" s="235"/>
      <c r="L389" s="240"/>
      <c r="M389" s="241"/>
      <c r="N389" s="242"/>
      <c r="O389" s="242"/>
      <c r="P389" s="242"/>
      <c r="Q389" s="242"/>
      <c r="R389" s="242"/>
      <c r="S389" s="242"/>
      <c r="T389" s="24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4" t="s">
        <v>187</v>
      </c>
      <c r="AU389" s="244" t="s">
        <v>81</v>
      </c>
      <c r="AV389" s="13" t="s">
        <v>81</v>
      </c>
      <c r="AW389" s="13" t="s">
        <v>33</v>
      </c>
      <c r="AX389" s="13" t="s">
        <v>72</v>
      </c>
      <c r="AY389" s="244" t="s">
        <v>163</v>
      </c>
    </row>
    <row r="390" spans="1:51" s="13" customFormat="1" ht="12">
      <c r="A390" s="13"/>
      <c r="B390" s="234"/>
      <c r="C390" s="235"/>
      <c r="D390" s="227" t="s">
        <v>187</v>
      </c>
      <c r="E390" s="236" t="s">
        <v>19</v>
      </c>
      <c r="F390" s="237" t="s">
        <v>2092</v>
      </c>
      <c r="G390" s="235"/>
      <c r="H390" s="238">
        <v>45.8</v>
      </c>
      <c r="I390" s="239"/>
      <c r="J390" s="235"/>
      <c r="K390" s="235"/>
      <c r="L390" s="240"/>
      <c r="M390" s="241"/>
      <c r="N390" s="242"/>
      <c r="O390" s="242"/>
      <c r="P390" s="242"/>
      <c r="Q390" s="242"/>
      <c r="R390" s="242"/>
      <c r="S390" s="242"/>
      <c r="T390" s="24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4" t="s">
        <v>187</v>
      </c>
      <c r="AU390" s="244" t="s">
        <v>81</v>
      </c>
      <c r="AV390" s="13" t="s">
        <v>81</v>
      </c>
      <c r="AW390" s="13" t="s">
        <v>33</v>
      </c>
      <c r="AX390" s="13" t="s">
        <v>72</v>
      </c>
      <c r="AY390" s="244" t="s">
        <v>163</v>
      </c>
    </row>
    <row r="391" spans="1:51" s="14" customFormat="1" ht="12">
      <c r="A391" s="14"/>
      <c r="B391" s="245"/>
      <c r="C391" s="246"/>
      <c r="D391" s="227" t="s">
        <v>187</v>
      </c>
      <c r="E391" s="247" t="s">
        <v>19</v>
      </c>
      <c r="F391" s="248" t="s">
        <v>190</v>
      </c>
      <c r="G391" s="246"/>
      <c r="H391" s="249">
        <v>272.303</v>
      </c>
      <c r="I391" s="250"/>
      <c r="J391" s="246"/>
      <c r="K391" s="246"/>
      <c r="L391" s="251"/>
      <c r="M391" s="252"/>
      <c r="N391" s="253"/>
      <c r="O391" s="253"/>
      <c r="P391" s="253"/>
      <c r="Q391" s="253"/>
      <c r="R391" s="253"/>
      <c r="S391" s="253"/>
      <c r="T391" s="25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55" t="s">
        <v>187</v>
      </c>
      <c r="AU391" s="255" t="s">
        <v>81</v>
      </c>
      <c r="AV391" s="14" t="s">
        <v>170</v>
      </c>
      <c r="AW391" s="14" t="s">
        <v>33</v>
      </c>
      <c r="AX391" s="14" t="s">
        <v>79</v>
      </c>
      <c r="AY391" s="255" t="s">
        <v>163</v>
      </c>
    </row>
    <row r="392" spans="1:65" s="2" customFormat="1" ht="33" customHeight="1">
      <c r="A392" s="40"/>
      <c r="B392" s="41"/>
      <c r="C392" s="214" t="s">
        <v>552</v>
      </c>
      <c r="D392" s="214" t="s">
        <v>165</v>
      </c>
      <c r="E392" s="215" t="s">
        <v>2093</v>
      </c>
      <c r="F392" s="216" t="s">
        <v>2094</v>
      </c>
      <c r="G392" s="217" t="s">
        <v>193</v>
      </c>
      <c r="H392" s="218">
        <v>3.66</v>
      </c>
      <c r="I392" s="219"/>
      <c r="J392" s="220">
        <f>ROUND(I392*H392,2)</f>
        <v>0</v>
      </c>
      <c r="K392" s="216" t="s">
        <v>169</v>
      </c>
      <c r="L392" s="46"/>
      <c r="M392" s="221" t="s">
        <v>19</v>
      </c>
      <c r="N392" s="222" t="s">
        <v>43</v>
      </c>
      <c r="O392" s="86"/>
      <c r="P392" s="223">
        <f>O392*H392</f>
        <v>0</v>
      </c>
      <c r="Q392" s="223">
        <v>2.50187</v>
      </c>
      <c r="R392" s="223">
        <f>Q392*H392</f>
        <v>9.1568442</v>
      </c>
      <c r="S392" s="223">
        <v>0</v>
      </c>
      <c r="T392" s="224">
        <f>S392*H392</f>
        <v>0</v>
      </c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R392" s="225" t="s">
        <v>170</v>
      </c>
      <c r="AT392" s="225" t="s">
        <v>165</v>
      </c>
      <c r="AU392" s="225" t="s">
        <v>81</v>
      </c>
      <c r="AY392" s="19" t="s">
        <v>163</v>
      </c>
      <c r="BE392" s="226">
        <f>IF(N392="základní",J392,0)</f>
        <v>0</v>
      </c>
      <c r="BF392" s="226">
        <f>IF(N392="snížená",J392,0)</f>
        <v>0</v>
      </c>
      <c r="BG392" s="226">
        <f>IF(N392="zákl. přenesená",J392,0)</f>
        <v>0</v>
      </c>
      <c r="BH392" s="226">
        <f>IF(N392="sníž. přenesená",J392,0)</f>
        <v>0</v>
      </c>
      <c r="BI392" s="226">
        <f>IF(N392="nulová",J392,0)</f>
        <v>0</v>
      </c>
      <c r="BJ392" s="19" t="s">
        <v>79</v>
      </c>
      <c r="BK392" s="226">
        <f>ROUND(I392*H392,2)</f>
        <v>0</v>
      </c>
      <c r="BL392" s="19" t="s">
        <v>170</v>
      </c>
      <c r="BM392" s="225" t="s">
        <v>2095</v>
      </c>
    </row>
    <row r="393" spans="1:47" s="2" customFormat="1" ht="12">
      <c r="A393" s="40"/>
      <c r="B393" s="41"/>
      <c r="C393" s="42"/>
      <c r="D393" s="227" t="s">
        <v>172</v>
      </c>
      <c r="E393" s="42"/>
      <c r="F393" s="228" t="s">
        <v>2096</v>
      </c>
      <c r="G393" s="42"/>
      <c r="H393" s="42"/>
      <c r="I393" s="229"/>
      <c r="J393" s="42"/>
      <c r="K393" s="42"/>
      <c r="L393" s="46"/>
      <c r="M393" s="230"/>
      <c r="N393" s="231"/>
      <c r="O393" s="86"/>
      <c r="P393" s="86"/>
      <c r="Q393" s="86"/>
      <c r="R393" s="86"/>
      <c r="S393" s="86"/>
      <c r="T393" s="87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T393" s="19" t="s">
        <v>172</v>
      </c>
      <c r="AU393" s="19" t="s">
        <v>81</v>
      </c>
    </row>
    <row r="394" spans="1:47" s="2" customFormat="1" ht="12">
      <c r="A394" s="40"/>
      <c r="B394" s="41"/>
      <c r="C394" s="42"/>
      <c r="D394" s="232" t="s">
        <v>174</v>
      </c>
      <c r="E394" s="42"/>
      <c r="F394" s="233" t="s">
        <v>2097</v>
      </c>
      <c r="G394" s="42"/>
      <c r="H394" s="42"/>
      <c r="I394" s="229"/>
      <c r="J394" s="42"/>
      <c r="K394" s="42"/>
      <c r="L394" s="46"/>
      <c r="M394" s="230"/>
      <c r="N394" s="231"/>
      <c r="O394" s="86"/>
      <c r="P394" s="86"/>
      <c r="Q394" s="86"/>
      <c r="R394" s="86"/>
      <c r="S394" s="86"/>
      <c r="T394" s="87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T394" s="19" t="s">
        <v>174</v>
      </c>
      <c r="AU394" s="19" t="s">
        <v>81</v>
      </c>
    </row>
    <row r="395" spans="1:51" s="13" customFormat="1" ht="12">
      <c r="A395" s="13"/>
      <c r="B395" s="234"/>
      <c r="C395" s="235"/>
      <c r="D395" s="227" t="s">
        <v>187</v>
      </c>
      <c r="E395" s="236" t="s">
        <v>19</v>
      </c>
      <c r="F395" s="237" t="s">
        <v>2098</v>
      </c>
      <c r="G395" s="235"/>
      <c r="H395" s="238">
        <v>3.66</v>
      </c>
      <c r="I395" s="239"/>
      <c r="J395" s="235"/>
      <c r="K395" s="235"/>
      <c r="L395" s="240"/>
      <c r="M395" s="241"/>
      <c r="N395" s="242"/>
      <c r="O395" s="242"/>
      <c r="P395" s="242"/>
      <c r="Q395" s="242"/>
      <c r="R395" s="242"/>
      <c r="S395" s="242"/>
      <c r="T395" s="24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4" t="s">
        <v>187</v>
      </c>
      <c r="AU395" s="244" t="s">
        <v>81</v>
      </c>
      <c r="AV395" s="13" t="s">
        <v>81</v>
      </c>
      <c r="AW395" s="13" t="s">
        <v>33</v>
      </c>
      <c r="AX395" s="13" t="s">
        <v>79</v>
      </c>
      <c r="AY395" s="244" t="s">
        <v>163</v>
      </c>
    </row>
    <row r="396" spans="1:65" s="2" customFormat="1" ht="16.5" customHeight="1">
      <c r="A396" s="40"/>
      <c r="B396" s="41"/>
      <c r="C396" s="214" t="s">
        <v>562</v>
      </c>
      <c r="D396" s="214" t="s">
        <v>165</v>
      </c>
      <c r="E396" s="215" t="s">
        <v>2099</v>
      </c>
      <c r="F396" s="216" t="s">
        <v>2100</v>
      </c>
      <c r="G396" s="217" t="s">
        <v>223</v>
      </c>
      <c r="H396" s="218">
        <v>0.214</v>
      </c>
      <c r="I396" s="219"/>
      <c r="J396" s="220">
        <f>ROUND(I396*H396,2)</f>
        <v>0</v>
      </c>
      <c r="K396" s="216" t="s">
        <v>169</v>
      </c>
      <c r="L396" s="46"/>
      <c r="M396" s="221" t="s">
        <v>19</v>
      </c>
      <c r="N396" s="222" t="s">
        <v>43</v>
      </c>
      <c r="O396" s="86"/>
      <c r="P396" s="223">
        <f>O396*H396</f>
        <v>0</v>
      </c>
      <c r="Q396" s="223">
        <v>1.06277</v>
      </c>
      <c r="R396" s="223">
        <f>Q396*H396</f>
        <v>0.22743278</v>
      </c>
      <c r="S396" s="223">
        <v>0</v>
      </c>
      <c r="T396" s="224">
        <f>S396*H396</f>
        <v>0</v>
      </c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R396" s="225" t="s">
        <v>170</v>
      </c>
      <c r="AT396" s="225" t="s">
        <v>165</v>
      </c>
      <c r="AU396" s="225" t="s">
        <v>81</v>
      </c>
      <c r="AY396" s="19" t="s">
        <v>163</v>
      </c>
      <c r="BE396" s="226">
        <f>IF(N396="základní",J396,0)</f>
        <v>0</v>
      </c>
      <c r="BF396" s="226">
        <f>IF(N396="snížená",J396,0)</f>
        <v>0</v>
      </c>
      <c r="BG396" s="226">
        <f>IF(N396="zákl. přenesená",J396,0)</f>
        <v>0</v>
      </c>
      <c r="BH396" s="226">
        <f>IF(N396="sníž. přenesená",J396,0)</f>
        <v>0</v>
      </c>
      <c r="BI396" s="226">
        <f>IF(N396="nulová",J396,0)</f>
        <v>0</v>
      </c>
      <c r="BJ396" s="19" t="s">
        <v>79</v>
      </c>
      <c r="BK396" s="226">
        <f>ROUND(I396*H396,2)</f>
        <v>0</v>
      </c>
      <c r="BL396" s="19" t="s">
        <v>170</v>
      </c>
      <c r="BM396" s="225" t="s">
        <v>2101</v>
      </c>
    </row>
    <row r="397" spans="1:47" s="2" customFormat="1" ht="12">
      <c r="A397" s="40"/>
      <c r="B397" s="41"/>
      <c r="C397" s="42"/>
      <c r="D397" s="227" t="s">
        <v>172</v>
      </c>
      <c r="E397" s="42"/>
      <c r="F397" s="228" t="s">
        <v>2102</v>
      </c>
      <c r="G397" s="42"/>
      <c r="H397" s="42"/>
      <c r="I397" s="229"/>
      <c r="J397" s="42"/>
      <c r="K397" s="42"/>
      <c r="L397" s="46"/>
      <c r="M397" s="230"/>
      <c r="N397" s="231"/>
      <c r="O397" s="86"/>
      <c r="P397" s="86"/>
      <c r="Q397" s="86"/>
      <c r="R397" s="86"/>
      <c r="S397" s="86"/>
      <c r="T397" s="87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T397" s="19" t="s">
        <v>172</v>
      </c>
      <c r="AU397" s="19" t="s">
        <v>81</v>
      </c>
    </row>
    <row r="398" spans="1:47" s="2" customFormat="1" ht="12">
      <c r="A398" s="40"/>
      <c r="B398" s="41"/>
      <c r="C398" s="42"/>
      <c r="D398" s="232" t="s">
        <v>174</v>
      </c>
      <c r="E398" s="42"/>
      <c r="F398" s="233" t="s">
        <v>2103</v>
      </c>
      <c r="G398" s="42"/>
      <c r="H398" s="42"/>
      <c r="I398" s="229"/>
      <c r="J398" s="42"/>
      <c r="K398" s="42"/>
      <c r="L398" s="46"/>
      <c r="M398" s="230"/>
      <c r="N398" s="231"/>
      <c r="O398" s="86"/>
      <c r="P398" s="86"/>
      <c r="Q398" s="86"/>
      <c r="R398" s="86"/>
      <c r="S398" s="86"/>
      <c r="T398" s="87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T398" s="19" t="s">
        <v>174</v>
      </c>
      <c r="AU398" s="19" t="s">
        <v>81</v>
      </c>
    </row>
    <row r="399" spans="1:51" s="13" customFormat="1" ht="12">
      <c r="A399" s="13"/>
      <c r="B399" s="234"/>
      <c r="C399" s="235"/>
      <c r="D399" s="227" t="s">
        <v>187</v>
      </c>
      <c r="E399" s="236" t="s">
        <v>19</v>
      </c>
      <c r="F399" s="237" t="s">
        <v>2104</v>
      </c>
      <c r="G399" s="235"/>
      <c r="H399" s="238">
        <v>0.214</v>
      </c>
      <c r="I399" s="239"/>
      <c r="J399" s="235"/>
      <c r="K399" s="235"/>
      <c r="L399" s="240"/>
      <c r="M399" s="241"/>
      <c r="N399" s="242"/>
      <c r="O399" s="242"/>
      <c r="P399" s="242"/>
      <c r="Q399" s="242"/>
      <c r="R399" s="242"/>
      <c r="S399" s="242"/>
      <c r="T399" s="24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4" t="s">
        <v>187</v>
      </c>
      <c r="AU399" s="244" t="s">
        <v>81</v>
      </c>
      <c r="AV399" s="13" t="s">
        <v>81</v>
      </c>
      <c r="AW399" s="13" t="s">
        <v>33</v>
      </c>
      <c r="AX399" s="13" t="s">
        <v>79</v>
      </c>
      <c r="AY399" s="244" t="s">
        <v>163</v>
      </c>
    </row>
    <row r="400" spans="1:65" s="2" customFormat="1" ht="24.15" customHeight="1">
      <c r="A400" s="40"/>
      <c r="B400" s="41"/>
      <c r="C400" s="214" t="s">
        <v>569</v>
      </c>
      <c r="D400" s="214" t="s">
        <v>165</v>
      </c>
      <c r="E400" s="215" t="s">
        <v>2105</v>
      </c>
      <c r="F400" s="216" t="s">
        <v>2106</v>
      </c>
      <c r="G400" s="217" t="s">
        <v>168</v>
      </c>
      <c r="H400" s="218">
        <v>49.5</v>
      </c>
      <c r="I400" s="219"/>
      <c r="J400" s="220">
        <f>ROUND(I400*H400,2)</f>
        <v>0</v>
      </c>
      <c r="K400" s="216" t="s">
        <v>169</v>
      </c>
      <c r="L400" s="46"/>
      <c r="M400" s="221" t="s">
        <v>19</v>
      </c>
      <c r="N400" s="222" t="s">
        <v>43</v>
      </c>
      <c r="O400" s="86"/>
      <c r="P400" s="223">
        <f>O400*H400</f>
        <v>0</v>
      </c>
      <c r="Q400" s="223">
        <v>0.28362</v>
      </c>
      <c r="R400" s="223">
        <f>Q400*H400</f>
        <v>14.03919</v>
      </c>
      <c r="S400" s="223">
        <v>0</v>
      </c>
      <c r="T400" s="224">
        <f>S400*H400</f>
        <v>0</v>
      </c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R400" s="225" t="s">
        <v>170</v>
      </c>
      <c r="AT400" s="225" t="s">
        <v>165</v>
      </c>
      <c r="AU400" s="225" t="s">
        <v>81</v>
      </c>
      <c r="AY400" s="19" t="s">
        <v>163</v>
      </c>
      <c r="BE400" s="226">
        <f>IF(N400="základní",J400,0)</f>
        <v>0</v>
      </c>
      <c r="BF400" s="226">
        <f>IF(N400="snížená",J400,0)</f>
        <v>0</v>
      </c>
      <c r="BG400" s="226">
        <f>IF(N400="zákl. přenesená",J400,0)</f>
        <v>0</v>
      </c>
      <c r="BH400" s="226">
        <f>IF(N400="sníž. přenesená",J400,0)</f>
        <v>0</v>
      </c>
      <c r="BI400" s="226">
        <f>IF(N400="nulová",J400,0)</f>
        <v>0</v>
      </c>
      <c r="BJ400" s="19" t="s">
        <v>79</v>
      </c>
      <c r="BK400" s="226">
        <f>ROUND(I400*H400,2)</f>
        <v>0</v>
      </c>
      <c r="BL400" s="19" t="s">
        <v>170</v>
      </c>
      <c r="BM400" s="225" t="s">
        <v>2107</v>
      </c>
    </row>
    <row r="401" spans="1:47" s="2" customFormat="1" ht="12">
      <c r="A401" s="40"/>
      <c r="B401" s="41"/>
      <c r="C401" s="42"/>
      <c r="D401" s="227" t="s">
        <v>172</v>
      </c>
      <c r="E401" s="42"/>
      <c r="F401" s="228" t="s">
        <v>2108</v>
      </c>
      <c r="G401" s="42"/>
      <c r="H401" s="42"/>
      <c r="I401" s="229"/>
      <c r="J401" s="42"/>
      <c r="K401" s="42"/>
      <c r="L401" s="46"/>
      <c r="M401" s="230"/>
      <c r="N401" s="231"/>
      <c r="O401" s="86"/>
      <c r="P401" s="86"/>
      <c r="Q401" s="86"/>
      <c r="R401" s="86"/>
      <c r="S401" s="86"/>
      <c r="T401" s="87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T401" s="19" t="s">
        <v>172</v>
      </c>
      <c r="AU401" s="19" t="s">
        <v>81</v>
      </c>
    </row>
    <row r="402" spans="1:47" s="2" customFormat="1" ht="12">
      <c r="A402" s="40"/>
      <c r="B402" s="41"/>
      <c r="C402" s="42"/>
      <c r="D402" s="232" t="s">
        <v>174</v>
      </c>
      <c r="E402" s="42"/>
      <c r="F402" s="233" t="s">
        <v>2109</v>
      </c>
      <c r="G402" s="42"/>
      <c r="H402" s="42"/>
      <c r="I402" s="229"/>
      <c r="J402" s="42"/>
      <c r="K402" s="42"/>
      <c r="L402" s="46"/>
      <c r="M402" s="230"/>
      <c r="N402" s="231"/>
      <c r="O402" s="86"/>
      <c r="P402" s="86"/>
      <c r="Q402" s="86"/>
      <c r="R402" s="86"/>
      <c r="S402" s="86"/>
      <c r="T402" s="87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T402" s="19" t="s">
        <v>174</v>
      </c>
      <c r="AU402" s="19" t="s">
        <v>81</v>
      </c>
    </row>
    <row r="403" spans="1:65" s="2" customFormat="1" ht="24.15" customHeight="1">
      <c r="A403" s="40"/>
      <c r="B403" s="41"/>
      <c r="C403" s="214" t="s">
        <v>576</v>
      </c>
      <c r="D403" s="214" t="s">
        <v>165</v>
      </c>
      <c r="E403" s="215" t="s">
        <v>2110</v>
      </c>
      <c r="F403" s="216" t="s">
        <v>2111</v>
      </c>
      <c r="G403" s="217" t="s">
        <v>232</v>
      </c>
      <c r="H403" s="218">
        <v>95.8</v>
      </c>
      <c r="I403" s="219"/>
      <c r="J403" s="220">
        <f>ROUND(I403*H403,2)</f>
        <v>0</v>
      </c>
      <c r="K403" s="216" t="s">
        <v>169</v>
      </c>
      <c r="L403" s="46"/>
      <c r="M403" s="221" t="s">
        <v>19</v>
      </c>
      <c r="N403" s="222" t="s">
        <v>43</v>
      </c>
      <c r="O403" s="86"/>
      <c r="P403" s="223">
        <f>O403*H403</f>
        <v>0</v>
      </c>
      <c r="Q403" s="223">
        <v>0.12895</v>
      </c>
      <c r="R403" s="223">
        <f>Q403*H403</f>
        <v>12.35341</v>
      </c>
      <c r="S403" s="223">
        <v>0</v>
      </c>
      <c r="T403" s="224">
        <f>S403*H403</f>
        <v>0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25" t="s">
        <v>170</v>
      </c>
      <c r="AT403" s="225" t="s">
        <v>165</v>
      </c>
      <c r="AU403" s="225" t="s">
        <v>81</v>
      </c>
      <c r="AY403" s="19" t="s">
        <v>163</v>
      </c>
      <c r="BE403" s="226">
        <f>IF(N403="základní",J403,0)</f>
        <v>0</v>
      </c>
      <c r="BF403" s="226">
        <f>IF(N403="snížená",J403,0)</f>
        <v>0</v>
      </c>
      <c r="BG403" s="226">
        <f>IF(N403="zákl. přenesená",J403,0)</f>
        <v>0</v>
      </c>
      <c r="BH403" s="226">
        <f>IF(N403="sníž. přenesená",J403,0)</f>
        <v>0</v>
      </c>
      <c r="BI403" s="226">
        <f>IF(N403="nulová",J403,0)</f>
        <v>0</v>
      </c>
      <c r="BJ403" s="19" t="s">
        <v>79</v>
      </c>
      <c r="BK403" s="226">
        <f>ROUND(I403*H403,2)</f>
        <v>0</v>
      </c>
      <c r="BL403" s="19" t="s">
        <v>170</v>
      </c>
      <c r="BM403" s="225" t="s">
        <v>2112</v>
      </c>
    </row>
    <row r="404" spans="1:47" s="2" customFormat="1" ht="12">
      <c r="A404" s="40"/>
      <c r="B404" s="41"/>
      <c r="C404" s="42"/>
      <c r="D404" s="227" t="s">
        <v>172</v>
      </c>
      <c r="E404" s="42"/>
      <c r="F404" s="228" t="s">
        <v>2113</v>
      </c>
      <c r="G404" s="42"/>
      <c r="H404" s="42"/>
      <c r="I404" s="229"/>
      <c r="J404" s="42"/>
      <c r="K404" s="42"/>
      <c r="L404" s="46"/>
      <c r="M404" s="230"/>
      <c r="N404" s="231"/>
      <c r="O404" s="86"/>
      <c r="P404" s="86"/>
      <c r="Q404" s="86"/>
      <c r="R404" s="86"/>
      <c r="S404" s="86"/>
      <c r="T404" s="87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T404" s="19" t="s">
        <v>172</v>
      </c>
      <c r="AU404" s="19" t="s">
        <v>81</v>
      </c>
    </row>
    <row r="405" spans="1:47" s="2" customFormat="1" ht="12">
      <c r="A405" s="40"/>
      <c r="B405" s="41"/>
      <c r="C405" s="42"/>
      <c r="D405" s="232" t="s">
        <v>174</v>
      </c>
      <c r="E405" s="42"/>
      <c r="F405" s="233" t="s">
        <v>2114</v>
      </c>
      <c r="G405" s="42"/>
      <c r="H405" s="42"/>
      <c r="I405" s="229"/>
      <c r="J405" s="42"/>
      <c r="K405" s="42"/>
      <c r="L405" s="46"/>
      <c r="M405" s="230"/>
      <c r="N405" s="231"/>
      <c r="O405" s="86"/>
      <c r="P405" s="86"/>
      <c r="Q405" s="86"/>
      <c r="R405" s="86"/>
      <c r="S405" s="86"/>
      <c r="T405" s="87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T405" s="19" t="s">
        <v>174</v>
      </c>
      <c r="AU405" s="19" t="s">
        <v>81</v>
      </c>
    </row>
    <row r="406" spans="1:51" s="13" customFormat="1" ht="12">
      <c r="A406" s="13"/>
      <c r="B406" s="234"/>
      <c r="C406" s="235"/>
      <c r="D406" s="227" t="s">
        <v>187</v>
      </c>
      <c r="E406" s="236" t="s">
        <v>19</v>
      </c>
      <c r="F406" s="237" t="s">
        <v>2115</v>
      </c>
      <c r="G406" s="235"/>
      <c r="H406" s="238">
        <v>95.8</v>
      </c>
      <c r="I406" s="239"/>
      <c r="J406" s="235"/>
      <c r="K406" s="235"/>
      <c r="L406" s="240"/>
      <c r="M406" s="241"/>
      <c r="N406" s="242"/>
      <c r="O406" s="242"/>
      <c r="P406" s="242"/>
      <c r="Q406" s="242"/>
      <c r="R406" s="242"/>
      <c r="S406" s="242"/>
      <c r="T406" s="24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4" t="s">
        <v>187</v>
      </c>
      <c r="AU406" s="244" t="s">
        <v>81</v>
      </c>
      <c r="AV406" s="13" t="s">
        <v>81</v>
      </c>
      <c r="AW406" s="13" t="s">
        <v>33</v>
      </c>
      <c r="AX406" s="13" t="s">
        <v>79</v>
      </c>
      <c r="AY406" s="244" t="s">
        <v>163</v>
      </c>
    </row>
    <row r="407" spans="1:65" s="2" customFormat="1" ht="24.15" customHeight="1">
      <c r="A407" s="40"/>
      <c r="B407" s="41"/>
      <c r="C407" s="214" t="s">
        <v>581</v>
      </c>
      <c r="D407" s="214" t="s">
        <v>165</v>
      </c>
      <c r="E407" s="215" t="s">
        <v>2116</v>
      </c>
      <c r="F407" s="216" t="s">
        <v>2117</v>
      </c>
      <c r="G407" s="217" t="s">
        <v>297</v>
      </c>
      <c r="H407" s="218">
        <v>8</v>
      </c>
      <c r="I407" s="219"/>
      <c r="J407" s="220">
        <f>ROUND(I407*H407,2)</f>
        <v>0</v>
      </c>
      <c r="K407" s="216" t="s">
        <v>169</v>
      </c>
      <c r="L407" s="46"/>
      <c r="M407" s="221" t="s">
        <v>19</v>
      </c>
      <c r="N407" s="222" t="s">
        <v>43</v>
      </c>
      <c r="O407" s="86"/>
      <c r="P407" s="223">
        <f>O407*H407</f>
        <v>0</v>
      </c>
      <c r="Q407" s="223">
        <v>0</v>
      </c>
      <c r="R407" s="223">
        <f>Q407*H407</f>
        <v>0</v>
      </c>
      <c r="S407" s="223">
        <v>0</v>
      </c>
      <c r="T407" s="224">
        <f>S407*H407</f>
        <v>0</v>
      </c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R407" s="225" t="s">
        <v>170</v>
      </c>
      <c r="AT407" s="225" t="s">
        <v>165</v>
      </c>
      <c r="AU407" s="225" t="s">
        <v>81</v>
      </c>
      <c r="AY407" s="19" t="s">
        <v>163</v>
      </c>
      <c r="BE407" s="226">
        <f>IF(N407="základní",J407,0)</f>
        <v>0</v>
      </c>
      <c r="BF407" s="226">
        <f>IF(N407="snížená",J407,0)</f>
        <v>0</v>
      </c>
      <c r="BG407" s="226">
        <f>IF(N407="zákl. přenesená",J407,0)</f>
        <v>0</v>
      </c>
      <c r="BH407" s="226">
        <f>IF(N407="sníž. přenesená",J407,0)</f>
        <v>0</v>
      </c>
      <c r="BI407" s="226">
        <f>IF(N407="nulová",J407,0)</f>
        <v>0</v>
      </c>
      <c r="BJ407" s="19" t="s">
        <v>79</v>
      </c>
      <c r="BK407" s="226">
        <f>ROUND(I407*H407,2)</f>
        <v>0</v>
      </c>
      <c r="BL407" s="19" t="s">
        <v>170</v>
      </c>
      <c r="BM407" s="225" t="s">
        <v>2118</v>
      </c>
    </row>
    <row r="408" spans="1:47" s="2" customFormat="1" ht="12">
      <c r="A408" s="40"/>
      <c r="B408" s="41"/>
      <c r="C408" s="42"/>
      <c r="D408" s="227" t="s">
        <v>172</v>
      </c>
      <c r="E408" s="42"/>
      <c r="F408" s="228" t="s">
        <v>2119</v>
      </c>
      <c r="G408" s="42"/>
      <c r="H408" s="42"/>
      <c r="I408" s="229"/>
      <c r="J408" s="42"/>
      <c r="K408" s="42"/>
      <c r="L408" s="46"/>
      <c r="M408" s="230"/>
      <c r="N408" s="231"/>
      <c r="O408" s="86"/>
      <c r="P408" s="86"/>
      <c r="Q408" s="86"/>
      <c r="R408" s="86"/>
      <c r="S408" s="86"/>
      <c r="T408" s="87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T408" s="19" t="s">
        <v>172</v>
      </c>
      <c r="AU408" s="19" t="s">
        <v>81</v>
      </c>
    </row>
    <row r="409" spans="1:47" s="2" customFormat="1" ht="12">
      <c r="A409" s="40"/>
      <c r="B409" s="41"/>
      <c r="C409" s="42"/>
      <c r="D409" s="232" t="s">
        <v>174</v>
      </c>
      <c r="E409" s="42"/>
      <c r="F409" s="233" t="s">
        <v>2120</v>
      </c>
      <c r="G409" s="42"/>
      <c r="H409" s="42"/>
      <c r="I409" s="229"/>
      <c r="J409" s="42"/>
      <c r="K409" s="42"/>
      <c r="L409" s="46"/>
      <c r="M409" s="230"/>
      <c r="N409" s="231"/>
      <c r="O409" s="86"/>
      <c r="P409" s="86"/>
      <c r="Q409" s="86"/>
      <c r="R409" s="86"/>
      <c r="S409" s="86"/>
      <c r="T409" s="87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T409" s="19" t="s">
        <v>174</v>
      </c>
      <c r="AU409" s="19" t="s">
        <v>81</v>
      </c>
    </row>
    <row r="410" spans="1:65" s="2" customFormat="1" ht="21.75" customHeight="1">
      <c r="A410" s="40"/>
      <c r="B410" s="41"/>
      <c r="C410" s="256" t="s">
        <v>587</v>
      </c>
      <c r="D410" s="256" t="s">
        <v>279</v>
      </c>
      <c r="E410" s="257" t="s">
        <v>2121</v>
      </c>
      <c r="F410" s="258" t="s">
        <v>2122</v>
      </c>
      <c r="G410" s="259" t="s">
        <v>297</v>
      </c>
      <c r="H410" s="260">
        <v>8</v>
      </c>
      <c r="I410" s="261"/>
      <c r="J410" s="262">
        <f>ROUND(I410*H410,2)</f>
        <v>0</v>
      </c>
      <c r="K410" s="258" t="s">
        <v>169</v>
      </c>
      <c r="L410" s="263"/>
      <c r="M410" s="264" t="s">
        <v>19</v>
      </c>
      <c r="N410" s="265" t="s">
        <v>43</v>
      </c>
      <c r="O410" s="86"/>
      <c r="P410" s="223">
        <f>O410*H410</f>
        <v>0</v>
      </c>
      <c r="Q410" s="223">
        <v>7E-05</v>
      </c>
      <c r="R410" s="223">
        <f>Q410*H410</f>
        <v>0.00056</v>
      </c>
      <c r="S410" s="223">
        <v>0</v>
      </c>
      <c r="T410" s="224">
        <f>S410*H410</f>
        <v>0</v>
      </c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R410" s="225" t="s">
        <v>220</v>
      </c>
      <c r="AT410" s="225" t="s">
        <v>279</v>
      </c>
      <c r="AU410" s="225" t="s">
        <v>81</v>
      </c>
      <c r="AY410" s="19" t="s">
        <v>163</v>
      </c>
      <c r="BE410" s="226">
        <f>IF(N410="základní",J410,0)</f>
        <v>0</v>
      </c>
      <c r="BF410" s="226">
        <f>IF(N410="snížená",J410,0)</f>
        <v>0</v>
      </c>
      <c r="BG410" s="226">
        <f>IF(N410="zákl. přenesená",J410,0)</f>
        <v>0</v>
      </c>
      <c r="BH410" s="226">
        <f>IF(N410="sníž. přenesená",J410,0)</f>
        <v>0</v>
      </c>
      <c r="BI410" s="226">
        <f>IF(N410="nulová",J410,0)</f>
        <v>0</v>
      </c>
      <c r="BJ410" s="19" t="s">
        <v>79</v>
      </c>
      <c r="BK410" s="226">
        <f>ROUND(I410*H410,2)</f>
        <v>0</v>
      </c>
      <c r="BL410" s="19" t="s">
        <v>170</v>
      </c>
      <c r="BM410" s="225" t="s">
        <v>2123</v>
      </c>
    </row>
    <row r="411" spans="1:47" s="2" customFormat="1" ht="12">
      <c r="A411" s="40"/>
      <c r="B411" s="41"/>
      <c r="C411" s="42"/>
      <c r="D411" s="227" t="s">
        <v>172</v>
      </c>
      <c r="E411" s="42"/>
      <c r="F411" s="228" t="s">
        <v>2122</v>
      </c>
      <c r="G411" s="42"/>
      <c r="H411" s="42"/>
      <c r="I411" s="229"/>
      <c r="J411" s="42"/>
      <c r="K411" s="42"/>
      <c r="L411" s="46"/>
      <c r="M411" s="230"/>
      <c r="N411" s="231"/>
      <c r="O411" s="86"/>
      <c r="P411" s="86"/>
      <c r="Q411" s="86"/>
      <c r="R411" s="86"/>
      <c r="S411" s="86"/>
      <c r="T411" s="87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T411" s="19" t="s">
        <v>172</v>
      </c>
      <c r="AU411" s="19" t="s">
        <v>81</v>
      </c>
    </row>
    <row r="412" spans="1:47" s="2" customFormat="1" ht="12">
      <c r="A412" s="40"/>
      <c r="B412" s="41"/>
      <c r="C412" s="42"/>
      <c r="D412" s="227" t="s">
        <v>301</v>
      </c>
      <c r="E412" s="42"/>
      <c r="F412" s="266" t="s">
        <v>2124</v>
      </c>
      <c r="G412" s="42"/>
      <c r="H412" s="42"/>
      <c r="I412" s="229"/>
      <c r="J412" s="42"/>
      <c r="K412" s="42"/>
      <c r="L412" s="46"/>
      <c r="M412" s="230"/>
      <c r="N412" s="231"/>
      <c r="O412" s="86"/>
      <c r="P412" s="86"/>
      <c r="Q412" s="86"/>
      <c r="R412" s="86"/>
      <c r="S412" s="86"/>
      <c r="T412" s="87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T412" s="19" t="s">
        <v>301</v>
      </c>
      <c r="AU412" s="19" t="s">
        <v>81</v>
      </c>
    </row>
    <row r="413" spans="1:65" s="2" customFormat="1" ht="24.15" customHeight="1">
      <c r="A413" s="40"/>
      <c r="B413" s="41"/>
      <c r="C413" s="214" t="s">
        <v>594</v>
      </c>
      <c r="D413" s="214" t="s">
        <v>165</v>
      </c>
      <c r="E413" s="215" t="s">
        <v>2125</v>
      </c>
      <c r="F413" s="216" t="s">
        <v>2126</v>
      </c>
      <c r="G413" s="217" t="s">
        <v>297</v>
      </c>
      <c r="H413" s="218">
        <v>12</v>
      </c>
      <c r="I413" s="219"/>
      <c r="J413" s="220">
        <f>ROUND(I413*H413,2)</f>
        <v>0</v>
      </c>
      <c r="K413" s="216" t="s">
        <v>169</v>
      </c>
      <c r="L413" s="46"/>
      <c r="M413" s="221" t="s">
        <v>19</v>
      </c>
      <c r="N413" s="222" t="s">
        <v>43</v>
      </c>
      <c r="O413" s="86"/>
      <c r="P413" s="223">
        <f>O413*H413</f>
        <v>0</v>
      </c>
      <c r="Q413" s="223">
        <v>0</v>
      </c>
      <c r="R413" s="223">
        <f>Q413*H413</f>
        <v>0</v>
      </c>
      <c r="S413" s="223">
        <v>0</v>
      </c>
      <c r="T413" s="224">
        <f>S413*H413</f>
        <v>0</v>
      </c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R413" s="225" t="s">
        <v>170</v>
      </c>
      <c r="AT413" s="225" t="s">
        <v>165</v>
      </c>
      <c r="AU413" s="225" t="s">
        <v>81</v>
      </c>
      <c r="AY413" s="19" t="s">
        <v>163</v>
      </c>
      <c r="BE413" s="226">
        <f>IF(N413="základní",J413,0)</f>
        <v>0</v>
      </c>
      <c r="BF413" s="226">
        <f>IF(N413="snížená",J413,0)</f>
        <v>0</v>
      </c>
      <c r="BG413" s="226">
        <f>IF(N413="zákl. přenesená",J413,0)</f>
        <v>0</v>
      </c>
      <c r="BH413" s="226">
        <f>IF(N413="sníž. přenesená",J413,0)</f>
        <v>0</v>
      </c>
      <c r="BI413" s="226">
        <f>IF(N413="nulová",J413,0)</f>
        <v>0</v>
      </c>
      <c r="BJ413" s="19" t="s">
        <v>79</v>
      </c>
      <c r="BK413" s="226">
        <f>ROUND(I413*H413,2)</f>
        <v>0</v>
      </c>
      <c r="BL413" s="19" t="s">
        <v>170</v>
      </c>
      <c r="BM413" s="225" t="s">
        <v>2127</v>
      </c>
    </row>
    <row r="414" spans="1:47" s="2" customFormat="1" ht="12">
      <c r="A414" s="40"/>
      <c r="B414" s="41"/>
      <c r="C414" s="42"/>
      <c r="D414" s="227" t="s">
        <v>172</v>
      </c>
      <c r="E414" s="42"/>
      <c r="F414" s="228" t="s">
        <v>2128</v>
      </c>
      <c r="G414" s="42"/>
      <c r="H414" s="42"/>
      <c r="I414" s="229"/>
      <c r="J414" s="42"/>
      <c r="K414" s="42"/>
      <c r="L414" s="46"/>
      <c r="M414" s="230"/>
      <c r="N414" s="231"/>
      <c r="O414" s="86"/>
      <c r="P414" s="86"/>
      <c r="Q414" s="86"/>
      <c r="R414" s="86"/>
      <c r="S414" s="86"/>
      <c r="T414" s="87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T414" s="19" t="s">
        <v>172</v>
      </c>
      <c r="AU414" s="19" t="s">
        <v>81</v>
      </c>
    </row>
    <row r="415" spans="1:47" s="2" customFormat="1" ht="12">
      <c r="A415" s="40"/>
      <c r="B415" s="41"/>
      <c r="C415" s="42"/>
      <c r="D415" s="232" t="s">
        <v>174</v>
      </c>
      <c r="E415" s="42"/>
      <c r="F415" s="233" t="s">
        <v>2129</v>
      </c>
      <c r="G415" s="42"/>
      <c r="H415" s="42"/>
      <c r="I415" s="229"/>
      <c r="J415" s="42"/>
      <c r="K415" s="42"/>
      <c r="L415" s="46"/>
      <c r="M415" s="230"/>
      <c r="N415" s="231"/>
      <c r="O415" s="86"/>
      <c r="P415" s="86"/>
      <c r="Q415" s="86"/>
      <c r="R415" s="86"/>
      <c r="S415" s="86"/>
      <c r="T415" s="87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T415" s="19" t="s">
        <v>174</v>
      </c>
      <c r="AU415" s="19" t="s">
        <v>81</v>
      </c>
    </row>
    <row r="416" spans="1:51" s="13" customFormat="1" ht="12">
      <c r="A416" s="13"/>
      <c r="B416" s="234"/>
      <c r="C416" s="235"/>
      <c r="D416" s="227" t="s">
        <v>187</v>
      </c>
      <c r="E416" s="236" t="s">
        <v>19</v>
      </c>
      <c r="F416" s="237" t="s">
        <v>252</v>
      </c>
      <c r="G416" s="235"/>
      <c r="H416" s="238">
        <v>12</v>
      </c>
      <c r="I416" s="239"/>
      <c r="J416" s="235"/>
      <c r="K416" s="235"/>
      <c r="L416" s="240"/>
      <c r="M416" s="241"/>
      <c r="N416" s="242"/>
      <c r="O416" s="242"/>
      <c r="P416" s="242"/>
      <c r="Q416" s="242"/>
      <c r="R416" s="242"/>
      <c r="S416" s="242"/>
      <c r="T416" s="24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4" t="s">
        <v>187</v>
      </c>
      <c r="AU416" s="244" t="s">
        <v>81</v>
      </c>
      <c r="AV416" s="13" t="s">
        <v>81</v>
      </c>
      <c r="AW416" s="13" t="s">
        <v>33</v>
      </c>
      <c r="AX416" s="13" t="s">
        <v>79</v>
      </c>
      <c r="AY416" s="244" t="s">
        <v>163</v>
      </c>
    </row>
    <row r="417" spans="1:65" s="2" customFormat="1" ht="16.5" customHeight="1">
      <c r="A417" s="40"/>
      <c r="B417" s="41"/>
      <c r="C417" s="256" t="s">
        <v>601</v>
      </c>
      <c r="D417" s="256" t="s">
        <v>279</v>
      </c>
      <c r="E417" s="257" t="s">
        <v>2130</v>
      </c>
      <c r="F417" s="258" t="s">
        <v>2131</v>
      </c>
      <c r="G417" s="259" t="s">
        <v>297</v>
      </c>
      <c r="H417" s="260">
        <v>5</v>
      </c>
      <c r="I417" s="261"/>
      <c r="J417" s="262">
        <f>ROUND(I417*H417,2)</f>
        <v>0</v>
      </c>
      <c r="K417" s="258" t="s">
        <v>19</v>
      </c>
      <c r="L417" s="263"/>
      <c r="M417" s="264" t="s">
        <v>19</v>
      </c>
      <c r="N417" s="265" t="s">
        <v>43</v>
      </c>
      <c r="O417" s="86"/>
      <c r="P417" s="223">
        <f>O417*H417</f>
        <v>0</v>
      </c>
      <c r="Q417" s="223">
        <v>0</v>
      </c>
      <c r="R417" s="223">
        <f>Q417*H417</f>
        <v>0</v>
      </c>
      <c r="S417" s="223">
        <v>0</v>
      </c>
      <c r="T417" s="224">
        <f>S417*H417</f>
        <v>0</v>
      </c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R417" s="225" t="s">
        <v>220</v>
      </c>
      <c r="AT417" s="225" t="s">
        <v>279</v>
      </c>
      <c r="AU417" s="225" t="s">
        <v>81</v>
      </c>
      <c r="AY417" s="19" t="s">
        <v>163</v>
      </c>
      <c r="BE417" s="226">
        <f>IF(N417="základní",J417,0)</f>
        <v>0</v>
      </c>
      <c r="BF417" s="226">
        <f>IF(N417="snížená",J417,0)</f>
        <v>0</v>
      </c>
      <c r="BG417" s="226">
        <f>IF(N417="zákl. přenesená",J417,0)</f>
        <v>0</v>
      </c>
      <c r="BH417" s="226">
        <f>IF(N417="sníž. přenesená",J417,0)</f>
        <v>0</v>
      </c>
      <c r="BI417" s="226">
        <f>IF(N417="nulová",J417,0)</f>
        <v>0</v>
      </c>
      <c r="BJ417" s="19" t="s">
        <v>79</v>
      </c>
      <c r="BK417" s="226">
        <f>ROUND(I417*H417,2)</f>
        <v>0</v>
      </c>
      <c r="BL417" s="19" t="s">
        <v>170</v>
      </c>
      <c r="BM417" s="225" t="s">
        <v>2132</v>
      </c>
    </row>
    <row r="418" spans="1:47" s="2" customFormat="1" ht="12">
      <c r="A418" s="40"/>
      <c r="B418" s="41"/>
      <c r="C418" s="42"/>
      <c r="D418" s="227" t="s">
        <v>172</v>
      </c>
      <c r="E418" s="42"/>
      <c r="F418" s="228" t="s">
        <v>2131</v>
      </c>
      <c r="G418" s="42"/>
      <c r="H418" s="42"/>
      <c r="I418" s="229"/>
      <c r="J418" s="42"/>
      <c r="K418" s="42"/>
      <c r="L418" s="46"/>
      <c r="M418" s="230"/>
      <c r="N418" s="231"/>
      <c r="O418" s="86"/>
      <c r="P418" s="86"/>
      <c r="Q418" s="86"/>
      <c r="R418" s="86"/>
      <c r="S418" s="86"/>
      <c r="T418" s="87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T418" s="19" t="s">
        <v>172</v>
      </c>
      <c r="AU418" s="19" t="s">
        <v>81</v>
      </c>
    </row>
    <row r="419" spans="1:65" s="2" customFormat="1" ht="16.5" customHeight="1">
      <c r="A419" s="40"/>
      <c r="B419" s="41"/>
      <c r="C419" s="256" t="s">
        <v>607</v>
      </c>
      <c r="D419" s="256" t="s">
        <v>279</v>
      </c>
      <c r="E419" s="257" t="s">
        <v>2133</v>
      </c>
      <c r="F419" s="258" t="s">
        <v>2134</v>
      </c>
      <c r="G419" s="259" t="s">
        <v>297</v>
      </c>
      <c r="H419" s="260">
        <v>1</v>
      </c>
      <c r="I419" s="261"/>
      <c r="J419" s="262">
        <f>ROUND(I419*H419,2)</f>
        <v>0</v>
      </c>
      <c r="K419" s="258" t="s">
        <v>19</v>
      </c>
      <c r="L419" s="263"/>
      <c r="M419" s="264" t="s">
        <v>19</v>
      </c>
      <c r="N419" s="265" t="s">
        <v>43</v>
      </c>
      <c r="O419" s="86"/>
      <c r="P419" s="223">
        <f>O419*H419</f>
        <v>0</v>
      </c>
      <c r="Q419" s="223">
        <v>0</v>
      </c>
      <c r="R419" s="223">
        <f>Q419*H419</f>
        <v>0</v>
      </c>
      <c r="S419" s="223">
        <v>0</v>
      </c>
      <c r="T419" s="224">
        <f>S419*H419</f>
        <v>0</v>
      </c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R419" s="225" t="s">
        <v>220</v>
      </c>
      <c r="AT419" s="225" t="s">
        <v>279</v>
      </c>
      <c r="AU419" s="225" t="s">
        <v>81</v>
      </c>
      <c r="AY419" s="19" t="s">
        <v>163</v>
      </c>
      <c r="BE419" s="226">
        <f>IF(N419="základní",J419,0)</f>
        <v>0</v>
      </c>
      <c r="BF419" s="226">
        <f>IF(N419="snížená",J419,0)</f>
        <v>0</v>
      </c>
      <c r="BG419" s="226">
        <f>IF(N419="zákl. přenesená",J419,0)</f>
        <v>0</v>
      </c>
      <c r="BH419" s="226">
        <f>IF(N419="sníž. přenesená",J419,0)</f>
        <v>0</v>
      </c>
      <c r="BI419" s="226">
        <f>IF(N419="nulová",J419,0)</f>
        <v>0</v>
      </c>
      <c r="BJ419" s="19" t="s">
        <v>79</v>
      </c>
      <c r="BK419" s="226">
        <f>ROUND(I419*H419,2)</f>
        <v>0</v>
      </c>
      <c r="BL419" s="19" t="s">
        <v>170</v>
      </c>
      <c r="BM419" s="225" t="s">
        <v>2135</v>
      </c>
    </row>
    <row r="420" spans="1:47" s="2" customFormat="1" ht="12">
      <c r="A420" s="40"/>
      <c r="B420" s="41"/>
      <c r="C420" s="42"/>
      <c r="D420" s="227" t="s">
        <v>172</v>
      </c>
      <c r="E420" s="42"/>
      <c r="F420" s="228" t="s">
        <v>2134</v>
      </c>
      <c r="G420" s="42"/>
      <c r="H420" s="42"/>
      <c r="I420" s="229"/>
      <c r="J420" s="42"/>
      <c r="K420" s="42"/>
      <c r="L420" s="46"/>
      <c r="M420" s="230"/>
      <c r="N420" s="231"/>
      <c r="O420" s="86"/>
      <c r="P420" s="86"/>
      <c r="Q420" s="86"/>
      <c r="R420" s="86"/>
      <c r="S420" s="86"/>
      <c r="T420" s="87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T420" s="19" t="s">
        <v>172</v>
      </c>
      <c r="AU420" s="19" t="s">
        <v>81</v>
      </c>
    </row>
    <row r="421" spans="1:65" s="2" customFormat="1" ht="16.5" customHeight="1">
      <c r="A421" s="40"/>
      <c r="B421" s="41"/>
      <c r="C421" s="256" t="s">
        <v>613</v>
      </c>
      <c r="D421" s="256" t="s">
        <v>279</v>
      </c>
      <c r="E421" s="257" t="s">
        <v>2136</v>
      </c>
      <c r="F421" s="258" t="s">
        <v>2137</v>
      </c>
      <c r="G421" s="259" t="s">
        <v>297</v>
      </c>
      <c r="H421" s="260">
        <v>1</v>
      </c>
      <c r="I421" s="261"/>
      <c r="J421" s="262">
        <f>ROUND(I421*H421,2)</f>
        <v>0</v>
      </c>
      <c r="K421" s="258" t="s">
        <v>19</v>
      </c>
      <c r="L421" s="263"/>
      <c r="M421" s="264" t="s">
        <v>19</v>
      </c>
      <c r="N421" s="265" t="s">
        <v>43</v>
      </c>
      <c r="O421" s="86"/>
      <c r="P421" s="223">
        <f>O421*H421</f>
        <v>0</v>
      </c>
      <c r="Q421" s="223">
        <v>0</v>
      </c>
      <c r="R421" s="223">
        <f>Q421*H421</f>
        <v>0</v>
      </c>
      <c r="S421" s="223">
        <v>0</v>
      </c>
      <c r="T421" s="224">
        <f>S421*H421</f>
        <v>0</v>
      </c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25" t="s">
        <v>220</v>
      </c>
      <c r="AT421" s="225" t="s">
        <v>279</v>
      </c>
      <c r="AU421" s="225" t="s">
        <v>81</v>
      </c>
      <c r="AY421" s="19" t="s">
        <v>163</v>
      </c>
      <c r="BE421" s="226">
        <f>IF(N421="základní",J421,0)</f>
        <v>0</v>
      </c>
      <c r="BF421" s="226">
        <f>IF(N421="snížená",J421,0)</f>
        <v>0</v>
      </c>
      <c r="BG421" s="226">
        <f>IF(N421="zákl. přenesená",J421,0)</f>
        <v>0</v>
      </c>
      <c r="BH421" s="226">
        <f>IF(N421="sníž. přenesená",J421,0)</f>
        <v>0</v>
      </c>
      <c r="BI421" s="226">
        <f>IF(N421="nulová",J421,0)</f>
        <v>0</v>
      </c>
      <c r="BJ421" s="19" t="s">
        <v>79</v>
      </c>
      <c r="BK421" s="226">
        <f>ROUND(I421*H421,2)</f>
        <v>0</v>
      </c>
      <c r="BL421" s="19" t="s">
        <v>170</v>
      </c>
      <c r="BM421" s="225" t="s">
        <v>2138</v>
      </c>
    </row>
    <row r="422" spans="1:47" s="2" customFormat="1" ht="12">
      <c r="A422" s="40"/>
      <c r="B422" s="41"/>
      <c r="C422" s="42"/>
      <c r="D422" s="227" t="s">
        <v>172</v>
      </c>
      <c r="E422" s="42"/>
      <c r="F422" s="228" t="s">
        <v>2137</v>
      </c>
      <c r="G422" s="42"/>
      <c r="H422" s="42"/>
      <c r="I422" s="229"/>
      <c r="J422" s="42"/>
      <c r="K422" s="42"/>
      <c r="L422" s="46"/>
      <c r="M422" s="230"/>
      <c r="N422" s="231"/>
      <c r="O422" s="86"/>
      <c r="P422" s="86"/>
      <c r="Q422" s="86"/>
      <c r="R422" s="86"/>
      <c r="S422" s="86"/>
      <c r="T422" s="87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T422" s="19" t="s">
        <v>172</v>
      </c>
      <c r="AU422" s="19" t="s">
        <v>81</v>
      </c>
    </row>
    <row r="423" spans="1:65" s="2" customFormat="1" ht="16.5" customHeight="1">
      <c r="A423" s="40"/>
      <c r="B423" s="41"/>
      <c r="C423" s="256" t="s">
        <v>620</v>
      </c>
      <c r="D423" s="256" t="s">
        <v>279</v>
      </c>
      <c r="E423" s="257" t="s">
        <v>2139</v>
      </c>
      <c r="F423" s="258" t="s">
        <v>2140</v>
      </c>
      <c r="G423" s="259" t="s">
        <v>297</v>
      </c>
      <c r="H423" s="260">
        <v>5</v>
      </c>
      <c r="I423" s="261"/>
      <c r="J423" s="262">
        <f>ROUND(I423*H423,2)</f>
        <v>0</v>
      </c>
      <c r="K423" s="258" t="s">
        <v>19</v>
      </c>
      <c r="L423" s="263"/>
      <c r="M423" s="264" t="s">
        <v>19</v>
      </c>
      <c r="N423" s="265" t="s">
        <v>43</v>
      </c>
      <c r="O423" s="86"/>
      <c r="P423" s="223">
        <f>O423*H423</f>
        <v>0</v>
      </c>
      <c r="Q423" s="223">
        <v>0</v>
      </c>
      <c r="R423" s="223">
        <f>Q423*H423</f>
        <v>0</v>
      </c>
      <c r="S423" s="223">
        <v>0</v>
      </c>
      <c r="T423" s="224">
        <f>S423*H423</f>
        <v>0</v>
      </c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R423" s="225" t="s">
        <v>220</v>
      </c>
      <c r="AT423" s="225" t="s">
        <v>279</v>
      </c>
      <c r="AU423" s="225" t="s">
        <v>81</v>
      </c>
      <c r="AY423" s="19" t="s">
        <v>163</v>
      </c>
      <c r="BE423" s="226">
        <f>IF(N423="základní",J423,0)</f>
        <v>0</v>
      </c>
      <c r="BF423" s="226">
        <f>IF(N423="snížená",J423,0)</f>
        <v>0</v>
      </c>
      <c r="BG423" s="226">
        <f>IF(N423="zákl. přenesená",J423,0)</f>
        <v>0</v>
      </c>
      <c r="BH423" s="226">
        <f>IF(N423="sníž. přenesená",J423,0)</f>
        <v>0</v>
      </c>
      <c r="BI423" s="226">
        <f>IF(N423="nulová",J423,0)</f>
        <v>0</v>
      </c>
      <c r="BJ423" s="19" t="s">
        <v>79</v>
      </c>
      <c r="BK423" s="226">
        <f>ROUND(I423*H423,2)</f>
        <v>0</v>
      </c>
      <c r="BL423" s="19" t="s">
        <v>170</v>
      </c>
      <c r="BM423" s="225" t="s">
        <v>2141</v>
      </c>
    </row>
    <row r="424" spans="1:47" s="2" customFormat="1" ht="12">
      <c r="A424" s="40"/>
      <c r="B424" s="41"/>
      <c r="C424" s="42"/>
      <c r="D424" s="227" t="s">
        <v>172</v>
      </c>
      <c r="E424" s="42"/>
      <c r="F424" s="228" t="s">
        <v>2140</v>
      </c>
      <c r="G424" s="42"/>
      <c r="H424" s="42"/>
      <c r="I424" s="229"/>
      <c r="J424" s="42"/>
      <c r="K424" s="42"/>
      <c r="L424" s="46"/>
      <c r="M424" s="230"/>
      <c r="N424" s="231"/>
      <c r="O424" s="86"/>
      <c r="P424" s="86"/>
      <c r="Q424" s="86"/>
      <c r="R424" s="86"/>
      <c r="S424" s="86"/>
      <c r="T424" s="87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T424" s="19" t="s">
        <v>172</v>
      </c>
      <c r="AU424" s="19" t="s">
        <v>81</v>
      </c>
    </row>
    <row r="425" spans="1:65" s="2" customFormat="1" ht="16.5" customHeight="1">
      <c r="A425" s="40"/>
      <c r="B425" s="41"/>
      <c r="C425" s="256" t="s">
        <v>626</v>
      </c>
      <c r="D425" s="256" t="s">
        <v>279</v>
      </c>
      <c r="E425" s="257" t="s">
        <v>2142</v>
      </c>
      <c r="F425" s="258" t="s">
        <v>2143</v>
      </c>
      <c r="G425" s="259" t="s">
        <v>297</v>
      </c>
      <c r="H425" s="260">
        <v>2</v>
      </c>
      <c r="I425" s="261"/>
      <c r="J425" s="262">
        <f>ROUND(I425*H425,2)</f>
        <v>0</v>
      </c>
      <c r="K425" s="258" t="s">
        <v>19</v>
      </c>
      <c r="L425" s="263"/>
      <c r="M425" s="264" t="s">
        <v>19</v>
      </c>
      <c r="N425" s="265" t="s">
        <v>43</v>
      </c>
      <c r="O425" s="86"/>
      <c r="P425" s="223">
        <f>O425*H425</f>
        <v>0</v>
      </c>
      <c r="Q425" s="223">
        <v>0</v>
      </c>
      <c r="R425" s="223">
        <f>Q425*H425</f>
        <v>0</v>
      </c>
      <c r="S425" s="223">
        <v>0</v>
      </c>
      <c r="T425" s="224">
        <f>S425*H425</f>
        <v>0</v>
      </c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R425" s="225" t="s">
        <v>220</v>
      </c>
      <c r="AT425" s="225" t="s">
        <v>279</v>
      </c>
      <c r="AU425" s="225" t="s">
        <v>81</v>
      </c>
      <c r="AY425" s="19" t="s">
        <v>163</v>
      </c>
      <c r="BE425" s="226">
        <f>IF(N425="základní",J425,0)</f>
        <v>0</v>
      </c>
      <c r="BF425" s="226">
        <f>IF(N425="snížená",J425,0)</f>
        <v>0</v>
      </c>
      <c r="BG425" s="226">
        <f>IF(N425="zákl. přenesená",J425,0)</f>
        <v>0</v>
      </c>
      <c r="BH425" s="226">
        <f>IF(N425="sníž. přenesená",J425,0)</f>
        <v>0</v>
      </c>
      <c r="BI425" s="226">
        <f>IF(N425="nulová",J425,0)</f>
        <v>0</v>
      </c>
      <c r="BJ425" s="19" t="s">
        <v>79</v>
      </c>
      <c r="BK425" s="226">
        <f>ROUND(I425*H425,2)</f>
        <v>0</v>
      </c>
      <c r="BL425" s="19" t="s">
        <v>170</v>
      </c>
      <c r="BM425" s="225" t="s">
        <v>2144</v>
      </c>
    </row>
    <row r="426" spans="1:47" s="2" customFormat="1" ht="12">
      <c r="A426" s="40"/>
      <c r="B426" s="41"/>
      <c r="C426" s="42"/>
      <c r="D426" s="227" t="s">
        <v>172</v>
      </c>
      <c r="E426" s="42"/>
      <c r="F426" s="228" t="s">
        <v>2143</v>
      </c>
      <c r="G426" s="42"/>
      <c r="H426" s="42"/>
      <c r="I426" s="229"/>
      <c r="J426" s="42"/>
      <c r="K426" s="42"/>
      <c r="L426" s="46"/>
      <c r="M426" s="230"/>
      <c r="N426" s="231"/>
      <c r="O426" s="86"/>
      <c r="P426" s="86"/>
      <c r="Q426" s="86"/>
      <c r="R426" s="86"/>
      <c r="S426" s="86"/>
      <c r="T426" s="87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T426" s="19" t="s">
        <v>172</v>
      </c>
      <c r="AU426" s="19" t="s">
        <v>81</v>
      </c>
    </row>
    <row r="427" spans="1:63" s="12" customFormat="1" ht="22.8" customHeight="1">
      <c r="A427" s="12"/>
      <c r="B427" s="198"/>
      <c r="C427" s="199"/>
      <c r="D427" s="200" t="s">
        <v>71</v>
      </c>
      <c r="E427" s="212" t="s">
        <v>220</v>
      </c>
      <c r="F427" s="212" t="s">
        <v>2145</v>
      </c>
      <c r="G427" s="199"/>
      <c r="H427" s="199"/>
      <c r="I427" s="202"/>
      <c r="J427" s="213">
        <f>BK427</f>
        <v>0</v>
      </c>
      <c r="K427" s="199"/>
      <c r="L427" s="204"/>
      <c r="M427" s="205"/>
      <c r="N427" s="206"/>
      <c r="O427" s="206"/>
      <c r="P427" s="207">
        <f>SUM(P428:P442)</f>
        <v>0</v>
      </c>
      <c r="Q427" s="206"/>
      <c r="R427" s="207">
        <f>SUM(R428:R442)</f>
        <v>0.73601</v>
      </c>
      <c r="S427" s="206"/>
      <c r="T427" s="208">
        <f>SUM(T428:T442)</f>
        <v>0</v>
      </c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R427" s="209" t="s">
        <v>79</v>
      </c>
      <c r="AT427" s="210" t="s">
        <v>71</v>
      </c>
      <c r="AU427" s="210" t="s">
        <v>79</v>
      </c>
      <c r="AY427" s="209" t="s">
        <v>163</v>
      </c>
      <c r="BK427" s="211">
        <f>SUM(BK428:BK442)</f>
        <v>0</v>
      </c>
    </row>
    <row r="428" spans="1:65" s="2" customFormat="1" ht="37.8" customHeight="1">
      <c r="A428" s="40"/>
      <c r="B428" s="41"/>
      <c r="C428" s="214" t="s">
        <v>630</v>
      </c>
      <c r="D428" s="214" t="s">
        <v>165</v>
      </c>
      <c r="E428" s="215" t="s">
        <v>2146</v>
      </c>
      <c r="F428" s="216" t="s">
        <v>2147</v>
      </c>
      <c r="G428" s="217" t="s">
        <v>297</v>
      </c>
      <c r="H428" s="218">
        <v>11</v>
      </c>
      <c r="I428" s="219"/>
      <c r="J428" s="220">
        <f>ROUND(I428*H428,2)</f>
        <v>0</v>
      </c>
      <c r="K428" s="216" t="s">
        <v>169</v>
      </c>
      <c r="L428" s="46"/>
      <c r="M428" s="221" t="s">
        <v>19</v>
      </c>
      <c r="N428" s="222" t="s">
        <v>43</v>
      </c>
      <c r="O428" s="86"/>
      <c r="P428" s="223">
        <f>O428*H428</f>
        <v>0</v>
      </c>
      <c r="Q428" s="223">
        <v>0.00506</v>
      </c>
      <c r="R428" s="223">
        <f>Q428*H428</f>
        <v>0.05566</v>
      </c>
      <c r="S428" s="223">
        <v>0</v>
      </c>
      <c r="T428" s="224">
        <f>S428*H428</f>
        <v>0</v>
      </c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R428" s="225" t="s">
        <v>170</v>
      </c>
      <c r="AT428" s="225" t="s">
        <v>165</v>
      </c>
      <c r="AU428" s="225" t="s">
        <v>81</v>
      </c>
      <c r="AY428" s="19" t="s">
        <v>163</v>
      </c>
      <c r="BE428" s="226">
        <f>IF(N428="základní",J428,0)</f>
        <v>0</v>
      </c>
      <c r="BF428" s="226">
        <f>IF(N428="snížená",J428,0)</f>
        <v>0</v>
      </c>
      <c r="BG428" s="226">
        <f>IF(N428="zákl. přenesená",J428,0)</f>
        <v>0</v>
      </c>
      <c r="BH428" s="226">
        <f>IF(N428="sníž. přenesená",J428,0)</f>
        <v>0</v>
      </c>
      <c r="BI428" s="226">
        <f>IF(N428="nulová",J428,0)</f>
        <v>0</v>
      </c>
      <c r="BJ428" s="19" t="s">
        <v>79</v>
      </c>
      <c r="BK428" s="226">
        <f>ROUND(I428*H428,2)</f>
        <v>0</v>
      </c>
      <c r="BL428" s="19" t="s">
        <v>170</v>
      </c>
      <c r="BM428" s="225" t="s">
        <v>2148</v>
      </c>
    </row>
    <row r="429" spans="1:47" s="2" customFormat="1" ht="12">
      <c r="A429" s="40"/>
      <c r="B429" s="41"/>
      <c r="C429" s="42"/>
      <c r="D429" s="227" t="s">
        <v>172</v>
      </c>
      <c r="E429" s="42"/>
      <c r="F429" s="228" t="s">
        <v>2149</v>
      </c>
      <c r="G429" s="42"/>
      <c r="H429" s="42"/>
      <c r="I429" s="229"/>
      <c r="J429" s="42"/>
      <c r="K429" s="42"/>
      <c r="L429" s="46"/>
      <c r="M429" s="230"/>
      <c r="N429" s="231"/>
      <c r="O429" s="86"/>
      <c r="P429" s="86"/>
      <c r="Q429" s="86"/>
      <c r="R429" s="86"/>
      <c r="S429" s="86"/>
      <c r="T429" s="87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T429" s="19" t="s">
        <v>172</v>
      </c>
      <c r="AU429" s="19" t="s">
        <v>81</v>
      </c>
    </row>
    <row r="430" spans="1:47" s="2" customFormat="1" ht="12">
      <c r="A430" s="40"/>
      <c r="B430" s="41"/>
      <c r="C430" s="42"/>
      <c r="D430" s="232" t="s">
        <v>174</v>
      </c>
      <c r="E430" s="42"/>
      <c r="F430" s="233" t="s">
        <v>2150</v>
      </c>
      <c r="G430" s="42"/>
      <c r="H430" s="42"/>
      <c r="I430" s="229"/>
      <c r="J430" s="42"/>
      <c r="K430" s="42"/>
      <c r="L430" s="46"/>
      <c r="M430" s="230"/>
      <c r="N430" s="231"/>
      <c r="O430" s="86"/>
      <c r="P430" s="86"/>
      <c r="Q430" s="86"/>
      <c r="R430" s="86"/>
      <c r="S430" s="86"/>
      <c r="T430" s="87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T430" s="19" t="s">
        <v>174</v>
      </c>
      <c r="AU430" s="19" t="s">
        <v>81</v>
      </c>
    </row>
    <row r="431" spans="1:65" s="2" customFormat="1" ht="37.8" customHeight="1">
      <c r="A431" s="40"/>
      <c r="B431" s="41"/>
      <c r="C431" s="214" t="s">
        <v>636</v>
      </c>
      <c r="D431" s="214" t="s">
        <v>165</v>
      </c>
      <c r="E431" s="215" t="s">
        <v>2151</v>
      </c>
      <c r="F431" s="216" t="s">
        <v>2152</v>
      </c>
      <c r="G431" s="217" t="s">
        <v>297</v>
      </c>
      <c r="H431" s="218">
        <v>11</v>
      </c>
      <c r="I431" s="219"/>
      <c r="J431" s="220">
        <f>ROUND(I431*H431,2)</f>
        <v>0</v>
      </c>
      <c r="K431" s="216" t="s">
        <v>169</v>
      </c>
      <c r="L431" s="46"/>
      <c r="M431" s="221" t="s">
        <v>19</v>
      </c>
      <c r="N431" s="222" t="s">
        <v>43</v>
      </c>
      <c r="O431" s="86"/>
      <c r="P431" s="223">
        <f>O431*H431</f>
        <v>0</v>
      </c>
      <c r="Q431" s="223">
        <v>1E-05</v>
      </c>
      <c r="R431" s="223">
        <f>Q431*H431</f>
        <v>0.00011</v>
      </c>
      <c r="S431" s="223">
        <v>0</v>
      </c>
      <c r="T431" s="224">
        <f>S431*H431</f>
        <v>0</v>
      </c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R431" s="225" t="s">
        <v>170</v>
      </c>
      <c r="AT431" s="225" t="s">
        <v>165</v>
      </c>
      <c r="AU431" s="225" t="s">
        <v>81</v>
      </c>
      <c r="AY431" s="19" t="s">
        <v>163</v>
      </c>
      <c r="BE431" s="226">
        <f>IF(N431="základní",J431,0)</f>
        <v>0</v>
      </c>
      <c r="BF431" s="226">
        <f>IF(N431="snížená",J431,0)</f>
        <v>0</v>
      </c>
      <c r="BG431" s="226">
        <f>IF(N431="zákl. přenesená",J431,0)</f>
        <v>0</v>
      </c>
      <c r="BH431" s="226">
        <f>IF(N431="sníž. přenesená",J431,0)</f>
        <v>0</v>
      </c>
      <c r="BI431" s="226">
        <f>IF(N431="nulová",J431,0)</f>
        <v>0</v>
      </c>
      <c r="BJ431" s="19" t="s">
        <v>79</v>
      </c>
      <c r="BK431" s="226">
        <f>ROUND(I431*H431,2)</f>
        <v>0</v>
      </c>
      <c r="BL431" s="19" t="s">
        <v>170</v>
      </c>
      <c r="BM431" s="225" t="s">
        <v>2153</v>
      </c>
    </row>
    <row r="432" spans="1:47" s="2" customFormat="1" ht="12">
      <c r="A432" s="40"/>
      <c r="B432" s="41"/>
      <c r="C432" s="42"/>
      <c r="D432" s="227" t="s">
        <v>172</v>
      </c>
      <c r="E432" s="42"/>
      <c r="F432" s="228" t="s">
        <v>2154</v>
      </c>
      <c r="G432" s="42"/>
      <c r="H432" s="42"/>
      <c r="I432" s="229"/>
      <c r="J432" s="42"/>
      <c r="K432" s="42"/>
      <c r="L432" s="46"/>
      <c r="M432" s="230"/>
      <c r="N432" s="231"/>
      <c r="O432" s="86"/>
      <c r="P432" s="86"/>
      <c r="Q432" s="86"/>
      <c r="R432" s="86"/>
      <c r="S432" s="86"/>
      <c r="T432" s="87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T432" s="19" t="s">
        <v>172</v>
      </c>
      <c r="AU432" s="19" t="s">
        <v>81</v>
      </c>
    </row>
    <row r="433" spans="1:47" s="2" customFormat="1" ht="12">
      <c r="A433" s="40"/>
      <c r="B433" s="41"/>
      <c r="C433" s="42"/>
      <c r="D433" s="232" t="s">
        <v>174</v>
      </c>
      <c r="E433" s="42"/>
      <c r="F433" s="233" t="s">
        <v>2155</v>
      </c>
      <c r="G433" s="42"/>
      <c r="H433" s="42"/>
      <c r="I433" s="229"/>
      <c r="J433" s="42"/>
      <c r="K433" s="42"/>
      <c r="L433" s="46"/>
      <c r="M433" s="230"/>
      <c r="N433" s="231"/>
      <c r="O433" s="86"/>
      <c r="P433" s="86"/>
      <c r="Q433" s="86"/>
      <c r="R433" s="86"/>
      <c r="S433" s="86"/>
      <c r="T433" s="87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T433" s="19" t="s">
        <v>174</v>
      </c>
      <c r="AU433" s="19" t="s">
        <v>81</v>
      </c>
    </row>
    <row r="434" spans="1:65" s="2" customFormat="1" ht="37.8" customHeight="1">
      <c r="A434" s="40"/>
      <c r="B434" s="41"/>
      <c r="C434" s="214" t="s">
        <v>641</v>
      </c>
      <c r="D434" s="214" t="s">
        <v>165</v>
      </c>
      <c r="E434" s="215" t="s">
        <v>2156</v>
      </c>
      <c r="F434" s="216" t="s">
        <v>2157</v>
      </c>
      <c r="G434" s="217" t="s">
        <v>297</v>
      </c>
      <c r="H434" s="218">
        <v>22</v>
      </c>
      <c r="I434" s="219"/>
      <c r="J434" s="220">
        <f>ROUND(I434*H434,2)</f>
        <v>0</v>
      </c>
      <c r="K434" s="216" t="s">
        <v>169</v>
      </c>
      <c r="L434" s="46"/>
      <c r="M434" s="221" t="s">
        <v>19</v>
      </c>
      <c r="N434" s="222" t="s">
        <v>43</v>
      </c>
      <c r="O434" s="86"/>
      <c r="P434" s="223">
        <f>O434*H434</f>
        <v>0</v>
      </c>
      <c r="Q434" s="223">
        <v>7E-05</v>
      </c>
      <c r="R434" s="223">
        <f>Q434*H434</f>
        <v>0.00154</v>
      </c>
      <c r="S434" s="223">
        <v>0</v>
      </c>
      <c r="T434" s="224">
        <f>S434*H434</f>
        <v>0</v>
      </c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R434" s="225" t="s">
        <v>170</v>
      </c>
      <c r="AT434" s="225" t="s">
        <v>165</v>
      </c>
      <c r="AU434" s="225" t="s">
        <v>81</v>
      </c>
      <c r="AY434" s="19" t="s">
        <v>163</v>
      </c>
      <c r="BE434" s="226">
        <f>IF(N434="základní",J434,0)</f>
        <v>0</v>
      </c>
      <c r="BF434" s="226">
        <f>IF(N434="snížená",J434,0)</f>
        <v>0</v>
      </c>
      <c r="BG434" s="226">
        <f>IF(N434="zákl. přenesená",J434,0)</f>
        <v>0</v>
      </c>
      <c r="BH434" s="226">
        <f>IF(N434="sníž. přenesená",J434,0)</f>
        <v>0</v>
      </c>
      <c r="BI434" s="226">
        <f>IF(N434="nulová",J434,0)</f>
        <v>0</v>
      </c>
      <c r="BJ434" s="19" t="s">
        <v>79</v>
      </c>
      <c r="BK434" s="226">
        <f>ROUND(I434*H434,2)</f>
        <v>0</v>
      </c>
      <c r="BL434" s="19" t="s">
        <v>170</v>
      </c>
      <c r="BM434" s="225" t="s">
        <v>2158</v>
      </c>
    </row>
    <row r="435" spans="1:47" s="2" customFormat="1" ht="12">
      <c r="A435" s="40"/>
      <c r="B435" s="41"/>
      <c r="C435" s="42"/>
      <c r="D435" s="227" t="s">
        <v>172</v>
      </c>
      <c r="E435" s="42"/>
      <c r="F435" s="228" t="s">
        <v>2159</v>
      </c>
      <c r="G435" s="42"/>
      <c r="H435" s="42"/>
      <c r="I435" s="229"/>
      <c r="J435" s="42"/>
      <c r="K435" s="42"/>
      <c r="L435" s="46"/>
      <c r="M435" s="230"/>
      <c r="N435" s="231"/>
      <c r="O435" s="86"/>
      <c r="P435" s="86"/>
      <c r="Q435" s="86"/>
      <c r="R435" s="86"/>
      <c r="S435" s="86"/>
      <c r="T435" s="87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T435" s="19" t="s">
        <v>172</v>
      </c>
      <c r="AU435" s="19" t="s">
        <v>81</v>
      </c>
    </row>
    <row r="436" spans="1:47" s="2" customFormat="1" ht="12">
      <c r="A436" s="40"/>
      <c r="B436" s="41"/>
      <c r="C436" s="42"/>
      <c r="D436" s="232" t="s">
        <v>174</v>
      </c>
      <c r="E436" s="42"/>
      <c r="F436" s="233" t="s">
        <v>2160</v>
      </c>
      <c r="G436" s="42"/>
      <c r="H436" s="42"/>
      <c r="I436" s="229"/>
      <c r="J436" s="42"/>
      <c r="K436" s="42"/>
      <c r="L436" s="46"/>
      <c r="M436" s="230"/>
      <c r="N436" s="231"/>
      <c r="O436" s="86"/>
      <c r="P436" s="86"/>
      <c r="Q436" s="86"/>
      <c r="R436" s="86"/>
      <c r="S436" s="86"/>
      <c r="T436" s="87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T436" s="19" t="s">
        <v>174</v>
      </c>
      <c r="AU436" s="19" t="s">
        <v>81</v>
      </c>
    </row>
    <row r="437" spans="1:65" s="2" customFormat="1" ht="37.8" customHeight="1">
      <c r="A437" s="40"/>
      <c r="B437" s="41"/>
      <c r="C437" s="214" t="s">
        <v>648</v>
      </c>
      <c r="D437" s="214" t="s">
        <v>165</v>
      </c>
      <c r="E437" s="215" t="s">
        <v>2161</v>
      </c>
      <c r="F437" s="216" t="s">
        <v>2162</v>
      </c>
      <c r="G437" s="217" t="s">
        <v>297</v>
      </c>
      <c r="H437" s="218">
        <v>11</v>
      </c>
      <c r="I437" s="219"/>
      <c r="J437" s="220">
        <f>ROUND(I437*H437,2)</f>
        <v>0</v>
      </c>
      <c r="K437" s="216" t="s">
        <v>169</v>
      </c>
      <c r="L437" s="46"/>
      <c r="M437" s="221" t="s">
        <v>19</v>
      </c>
      <c r="N437" s="222" t="s">
        <v>43</v>
      </c>
      <c r="O437" s="86"/>
      <c r="P437" s="223">
        <f>O437*H437</f>
        <v>0</v>
      </c>
      <c r="Q437" s="223">
        <v>0.0617</v>
      </c>
      <c r="R437" s="223">
        <f>Q437*H437</f>
        <v>0.6787</v>
      </c>
      <c r="S437" s="223">
        <v>0</v>
      </c>
      <c r="T437" s="224">
        <f>S437*H437</f>
        <v>0</v>
      </c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R437" s="225" t="s">
        <v>170</v>
      </c>
      <c r="AT437" s="225" t="s">
        <v>165</v>
      </c>
      <c r="AU437" s="225" t="s">
        <v>81</v>
      </c>
      <c r="AY437" s="19" t="s">
        <v>163</v>
      </c>
      <c r="BE437" s="226">
        <f>IF(N437="základní",J437,0)</f>
        <v>0</v>
      </c>
      <c r="BF437" s="226">
        <f>IF(N437="snížená",J437,0)</f>
        <v>0</v>
      </c>
      <c r="BG437" s="226">
        <f>IF(N437="zákl. přenesená",J437,0)</f>
        <v>0</v>
      </c>
      <c r="BH437" s="226">
        <f>IF(N437="sníž. přenesená",J437,0)</f>
        <v>0</v>
      </c>
      <c r="BI437" s="226">
        <f>IF(N437="nulová",J437,0)</f>
        <v>0</v>
      </c>
      <c r="BJ437" s="19" t="s">
        <v>79</v>
      </c>
      <c r="BK437" s="226">
        <f>ROUND(I437*H437,2)</f>
        <v>0</v>
      </c>
      <c r="BL437" s="19" t="s">
        <v>170</v>
      </c>
      <c r="BM437" s="225" t="s">
        <v>2163</v>
      </c>
    </row>
    <row r="438" spans="1:47" s="2" customFormat="1" ht="12">
      <c r="A438" s="40"/>
      <c r="B438" s="41"/>
      <c r="C438" s="42"/>
      <c r="D438" s="227" t="s">
        <v>172</v>
      </c>
      <c r="E438" s="42"/>
      <c r="F438" s="228" t="s">
        <v>2164</v>
      </c>
      <c r="G438" s="42"/>
      <c r="H438" s="42"/>
      <c r="I438" s="229"/>
      <c r="J438" s="42"/>
      <c r="K438" s="42"/>
      <c r="L438" s="46"/>
      <c r="M438" s="230"/>
      <c r="N438" s="231"/>
      <c r="O438" s="86"/>
      <c r="P438" s="86"/>
      <c r="Q438" s="86"/>
      <c r="R438" s="86"/>
      <c r="S438" s="86"/>
      <c r="T438" s="87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T438" s="19" t="s">
        <v>172</v>
      </c>
      <c r="AU438" s="19" t="s">
        <v>81</v>
      </c>
    </row>
    <row r="439" spans="1:47" s="2" customFormat="1" ht="12">
      <c r="A439" s="40"/>
      <c r="B439" s="41"/>
      <c r="C439" s="42"/>
      <c r="D439" s="232" t="s">
        <v>174</v>
      </c>
      <c r="E439" s="42"/>
      <c r="F439" s="233" t="s">
        <v>2165</v>
      </c>
      <c r="G439" s="42"/>
      <c r="H439" s="42"/>
      <c r="I439" s="229"/>
      <c r="J439" s="42"/>
      <c r="K439" s="42"/>
      <c r="L439" s="46"/>
      <c r="M439" s="230"/>
      <c r="N439" s="231"/>
      <c r="O439" s="86"/>
      <c r="P439" s="86"/>
      <c r="Q439" s="86"/>
      <c r="R439" s="86"/>
      <c r="S439" s="86"/>
      <c r="T439" s="87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T439" s="19" t="s">
        <v>174</v>
      </c>
      <c r="AU439" s="19" t="s">
        <v>81</v>
      </c>
    </row>
    <row r="440" spans="1:65" s="2" customFormat="1" ht="37.8" customHeight="1">
      <c r="A440" s="40"/>
      <c r="B440" s="41"/>
      <c r="C440" s="214" t="s">
        <v>652</v>
      </c>
      <c r="D440" s="214" t="s">
        <v>165</v>
      </c>
      <c r="E440" s="215" t="s">
        <v>2166</v>
      </c>
      <c r="F440" s="216" t="s">
        <v>2167</v>
      </c>
      <c r="G440" s="217" t="s">
        <v>297</v>
      </c>
      <c r="H440" s="218">
        <v>11</v>
      </c>
      <c r="I440" s="219"/>
      <c r="J440" s="220">
        <f>ROUND(I440*H440,2)</f>
        <v>0</v>
      </c>
      <c r="K440" s="216" t="s">
        <v>169</v>
      </c>
      <c r="L440" s="46"/>
      <c r="M440" s="221" t="s">
        <v>19</v>
      </c>
      <c r="N440" s="222" t="s">
        <v>43</v>
      </c>
      <c r="O440" s="86"/>
      <c r="P440" s="223">
        <f>O440*H440</f>
        <v>0</v>
      </c>
      <c r="Q440" s="223">
        <v>0</v>
      </c>
      <c r="R440" s="223">
        <f>Q440*H440</f>
        <v>0</v>
      </c>
      <c r="S440" s="223">
        <v>0</v>
      </c>
      <c r="T440" s="224">
        <f>S440*H440</f>
        <v>0</v>
      </c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R440" s="225" t="s">
        <v>170</v>
      </c>
      <c r="AT440" s="225" t="s">
        <v>165</v>
      </c>
      <c r="AU440" s="225" t="s">
        <v>81</v>
      </c>
      <c r="AY440" s="19" t="s">
        <v>163</v>
      </c>
      <c r="BE440" s="226">
        <f>IF(N440="základní",J440,0)</f>
        <v>0</v>
      </c>
      <c r="BF440" s="226">
        <f>IF(N440="snížená",J440,0)</f>
        <v>0</v>
      </c>
      <c r="BG440" s="226">
        <f>IF(N440="zákl. přenesená",J440,0)</f>
        <v>0</v>
      </c>
      <c r="BH440" s="226">
        <f>IF(N440="sníž. přenesená",J440,0)</f>
        <v>0</v>
      </c>
      <c r="BI440" s="226">
        <f>IF(N440="nulová",J440,0)</f>
        <v>0</v>
      </c>
      <c r="BJ440" s="19" t="s">
        <v>79</v>
      </c>
      <c r="BK440" s="226">
        <f>ROUND(I440*H440,2)</f>
        <v>0</v>
      </c>
      <c r="BL440" s="19" t="s">
        <v>170</v>
      </c>
      <c r="BM440" s="225" t="s">
        <v>2168</v>
      </c>
    </row>
    <row r="441" spans="1:47" s="2" customFormat="1" ht="12">
      <c r="A441" s="40"/>
      <c r="B441" s="41"/>
      <c r="C441" s="42"/>
      <c r="D441" s="227" t="s">
        <v>172</v>
      </c>
      <c r="E441" s="42"/>
      <c r="F441" s="228" t="s">
        <v>2169</v>
      </c>
      <c r="G441" s="42"/>
      <c r="H441" s="42"/>
      <c r="I441" s="229"/>
      <c r="J441" s="42"/>
      <c r="K441" s="42"/>
      <c r="L441" s="46"/>
      <c r="M441" s="230"/>
      <c r="N441" s="231"/>
      <c r="O441" s="86"/>
      <c r="P441" s="86"/>
      <c r="Q441" s="86"/>
      <c r="R441" s="86"/>
      <c r="S441" s="86"/>
      <c r="T441" s="87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T441" s="19" t="s">
        <v>172</v>
      </c>
      <c r="AU441" s="19" t="s">
        <v>81</v>
      </c>
    </row>
    <row r="442" spans="1:47" s="2" customFormat="1" ht="12">
      <c r="A442" s="40"/>
      <c r="B442" s="41"/>
      <c r="C442" s="42"/>
      <c r="D442" s="232" t="s">
        <v>174</v>
      </c>
      <c r="E442" s="42"/>
      <c r="F442" s="233" t="s">
        <v>2170</v>
      </c>
      <c r="G442" s="42"/>
      <c r="H442" s="42"/>
      <c r="I442" s="229"/>
      <c r="J442" s="42"/>
      <c r="K442" s="42"/>
      <c r="L442" s="46"/>
      <c r="M442" s="230"/>
      <c r="N442" s="231"/>
      <c r="O442" s="86"/>
      <c r="P442" s="86"/>
      <c r="Q442" s="86"/>
      <c r="R442" s="86"/>
      <c r="S442" s="86"/>
      <c r="T442" s="87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T442" s="19" t="s">
        <v>174</v>
      </c>
      <c r="AU442" s="19" t="s">
        <v>81</v>
      </c>
    </row>
    <row r="443" spans="1:63" s="12" customFormat="1" ht="22.8" customHeight="1">
      <c r="A443" s="12"/>
      <c r="B443" s="198"/>
      <c r="C443" s="199"/>
      <c r="D443" s="200" t="s">
        <v>71</v>
      </c>
      <c r="E443" s="212" t="s">
        <v>229</v>
      </c>
      <c r="F443" s="212" t="s">
        <v>640</v>
      </c>
      <c r="G443" s="199"/>
      <c r="H443" s="199"/>
      <c r="I443" s="202"/>
      <c r="J443" s="213">
        <f>BK443</f>
        <v>0</v>
      </c>
      <c r="K443" s="199"/>
      <c r="L443" s="204"/>
      <c r="M443" s="205"/>
      <c r="N443" s="206"/>
      <c r="O443" s="206"/>
      <c r="P443" s="207">
        <f>SUM(P444:P513)</f>
        <v>0</v>
      </c>
      <c r="Q443" s="206"/>
      <c r="R443" s="207">
        <f>SUM(R444:R513)</f>
        <v>3.292191</v>
      </c>
      <c r="S443" s="206"/>
      <c r="T443" s="208">
        <f>SUM(T444:T513)</f>
        <v>15.036714</v>
      </c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R443" s="209" t="s">
        <v>79</v>
      </c>
      <c r="AT443" s="210" t="s">
        <v>71</v>
      </c>
      <c r="AU443" s="210" t="s">
        <v>79</v>
      </c>
      <c r="AY443" s="209" t="s">
        <v>163</v>
      </c>
      <c r="BK443" s="211">
        <f>SUM(BK444:BK513)</f>
        <v>0</v>
      </c>
    </row>
    <row r="444" spans="1:65" s="2" customFormat="1" ht="24.15" customHeight="1">
      <c r="A444" s="40"/>
      <c r="B444" s="41"/>
      <c r="C444" s="214" t="s">
        <v>659</v>
      </c>
      <c r="D444" s="214" t="s">
        <v>165</v>
      </c>
      <c r="E444" s="215" t="s">
        <v>642</v>
      </c>
      <c r="F444" s="216" t="s">
        <v>643</v>
      </c>
      <c r="G444" s="217" t="s">
        <v>232</v>
      </c>
      <c r="H444" s="218">
        <v>25.5</v>
      </c>
      <c r="I444" s="219"/>
      <c r="J444" s="220">
        <f>ROUND(I444*H444,2)</f>
        <v>0</v>
      </c>
      <c r="K444" s="216" t="s">
        <v>169</v>
      </c>
      <c r="L444" s="46"/>
      <c r="M444" s="221" t="s">
        <v>19</v>
      </c>
      <c r="N444" s="222" t="s">
        <v>43</v>
      </c>
      <c r="O444" s="86"/>
      <c r="P444" s="223">
        <f>O444*H444</f>
        <v>0</v>
      </c>
      <c r="Q444" s="223">
        <v>0.10095</v>
      </c>
      <c r="R444" s="223">
        <f>Q444*H444</f>
        <v>2.5742249999999998</v>
      </c>
      <c r="S444" s="223">
        <v>0</v>
      </c>
      <c r="T444" s="224">
        <f>S444*H444</f>
        <v>0</v>
      </c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R444" s="225" t="s">
        <v>170</v>
      </c>
      <c r="AT444" s="225" t="s">
        <v>165</v>
      </c>
      <c r="AU444" s="225" t="s">
        <v>81</v>
      </c>
      <c r="AY444" s="19" t="s">
        <v>163</v>
      </c>
      <c r="BE444" s="226">
        <f>IF(N444="základní",J444,0)</f>
        <v>0</v>
      </c>
      <c r="BF444" s="226">
        <f>IF(N444="snížená",J444,0)</f>
        <v>0</v>
      </c>
      <c r="BG444" s="226">
        <f>IF(N444="zákl. přenesená",J444,0)</f>
        <v>0</v>
      </c>
      <c r="BH444" s="226">
        <f>IF(N444="sníž. přenesená",J444,0)</f>
        <v>0</v>
      </c>
      <c r="BI444" s="226">
        <f>IF(N444="nulová",J444,0)</f>
        <v>0</v>
      </c>
      <c r="BJ444" s="19" t="s">
        <v>79</v>
      </c>
      <c r="BK444" s="226">
        <f>ROUND(I444*H444,2)</f>
        <v>0</v>
      </c>
      <c r="BL444" s="19" t="s">
        <v>170</v>
      </c>
      <c r="BM444" s="225" t="s">
        <v>2171</v>
      </c>
    </row>
    <row r="445" spans="1:47" s="2" customFormat="1" ht="12">
      <c r="A445" s="40"/>
      <c r="B445" s="41"/>
      <c r="C445" s="42"/>
      <c r="D445" s="227" t="s">
        <v>172</v>
      </c>
      <c r="E445" s="42"/>
      <c r="F445" s="228" t="s">
        <v>645</v>
      </c>
      <c r="G445" s="42"/>
      <c r="H445" s="42"/>
      <c r="I445" s="229"/>
      <c r="J445" s="42"/>
      <c r="K445" s="42"/>
      <c r="L445" s="46"/>
      <c r="M445" s="230"/>
      <c r="N445" s="231"/>
      <c r="O445" s="86"/>
      <c r="P445" s="86"/>
      <c r="Q445" s="86"/>
      <c r="R445" s="86"/>
      <c r="S445" s="86"/>
      <c r="T445" s="87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T445" s="19" t="s">
        <v>172</v>
      </c>
      <c r="AU445" s="19" t="s">
        <v>81</v>
      </c>
    </row>
    <row r="446" spans="1:47" s="2" customFormat="1" ht="12">
      <c r="A446" s="40"/>
      <c r="B446" s="41"/>
      <c r="C446" s="42"/>
      <c r="D446" s="232" t="s">
        <v>174</v>
      </c>
      <c r="E446" s="42"/>
      <c r="F446" s="233" t="s">
        <v>646</v>
      </c>
      <c r="G446" s="42"/>
      <c r="H446" s="42"/>
      <c r="I446" s="229"/>
      <c r="J446" s="42"/>
      <c r="K446" s="42"/>
      <c r="L446" s="46"/>
      <c r="M446" s="230"/>
      <c r="N446" s="231"/>
      <c r="O446" s="86"/>
      <c r="P446" s="86"/>
      <c r="Q446" s="86"/>
      <c r="R446" s="86"/>
      <c r="S446" s="86"/>
      <c r="T446" s="87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T446" s="19" t="s">
        <v>174</v>
      </c>
      <c r="AU446" s="19" t="s">
        <v>81</v>
      </c>
    </row>
    <row r="447" spans="1:51" s="13" customFormat="1" ht="12">
      <c r="A447" s="13"/>
      <c r="B447" s="234"/>
      <c r="C447" s="235"/>
      <c r="D447" s="227" t="s">
        <v>187</v>
      </c>
      <c r="E447" s="236" t="s">
        <v>19</v>
      </c>
      <c r="F447" s="237" t="s">
        <v>2172</v>
      </c>
      <c r="G447" s="235"/>
      <c r="H447" s="238">
        <v>25.5</v>
      </c>
      <c r="I447" s="239"/>
      <c r="J447" s="235"/>
      <c r="K447" s="235"/>
      <c r="L447" s="240"/>
      <c r="M447" s="241"/>
      <c r="N447" s="242"/>
      <c r="O447" s="242"/>
      <c r="P447" s="242"/>
      <c r="Q447" s="242"/>
      <c r="R447" s="242"/>
      <c r="S447" s="242"/>
      <c r="T447" s="24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4" t="s">
        <v>187</v>
      </c>
      <c r="AU447" s="244" t="s">
        <v>81</v>
      </c>
      <c r="AV447" s="13" t="s">
        <v>81</v>
      </c>
      <c r="AW447" s="13" t="s">
        <v>33</v>
      </c>
      <c r="AX447" s="13" t="s">
        <v>79</v>
      </c>
      <c r="AY447" s="244" t="s">
        <v>163</v>
      </c>
    </row>
    <row r="448" spans="1:65" s="2" customFormat="1" ht="16.5" customHeight="1">
      <c r="A448" s="40"/>
      <c r="B448" s="41"/>
      <c r="C448" s="256" t="s">
        <v>667</v>
      </c>
      <c r="D448" s="256" t="s">
        <v>279</v>
      </c>
      <c r="E448" s="257" t="s">
        <v>649</v>
      </c>
      <c r="F448" s="258" t="s">
        <v>650</v>
      </c>
      <c r="G448" s="259" t="s">
        <v>232</v>
      </c>
      <c r="H448" s="260">
        <v>25.5</v>
      </c>
      <c r="I448" s="261"/>
      <c r="J448" s="262">
        <f>ROUND(I448*H448,2)</f>
        <v>0</v>
      </c>
      <c r="K448" s="258" t="s">
        <v>169</v>
      </c>
      <c r="L448" s="263"/>
      <c r="M448" s="264" t="s">
        <v>19</v>
      </c>
      <c r="N448" s="265" t="s">
        <v>43</v>
      </c>
      <c r="O448" s="86"/>
      <c r="P448" s="223">
        <f>O448*H448</f>
        <v>0</v>
      </c>
      <c r="Q448" s="223">
        <v>0.028</v>
      </c>
      <c r="R448" s="223">
        <f>Q448*H448</f>
        <v>0.714</v>
      </c>
      <c r="S448" s="223">
        <v>0</v>
      </c>
      <c r="T448" s="224">
        <f>S448*H448</f>
        <v>0</v>
      </c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R448" s="225" t="s">
        <v>220</v>
      </c>
      <c r="AT448" s="225" t="s">
        <v>279</v>
      </c>
      <c r="AU448" s="225" t="s">
        <v>81</v>
      </c>
      <c r="AY448" s="19" t="s">
        <v>163</v>
      </c>
      <c r="BE448" s="226">
        <f>IF(N448="základní",J448,0)</f>
        <v>0</v>
      </c>
      <c r="BF448" s="226">
        <f>IF(N448="snížená",J448,0)</f>
        <v>0</v>
      </c>
      <c r="BG448" s="226">
        <f>IF(N448="zákl. přenesená",J448,0)</f>
        <v>0</v>
      </c>
      <c r="BH448" s="226">
        <f>IF(N448="sníž. přenesená",J448,0)</f>
        <v>0</v>
      </c>
      <c r="BI448" s="226">
        <f>IF(N448="nulová",J448,0)</f>
        <v>0</v>
      </c>
      <c r="BJ448" s="19" t="s">
        <v>79</v>
      </c>
      <c r="BK448" s="226">
        <f>ROUND(I448*H448,2)</f>
        <v>0</v>
      </c>
      <c r="BL448" s="19" t="s">
        <v>170</v>
      </c>
      <c r="BM448" s="225" t="s">
        <v>2173</v>
      </c>
    </row>
    <row r="449" spans="1:47" s="2" customFormat="1" ht="12">
      <c r="A449" s="40"/>
      <c r="B449" s="41"/>
      <c r="C449" s="42"/>
      <c r="D449" s="227" t="s">
        <v>172</v>
      </c>
      <c r="E449" s="42"/>
      <c r="F449" s="228" t="s">
        <v>650</v>
      </c>
      <c r="G449" s="42"/>
      <c r="H449" s="42"/>
      <c r="I449" s="229"/>
      <c r="J449" s="42"/>
      <c r="K449" s="42"/>
      <c r="L449" s="46"/>
      <c r="M449" s="230"/>
      <c r="N449" s="231"/>
      <c r="O449" s="86"/>
      <c r="P449" s="86"/>
      <c r="Q449" s="86"/>
      <c r="R449" s="86"/>
      <c r="S449" s="86"/>
      <c r="T449" s="87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T449" s="19" t="s">
        <v>172</v>
      </c>
      <c r="AU449" s="19" t="s">
        <v>81</v>
      </c>
    </row>
    <row r="450" spans="1:65" s="2" customFormat="1" ht="24.15" customHeight="1">
      <c r="A450" s="40"/>
      <c r="B450" s="41"/>
      <c r="C450" s="214" t="s">
        <v>674</v>
      </c>
      <c r="D450" s="214" t="s">
        <v>165</v>
      </c>
      <c r="E450" s="215" t="s">
        <v>653</v>
      </c>
      <c r="F450" s="216" t="s">
        <v>654</v>
      </c>
      <c r="G450" s="217" t="s">
        <v>232</v>
      </c>
      <c r="H450" s="218">
        <v>22</v>
      </c>
      <c r="I450" s="219"/>
      <c r="J450" s="220">
        <f>ROUND(I450*H450,2)</f>
        <v>0</v>
      </c>
      <c r="K450" s="216" t="s">
        <v>169</v>
      </c>
      <c r="L450" s="46"/>
      <c r="M450" s="221" t="s">
        <v>19</v>
      </c>
      <c r="N450" s="222" t="s">
        <v>43</v>
      </c>
      <c r="O450" s="86"/>
      <c r="P450" s="223">
        <f>O450*H450</f>
        <v>0</v>
      </c>
      <c r="Q450" s="223">
        <v>0</v>
      </c>
      <c r="R450" s="223">
        <f>Q450*H450</f>
        <v>0</v>
      </c>
      <c r="S450" s="223">
        <v>0</v>
      </c>
      <c r="T450" s="224">
        <f>S450*H450</f>
        <v>0</v>
      </c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R450" s="225" t="s">
        <v>170</v>
      </c>
      <c r="AT450" s="225" t="s">
        <v>165</v>
      </c>
      <c r="AU450" s="225" t="s">
        <v>81</v>
      </c>
      <c r="AY450" s="19" t="s">
        <v>163</v>
      </c>
      <c r="BE450" s="226">
        <f>IF(N450="základní",J450,0)</f>
        <v>0</v>
      </c>
      <c r="BF450" s="226">
        <f>IF(N450="snížená",J450,0)</f>
        <v>0</v>
      </c>
      <c r="BG450" s="226">
        <f>IF(N450="zákl. přenesená",J450,0)</f>
        <v>0</v>
      </c>
      <c r="BH450" s="226">
        <f>IF(N450="sníž. přenesená",J450,0)</f>
        <v>0</v>
      </c>
      <c r="BI450" s="226">
        <f>IF(N450="nulová",J450,0)</f>
        <v>0</v>
      </c>
      <c r="BJ450" s="19" t="s">
        <v>79</v>
      </c>
      <c r="BK450" s="226">
        <f>ROUND(I450*H450,2)</f>
        <v>0</v>
      </c>
      <c r="BL450" s="19" t="s">
        <v>170</v>
      </c>
      <c r="BM450" s="225" t="s">
        <v>2174</v>
      </c>
    </row>
    <row r="451" spans="1:47" s="2" customFormat="1" ht="12">
      <c r="A451" s="40"/>
      <c r="B451" s="41"/>
      <c r="C451" s="42"/>
      <c r="D451" s="227" t="s">
        <v>172</v>
      </c>
      <c r="E451" s="42"/>
      <c r="F451" s="228" t="s">
        <v>656</v>
      </c>
      <c r="G451" s="42"/>
      <c r="H451" s="42"/>
      <c r="I451" s="229"/>
      <c r="J451" s="42"/>
      <c r="K451" s="42"/>
      <c r="L451" s="46"/>
      <c r="M451" s="230"/>
      <c r="N451" s="231"/>
      <c r="O451" s="86"/>
      <c r="P451" s="86"/>
      <c r="Q451" s="86"/>
      <c r="R451" s="86"/>
      <c r="S451" s="86"/>
      <c r="T451" s="87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T451" s="19" t="s">
        <v>172</v>
      </c>
      <c r="AU451" s="19" t="s">
        <v>81</v>
      </c>
    </row>
    <row r="452" spans="1:47" s="2" customFormat="1" ht="12">
      <c r="A452" s="40"/>
      <c r="B452" s="41"/>
      <c r="C452" s="42"/>
      <c r="D452" s="232" t="s">
        <v>174</v>
      </c>
      <c r="E452" s="42"/>
      <c r="F452" s="233" t="s">
        <v>657</v>
      </c>
      <c r="G452" s="42"/>
      <c r="H452" s="42"/>
      <c r="I452" s="229"/>
      <c r="J452" s="42"/>
      <c r="K452" s="42"/>
      <c r="L452" s="46"/>
      <c r="M452" s="230"/>
      <c r="N452" s="231"/>
      <c r="O452" s="86"/>
      <c r="P452" s="86"/>
      <c r="Q452" s="86"/>
      <c r="R452" s="86"/>
      <c r="S452" s="86"/>
      <c r="T452" s="87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T452" s="19" t="s">
        <v>174</v>
      </c>
      <c r="AU452" s="19" t="s">
        <v>81</v>
      </c>
    </row>
    <row r="453" spans="1:51" s="13" customFormat="1" ht="12">
      <c r="A453" s="13"/>
      <c r="B453" s="234"/>
      <c r="C453" s="235"/>
      <c r="D453" s="227" t="s">
        <v>187</v>
      </c>
      <c r="E453" s="236" t="s">
        <v>19</v>
      </c>
      <c r="F453" s="237" t="s">
        <v>314</v>
      </c>
      <c r="G453" s="235"/>
      <c r="H453" s="238">
        <v>22</v>
      </c>
      <c r="I453" s="239"/>
      <c r="J453" s="235"/>
      <c r="K453" s="235"/>
      <c r="L453" s="240"/>
      <c r="M453" s="241"/>
      <c r="N453" s="242"/>
      <c r="O453" s="242"/>
      <c r="P453" s="242"/>
      <c r="Q453" s="242"/>
      <c r="R453" s="242"/>
      <c r="S453" s="242"/>
      <c r="T453" s="24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44" t="s">
        <v>187</v>
      </c>
      <c r="AU453" s="244" t="s">
        <v>81</v>
      </c>
      <c r="AV453" s="13" t="s">
        <v>81</v>
      </c>
      <c r="AW453" s="13" t="s">
        <v>33</v>
      </c>
      <c r="AX453" s="13" t="s">
        <v>79</v>
      </c>
      <c r="AY453" s="244" t="s">
        <v>163</v>
      </c>
    </row>
    <row r="454" spans="1:65" s="2" customFormat="1" ht="24.15" customHeight="1">
      <c r="A454" s="40"/>
      <c r="B454" s="41"/>
      <c r="C454" s="214" t="s">
        <v>680</v>
      </c>
      <c r="D454" s="214" t="s">
        <v>165</v>
      </c>
      <c r="E454" s="215" t="s">
        <v>2175</v>
      </c>
      <c r="F454" s="216" t="s">
        <v>2176</v>
      </c>
      <c r="G454" s="217" t="s">
        <v>232</v>
      </c>
      <c r="H454" s="218">
        <v>6.3</v>
      </c>
      <c r="I454" s="219"/>
      <c r="J454" s="220">
        <f>ROUND(I454*H454,2)</f>
        <v>0</v>
      </c>
      <c r="K454" s="216" t="s">
        <v>169</v>
      </c>
      <c r="L454" s="46"/>
      <c r="M454" s="221" t="s">
        <v>19</v>
      </c>
      <c r="N454" s="222" t="s">
        <v>43</v>
      </c>
      <c r="O454" s="86"/>
      <c r="P454" s="223">
        <f>O454*H454</f>
        <v>0</v>
      </c>
      <c r="Q454" s="223">
        <v>2E-05</v>
      </c>
      <c r="R454" s="223">
        <f>Q454*H454</f>
        <v>0.000126</v>
      </c>
      <c r="S454" s="223">
        <v>0</v>
      </c>
      <c r="T454" s="224">
        <f>S454*H454</f>
        <v>0</v>
      </c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R454" s="225" t="s">
        <v>170</v>
      </c>
      <c r="AT454" s="225" t="s">
        <v>165</v>
      </c>
      <c r="AU454" s="225" t="s">
        <v>81</v>
      </c>
      <c r="AY454" s="19" t="s">
        <v>163</v>
      </c>
      <c r="BE454" s="226">
        <f>IF(N454="základní",J454,0)</f>
        <v>0</v>
      </c>
      <c r="BF454" s="226">
        <f>IF(N454="snížená",J454,0)</f>
        <v>0</v>
      </c>
      <c r="BG454" s="226">
        <f>IF(N454="zákl. přenesená",J454,0)</f>
        <v>0</v>
      </c>
      <c r="BH454" s="226">
        <f>IF(N454="sníž. přenesená",J454,0)</f>
        <v>0</v>
      </c>
      <c r="BI454" s="226">
        <f>IF(N454="nulová",J454,0)</f>
        <v>0</v>
      </c>
      <c r="BJ454" s="19" t="s">
        <v>79</v>
      </c>
      <c r="BK454" s="226">
        <f>ROUND(I454*H454,2)</f>
        <v>0</v>
      </c>
      <c r="BL454" s="19" t="s">
        <v>170</v>
      </c>
      <c r="BM454" s="225" t="s">
        <v>2177</v>
      </c>
    </row>
    <row r="455" spans="1:47" s="2" customFormat="1" ht="12">
      <c r="A455" s="40"/>
      <c r="B455" s="41"/>
      <c r="C455" s="42"/>
      <c r="D455" s="227" t="s">
        <v>172</v>
      </c>
      <c r="E455" s="42"/>
      <c r="F455" s="228" t="s">
        <v>2178</v>
      </c>
      <c r="G455" s="42"/>
      <c r="H455" s="42"/>
      <c r="I455" s="229"/>
      <c r="J455" s="42"/>
      <c r="K455" s="42"/>
      <c r="L455" s="46"/>
      <c r="M455" s="230"/>
      <c r="N455" s="231"/>
      <c r="O455" s="86"/>
      <c r="P455" s="86"/>
      <c r="Q455" s="86"/>
      <c r="R455" s="86"/>
      <c r="S455" s="86"/>
      <c r="T455" s="87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T455" s="19" t="s">
        <v>172</v>
      </c>
      <c r="AU455" s="19" t="s">
        <v>81</v>
      </c>
    </row>
    <row r="456" spans="1:47" s="2" customFormat="1" ht="12">
      <c r="A456" s="40"/>
      <c r="B456" s="41"/>
      <c r="C456" s="42"/>
      <c r="D456" s="232" t="s">
        <v>174</v>
      </c>
      <c r="E456" s="42"/>
      <c r="F456" s="233" t="s">
        <v>2179</v>
      </c>
      <c r="G456" s="42"/>
      <c r="H456" s="42"/>
      <c r="I456" s="229"/>
      <c r="J456" s="42"/>
      <c r="K456" s="42"/>
      <c r="L456" s="46"/>
      <c r="M456" s="230"/>
      <c r="N456" s="231"/>
      <c r="O456" s="86"/>
      <c r="P456" s="86"/>
      <c r="Q456" s="86"/>
      <c r="R456" s="86"/>
      <c r="S456" s="86"/>
      <c r="T456" s="87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T456" s="19" t="s">
        <v>174</v>
      </c>
      <c r="AU456" s="19" t="s">
        <v>81</v>
      </c>
    </row>
    <row r="457" spans="1:65" s="2" customFormat="1" ht="24.15" customHeight="1">
      <c r="A457" s="40"/>
      <c r="B457" s="41"/>
      <c r="C457" s="214" t="s">
        <v>687</v>
      </c>
      <c r="D457" s="214" t="s">
        <v>165</v>
      </c>
      <c r="E457" s="215" t="s">
        <v>2180</v>
      </c>
      <c r="F457" s="216" t="s">
        <v>2181</v>
      </c>
      <c r="G457" s="217" t="s">
        <v>297</v>
      </c>
      <c r="H457" s="218">
        <v>12</v>
      </c>
      <c r="I457" s="219"/>
      <c r="J457" s="220">
        <f>ROUND(I457*H457,2)</f>
        <v>0</v>
      </c>
      <c r="K457" s="216" t="s">
        <v>169</v>
      </c>
      <c r="L457" s="46"/>
      <c r="M457" s="221" t="s">
        <v>19</v>
      </c>
      <c r="N457" s="222" t="s">
        <v>43</v>
      </c>
      <c r="O457" s="86"/>
      <c r="P457" s="223">
        <f>O457*H457</f>
        <v>0</v>
      </c>
      <c r="Q457" s="223">
        <v>4E-05</v>
      </c>
      <c r="R457" s="223">
        <f>Q457*H457</f>
        <v>0.00048000000000000007</v>
      </c>
      <c r="S457" s="223">
        <v>0</v>
      </c>
      <c r="T457" s="224">
        <f>S457*H457</f>
        <v>0</v>
      </c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R457" s="225" t="s">
        <v>170</v>
      </c>
      <c r="AT457" s="225" t="s">
        <v>165</v>
      </c>
      <c r="AU457" s="225" t="s">
        <v>81</v>
      </c>
      <c r="AY457" s="19" t="s">
        <v>163</v>
      </c>
      <c r="BE457" s="226">
        <f>IF(N457="základní",J457,0)</f>
        <v>0</v>
      </c>
      <c r="BF457" s="226">
        <f>IF(N457="snížená",J457,0)</f>
        <v>0</v>
      </c>
      <c r="BG457" s="226">
        <f>IF(N457="zákl. přenesená",J457,0)</f>
        <v>0</v>
      </c>
      <c r="BH457" s="226">
        <f>IF(N457="sníž. přenesená",J457,0)</f>
        <v>0</v>
      </c>
      <c r="BI457" s="226">
        <f>IF(N457="nulová",J457,0)</f>
        <v>0</v>
      </c>
      <c r="BJ457" s="19" t="s">
        <v>79</v>
      </c>
      <c r="BK457" s="226">
        <f>ROUND(I457*H457,2)</f>
        <v>0</v>
      </c>
      <c r="BL457" s="19" t="s">
        <v>170</v>
      </c>
      <c r="BM457" s="225" t="s">
        <v>2182</v>
      </c>
    </row>
    <row r="458" spans="1:47" s="2" customFormat="1" ht="12">
      <c r="A458" s="40"/>
      <c r="B458" s="41"/>
      <c r="C458" s="42"/>
      <c r="D458" s="227" t="s">
        <v>172</v>
      </c>
      <c r="E458" s="42"/>
      <c r="F458" s="228" t="s">
        <v>2183</v>
      </c>
      <c r="G458" s="42"/>
      <c r="H458" s="42"/>
      <c r="I458" s="229"/>
      <c r="J458" s="42"/>
      <c r="K458" s="42"/>
      <c r="L458" s="46"/>
      <c r="M458" s="230"/>
      <c r="N458" s="231"/>
      <c r="O458" s="86"/>
      <c r="P458" s="86"/>
      <c r="Q458" s="86"/>
      <c r="R458" s="86"/>
      <c r="S458" s="86"/>
      <c r="T458" s="87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T458" s="19" t="s">
        <v>172</v>
      </c>
      <c r="AU458" s="19" t="s">
        <v>81</v>
      </c>
    </row>
    <row r="459" spans="1:47" s="2" customFormat="1" ht="12">
      <c r="A459" s="40"/>
      <c r="B459" s="41"/>
      <c r="C459" s="42"/>
      <c r="D459" s="232" t="s">
        <v>174</v>
      </c>
      <c r="E459" s="42"/>
      <c r="F459" s="233" t="s">
        <v>2184</v>
      </c>
      <c r="G459" s="42"/>
      <c r="H459" s="42"/>
      <c r="I459" s="229"/>
      <c r="J459" s="42"/>
      <c r="K459" s="42"/>
      <c r="L459" s="46"/>
      <c r="M459" s="230"/>
      <c r="N459" s="231"/>
      <c r="O459" s="86"/>
      <c r="P459" s="86"/>
      <c r="Q459" s="86"/>
      <c r="R459" s="86"/>
      <c r="S459" s="86"/>
      <c r="T459" s="87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T459" s="19" t="s">
        <v>174</v>
      </c>
      <c r="AU459" s="19" t="s">
        <v>81</v>
      </c>
    </row>
    <row r="460" spans="1:65" s="2" customFormat="1" ht="21.75" customHeight="1">
      <c r="A460" s="40"/>
      <c r="B460" s="41"/>
      <c r="C460" s="214" t="s">
        <v>695</v>
      </c>
      <c r="D460" s="214" t="s">
        <v>165</v>
      </c>
      <c r="E460" s="215" t="s">
        <v>2185</v>
      </c>
      <c r="F460" s="216" t="s">
        <v>2186</v>
      </c>
      <c r="G460" s="217" t="s">
        <v>297</v>
      </c>
      <c r="H460" s="218">
        <v>12</v>
      </c>
      <c r="I460" s="219"/>
      <c r="J460" s="220">
        <f>ROUND(I460*H460,2)</f>
        <v>0</v>
      </c>
      <c r="K460" s="216" t="s">
        <v>169</v>
      </c>
      <c r="L460" s="46"/>
      <c r="M460" s="221" t="s">
        <v>19</v>
      </c>
      <c r="N460" s="222" t="s">
        <v>43</v>
      </c>
      <c r="O460" s="86"/>
      <c r="P460" s="223">
        <f>O460*H460</f>
        <v>0</v>
      </c>
      <c r="Q460" s="223">
        <v>0.00028</v>
      </c>
      <c r="R460" s="223">
        <f>Q460*H460</f>
        <v>0.0033599999999999997</v>
      </c>
      <c r="S460" s="223">
        <v>0</v>
      </c>
      <c r="T460" s="224">
        <f>S460*H460</f>
        <v>0</v>
      </c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R460" s="225" t="s">
        <v>170</v>
      </c>
      <c r="AT460" s="225" t="s">
        <v>165</v>
      </c>
      <c r="AU460" s="225" t="s">
        <v>81</v>
      </c>
      <c r="AY460" s="19" t="s">
        <v>163</v>
      </c>
      <c r="BE460" s="226">
        <f>IF(N460="základní",J460,0)</f>
        <v>0</v>
      </c>
      <c r="BF460" s="226">
        <f>IF(N460="snížená",J460,0)</f>
        <v>0</v>
      </c>
      <c r="BG460" s="226">
        <f>IF(N460="zákl. přenesená",J460,0)</f>
        <v>0</v>
      </c>
      <c r="BH460" s="226">
        <f>IF(N460="sníž. přenesená",J460,0)</f>
        <v>0</v>
      </c>
      <c r="BI460" s="226">
        <f>IF(N460="nulová",J460,0)</f>
        <v>0</v>
      </c>
      <c r="BJ460" s="19" t="s">
        <v>79</v>
      </c>
      <c r="BK460" s="226">
        <f>ROUND(I460*H460,2)</f>
        <v>0</v>
      </c>
      <c r="BL460" s="19" t="s">
        <v>170</v>
      </c>
      <c r="BM460" s="225" t="s">
        <v>2187</v>
      </c>
    </row>
    <row r="461" spans="1:47" s="2" customFormat="1" ht="12">
      <c r="A461" s="40"/>
      <c r="B461" s="41"/>
      <c r="C461" s="42"/>
      <c r="D461" s="227" t="s">
        <v>172</v>
      </c>
      <c r="E461" s="42"/>
      <c r="F461" s="228" t="s">
        <v>2188</v>
      </c>
      <c r="G461" s="42"/>
      <c r="H461" s="42"/>
      <c r="I461" s="229"/>
      <c r="J461" s="42"/>
      <c r="K461" s="42"/>
      <c r="L461" s="46"/>
      <c r="M461" s="230"/>
      <c r="N461" s="231"/>
      <c r="O461" s="86"/>
      <c r="P461" s="86"/>
      <c r="Q461" s="86"/>
      <c r="R461" s="86"/>
      <c r="S461" s="86"/>
      <c r="T461" s="87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T461" s="19" t="s">
        <v>172</v>
      </c>
      <c r="AU461" s="19" t="s">
        <v>81</v>
      </c>
    </row>
    <row r="462" spans="1:47" s="2" customFormat="1" ht="12">
      <c r="A462" s="40"/>
      <c r="B462" s="41"/>
      <c r="C462" s="42"/>
      <c r="D462" s="232" t="s">
        <v>174</v>
      </c>
      <c r="E462" s="42"/>
      <c r="F462" s="233" t="s">
        <v>2189</v>
      </c>
      <c r="G462" s="42"/>
      <c r="H462" s="42"/>
      <c r="I462" s="229"/>
      <c r="J462" s="42"/>
      <c r="K462" s="42"/>
      <c r="L462" s="46"/>
      <c r="M462" s="230"/>
      <c r="N462" s="231"/>
      <c r="O462" s="86"/>
      <c r="P462" s="86"/>
      <c r="Q462" s="86"/>
      <c r="R462" s="86"/>
      <c r="S462" s="86"/>
      <c r="T462" s="87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T462" s="19" t="s">
        <v>174</v>
      </c>
      <c r="AU462" s="19" t="s">
        <v>81</v>
      </c>
    </row>
    <row r="463" spans="1:65" s="2" customFormat="1" ht="24.15" customHeight="1">
      <c r="A463" s="40"/>
      <c r="B463" s="41"/>
      <c r="C463" s="214" t="s">
        <v>701</v>
      </c>
      <c r="D463" s="214" t="s">
        <v>165</v>
      </c>
      <c r="E463" s="215" t="s">
        <v>2190</v>
      </c>
      <c r="F463" s="216" t="s">
        <v>2191</v>
      </c>
      <c r="G463" s="217" t="s">
        <v>193</v>
      </c>
      <c r="H463" s="218">
        <v>0.788</v>
      </c>
      <c r="I463" s="219"/>
      <c r="J463" s="220">
        <f>ROUND(I463*H463,2)</f>
        <v>0</v>
      </c>
      <c r="K463" s="216" t="s">
        <v>169</v>
      </c>
      <c r="L463" s="46"/>
      <c r="M463" s="221" t="s">
        <v>19</v>
      </c>
      <c r="N463" s="222" t="s">
        <v>43</v>
      </c>
      <c r="O463" s="86"/>
      <c r="P463" s="223">
        <f>O463*H463</f>
        <v>0</v>
      </c>
      <c r="Q463" s="223">
        <v>0</v>
      </c>
      <c r="R463" s="223">
        <f>Q463*H463</f>
        <v>0</v>
      </c>
      <c r="S463" s="223">
        <v>2.2</v>
      </c>
      <c r="T463" s="224">
        <f>S463*H463</f>
        <v>1.7336000000000003</v>
      </c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R463" s="225" t="s">
        <v>170</v>
      </c>
      <c r="AT463" s="225" t="s">
        <v>165</v>
      </c>
      <c r="AU463" s="225" t="s">
        <v>81</v>
      </c>
      <c r="AY463" s="19" t="s">
        <v>163</v>
      </c>
      <c r="BE463" s="226">
        <f>IF(N463="základní",J463,0)</f>
        <v>0</v>
      </c>
      <c r="BF463" s="226">
        <f>IF(N463="snížená",J463,0)</f>
        <v>0</v>
      </c>
      <c r="BG463" s="226">
        <f>IF(N463="zákl. přenesená",J463,0)</f>
        <v>0</v>
      </c>
      <c r="BH463" s="226">
        <f>IF(N463="sníž. přenesená",J463,0)</f>
        <v>0</v>
      </c>
      <c r="BI463" s="226">
        <f>IF(N463="nulová",J463,0)</f>
        <v>0</v>
      </c>
      <c r="BJ463" s="19" t="s">
        <v>79</v>
      </c>
      <c r="BK463" s="226">
        <f>ROUND(I463*H463,2)</f>
        <v>0</v>
      </c>
      <c r="BL463" s="19" t="s">
        <v>170</v>
      </c>
      <c r="BM463" s="225" t="s">
        <v>2192</v>
      </c>
    </row>
    <row r="464" spans="1:47" s="2" customFormat="1" ht="12">
      <c r="A464" s="40"/>
      <c r="B464" s="41"/>
      <c r="C464" s="42"/>
      <c r="D464" s="227" t="s">
        <v>172</v>
      </c>
      <c r="E464" s="42"/>
      <c r="F464" s="228" t="s">
        <v>2193</v>
      </c>
      <c r="G464" s="42"/>
      <c r="H464" s="42"/>
      <c r="I464" s="229"/>
      <c r="J464" s="42"/>
      <c r="K464" s="42"/>
      <c r="L464" s="46"/>
      <c r="M464" s="230"/>
      <c r="N464" s="231"/>
      <c r="O464" s="86"/>
      <c r="P464" s="86"/>
      <c r="Q464" s="86"/>
      <c r="R464" s="86"/>
      <c r="S464" s="86"/>
      <c r="T464" s="87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T464" s="19" t="s">
        <v>172</v>
      </c>
      <c r="AU464" s="19" t="s">
        <v>81</v>
      </c>
    </row>
    <row r="465" spans="1:47" s="2" customFormat="1" ht="12">
      <c r="A465" s="40"/>
      <c r="B465" s="41"/>
      <c r="C465" s="42"/>
      <c r="D465" s="232" t="s">
        <v>174</v>
      </c>
      <c r="E465" s="42"/>
      <c r="F465" s="233" t="s">
        <v>2194</v>
      </c>
      <c r="G465" s="42"/>
      <c r="H465" s="42"/>
      <c r="I465" s="229"/>
      <c r="J465" s="42"/>
      <c r="K465" s="42"/>
      <c r="L465" s="46"/>
      <c r="M465" s="230"/>
      <c r="N465" s="231"/>
      <c r="O465" s="86"/>
      <c r="P465" s="86"/>
      <c r="Q465" s="86"/>
      <c r="R465" s="86"/>
      <c r="S465" s="86"/>
      <c r="T465" s="87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T465" s="19" t="s">
        <v>174</v>
      </c>
      <c r="AU465" s="19" t="s">
        <v>81</v>
      </c>
    </row>
    <row r="466" spans="1:51" s="13" customFormat="1" ht="12">
      <c r="A466" s="13"/>
      <c r="B466" s="234"/>
      <c r="C466" s="235"/>
      <c r="D466" s="227" t="s">
        <v>187</v>
      </c>
      <c r="E466" s="236" t="s">
        <v>19</v>
      </c>
      <c r="F466" s="237" t="s">
        <v>2195</v>
      </c>
      <c r="G466" s="235"/>
      <c r="H466" s="238">
        <v>0.788</v>
      </c>
      <c r="I466" s="239"/>
      <c r="J466" s="235"/>
      <c r="K466" s="235"/>
      <c r="L466" s="240"/>
      <c r="M466" s="241"/>
      <c r="N466" s="242"/>
      <c r="O466" s="242"/>
      <c r="P466" s="242"/>
      <c r="Q466" s="242"/>
      <c r="R466" s="242"/>
      <c r="S466" s="242"/>
      <c r="T466" s="24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4" t="s">
        <v>187</v>
      </c>
      <c r="AU466" s="244" t="s">
        <v>81</v>
      </c>
      <c r="AV466" s="13" t="s">
        <v>81</v>
      </c>
      <c r="AW466" s="13" t="s">
        <v>33</v>
      </c>
      <c r="AX466" s="13" t="s">
        <v>79</v>
      </c>
      <c r="AY466" s="244" t="s">
        <v>163</v>
      </c>
    </row>
    <row r="467" spans="1:65" s="2" customFormat="1" ht="24.15" customHeight="1">
      <c r="A467" s="40"/>
      <c r="B467" s="41"/>
      <c r="C467" s="214" t="s">
        <v>706</v>
      </c>
      <c r="D467" s="214" t="s">
        <v>165</v>
      </c>
      <c r="E467" s="215" t="s">
        <v>2196</v>
      </c>
      <c r="F467" s="216" t="s">
        <v>2197</v>
      </c>
      <c r="G467" s="217" t="s">
        <v>168</v>
      </c>
      <c r="H467" s="218">
        <v>107.1</v>
      </c>
      <c r="I467" s="219"/>
      <c r="J467" s="220">
        <f>ROUND(I467*H467,2)</f>
        <v>0</v>
      </c>
      <c r="K467" s="216" t="s">
        <v>169</v>
      </c>
      <c r="L467" s="46"/>
      <c r="M467" s="221" t="s">
        <v>19</v>
      </c>
      <c r="N467" s="222" t="s">
        <v>43</v>
      </c>
      <c r="O467" s="86"/>
      <c r="P467" s="223">
        <f>O467*H467</f>
        <v>0</v>
      </c>
      <c r="Q467" s="223">
        <v>0</v>
      </c>
      <c r="R467" s="223">
        <f>Q467*H467</f>
        <v>0</v>
      </c>
      <c r="S467" s="223">
        <v>0.014</v>
      </c>
      <c r="T467" s="224">
        <f>S467*H467</f>
        <v>1.4993999999999998</v>
      </c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R467" s="225" t="s">
        <v>170</v>
      </c>
      <c r="AT467" s="225" t="s">
        <v>165</v>
      </c>
      <c r="AU467" s="225" t="s">
        <v>81</v>
      </c>
      <c r="AY467" s="19" t="s">
        <v>163</v>
      </c>
      <c r="BE467" s="226">
        <f>IF(N467="základní",J467,0)</f>
        <v>0</v>
      </c>
      <c r="BF467" s="226">
        <f>IF(N467="snížená",J467,0)</f>
        <v>0</v>
      </c>
      <c r="BG467" s="226">
        <f>IF(N467="zákl. přenesená",J467,0)</f>
        <v>0</v>
      </c>
      <c r="BH467" s="226">
        <f>IF(N467="sníž. přenesená",J467,0)</f>
        <v>0</v>
      </c>
      <c r="BI467" s="226">
        <f>IF(N467="nulová",J467,0)</f>
        <v>0</v>
      </c>
      <c r="BJ467" s="19" t="s">
        <v>79</v>
      </c>
      <c r="BK467" s="226">
        <f>ROUND(I467*H467,2)</f>
        <v>0</v>
      </c>
      <c r="BL467" s="19" t="s">
        <v>170</v>
      </c>
      <c r="BM467" s="225" t="s">
        <v>2198</v>
      </c>
    </row>
    <row r="468" spans="1:47" s="2" customFormat="1" ht="12">
      <c r="A468" s="40"/>
      <c r="B468" s="41"/>
      <c r="C468" s="42"/>
      <c r="D468" s="227" t="s">
        <v>172</v>
      </c>
      <c r="E468" s="42"/>
      <c r="F468" s="228" t="s">
        <v>2199</v>
      </c>
      <c r="G468" s="42"/>
      <c r="H468" s="42"/>
      <c r="I468" s="229"/>
      <c r="J468" s="42"/>
      <c r="K468" s="42"/>
      <c r="L468" s="46"/>
      <c r="M468" s="230"/>
      <c r="N468" s="231"/>
      <c r="O468" s="86"/>
      <c r="P468" s="86"/>
      <c r="Q468" s="86"/>
      <c r="R468" s="86"/>
      <c r="S468" s="86"/>
      <c r="T468" s="87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T468" s="19" t="s">
        <v>172</v>
      </c>
      <c r="AU468" s="19" t="s">
        <v>81</v>
      </c>
    </row>
    <row r="469" spans="1:47" s="2" customFormat="1" ht="12">
      <c r="A469" s="40"/>
      <c r="B469" s="41"/>
      <c r="C469" s="42"/>
      <c r="D469" s="232" t="s">
        <v>174</v>
      </c>
      <c r="E469" s="42"/>
      <c r="F469" s="233" t="s">
        <v>2200</v>
      </c>
      <c r="G469" s="42"/>
      <c r="H469" s="42"/>
      <c r="I469" s="229"/>
      <c r="J469" s="42"/>
      <c r="K469" s="42"/>
      <c r="L469" s="46"/>
      <c r="M469" s="230"/>
      <c r="N469" s="231"/>
      <c r="O469" s="86"/>
      <c r="P469" s="86"/>
      <c r="Q469" s="86"/>
      <c r="R469" s="86"/>
      <c r="S469" s="86"/>
      <c r="T469" s="87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T469" s="19" t="s">
        <v>174</v>
      </c>
      <c r="AU469" s="19" t="s">
        <v>81</v>
      </c>
    </row>
    <row r="470" spans="1:51" s="13" customFormat="1" ht="12">
      <c r="A470" s="13"/>
      <c r="B470" s="234"/>
      <c r="C470" s="235"/>
      <c r="D470" s="227" t="s">
        <v>187</v>
      </c>
      <c r="E470" s="236" t="s">
        <v>19</v>
      </c>
      <c r="F470" s="237" t="s">
        <v>2201</v>
      </c>
      <c r="G470" s="235"/>
      <c r="H470" s="238">
        <v>107.1</v>
      </c>
      <c r="I470" s="239"/>
      <c r="J470" s="235"/>
      <c r="K470" s="235"/>
      <c r="L470" s="240"/>
      <c r="M470" s="241"/>
      <c r="N470" s="242"/>
      <c r="O470" s="242"/>
      <c r="P470" s="242"/>
      <c r="Q470" s="242"/>
      <c r="R470" s="242"/>
      <c r="S470" s="242"/>
      <c r="T470" s="24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4" t="s">
        <v>187</v>
      </c>
      <c r="AU470" s="244" t="s">
        <v>81</v>
      </c>
      <c r="AV470" s="13" t="s">
        <v>81</v>
      </c>
      <c r="AW470" s="13" t="s">
        <v>33</v>
      </c>
      <c r="AX470" s="13" t="s">
        <v>79</v>
      </c>
      <c r="AY470" s="244" t="s">
        <v>163</v>
      </c>
    </row>
    <row r="471" spans="1:65" s="2" customFormat="1" ht="16.5" customHeight="1">
      <c r="A471" s="40"/>
      <c r="B471" s="41"/>
      <c r="C471" s="214" t="s">
        <v>713</v>
      </c>
      <c r="D471" s="214" t="s">
        <v>165</v>
      </c>
      <c r="E471" s="215" t="s">
        <v>2202</v>
      </c>
      <c r="F471" s="216" t="s">
        <v>2203</v>
      </c>
      <c r="G471" s="217" t="s">
        <v>297</v>
      </c>
      <c r="H471" s="218">
        <v>21</v>
      </c>
      <c r="I471" s="219"/>
      <c r="J471" s="220">
        <f>ROUND(I471*H471,2)</f>
        <v>0</v>
      </c>
      <c r="K471" s="216" t="s">
        <v>19</v>
      </c>
      <c r="L471" s="46"/>
      <c r="M471" s="221" t="s">
        <v>19</v>
      </c>
      <c r="N471" s="222" t="s">
        <v>43</v>
      </c>
      <c r="O471" s="86"/>
      <c r="P471" s="223">
        <f>O471*H471</f>
        <v>0</v>
      </c>
      <c r="Q471" s="223">
        <v>0</v>
      </c>
      <c r="R471" s="223">
        <f>Q471*H471</f>
        <v>0</v>
      </c>
      <c r="S471" s="223">
        <v>0</v>
      </c>
      <c r="T471" s="224">
        <f>S471*H471</f>
        <v>0</v>
      </c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R471" s="225" t="s">
        <v>170</v>
      </c>
      <c r="AT471" s="225" t="s">
        <v>165</v>
      </c>
      <c r="AU471" s="225" t="s">
        <v>81</v>
      </c>
      <c r="AY471" s="19" t="s">
        <v>163</v>
      </c>
      <c r="BE471" s="226">
        <f>IF(N471="základní",J471,0)</f>
        <v>0</v>
      </c>
      <c r="BF471" s="226">
        <f>IF(N471="snížená",J471,0)</f>
        <v>0</v>
      </c>
      <c r="BG471" s="226">
        <f>IF(N471="zákl. přenesená",J471,0)</f>
        <v>0</v>
      </c>
      <c r="BH471" s="226">
        <f>IF(N471="sníž. přenesená",J471,0)</f>
        <v>0</v>
      </c>
      <c r="BI471" s="226">
        <f>IF(N471="nulová",J471,0)</f>
        <v>0</v>
      </c>
      <c r="BJ471" s="19" t="s">
        <v>79</v>
      </c>
      <c r="BK471" s="226">
        <f>ROUND(I471*H471,2)</f>
        <v>0</v>
      </c>
      <c r="BL471" s="19" t="s">
        <v>170</v>
      </c>
      <c r="BM471" s="225" t="s">
        <v>2204</v>
      </c>
    </row>
    <row r="472" spans="1:47" s="2" customFormat="1" ht="12">
      <c r="A472" s="40"/>
      <c r="B472" s="41"/>
      <c r="C472" s="42"/>
      <c r="D472" s="227" t="s">
        <v>172</v>
      </c>
      <c r="E472" s="42"/>
      <c r="F472" s="228" t="s">
        <v>2203</v>
      </c>
      <c r="G472" s="42"/>
      <c r="H472" s="42"/>
      <c r="I472" s="229"/>
      <c r="J472" s="42"/>
      <c r="K472" s="42"/>
      <c r="L472" s="46"/>
      <c r="M472" s="230"/>
      <c r="N472" s="231"/>
      <c r="O472" s="86"/>
      <c r="P472" s="86"/>
      <c r="Q472" s="86"/>
      <c r="R472" s="86"/>
      <c r="S472" s="86"/>
      <c r="T472" s="87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T472" s="19" t="s">
        <v>172</v>
      </c>
      <c r="AU472" s="19" t="s">
        <v>81</v>
      </c>
    </row>
    <row r="473" spans="1:47" s="2" customFormat="1" ht="12">
      <c r="A473" s="40"/>
      <c r="B473" s="41"/>
      <c r="C473" s="42"/>
      <c r="D473" s="227" t="s">
        <v>301</v>
      </c>
      <c r="E473" s="42"/>
      <c r="F473" s="266" t="s">
        <v>2205</v>
      </c>
      <c r="G473" s="42"/>
      <c r="H473" s="42"/>
      <c r="I473" s="229"/>
      <c r="J473" s="42"/>
      <c r="K473" s="42"/>
      <c r="L473" s="46"/>
      <c r="M473" s="230"/>
      <c r="N473" s="231"/>
      <c r="O473" s="86"/>
      <c r="P473" s="86"/>
      <c r="Q473" s="86"/>
      <c r="R473" s="86"/>
      <c r="S473" s="86"/>
      <c r="T473" s="87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T473" s="19" t="s">
        <v>301</v>
      </c>
      <c r="AU473" s="19" t="s">
        <v>81</v>
      </c>
    </row>
    <row r="474" spans="1:65" s="2" customFormat="1" ht="24.15" customHeight="1">
      <c r="A474" s="40"/>
      <c r="B474" s="41"/>
      <c r="C474" s="214" t="s">
        <v>720</v>
      </c>
      <c r="D474" s="214" t="s">
        <v>165</v>
      </c>
      <c r="E474" s="215" t="s">
        <v>2206</v>
      </c>
      <c r="F474" s="216" t="s">
        <v>2207</v>
      </c>
      <c r="G474" s="217" t="s">
        <v>168</v>
      </c>
      <c r="H474" s="218">
        <v>204.203</v>
      </c>
      <c r="I474" s="219"/>
      <c r="J474" s="220">
        <f>ROUND(I474*H474,2)</f>
        <v>0</v>
      </c>
      <c r="K474" s="216" t="s">
        <v>169</v>
      </c>
      <c r="L474" s="46"/>
      <c r="M474" s="221" t="s">
        <v>19</v>
      </c>
      <c r="N474" s="222" t="s">
        <v>43</v>
      </c>
      <c r="O474" s="86"/>
      <c r="P474" s="223">
        <f>O474*H474</f>
        <v>0</v>
      </c>
      <c r="Q474" s="223">
        <v>0</v>
      </c>
      <c r="R474" s="223">
        <f>Q474*H474</f>
        <v>0</v>
      </c>
      <c r="S474" s="223">
        <v>0.038</v>
      </c>
      <c r="T474" s="224">
        <f>S474*H474</f>
        <v>7.759714</v>
      </c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R474" s="225" t="s">
        <v>170</v>
      </c>
      <c r="AT474" s="225" t="s">
        <v>165</v>
      </c>
      <c r="AU474" s="225" t="s">
        <v>81</v>
      </c>
      <c r="AY474" s="19" t="s">
        <v>163</v>
      </c>
      <c r="BE474" s="226">
        <f>IF(N474="základní",J474,0)</f>
        <v>0</v>
      </c>
      <c r="BF474" s="226">
        <f>IF(N474="snížená",J474,0)</f>
        <v>0</v>
      </c>
      <c r="BG474" s="226">
        <f>IF(N474="zákl. přenesená",J474,0)</f>
        <v>0</v>
      </c>
      <c r="BH474" s="226">
        <f>IF(N474="sníž. přenesená",J474,0)</f>
        <v>0</v>
      </c>
      <c r="BI474" s="226">
        <f>IF(N474="nulová",J474,0)</f>
        <v>0</v>
      </c>
      <c r="BJ474" s="19" t="s">
        <v>79</v>
      </c>
      <c r="BK474" s="226">
        <f>ROUND(I474*H474,2)</f>
        <v>0</v>
      </c>
      <c r="BL474" s="19" t="s">
        <v>170</v>
      </c>
      <c r="BM474" s="225" t="s">
        <v>2208</v>
      </c>
    </row>
    <row r="475" spans="1:47" s="2" customFormat="1" ht="12">
      <c r="A475" s="40"/>
      <c r="B475" s="41"/>
      <c r="C475" s="42"/>
      <c r="D475" s="227" t="s">
        <v>172</v>
      </c>
      <c r="E475" s="42"/>
      <c r="F475" s="228" t="s">
        <v>2209</v>
      </c>
      <c r="G475" s="42"/>
      <c r="H475" s="42"/>
      <c r="I475" s="229"/>
      <c r="J475" s="42"/>
      <c r="K475" s="42"/>
      <c r="L475" s="46"/>
      <c r="M475" s="230"/>
      <c r="N475" s="231"/>
      <c r="O475" s="86"/>
      <c r="P475" s="86"/>
      <c r="Q475" s="86"/>
      <c r="R475" s="86"/>
      <c r="S475" s="86"/>
      <c r="T475" s="87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T475" s="19" t="s">
        <v>172</v>
      </c>
      <c r="AU475" s="19" t="s">
        <v>81</v>
      </c>
    </row>
    <row r="476" spans="1:47" s="2" customFormat="1" ht="12">
      <c r="A476" s="40"/>
      <c r="B476" s="41"/>
      <c r="C476" s="42"/>
      <c r="D476" s="232" t="s">
        <v>174</v>
      </c>
      <c r="E476" s="42"/>
      <c r="F476" s="233" t="s">
        <v>2210</v>
      </c>
      <c r="G476" s="42"/>
      <c r="H476" s="42"/>
      <c r="I476" s="229"/>
      <c r="J476" s="42"/>
      <c r="K476" s="42"/>
      <c r="L476" s="46"/>
      <c r="M476" s="230"/>
      <c r="N476" s="231"/>
      <c r="O476" s="86"/>
      <c r="P476" s="86"/>
      <c r="Q476" s="86"/>
      <c r="R476" s="86"/>
      <c r="S476" s="86"/>
      <c r="T476" s="87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T476" s="19" t="s">
        <v>174</v>
      </c>
      <c r="AU476" s="19" t="s">
        <v>81</v>
      </c>
    </row>
    <row r="477" spans="1:51" s="13" customFormat="1" ht="12">
      <c r="A477" s="13"/>
      <c r="B477" s="234"/>
      <c r="C477" s="235"/>
      <c r="D477" s="227" t="s">
        <v>187</v>
      </c>
      <c r="E477" s="236" t="s">
        <v>19</v>
      </c>
      <c r="F477" s="237" t="s">
        <v>2211</v>
      </c>
      <c r="G477" s="235"/>
      <c r="H477" s="238">
        <v>204.203</v>
      </c>
      <c r="I477" s="239"/>
      <c r="J477" s="235"/>
      <c r="K477" s="235"/>
      <c r="L477" s="240"/>
      <c r="M477" s="241"/>
      <c r="N477" s="242"/>
      <c r="O477" s="242"/>
      <c r="P477" s="242"/>
      <c r="Q477" s="242"/>
      <c r="R477" s="242"/>
      <c r="S477" s="242"/>
      <c r="T477" s="24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4" t="s">
        <v>187</v>
      </c>
      <c r="AU477" s="244" t="s">
        <v>81</v>
      </c>
      <c r="AV477" s="13" t="s">
        <v>81</v>
      </c>
      <c r="AW477" s="13" t="s">
        <v>33</v>
      </c>
      <c r="AX477" s="13" t="s">
        <v>79</v>
      </c>
      <c r="AY477" s="244" t="s">
        <v>163</v>
      </c>
    </row>
    <row r="478" spans="1:65" s="2" customFormat="1" ht="16.5" customHeight="1">
      <c r="A478" s="40"/>
      <c r="B478" s="41"/>
      <c r="C478" s="214" t="s">
        <v>726</v>
      </c>
      <c r="D478" s="214" t="s">
        <v>165</v>
      </c>
      <c r="E478" s="215" t="s">
        <v>2212</v>
      </c>
      <c r="F478" s="216" t="s">
        <v>2213</v>
      </c>
      <c r="G478" s="217" t="s">
        <v>168</v>
      </c>
      <c r="H478" s="218">
        <v>69.5</v>
      </c>
      <c r="I478" s="219"/>
      <c r="J478" s="220">
        <f>ROUND(I478*H478,2)</f>
        <v>0</v>
      </c>
      <c r="K478" s="216" t="s">
        <v>19</v>
      </c>
      <c r="L478" s="46"/>
      <c r="M478" s="221" t="s">
        <v>19</v>
      </c>
      <c r="N478" s="222" t="s">
        <v>43</v>
      </c>
      <c r="O478" s="86"/>
      <c r="P478" s="223">
        <f>O478*H478</f>
        <v>0</v>
      </c>
      <c r="Q478" s="223">
        <v>0</v>
      </c>
      <c r="R478" s="223">
        <f>Q478*H478</f>
        <v>0</v>
      </c>
      <c r="S478" s="223">
        <v>0.05</v>
      </c>
      <c r="T478" s="224">
        <f>S478*H478</f>
        <v>3.475</v>
      </c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R478" s="225" t="s">
        <v>170</v>
      </c>
      <c r="AT478" s="225" t="s">
        <v>165</v>
      </c>
      <c r="AU478" s="225" t="s">
        <v>81</v>
      </c>
      <c r="AY478" s="19" t="s">
        <v>163</v>
      </c>
      <c r="BE478" s="226">
        <f>IF(N478="základní",J478,0)</f>
        <v>0</v>
      </c>
      <c r="BF478" s="226">
        <f>IF(N478="snížená",J478,0)</f>
        <v>0</v>
      </c>
      <c r="BG478" s="226">
        <f>IF(N478="zákl. přenesená",J478,0)</f>
        <v>0</v>
      </c>
      <c r="BH478" s="226">
        <f>IF(N478="sníž. přenesená",J478,0)</f>
        <v>0</v>
      </c>
      <c r="BI478" s="226">
        <f>IF(N478="nulová",J478,0)</f>
        <v>0</v>
      </c>
      <c r="BJ478" s="19" t="s">
        <v>79</v>
      </c>
      <c r="BK478" s="226">
        <f>ROUND(I478*H478,2)</f>
        <v>0</v>
      </c>
      <c r="BL478" s="19" t="s">
        <v>170</v>
      </c>
      <c r="BM478" s="225" t="s">
        <v>2214</v>
      </c>
    </row>
    <row r="479" spans="1:47" s="2" customFormat="1" ht="12">
      <c r="A479" s="40"/>
      <c r="B479" s="41"/>
      <c r="C479" s="42"/>
      <c r="D479" s="227" t="s">
        <v>172</v>
      </c>
      <c r="E479" s="42"/>
      <c r="F479" s="228" t="s">
        <v>2213</v>
      </c>
      <c r="G479" s="42"/>
      <c r="H479" s="42"/>
      <c r="I479" s="229"/>
      <c r="J479" s="42"/>
      <c r="K479" s="42"/>
      <c r="L479" s="46"/>
      <c r="M479" s="230"/>
      <c r="N479" s="231"/>
      <c r="O479" s="86"/>
      <c r="P479" s="86"/>
      <c r="Q479" s="86"/>
      <c r="R479" s="86"/>
      <c r="S479" s="86"/>
      <c r="T479" s="87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T479" s="19" t="s">
        <v>172</v>
      </c>
      <c r="AU479" s="19" t="s">
        <v>81</v>
      </c>
    </row>
    <row r="480" spans="1:65" s="2" customFormat="1" ht="24.15" customHeight="1">
      <c r="A480" s="40"/>
      <c r="B480" s="41"/>
      <c r="C480" s="214" t="s">
        <v>730</v>
      </c>
      <c r="D480" s="214" t="s">
        <v>165</v>
      </c>
      <c r="E480" s="215" t="s">
        <v>2215</v>
      </c>
      <c r="F480" s="216" t="s">
        <v>2216</v>
      </c>
      <c r="G480" s="217" t="s">
        <v>297</v>
      </c>
      <c r="H480" s="218">
        <v>1</v>
      </c>
      <c r="I480" s="219"/>
      <c r="J480" s="220">
        <f>ROUND(I480*H480,2)</f>
        <v>0</v>
      </c>
      <c r="K480" s="216" t="s">
        <v>169</v>
      </c>
      <c r="L480" s="46"/>
      <c r="M480" s="221" t="s">
        <v>19</v>
      </c>
      <c r="N480" s="222" t="s">
        <v>43</v>
      </c>
      <c r="O480" s="86"/>
      <c r="P480" s="223">
        <f>O480*H480</f>
        <v>0</v>
      </c>
      <c r="Q480" s="223">
        <v>0</v>
      </c>
      <c r="R480" s="223">
        <f>Q480*H480</f>
        <v>0</v>
      </c>
      <c r="S480" s="223">
        <v>0.119</v>
      </c>
      <c r="T480" s="224">
        <f>S480*H480</f>
        <v>0.119</v>
      </c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R480" s="225" t="s">
        <v>170</v>
      </c>
      <c r="AT480" s="225" t="s">
        <v>165</v>
      </c>
      <c r="AU480" s="225" t="s">
        <v>81</v>
      </c>
      <c r="AY480" s="19" t="s">
        <v>163</v>
      </c>
      <c r="BE480" s="226">
        <f>IF(N480="základní",J480,0)</f>
        <v>0</v>
      </c>
      <c r="BF480" s="226">
        <f>IF(N480="snížená",J480,0)</f>
        <v>0</v>
      </c>
      <c r="BG480" s="226">
        <f>IF(N480="zákl. přenesená",J480,0)</f>
        <v>0</v>
      </c>
      <c r="BH480" s="226">
        <f>IF(N480="sníž. přenesená",J480,0)</f>
        <v>0</v>
      </c>
      <c r="BI480" s="226">
        <f>IF(N480="nulová",J480,0)</f>
        <v>0</v>
      </c>
      <c r="BJ480" s="19" t="s">
        <v>79</v>
      </c>
      <c r="BK480" s="226">
        <f>ROUND(I480*H480,2)</f>
        <v>0</v>
      </c>
      <c r="BL480" s="19" t="s">
        <v>170</v>
      </c>
      <c r="BM480" s="225" t="s">
        <v>2217</v>
      </c>
    </row>
    <row r="481" spans="1:47" s="2" customFormat="1" ht="12">
      <c r="A481" s="40"/>
      <c r="B481" s="41"/>
      <c r="C481" s="42"/>
      <c r="D481" s="227" t="s">
        <v>172</v>
      </c>
      <c r="E481" s="42"/>
      <c r="F481" s="228" t="s">
        <v>2218</v>
      </c>
      <c r="G481" s="42"/>
      <c r="H481" s="42"/>
      <c r="I481" s="229"/>
      <c r="J481" s="42"/>
      <c r="K481" s="42"/>
      <c r="L481" s="46"/>
      <c r="M481" s="230"/>
      <c r="N481" s="231"/>
      <c r="O481" s="86"/>
      <c r="P481" s="86"/>
      <c r="Q481" s="86"/>
      <c r="R481" s="86"/>
      <c r="S481" s="86"/>
      <c r="T481" s="87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T481" s="19" t="s">
        <v>172</v>
      </c>
      <c r="AU481" s="19" t="s">
        <v>81</v>
      </c>
    </row>
    <row r="482" spans="1:47" s="2" customFormat="1" ht="12">
      <c r="A482" s="40"/>
      <c r="B482" s="41"/>
      <c r="C482" s="42"/>
      <c r="D482" s="232" t="s">
        <v>174</v>
      </c>
      <c r="E482" s="42"/>
      <c r="F482" s="233" t="s">
        <v>2219</v>
      </c>
      <c r="G482" s="42"/>
      <c r="H482" s="42"/>
      <c r="I482" s="229"/>
      <c r="J482" s="42"/>
      <c r="K482" s="42"/>
      <c r="L482" s="46"/>
      <c r="M482" s="230"/>
      <c r="N482" s="231"/>
      <c r="O482" s="86"/>
      <c r="P482" s="86"/>
      <c r="Q482" s="86"/>
      <c r="R482" s="86"/>
      <c r="S482" s="86"/>
      <c r="T482" s="87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T482" s="19" t="s">
        <v>174</v>
      </c>
      <c r="AU482" s="19" t="s">
        <v>81</v>
      </c>
    </row>
    <row r="483" spans="1:47" s="2" customFormat="1" ht="12">
      <c r="A483" s="40"/>
      <c r="B483" s="41"/>
      <c r="C483" s="42"/>
      <c r="D483" s="227" t="s">
        <v>301</v>
      </c>
      <c r="E483" s="42"/>
      <c r="F483" s="266" t="s">
        <v>2220</v>
      </c>
      <c r="G483" s="42"/>
      <c r="H483" s="42"/>
      <c r="I483" s="229"/>
      <c r="J483" s="42"/>
      <c r="K483" s="42"/>
      <c r="L483" s="46"/>
      <c r="M483" s="230"/>
      <c r="N483" s="231"/>
      <c r="O483" s="86"/>
      <c r="P483" s="86"/>
      <c r="Q483" s="86"/>
      <c r="R483" s="86"/>
      <c r="S483" s="86"/>
      <c r="T483" s="87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T483" s="19" t="s">
        <v>301</v>
      </c>
      <c r="AU483" s="19" t="s">
        <v>81</v>
      </c>
    </row>
    <row r="484" spans="1:65" s="2" customFormat="1" ht="16.5" customHeight="1">
      <c r="A484" s="40"/>
      <c r="B484" s="41"/>
      <c r="C484" s="214" t="s">
        <v>737</v>
      </c>
      <c r="D484" s="214" t="s">
        <v>165</v>
      </c>
      <c r="E484" s="215" t="s">
        <v>2221</v>
      </c>
      <c r="F484" s="216" t="s">
        <v>2222</v>
      </c>
      <c r="G484" s="217" t="s">
        <v>310</v>
      </c>
      <c r="H484" s="218">
        <v>1</v>
      </c>
      <c r="I484" s="219"/>
      <c r="J484" s="220">
        <f>ROUND(I484*H484,2)</f>
        <v>0</v>
      </c>
      <c r="K484" s="216" t="s">
        <v>19</v>
      </c>
      <c r="L484" s="46"/>
      <c r="M484" s="221" t="s">
        <v>19</v>
      </c>
      <c r="N484" s="222" t="s">
        <v>43</v>
      </c>
      <c r="O484" s="86"/>
      <c r="P484" s="223">
        <f>O484*H484</f>
        <v>0</v>
      </c>
      <c r="Q484" s="223">
        <v>0</v>
      </c>
      <c r="R484" s="223">
        <f>Q484*H484</f>
        <v>0</v>
      </c>
      <c r="S484" s="223">
        <v>0</v>
      </c>
      <c r="T484" s="224">
        <f>S484*H484</f>
        <v>0</v>
      </c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R484" s="225" t="s">
        <v>170</v>
      </c>
      <c r="AT484" s="225" t="s">
        <v>165</v>
      </c>
      <c r="AU484" s="225" t="s">
        <v>81</v>
      </c>
      <c r="AY484" s="19" t="s">
        <v>163</v>
      </c>
      <c r="BE484" s="226">
        <f>IF(N484="základní",J484,0)</f>
        <v>0</v>
      </c>
      <c r="BF484" s="226">
        <f>IF(N484="snížená",J484,0)</f>
        <v>0</v>
      </c>
      <c r="BG484" s="226">
        <f>IF(N484="zákl. přenesená",J484,0)</f>
        <v>0</v>
      </c>
      <c r="BH484" s="226">
        <f>IF(N484="sníž. přenesená",J484,0)</f>
        <v>0</v>
      </c>
      <c r="BI484" s="226">
        <f>IF(N484="nulová",J484,0)</f>
        <v>0</v>
      </c>
      <c r="BJ484" s="19" t="s">
        <v>79</v>
      </c>
      <c r="BK484" s="226">
        <f>ROUND(I484*H484,2)</f>
        <v>0</v>
      </c>
      <c r="BL484" s="19" t="s">
        <v>170</v>
      </c>
      <c r="BM484" s="225" t="s">
        <v>2223</v>
      </c>
    </row>
    <row r="485" spans="1:47" s="2" customFormat="1" ht="12">
      <c r="A485" s="40"/>
      <c r="B485" s="41"/>
      <c r="C485" s="42"/>
      <c r="D485" s="227" t="s">
        <v>172</v>
      </c>
      <c r="E485" s="42"/>
      <c r="F485" s="228" t="s">
        <v>2222</v>
      </c>
      <c r="G485" s="42"/>
      <c r="H485" s="42"/>
      <c r="I485" s="229"/>
      <c r="J485" s="42"/>
      <c r="K485" s="42"/>
      <c r="L485" s="46"/>
      <c r="M485" s="230"/>
      <c r="N485" s="231"/>
      <c r="O485" s="86"/>
      <c r="P485" s="86"/>
      <c r="Q485" s="86"/>
      <c r="R485" s="86"/>
      <c r="S485" s="86"/>
      <c r="T485" s="87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T485" s="19" t="s">
        <v>172</v>
      </c>
      <c r="AU485" s="19" t="s">
        <v>81</v>
      </c>
    </row>
    <row r="486" spans="1:47" s="2" customFormat="1" ht="12">
      <c r="A486" s="40"/>
      <c r="B486" s="41"/>
      <c r="C486" s="42"/>
      <c r="D486" s="227" t="s">
        <v>301</v>
      </c>
      <c r="E486" s="42"/>
      <c r="F486" s="266" t="s">
        <v>2224</v>
      </c>
      <c r="G486" s="42"/>
      <c r="H486" s="42"/>
      <c r="I486" s="229"/>
      <c r="J486" s="42"/>
      <c r="K486" s="42"/>
      <c r="L486" s="46"/>
      <c r="M486" s="230"/>
      <c r="N486" s="231"/>
      <c r="O486" s="86"/>
      <c r="P486" s="86"/>
      <c r="Q486" s="86"/>
      <c r="R486" s="86"/>
      <c r="S486" s="86"/>
      <c r="T486" s="87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T486" s="19" t="s">
        <v>301</v>
      </c>
      <c r="AU486" s="19" t="s">
        <v>81</v>
      </c>
    </row>
    <row r="487" spans="1:65" s="2" customFormat="1" ht="24.15" customHeight="1">
      <c r="A487" s="40"/>
      <c r="B487" s="41"/>
      <c r="C487" s="214" t="s">
        <v>744</v>
      </c>
      <c r="D487" s="214" t="s">
        <v>165</v>
      </c>
      <c r="E487" s="215" t="s">
        <v>2225</v>
      </c>
      <c r="F487" s="216" t="s">
        <v>2226</v>
      </c>
      <c r="G487" s="217" t="s">
        <v>297</v>
      </c>
      <c r="H487" s="218">
        <v>5</v>
      </c>
      <c r="I487" s="219"/>
      <c r="J487" s="220">
        <f>ROUND(I487*H487,2)</f>
        <v>0</v>
      </c>
      <c r="K487" s="216" t="s">
        <v>169</v>
      </c>
      <c r="L487" s="46"/>
      <c r="M487" s="221" t="s">
        <v>19</v>
      </c>
      <c r="N487" s="222" t="s">
        <v>43</v>
      </c>
      <c r="O487" s="86"/>
      <c r="P487" s="223">
        <f>O487*H487</f>
        <v>0</v>
      </c>
      <c r="Q487" s="223">
        <v>0</v>
      </c>
      <c r="R487" s="223">
        <f>Q487*H487</f>
        <v>0</v>
      </c>
      <c r="S487" s="223">
        <v>0.09</v>
      </c>
      <c r="T487" s="224">
        <f>S487*H487</f>
        <v>0.44999999999999996</v>
      </c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R487" s="225" t="s">
        <v>170</v>
      </c>
      <c r="AT487" s="225" t="s">
        <v>165</v>
      </c>
      <c r="AU487" s="225" t="s">
        <v>81</v>
      </c>
      <c r="AY487" s="19" t="s">
        <v>163</v>
      </c>
      <c r="BE487" s="226">
        <f>IF(N487="základní",J487,0)</f>
        <v>0</v>
      </c>
      <c r="BF487" s="226">
        <f>IF(N487="snížená",J487,0)</f>
        <v>0</v>
      </c>
      <c r="BG487" s="226">
        <f>IF(N487="zákl. přenesená",J487,0)</f>
        <v>0</v>
      </c>
      <c r="BH487" s="226">
        <f>IF(N487="sníž. přenesená",J487,0)</f>
        <v>0</v>
      </c>
      <c r="BI487" s="226">
        <f>IF(N487="nulová",J487,0)</f>
        <v>0</v>
      </c>
      <c r="BJ487" s="19" t="s">
        <v>79</v>
      </c>
      <c r="BK487" s="226">
        <f>ROUND(I487*H487,2)</f>
        <v>0</v>
      </c>
      <c r="BL487" s="19" t="s">
        <v>170</v>
      </c>
      <c r="BM487" s="225" t="s">
        <v>2227</v>
      </c>
    </row>
    <row r="488" spans="1:47" s="2" customFormat="1" ht="12">
      <c r="A488" s="40"/>
      <c r="B488" s="41"/>
      <c r="C488" s="42"/>
      <c r="D488" s="227" t="s">
        <v>172</v>
      </c>
      <c r="E488" s="42"/>
      <c r="F488" s="228" t="s">
        <v>2228</v>
      </c>
      <c r="G488" s="42"/>
      <c r="H488" s="42"/>
      <c r="I488" s="229"/>
      <c r="J488" s="42"/>
      <c r="K488" s="42"/>
      <c r="L488" s="46"/>
      <c r="M488" s="230"/>
      <c r="N488" s="231"/>
      <c r="O488" s="86"/>
      <c r="P488" s="86"/>
      <c r="Q488" s="86"/>
      <c r="R488" s="86"/>
      <c r="S488" s="86"/>
      <c r="T488" s="87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T488" s="19" t="s">
        <v>172</v>
      </c>
      <c r="AU488" s="19" t="s">
        <v>81</v>
      </c>
    </row>
    <row r="489" spans="1:47" s="2" customFormat="1" ht="12">
      <c r="A489" s="40"/>
      <c r="B489" s="41"/>
      <c r="C489" s="42"/>
      <c r="D489" s="232" t="s">
        <v>174</v>
      </c>
      <c r="E489" s="42"/>
      <c r="F489" s="233" t="s">
        <v>2229</v>
      </c>
      <c r="G489" s="42"/>
      <c r="H489" s="42"/>
      <c r="I489" s="229"/>
      <c r="J489" s="42"/>
      <c r="K489" s="42"/>
      <c r="L489" s="46"/>
      <c r="M489" s="230"/>
      <c r="N489" s="231"/>
      <c r="O489" s="86"/>
      <c r="P489" s="86"/>
      <c r="Q489" s="86"/>
      <c r="R489" s="86"/>
      <c r="S489" s="86"/>
      <c r="T489" s="87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T489" s="19" t="s">
        <v>174</v>
      </c>
      <c r="AU489" s="19" t="s">
        <v>81</v>
      </c>
    </row>
    <row r="490" spans="1:65" s="2" customFormat="1" ht="24.15" customHeight="1">
      <c r="A490" s="40"/>
      <c r="B490" s="41"/>
      <c r="C490" s="214" t="s">
        <v>752</v>
      </c>
      <c r="D490" s="214" t="s">
        <v>165</v>
      </c>
      <c r="E490" s="215" t="s">
        <v>932</v>
      </c>
      <c r="F490" s="216" t="s">
        <v>933</v>
      </c>
      <c r="G490" s="217" t="s">
        <v>934</v>
      </c>
      <c r="H490" s="218">
        <v>300</v>
      </c>
      <c r="I490" s="219"/>
      <c r="J490" s="220">
        <f>ROUND(I490*H490,2)</f>
        <v>0</v>
      </c>
      <c r="K490" s="216" t="s">
        <v>19</v>
      </c>
      <c r="L490" s="46"/>
      <c r="M490" s="221" t="s">
        <v>19</v>
      </c>
      <c r="N490" s="222" t="s">
        <v>43</v>
      </c>
      <c r="O490" s="86"/>
      <c r="P490" s="223">
        <f>O490*H490</f>
        <v>0</v>
      </c>
      <c r="Q490" s="223">
        <v>0</v>
      </c>
      <c r="R490" s="223">
        <f>Q490*H490</f>
        <v>0</v>
      </c>
      <c r="S490" s="223">
        <v>0</v>
      </c>
      <c r="T490" s="224">
        <f>S490*H490</f>
        <v>0</v>
      </c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R490" s="225" t="s">
        <v>170</v>
      </c>
      <c r="AT490" s="225" t="s">
        <v>165</v>
      </c>
      <c r="AU490" s="225" t="s">
        <v>81</v>
      </c>
      <c r="AY490" s="19" t="s">
        <v>163</v>
      </c>
      <c r="BE490" s="226">
        <f>IF(N490="základní",J490,0)</f>
        <v>0</v>
      </c>
      <c r="BF490" s="226">
        <f>IF(N490="snížená",J490,0)</f>
        <v>0</v>
      </c>
      <c r="BG490" s="226">
        <f>IF(N490="zákl. přenesená",J490,0)</f>
        <v>0</v>
      </c>
      <c r="BH490" s="226">
        <f>IF(N490="sníž. přenesená",J490,0)</f>
        <v>0</v>
      </c>
      <c r="BI490" s="226">
        <f>IF(N490="nulová",J490,0)</f>
        <v>0</v>
      </c>
      <c r="BJ490" s="19" t="s">
        <v>79</v>
      </c>
      <c r="BK490" s="226">
        <f>ROUND(I490*H490,2)</f>
        <v>0</v>
      </c>
      <c r="BL490" s="19" t="s">
        <v>170</v>
      </c>
      <c r="BM490" s="225" t="s">
        <v>2230</v>
      </c>
    </row>
    <row r="491" spans="1:47" s="2" customFormat="1" ht="12">
      <c r="A491" s="40"/>
      <c r="B491" s="41"/>
      <c r="C491" s="42"/>
      <c r="D491" s="227" t="s">
        <v>172</v>
      </c>
      <c r="E491" s="42"/>
      <c r="F491" s="228" t="s">
        <v>933</v>
      </c>
      <c r="G491" s="42"/>
      <c r="H491" s="42"/>
      <c r="I491" s="229"/>
      <c r="J491" s="42"/>
      <c r="K491" s="42"/>
      <c r="L491" s="46"/>
      <c r="M491" s="230"/>
      <c r="N491" s="231"/>
      <c r="O491" s="86"/>
      <c r="P491" s="86"/>
      <c r="Q491" s="86"/>
      <c r="R491" s="86"/>
      <c r="S491" s="86"/>
      <c r="T491" s="87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T491" s="19" t="s">
        <v>172</v>
      </c>
      <c r="AU491" s="19" t="s">
        <v>81</v>
      </c>
    </row>
    <row r="492" spans="1:47" s="2" customFormat="1" ht="12">
      <c r="A492" s="40"/>
      <c r="B492" s="41"/>
      <c r="C492" s="42"/>
      <c r="D492" s="227" t="s">
        <v>301</v>
      </c>
      <c r="E492" s="42"/>
      <c r="F492" s="266" t="s">
        <v>936</v>
      </c>
      <c r="G492" s="42"/>
      <c r="H492" s="42"/>
      <c r="I492" s="229"/>
      <c r="J492" s="42"/>
      <c r="K492" s="42"/>
      <c r="L492" s="46"/>
      <c r="M492" s="230"/>
      <c r="N492" s="231"/>
      <c r="O492" s="86"/>
      <c r="P492" s="86"/>
      <c r="Q492" s="86"/>
      <c r="R492" s="86"/>
      <c r="S492" s="86"/>
      <c r="T492" s="87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T492" s="19" t="s">
        <v>301</v>
      </c>
      <c r="AU492" s="19" t="s">
        <v>81</v>
      </c>
    </row>
    <row r="493" spans="1:65" s="2" customFormat="1" ht="24.15" customHeight="1">
      <c r="A493" s="40"/>
      <c r="B493" s="41"/>
      <c r="C493" s="214" t="s">
        <v>758</v>
      </c>
      <c r="D493" s="214" t="s">
        <v>165</v>
      </c>
      <c r="E493" s="215" t="s">
        <v>2231</v>
      </c>
      <c r="F493" s="216" t="s">
        <v>2232</v>
      </c>
      <c r="G493" s="217" t="s">
        <v>168</v>
      </c>
      <c r="H493" s="218">
        <v>1372</v>
      </c>
      <c r="I493" s="219"/>
      <c r="J493" s="220">
        <f>ROUND(I493*H493,2)</f>
        <v>0</v>
      </c>
      <c r="K493" s="216" t="s">
        <v>169</v>
      </c>
      <c r="L493" s="46"/>
      <c r="M493" s="221" t="s">
        <v>19</v>
      </c>
      <c r="N493" s="222" t="s">
        <v>43</v>
      </c>
      <c r="O493" s="86"/>
      <c r="P493" s="223">
        <f>O493*H493</f>
        <v>0</v>
      </c>
      <c r="Q493" s="223">
        <v>0</v>
      </c>
      <c r="R493" s="223">
        <f>Q493*H493</f>
        <v>0</v>
      </c>
      <c r="S493" s="223">
        <v>0</v>
      </c>
      <c r="T493" s="224">
        <f>S493*H493</f>
        <v>0</v>
      </c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R493" s="225" t="s">
        <v>170</v>
      </c>
      <c r="AT493" s="225" t="s">
        <v>165</v>
      </c>
      <c r="AU493" s="225" t="s">
        <v>81</v>
      </c>
      <c r="AY493" s="19" t="s">
        <v>163</v>
      </c>
      <c r="BE493" s="226">
        <f>IF(N493="základní",J493,0)</f>
        <v>0</v>
      </c>
      <c r="BF493" s="226">
        <f>IF(N493="snížená",J493,0)</f>
        <v>0</v>
      </c>
      <c r="BG493" s="226">
        <f>IF(N493="zákl. přenesená",J493,0)</f>
        <v>0</v>
      </c>
      <c r="BH493" s="226">
        <f>IF(N493="sníž. přenesená",J493,0)</f>
        <v>0</v>
      </c>
      <c r="BI493" s="226">
        <f>IF(N493="nulová",J493,0)</f>
        <v>0</v>
      </c>
      <c r="BJ493" s="19" t="s">
        <v>79</v>
      </c>
      <c r="BK493" s="226">
        <f>ROUND(I493*H493,2)</f>
        <v>0</v>
      </c>
      <c r="BL493" s="19" t="s">
        <v>170</v>
      </c>
      <c r="BM493" s="225" t="s">
        <v>2233</v>
      </c>
    </row>
    <row r="494" spans="1:47" s="2" customFormat="1" ht="12">
      <c r="A494" s="40"/>
      <c r="B494" s="41"/>
      <c r="C494" s="42"/>
      <c r="D494" s="227" t="s">
        <v>172</v>
      </c>
      <c r="E494" s="42"/>
      <c r="F494" s="228" t="s">
        <v>2232</v>
      </c>
      <c r="G494" s="42"/>
      <c r="H494" s="42"/>
      <c r="I494" s="229"/>
      <c r="J494" s="42"/>
      <c r="K494" s="42"/>
      <c r="L494" s="46"/>
      <c r="M494" s="230"/>
      <c r="N494" s="231"/>
      <c r="O494" s="86"/>
      <c r="P494" s="86"/>
      <c r="Q494" s="86"/>
      <c r="R494" s="86"/>
      <c r="S494" s="86"/>
      <c r="T494" s="87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T494" s="19" t="s">
        <v>172</v>
      </c>
      <c r="AU494" s="19" t="s">
        <v>81</v>
      </c>
    </row>
    <row r="495" spans="1:47" s="2" customFormat="1" ht="12">
      <c r="A495" s="40"/>
      <c r="B495" s="41"/>
      <c r="C495" s="42"/>
      <c r="D495" s="232" t="s">
        <v>174</v>
      </c>
      <c r="E495" s="42"/>
      <c r="F495" s="233" t="s">
        <v>2234</v>
      </c>
      <c r="G495" s="42"/>
      <c r="H495" s="42"/>
      <c r="I495" s="229"/>
      <c r="J495" s="42"/>
      <c r="K495" s="42"/>
      <c r="L495" s="46"/>
      <c r="M495" s="230"/>
      <c r="N495" s="231"/>
      <c r="O495" s="86"/>
      <c r="P495" s="86"/>
      <c r="Q495" s="86"/>
      <c r="R495" s="86"/>
      <c r="S495" s="86"/>
      <c r="T495" s="87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T495" s="19" t="s">
        <v>174</v>
      </c>
      <c r="AU495" s="19" t="s">
        <v>81</v>
      </c>
    </row>
    <row r="496" spans="1:65" s="2" customFormat="1" ht="24.15" customHeight="1">
      <c r="A496" s="40"/>
      <c r="B496" s="41"/>
      <c r="C496" s="214" t="s">
        <v>764</v>
      </c>
      <c r="D496" s="214" t="s">
        <v>165</v>
      </c>
      <c r="E496" s="215" t="s">
        <v>2235</v>
      </c>
      <c r="F496" s="216" t="s">
        <v>2236</v>
      </c>
      <c r="G496" s="217" t="s">
        <v>168</v>
      </c>
      <c r="H496" s="218">
        <v>1372</v>
      </c>
      <c r="I496" s="219"/>
      <c r="J496" s="220">
        <f>ROUND(I496*H496,2)</f>
        <v>0</v>
      </c>
      <c r="K496" s="216" t="s">
        <v>169</v>
      </c>
      <c r="L496" s="46"/>
      <c r="M496" s="221" t="s">
        <v>19</v>
      </c>
      <c r="N496" s="222" t="s">
        <v>43</v>
      </c>
      <c r="O496" s="86"/>
      <c r="P496" s="223">
        <f>O496*H496</f>
        <v>0</v>
      </c>
      <c r="Q496" s="223">
        <v>0</v>
      </c>
      <c r="R496" s="223">
        <f>Q496*H496</f>
        <v>0</v>
      </c>
      <c r="S496" s="223">
        <v>0</v>
      </c>
      <c r="T496" s="224">
        <f>S496*H496</f>
        <v>0</v>
      </c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R496" s="225" t="s">
        <v>170</v>
      </c>
      <c r="AT496" s="225" t="s">
        <v>165</v>
      </c>
      <c r="AU496" s="225" t="s">
        <v>81</v>
      </c>
      <c r="AY496" s="19" t="s">
        <v>163</v>
      </c>
      <c r="BE496" s="226">
        <f>IF(N496="základní",J496,0)</f>
        <v>0</v>
      </c>
      <c r="BF496" s="226">
        <f>IF(N496="snížená",J496,0)</f>
        <v>0</v>
      </c>
      <c r="BG496" s="226">
        <f>IF(N496="zákl. přenesená",J496,0)</f>
        <v>0</v>
      </c>
      <c r="BH496" s="226">
        <f>IF(N496="sníž. přenesená",J496,0)</f>
        <v>0</v>
      </c>
      <c r="BI496" s="226">
        <f>IF(N496="nulová",J496,0)</f>
        <v>0</v>
      </c>
      <c r="BJ496" s="19" t="s">
        <v>79</v>
      </c>
      <c r="BK496" s="226">
        <f>ROUND(I496*H496,2)</f>
        <v>0</v>
      </c>
      <c r="BL496" s="19" t="s">
        <v>170</v>
      </c>
      <c r="BM496" s="225" t="s">
        <v>2237</v>
      </c>
    </row>
    <row r="497" spans="1:47" s="2" customFormat="1" ht="12">
      <c r="A497" s="40"/>
      <c r="B497" s="41"/>
      <c r="C497" s="42"/>
      <c r="D497" s="227" t="s">
        <v>172</v>
      </c>
      <c r="E497" s="42"/>
      <c r="F497" s="228" t="s">
        <v>2238</v>
      </c>
      <c r="G497" s="42"/>
      <c r="H497" s="42"/>
      <c r="I497" s="229"/>
      <c r="J497" s="42"/>
      <c r="K497" s="42"/>
      <c r="L497" s="46"/>
      <c r="M497" s="230"/>
      <c r="N497" s="231"/>
      <c r="O497" s="86"/>
      <c r="P497" s="86"/>
      <c r="Q497" s="86"/>
      <c r="R497" s="86"/>
      <c r="S497" s="86"/>
      <c r="T497" s="87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T497" s="19" t="s">
        <v>172</v>
      </c>
      <c r="AU497" s="19" t="s">
        <v>81</v>
      </c>
    </row>
    <row r="498" spans="1:47" s="2" customFormat="1" ht="12">
      <c r="A498" s="40"/>
      <c r="B498" s="41"/>
      <c r="C498" s="42"/>
      <c r="D498" s="232" t="s">
        <v>174</v>
      </c>
      <c r="E498" s="42"/>
      <c r="F498" s="233" t="s">
        <v>2239</v>
      </c>
      <c r="G498" s="42"/>
      <c r="H498" s="42"/>
      <c r="I498" s="229"/>
      <c r="J498" s="42"/>
      <c r="K498" s="42"/>
      <c r="L498" s="46"/>
      <c r="M498" s="230"/>
      <c r="N498" s="231"/>
      <c r="O498" s="86"/>
      <c r="P498" s="86"/>
      <c r="Q498" s="86"/>
      <c r="R498" s="86"/>
      <c r="S498" s="86"/>
      <c r="T498" s="87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T498" s="19" t="s">
        <v>174</v>
      </c>
      <c r="AU498" s="19" t="s">
        <v>81</v>
      </c>
    </row>
    <row r="499" spans="1:65" s="2" customFormat="1" ht="16.5" customHeight="1">
      <c r="A499" s="40"/>
      <c r="B499" s="41"/>
      <c r="C499" s="214" t="s">
        <v>771</v>
      </c>
      <c r="D499" s="214" t="s">
        <v>165</v>
      </c>
      <c r="E499" s="215" t="s">
        <v>2240</v>
      </c>
      <c r="F499" s="216" t="s">
        <v>2241</v>
      </c>
      <c r="G499" s="217" t="s">
        <v>310</v>
      </c>
      <c r="H499" s="218">
        <v>1</v>
      </c>
      <c r="I499" s="219"/>
      <c r="J499" s="220">
        <f>ROUND(I499*H499,2)</f>
        <v>0</v>
      </c>
      <c r="K499" s="216" t="s">
        <v>19</v>
      </c>
      <c r="L499" s="46"/>
      <c r="M499" s="221" t="s">
        <v>19</v>
      </c>
      <c r="N499" s="222" t="s">
        <v>43</v>
      </c>
      <c r="O499" s="86"/>
      <c r="P499" s="223">
        <f>O499*H499</f>
        <v>0</v>
      </c>
      <c r="Q499" s="223">
        <v>0</v>
      </c>
      <c r="R499" s="223">
        <f>Q499*H499</f>
        <v>0</v>
      </c>
      <c r="S499" s="223">
        <v>0</v>
      </c>
      <c r="T499" s="224">
        <f>S499*H499</f>
        <v>0</v>
      </c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R499" s="225" t="s">
        <v>170</v>
      </c>
      <c r="AT499" s="225" t="s">
        <v>165</v>
      </c>
      <c r="AU499" s="225" t="s">
        <v>81</v>
      </c>
      <c r="AY499" s="19" t="s">
        <v>163</v>
      </c>
      <c r="BE499" s="226">
        <f>IF(N499="základní",J499,0)</f>
        <v>0</v>
      </c>
      <c r="BF499" s="226">
        <f>IF(N499="snížená",J499,0)</f>
        <v>0</v>
      </c>
      <c r="BG499" s="226">
        <f>IF(N499="zákl. přenesená",J499,0)</f>
        <v>0</v>
      </c>
      <c r="BH499" s="226">
        <f>IF(N499="sníž. přenesená",J499,0)</f>
        <v>0</v>
      </c>
      <c r="BI499" s="226">
        <f>IF(N499="nulová",J499,0)</f>
        <v>0</v>
      </c>
      <c r="BJ499" s="19" t="s">
        <v>79</v>
      </c>
      <c r="BK499" s="226">
        <f>ROUND(I499*H499,2)</f>
        <v>0</v>
      </c>
      <c r="BL499" s="19" t="s">
        <v>170</v>
      </c>
      <c r="BM499" s="225" t="s">
        <v>2242</v>
      </c>
    </row>
    <row r="500" spans="1:47" s="2" customFormat="1" ht="12">
      <c r="A500" s="40"/>
      <c r="B500" s="41"/>
      <c r="C500" s="42"/>
      <c r="D500" s="227" t="s">
        <v>172</v>
      </c>
      <c r="E500" s="42"/>
      <c r="F500" s="228" t="s">
        <v>2241</v>
      </c>
      <c r="G500" s="42"/>
      <c r="H500" s="42"/>
      <c r="I500" s="229"/>
      <c r="J500" s="42"/>
      <c r="K500" s="42"/>
      <c r="L500" s="46"/>
      <c r="M500" s="230"/>
      <c r="N500" s="231"/>
      <c r="O500" s="86"/>
      <c r="P500" s="86"/>
      <c r="Q500" s="86"/>
      <c r="R500" s="86"/>
      <c r="S500" s="86"/>
      <c r="T500" s="87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T500" s="19" t="s">
        <v>172</v>
      </c>
      <c r="AU500" s="19" t="s">
        <v>81</v>
      </c>
    </row>
    <row r="501" spans="1:47" s="2" customFormat="1" ht="12">
      <c r="A501" s="40"/>
      <c r="B501" s="41"/>
      <c r="C501" s="42"/>
      <c r="D501" s="227" t="s">
        <v>301</v>
      </c>
      <c r="E501" s="42"/>
      <c r="F501" s="266" t="s">
        <v>2224</v>
      </c>
      <c r="G501" s="42"/>
      <c r="H501" s="42"/>
      <c r="I501" s="229"/>
      <c r="J501" s="42"/>
      <c r="K501" s="42"/>
      <c r="L501" s="46"/>
      <c r="M501" s="230"/>
      <c r="N501" s="231"/>
      <c r="O501" s="86"/>
      <c r="P501" s="86"/>
      <c r="Q501" s="86"/>
      <c r="R501" s="86"/>
      <c r="S501" s="86"/>
      <c r="T501" s="87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T501" s="19" t="s">
        <v>301</v>
      </c>
      <c r="AU501" s="19" t="s">
        <v>81</v>
      </c>
    </row>
    <row r="502" spans="1:65" s="2" customFormat="1" ht="16.5" customHeight="1">
      <c r="A502" s="40"/>
      <c r="B502" s="41"/>
      <c r="C502" s="214" t="s">
        <v>776</v>
      </c>
      <c r="D502" s="214" t="s">
        <v>165</v>
      </c>
      <c r="E502" s="215" t="s">
        <v>2243</v>
      </c>
      <c r="F502" s="216" t="s">
        <v>2244</v>
      </c>
      <c r="G502" s="217" t="s">
        <v>310</v>
      </c>
      <c r="H502" s="218">
        <v>1</v>
      </c>
      <c r="I502" s="219"/>
      <c r="J502" s="220">
        <f>ROUND(I502*H502,2)</f>
        <v>0</v>
      </c>
      <c r="K502" s="216" t="s">
        <v>19</v>
      </c>
      <c r="L502" s="46"/>
      <c r="M502" s="221" t="s">
        <v>19</v>
      </c>
      <c r="N502" s="222" t="s">
        <v>43</v>
      </c>
      <c r="O502" s="86"/>
      <c r="P502" s="223">
        <f>O502*H502</f>
        <v>0</v>
      </c>
      <c r="Q502" s="223">
        <v>0</v>
      </c>
      <c r="R502" s="223">
        <f>Q502*H502</f>
        <v>0</v>
      </c>
      <c r="S502" s="223">
        <v>0</v>
      </c>
      <c r="T502" s="224">
        <f>S502*H502</f>
        <v>0</v>
      </c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R502" s="225" t="s">
        <v>170</v>
      </c>
      <c r="AT502" s="225" t="s">
        <v>165</v>
      </c>
      <c r="AU502" s="225" t="s">
        <v>81</v>
      </c>
      <c r="AY502" s="19" t="s">
        <v>163</v>
      </c>
      <c r="BE502" s="226">
        <f>IF(N502="základní",J502,0)</f>
        <v>0</v>
      </c>
      <c r="BF502" s="226">
        <f>IF(N502="snížená",J502,0)</f>
        <v>0</v>
      </c>
      <c r="BG502" s="226">
        <f>IF(N502="zákl. přenesená",J502,0)</f>
        <v>0</v>
      </c>
      <c r="BH502" s="226">
        <f>IF(N502="sníž. přenesená",J502,0)</f>
        <v>0</v>
      </c>
      <c r="BI502" s="226">
        <f>IF(N502="nulová",J502,0)</f>
        <v>0</v>
      </c>
      <c r="BJ502" s="19" t="s">
        <v>79</v>
      </c>
      <c r="BK502" s="226">
        <f>ROUND(I502*H502,2)</f>
        <v>0</v>
      </c>
      <c r="BL502" s="19" t="s">
        <v>170</v>
      </c>
      <c r="BM502" s="225" t="s">
        <v>2245</v>
      </c>
    </row>
    <row r="503" spans="1:47" s="2" customFormat="1" ht="12">
      <c r="A503" s="40"/>
      <c r="B503" s="41"/>
      <c r="C503" s="42"/>
      <c r="D503" s="227" t="s">
        <v>172</v>
      </c>
      <c r="E503" s="42"/>
      <c r="F503" s="228" t="s">
        <v>2244</v>
      </c>
      <c r="G503" s="42"/>
      <c r="H503" s="42"/>
      <c r="I503" s="229"/>
      <c r="J503" s="42"/>
      <c r="K503" s="42"/>
      <c r="L503" s="46"/>
      <c r="M503" s="230"/>
      <c r="N503" s="231"/>
      <c r="O503" s="86"/>
      <c r="P503" s="86"/>
      <c r="Q503" s="86"/>
      <c r="R503" s="86"/>
      <c r="S503" s="86"/>
      <c r="T503" s="87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T503" s="19" t="s">
        <v>172</v>
      </c>
      <c r="AU503" s="19" t="s">
        <v>81</v>
      </c>
    </row>
    <row r="504" spans="1:47" s="2" customFormat="1" ht="12">
      <c r="A504" s="40"/>
      <c r="B504" s="41"/>
      <c r="C504" s="42"/>
      <c r="D504" s="227" t="s">
        <v>301</v>
      </c>
      <c r="E504" s="42"/>
      <c r="F504" s="266" t="s">
        <v>2224</v>
      </c>
      <c r="G504" s="42"/>
      <c r="H504" s="42"/>
      <c r="I504" s="229"/>
      <c r="J504" s="42"/>
      <c r="K504" s="42"/>
      <c r="L504" s="46"/>
      <c r="M504" s="230"/>
      <c r="N504" s="231"/>
      <c r="O504" s="86"/>
      <c r="P504" s="86"/>
      <c r="Q504" s="86"/>
      <c r="R504" s="86"/>
      <c r="S504" s="86"/>
      <c r="T504" s="87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T504" s="19" t="s">
        <v>301</v>
      </c>
      <c r="AU504" s="19" t="s">
        <v>81</v>
      </c>
    </row>
    <row r="505" spans="1:65" s="2" customFormat="1" ht="16.5" customHeight="1">
      <c r="A505" s="40"/>
      <c r="B505" s="41"/>
      <c r="C505" s="214" t="s">
        <v>780</v>
      </c>
      <c r="D505" s="214" t="s">
        <v>165</v>
      </c>
      <c r="E505" s="215" t="s">
        <v>2246</v>
      </c>
      <c r="F505" s="216" t="s">
        <v>2247</v>
      </c>
      <c r="G505" s="217" t="s">
        <v>310</v>
      </c>
      <c r="H505" s="218">
        <v>1</v>
      </c>
      <c r="I505" s="219"/>
      <c r="J505" s="220">
        <f>ROUND(I505*H505,2)</f>
        <v>0</v>
      </c>
      <c r="K505" s="216" t="s">
        <v>19</v>
      </c>
      <c r="L505" s="46"/>
      <c r="M505" s="221" t="s">
        <v>19</v>
      </c>
      <c r="N505" s="222" t="s">
        <v>43</v>
      </c>
      <c r="O505" s="86"/>
      <c r="P505" s="223">
        <f>O505*H505</f>
        <v>0</v>
      </c>
      <c r="Q505" s="223">
        <v>0</v>
      </c>
      <c r="R505" s="223">
        <f>Q505*H505</f>
        <v>0</v>
      </c>
      <c r="S505" s="223">
        <v>0</v>
      </c>
      <c r="T505" s="224">
        <f>S505*H505</f>
        <v>0</v>
      </c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R505" s="225" t="s">
        <v>170</v>
      </c>
      <c r="AT505" s="225" t="s">
        <v>165</v>
      </c>
      <c r="AU505" s="225" t="s">
        <v>81</v>
      </c>
      <c r="AY505" s="19" t="s">
        <v>163</v>
      </c>
      <c r="BE505" s="226">
        <f>IF(N505="základní",J505,0)</f>
        <v>0</v>
      </c>
      <c r="BF505" s="226">
        <f>IF(N505="snížená",J505,0)</f>
        <v>0</v>
      </c>
      <c r="BG505" s="226">
        <f>IF(N505="zákl. přenesená",J505,0)</f>
        <v>0</v>
      </c>
      <c r="BH505" s="226">
        <f>IF(N505="sníž. přenesená",J505,0)</f>
        <v>0</v>
      </c>
      <c r="BI505" s="226">
        <f>IF(N505="nulová",J505,0)</f>
        <v>0</v>
      </c>
      <c r="BJ505" s="19" t="s">
        <v>79</v>
      </c>
      <c r="BK505" s="226">
        <f>ROUND(I505*H505,2)</f>
        <v>0</v>
      </c>
      <c r="BL505" s="19" t="s">
        <v>170</v>
      </c>
      <c r="BM505" s="225" t="s">
        <v>2248</v>
      </c>
    </row>
    <row r="506" spans="1:47" s="2" customFormat="1" ht="12">
      <c r="A506" s="40"/>
      <c r="B506" s="41"/>
      <c r="C506" s="42"/>
      <c r="D506" s="227" t="s">
        <v>172</v>
      </c>
      <c r="E506" s="42"/>
      <c r="F506" s="228" t="s">
        <v>2247</v>
      </c>
      <c r="G506" s="42"/>
      <c r="H506" s="42"/>
      <c r="I506" s="229"/>
      <c r="J506" s="42"/>
      <c r="K506" s="42"/>
      <c r="L506" s="46"/>
      <c r="M506" s="230"/>
      <c r="N506" s="231"/>
      <c r="O506" s="86"/>
      <c r="P506" s="86"/>
      <c r="Q506" s="86"/>
      <c r="R506" s="86"/>
      <c r="S506" s="86"/>
      <c r="T506" s="87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T506" s="19" t="s">
        <v>172</v>
      </c>
      <c r="AU506" s="19" t="s">
        <v>81</v>
      </c>
    </row>
    <row r="507" spans="1:47" s="2" customFormat="1" ht="12">
      <c r="A507" s="40"/>
      <c r="B507" s="41"/>
      <c r="C507" s="42"/>
      <c r="D507" s="227" t="s">
        <v>301</v>
      </c>
      <c r="E507" s="42"/>
      <c r="F507" s="266" t="s">
        <v>2224</v>
      </c>
      <c r="G507" s="42"/>
      <c r="H507" s="42"/>
      <c r="I507" s="229"/>
      <c r="J507" s="42"/>
      <c r="K507" s="42"/>
      <c r="L507" s="46"/>
      <c r="M507" s="230"/>
      <c r="N507" s="231"/>
      <c r="O507" s="86"/>
      <c r="P507" s="86"/>
      <c r="Q507" s="86"/>
      <c r="R507" s="86"/>
      <c r="S507" s="86"/>
      <c r="T507" s="87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T507" s="19" t="s">
        <v>301</v>
      </c>
      <c r="AU507" s="19" t="s">
        <v>81</v>
      </c>
    </row>
    <row r="508" spans="1:65" s="2" customFormat="1" ht="16.5" customHeight="1">
      <c r="A508" s="40"/>
      <c r="B508" s="41"/>
      <c r="C508" s="214" t="s">
        <v>787</v>
      </c>
      <c r="D508" s="214" t="s">
        <v>165</v>
      </c>
      <c r="E508" s="215" t="s">
        <v>2249</v>
      </c>
      <c r="F508" s="216" t="s">
        <v>2250</v>
      </c>
      <c r="G508" s="217" t="s">
        <v>297</v>
      </c>
      <c r="H508" s="218">
        <v>53</v>
      </c>
      <c r="I508" s="219"/>
      <c r="J508" s="220">
        <f>ROUND(I508*H508,2)</f>
        <v>0</v>
      </c>
      <c r="K508" s="216" t="s">
        <v>19</v>
      </c>
      <c r="L508" s="46"/>
      <c r="M508" s="221" t="s">
        <v>19</v>
      </c>
      <c r="N508" s="222" t="s">
        <v>43</v>
      </c>
      <c r="O508" s="86"/>
      <c r="P508" s="223">
        <f>O508*H508</f>
        <v>0</v>
      </c>
      <c r="Q508" s="223">
        <v>0</v>
      </c>
      <c r="R508" s="223">
        <f>Q508*H508</f>
        <v>0</v>
      </c>
      <c r="S508" s="223">
        <v>0</v>
      </c>
      <c r="T508" s="224">
        <f>S508*H508</f>
        <v>0</v>
      </c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R508" s="225" t="s">
        <v>170</v>
      </c>
      <c r="AT508" s="225" t="s">
        <v>165</v>
      </c>
      <c r="AU508" s="225" t="s">
        <v>81</v>
      </c>
      <c r="AY508" s="19" t="s">
        <v>163</v>
      </c>
      <c r="BE508" s="226">
        <f>IF(N508="základní",J508,0)</f>
        <v>0</v>
      </c>
      <c r="BF508" s="226">
        <f>IF(N508="snížená",J508,0)</f>
        <v>0</v>
      </c>
      <c r="BG508" s="226">
        <f>IF(N508="zákl. přenesená",J508,0)</f>
        <v>0</v>
      </c>
      <c r="BH508" s="226">
        <f>IF(N508="sníž. přenesená",J508,0)</f>
        <v>0</v>
      </c>
      <c r="BI508" s="226">
        <f>IF(N508="nulová",J508,0)</f>
        <v>0</v>
      </c>
      <c r="BJ508" s="19" t="s">
        <v>79</v>
      </c>
      <c r="BK508" s="226">
        <f>ROUND(I508*H508,2)</f>
        <v>0</v>
      </c>
      <c r="BL508" s="19" t="s">
        <v>170</v>
      </c>
      <c r="BM508" s="225" t="s">
        <v>2251</v>
      </c>
    </row>
    <row r="509" spans="1:47" s="2" customFormat="1" ht="12">
      <c r="A509" s="40"/>
      <c r="B509" s="41"/>
      <c r="C509" s="42"/>
      <c r="D509" s="227" t="s">
        <v>172</v>
      </c>
      <c r="E509" s="42"/>
      <c r="F509" s="228" t="s">
        <v>2250</v>
      </c>
      <c r="G509" s="42"/>
      <c r="H509" s="42"/>
      <c r="I509" s="229"/>
      <c r="J509" s="42"/>
      <c r="K509" s="42"/>
      <c r="L509" s="46"/>
      <c r="M509" s="230"/>
      <c r="N509" s="231"/>
      <c r="O509" s="86"/>
      <c r="P509" s="86"/>
      <c r="Q509" s="86"/>
      <c r="R509" s="86"/>
      <c r="S509" s="86"/>
      <c r="T509" s="87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T509" s="19" t="s">
        <v>172</v>
      </c>
      <c r="AU509" s="19" t="s">
        <v>81</v>
      </c>
    </row>
    <row r="510" spans="1:47" s="2" customFormat="1" ht="12">
      <c r="A510" s="40"/>
      <c r="B510" s="41"/>
      <c r="C510" s="42"/>
      <c r="D510" s="227" t="s">
        <v>301</v>
      </c>
      <c r="E510" s="42"/>
      <c r="F510" s="266" t="s">
        <v>918</v>
      </c>
      <c r="G510" s="42"/>
      <c r="H510" s="42"/>
      <c r="I510" s="229"/>
      <c r="J510" s="42"/>
      <c r="K510" s="42"/>
      <c r="L510" s="46"/>
      <c r="M510" s="230"/>
      <c r="N510" s="231"/>
      <c r="O510" s="86"/>
      <c r="P510" s="86"/>
      <c r="Q510" s="86"/>
      <c r="R510" s="86"/>
      <c r="S510" s="86"/>
      <c r="T510" s="87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T510" s="19" t="s">
        <v>301</v>
      </c>
      <c r="AU510" s="19" t="s">
        <v>81</v>
      </c>
    </row>
    <row r="511" spans="1:65" s="2" customFormat="1" ht="16.5" customHeight="1">
      <c r="A511" s="40"/>
      <c r="B511" s="41"/>
      <c r="C511" s="214" t="s">
        <v>794</v>
      </c>
      <c r="D511" s="214" t="s">
        <v>165</v>
      </c>
      <c r="E511" s="215" t="s">
        <v>2252</v>
      </c>
      <c r="F511" s="216" t="s">
        <v>2253</v>
      </c>
      <c r="G511" s="217" t="s">
        <v>297</v>
      </c>
      <c r="H511" s="218">
        <v>1</v>
      </c>
      <c r="I511" s="219"/>
      <c r="J511" s="220">
        <f>ROUND(I511*H511,2)</f>
        <v>0</v>
      </c>
      <c r="K511" s="216" t="s">
        <v>19</v>
      </c>
      <c r="L511" s="46"/>
      <c r="M511" s="221" t="s">
        <v>19</v>
      </c>
      <c r="N511" s="222" t="s">
        <v>43</v>
      </c>
      <c r="O511" s="86"/>
      <c r="P511" s="223">
        <f>O511*H511</f>
        <v>0</v>
      </c>
      <c r="Q511" s="223">
        <v>0</v>
      </c>
      <c r="R511" s="223">
        <f>Q511*H511</f>
        <v>0</v>
      </c>
      <c r="S511" s="223">
        <v>0</v>
      </c>
      <c r="T511" s="224">
        <f>S511*H511</f>
        <v>0</v>
      </c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R511" s="225" t="s">
        <v>170</v>
      </c>
      <c r="AT511" s="225" t="s">
        <v>165</v>
      </c>
      <c r="AU511" s="225" t="s">
        <v>81</v>
      </c>
      <c r="AY511" s="19" t="s">
        <v>163</v>
      </c>
      <c r="BE511" s="226">
        <f>IF(N511="základní",J511,0)</f>
        <v>0</v>
      </c>
      <c r="BF511" s="226">
        <f>IF(N511="snížená",J511,0)</f>
        <v>0</v>
      </c>
      <c r="BG511" s="226">
        <f>IF(N511="zákl. přenesená",J511,0)</f>
        <v>0</v>
      </c>
      <c r="BH511" s="226">
        <f>IF(N511="sníž. přenesená",J511,0)</f>
        <v>0</v>
      </c>
      <c r="BI511" s="226">
        <f>IF(N511="nulová",J511,0)</f>
        <v>0</v>
      </c>
      <c r="BJ511" s="19" t="s">
        <v>79</v>
      </c>
      <c r="BK511" s="226">
        <f>ROUND(I511*H511,2)</f>
        <v>0</v>
      </c>
      <c r="BL511" s="19" t="s">
        <v>170</v>
      </c>
      <c r="BM511" s="225" t="s">
        <v>2254</v>
      </c>
    </row>
    <row r="512" spans="1:47" s="2" customFormat="1" ht="12">
      <c r="A512" s="40"/>
      <c r="B512" s="41"/>
      <c r="C512" s="42"/>
      <c r="D512" s="227" t="s">
        <v>172</v>
      </c>
      <c r="E512" s="42"/>
      <c r="F512" s="228" t="s">
        <v>2253</v>
      </c>
      <c r="G512" s="42"/>
      <c r="H512" s="42"/>
      <c r="I512" s="229"/>
      <c r="J512" s="42"/>
      <c r="K512" s="42"/>
      <c r="L512" s="46"/>
      <c r="M512" s="230"/>
      <c r="N512" s="231"/>
      <c r="O512" s="86"/>
      <c r="P512" s="86"/>
      <c r="Q512" s="86"/>
      <c r="R512" s="86"/>
      <c r="S512" s="86"/>
      <c r="T512" s="87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T512" s="19" t="s">
        <v>172</v>
      </c>
      <c r="AU512" s="19" t="s">
        <v>81</v>
      </c>
    </row>
    <row r="513" spans="1:47" s="2" customFormat="1" ht="12">
      <c r="A513" s="40"/>
      <c r="B513" s="41"/>
      <c r="C513" s="42"/>
      <c r="D513" s="227" t="s">
        <v>301</v>
      </c>
      <c r="E513" s="42"/>
      <c r="F513" s="266" t="s">
        <v>909</v>
      </c>
      <c r="G513" s="42"/>
      <c r="H513" s="42"/>
      <c r="I513" s="229"/>
      <c r="J513" s="42"/>
      <c r="K513" s="42"/>
      <c r="L513" s="46"/>
      <c r="M513" s="230"/>
      <c r="N513" s="231"/>
      <c r="O513" s="86"/>
      <c r="P513" s="86"/>
      <c r="Q513" s="86"/>
      <c r="R513" s="86"/>
      <c r="S513" s="86"/>
      <c r="T513" s="87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T513" s="19" t="s">
        <v>301</v>
      </c>
      <c r="AU513" s="19" t="s">
        <v>81</v>
      </c>
    </row>
    <row r="514" spans="1:63" s="12" customFormat="1" ht="22.8" customHeight="1">
      <c r="A514" s="12"/>
      <c r="B514" s="198"/>
      <c r="C514" s="199"/>
      <c r="D514" s="200" t="s">
        <v>71</v>
      </c>
      <c r="E514" s="212" t="s">
        <v>937</v>
      </c>
      <c r="F514" s="212" t="s">
        <v>938</v>
      </c>
      <c r="G514" s="199"/>
      <c r="H514" s="199"/>
      <c r="I514" s="202"/>
      <c r="J514" s="213">
        <f>BK514</f>
        <v>0</v>
      </c>
      <c r="K514" s="199"/>
      <c r="L514" s="204"/>
      <c r="M514" s="205"/>
      <c r="N514" s="206"/>
      <c r="O514" s="206"/>
      <c r="P514" s="207">
        <f>SUM(P515:P542)</f>
        <v>0</v>
      </c>
      <c r="Q514" s="206"/>
      <c r="R514" s="207">
        <f>SUM(R515:R542)</f>
        <v>0</v>
      </c>
      <c r="S514" s="206"/>
      <c r="T514" s="208">
        <f>SUM(T515:T542)</f>
        <v>0</v>
      </c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R514" s="209" t="s">
        <v>79</v>
      </c>
      <c r="AT514" s="210" t="s">
        <v>71</v>
      </c>
      <c r="AU514" s="210" t="s">
        <v>79</v>
      </c>
      <c r="AY514" s="209" t="s">
        <v>163</v>
      </c>
      <c r="BK514" s="211">
        <f>SUM(BK515:BK542)</f>
        <v>0</v>
      </c>
    </row>
    <row r="515" spans="1:65" s="2" customFormat="1" ht="24.15" customHeight="1">
      <c r="A515" s="40"/>
      <c r="B515" s="41"/>
      <c r="C515" s="214" t="s">
        <v>801</v>
      </c>
      <c r="D515" s="214" t="s">
        <v>165</v>
      </c>
      <c r="E515" s="215" t="s">
        <v>940</v>
      </c>
      <c r="F515" s="216" t="s">
        <v>941</v>
      </c>
      <c r="G515" s="217" t="s">
        <v>223</v>
      </c>
      <c r="H515" s="218">
        <v>46</v>
      </c>
      <c r="I515" s="219"/>
      <c r="J515" s="220">
        <f>ROUND(I515*H515,2)</f>
        <v>0</v>
      </c>
      <c r="K515" s="216" t="s">
        <v>169</v>
      </c>
      <c r="L515" s="46"/>
      <c r="M515" s="221" t="s">
        <v>19</v>
      </c>
      <c r="N515" s="222" t="s">
        <v>43</v>
      </c>
      <c r="O515" s="86"/>
      <c r="P515" s="223">
        <f>O515*H515</f>
        <v>0</v>
      </c>
      <c r="Q515" s="223">
        <v>0</v>
      </c>
      <c r="R515" s="223">
        <f>Q515*H515</f>
        <v>0</v>
      </c>
      <c r="S515" s="223">
        <v>0</v>
      </c>
      <c r="T515" s="224">
        <f>S515*H515</f>
        <v>0</v>
      </c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R515" s="225" t="s">
        <v>170</v>
      </c>
      <c r="AT515" s="225" t="s">
        <v>165</v>
      </c>
      <c r="AU515" s="225" t="s">
        <v>81</v>
      </c>
      <c r="AY515" s="19" t="s">
        <v>163</v>
      </c>
      <c r="BE515" s="226">
        <f>IF(N515="základní",J515,0)</f>
        <v>0</v>
      </c>
      <c r="BF515" s="226">
        <f>IF(N515="snížená",J515,0)</f>
        <v>0</v>
      </c>
      <c r="BG515" s="226">
        <f>IF(N515="zákl. přenesená",J515,0)</f>
        <v>0</v>
      </c>
      <c r="BH515" s="226">
        <f>IF(N515="sníž. přenesená",J515,0)</f>
        <v>0</v>
      </c>
      <c r="BI515" s="226">
        <f>IF(N515="nulová",J515,0)</f>
        <v>0</v>
      </c>
      <c r="BJ515" s="19" t="s">
        <v>79</v>
      </c>
      <c r="BK515" s="226">
        <f>ROUND(I515*H515,2)</f>
        <v>0</v>
      </c>
      <c r="BL515" s="19" t="s">
        <v>170</v>
      </c>
      <c r="BM515" s="225" t="s">
        <v>2255</v>
      </c>
    </row>
    <row r="516" spans="1:47" s="2" customFormat="1" ht="12">
      <c r="A516" s="40"/>
      <c r="B516" s="41"/>
      <c r="C516" s="42"/>
      <c r="D516" s="227" t="s">
        <v>172</v>
      </c>
      <c r="E516" s="42"/>
      <c r="F516" s="228" t="s">
        <v>943</v>
      </c>
      <c r="G516" s="42"/>
      <c r="H516" s="42"/>
      <c r="I516" s="229"/>
      <c r="J516" s="42"/>
      <c r="K516" s="42"/>
      <c r="L516" s="46"/>
      <c r="M516" s="230"/>
      <c r="N516" s="231"/>
      <c r="O516" s="86"/>
      <c r="P516" s="86"/>
      <c r="Q516" s="86"/>
      <c r="R516" s="86"/>
      <c r="S516" s="86"/>
      <c r="T516" s="87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T516" s="19" t="s">
        <v>172</v>
      </c>
      <c r="AU516" s="19" t="s">
        <v>81</v>
      </c>
    </row>
    <row r="517" spans="1:47" s="2" customFormat="1" ht="12">
      <c r="A517" s="40"/>
      <c r="B517" s="41"/>
      <c r="C517" s="42"/>
      <c r="D517" s="232" t="s">
        <v>174</v>
      </c>
      <c r="E517" s="42"/>
      <c r="F517" s="233" t="s">
        <v>944</v>
      </c>
      <c r="G517" s="42"/>
      <c r="H517" s="42"/>
      <c r="I517" s="229"/>
      <c r="J517" s="42"/>
      <c r="K517" s="42"/>
      <c r="L517" s="46"/>
      <c r="M517" s="230"/>
      <c r="N517" s="231"/>
      <c r="O517" s="86"/>
      <c r="P517" s="86"/>
      <c r="Q517" s="86"/>
      <c r="R517" s="86"/>
      <c r="S517" s="86"/>
      <c r="T517" s="87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T517" s="19" t="s">
        <v>174</v>
      </c>
      <c r="AU517" s="19" t="s">
        <v>81</v>
      </c>
    </row>
    <row r="518" spans="1:65" s="2" customFormat="1" ht="24.15" customHeight="1">
      <c r="A518" s="40"/>
      <c r="B518" s="41"/>
      <c r="C518" s="214" t="s">
        <v>807</v>
      </c>
      <c r="D518" s="214" t="s">
        <v>165</v>
      </c>
      <c r="E518" s="215" t="s">
        <v>946</v>
      </c>
      <c r="F518" s="216" t="s">
        <v>947</v>
      </c>
      <c r="G518" s="217" t="s">
        <v>223</v>
      </c>
      <c r="H518" s="218">
        <v>46</v>
      </c>
      <c r="I518" s="219"/>
      <c r="J518" s="220">
        <f>ROUND(I518*H518,2)</f>
        <v>0</v>
      </c>
      <c r="K518" s="216" t="s">
        <v>169</v>
      </c>
      <c r="L518" s="46"/>
      <c r="M518" s="221" t="s">
        <v>19</v>
      </c>
      <c r="N518" s="222" t="s">
        <v>43</v>
      </c>
      <c r="O518" s="86"/>
      <c r="P518" s="223">
        <f>O518*H518</f>
        <v>0</v>
      </c>
      <c r="Q518" s="223">
        <v>0</v>
      </c>
      <c r="R518" s="223">
        <f>Q518*H518</f>
        <v>0</v>
      </c>
      <c r="S518" s="223">
        <v>0</v>
      </c>
      <c r="T518" s="224">
        <f>S518*H518</f>
        <v>0</v>
      </c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R518" s="225" t="s">
        <v>170</v>
      </c>
      <c r="AT518" s="225" t="s">
        <v>165</v>
      </c>
      <c r="AU518" s="225" t="s">
        <v>81</v>
      </c>
      <c r="AY518" s="19" t="s">
        <v>163</v>
      </c>
      <c r="BE518" s="226">
        <f>IF(N518="základní",J518,0)</f>
        <v>0</v>
      </c>
      <c r="BF518" s="226">
        <f>IF(N518="snížená",J518,0)</f>
        <v>0</v>
      </c>
      <c r="BG518" s="226">
        <f>IF(N518="zákl. přenesená",J518,0)</f>
        <v>0</v>
      </c>
      <c r="BH518" s="226">
        <f>IF(N518="sníž. přenesená",J518,0)</f>
        <v>0</v>
      </c>
      <c r="BI518" s="226">
        <f>IF(N518="nulová",J518,0)</f>
        <v>0</v>
      </c>
      <c r="BJ518" s="19" t="s">
        <v>79</v>
      </c>
      <c r="BK518" s="226">
        <f>ROUND(I518*H518,2)</f>
        <v>0</v>
      </c>
      <c r="BL518" s="19" t="s">
        <v>170</v>
      </c>
      <c r="BM518" s="225" t="s">
        <v>2256</v>
      </c>
    </row>
    <row r="519" spans="1:47" s="2" customFormat="1" ht="12">
      <c r="A519" s="40"/>
      <c r="B519" s="41"/>
      <c r="C519" s="42"/>
      <c r="D519" s="227" t="s">
        <v>172</v>
      </c>
      <c r="E519" s="42"/>
      <c r="F519" s="228" t="s">
        <v>949</v>
      </c>
      <c r="G519" s="42"/>
      <c r="H519" s="42"/>
      <c r="I519" s="229"/>
      <c r="J519" s="42"/>
      <c r="K519" s="42"/>
      <c r="L519" s="46"/>
      <c r="M519" s="230"/>
      <c r="N519" s="231"/>
      <c r="O519" s="86"/>
      <c r="P519" s="86"/>
      <c r="Q519" s="86"/>
      <c r="R519" s="86"/>
      <c r="S519" s="86"/>
      <c r="T519" s="87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T519" s="19" t="s">
        <v>172</v>
      </c>
      <c r="AU519" s="19" t="s">
        <v>81</v>
      </c>
    </row>
    <row r="520" spans="1:47" s="2" customFormat="1" ht="12">
      <c r="A520" s="40"/>
      <c r="B520" s="41"/>
      <c r="C520" s="42"/>
      <c r="D520" s="232" t="s">
        <v>174</v>
      </c>
      <c r="E520" s="42"/>
      <c r="F520" s="233" t="s">
        <v>950</v>
      </c>
      <c r="G520" s="42"/>
      <c r="H520" s="42"/>
      <c r="I520" s="229"/>
      <c r="J520" s="42"/>
      <c r="K520" s="42"/>
      <c r="L520" s="46"/>
      <c r="M520" s="230"/>
      <c r="N520" s="231"/>
      <c r="O520" s="86"/>
      <c r="P520" s="86"/>
      <c r="Q520" s="86"/>
      <c r="R520" s="86"/>
      <c r="S520" s="86"/>
      <c r="T520" s="87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T520" s="19" t="s">
        <v>174</v>
      </c>
      <c r="AU520" s="19" t="s">
        <v>81</v>
      </c>
    </row>
    <row r="521" spans="1:65" s="2" customFormat="1" ht="24.15" customHeight="1">
      <c r="A521" s="40"/>
      <c r="B521" s="41"/>
      <c r="C521" s="214" t="s">
        <v>813</v>
      </c>
      <c r="D521" s="214" t="s">
        <v>165</v>
      </c>
      <c r="E521" s="215" t="s">
        <v>952</v>
      </c>
      <c r="F521" s="216" t="s">
        <v>953</v>
      </c>
      <c r="G521" s="217" t="s">
        <v>223</v>
      </c>
      <c r="H521" s="218">
        <v>874</v>
      </c>
      <c r="I521" s="219"/>
      <c r="J521" s="220">
        <f>ROUND(I521*H521,2)</f>
        <v>0</v>
      </c>
      <c r="K521" s="216" t="s">
        <v>169</v>
      </c>
      <c r="L521" s="46"/>
      <c r="M521" s="221" t="s">
        <v>19</v>
      </c>
      <c r="N521" s="222" t="s">
        <v>43</v>
      </c>
      <c r="O521" s="86"/>
      <c r="P521" s="223">
        <f>O521*H521</f>
        <v>0</v>
      </c>
      <c r="Q521" s="223">
        <v>0</v>
      </c>
      <c r="R521" s="223">
        <f>Q521*H521</f>
        <v>0</v>
      </c>
      <c r="S521" s="223">
        <v>0</v>
      </c>
      <c r="T521" s="224">
        <f>S521*H521</f>
        <v>0</v>
      </c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R521" s="225" t="s">
        <v>170</v>
      </c>
      <c r="AT521" s="225" t="s">
        <v>165</v>
      </c>
      <c r="AU521" s="225" t="s">
        <v>81</v>
      </c>
      <c r="AY521" s="19" t="s">
        <v>163</v>
      </c>
      <c r="BE521" s="226">
        <f>IF(N521="základní",J521,0)</f>
        <v>0</v>
      </c>
      <c r="BF521" s="226">
        <f>IF(N521="snížená",J521,0)</f>
        <v>0</v>
      </c>
      <c r="BG521" s="226">
        <f>IF(N521="zákl. přenesená",J521,0)</f>
        <v>0</v>
      </c>
      <c r="BH521" s="226">
        <f>IF(N521="sníž. přenesená",J521,0)</f>
        <v>0</v>
      </c>
      <c r="BI521" s="226">
        <f>IF(N521="nulová",J521,0)</f>
        <v>0</v>
      </c>
      <c r="BJ521" s="19" t="s">
        <v>79</v>
      </c>
      <c r="BK521" s="226">
        <f>ROUND(I521*H521,2)</f>
        <v>0</v>
      </c>
      <c r="BL521" s="19" t="s">
        <v>170</v>
      </c>
      <c r="BM521" s="225" t="s">
        <v>2257</v>
      </c>
    </row>
    <row r="522" spans="1:47" s="2" customFormat="1" ht="12">
      <c r="A522" s="40"/>
      <c r="B522" s="41"/>
      <c r="C522" s="42"/>
      <c r="D522" s="227" t="s">
        <v>172</v>
      </c>
      <c r="E522" s="42"/>
      <c r="F522" s="228" t="s">
        <v>955</v>
      </c>
      <c r="G522" s="42"/>
      <c r="H522" s="42"/>
      <c r="I522" s="229"/>
      <c r="J522" s="42"/>
      <c r="K522" s="42"/>
      <c r="L522" s="46"/>
      <c r="M522" s="230"/>
      <c r="N522" s="231"/>
      <c r="O522" s="86"/>
      <c r="P522" s="86"/>
      <c r="Q522" s="86"/>
      <c r="R522" s="86"/>
      <c r="S522" s="86"/>
      <c r="T522" s="87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T522" s="19" t="s">
        <v>172</v>
      </c>
      <c r="AU522" s="19" t="s">
        <v>81</v>
      </c>
    </row>
    <row r="523" spans="1:47" s="2" customFormat="1" ht="12">
      <c r="A523" s="40"/>
      <c r="B523" s="41"/>
      <c r="C523" s="42"/>
      <c r="D523" s="232" t="s">
        <v>174</v>
      </c>
      <c r="E523" s="42"/>
      <c r="F523" s="233" t="s">
        <v>956</v>
      </c>
      <c r="G523" s="42"/>
      <c r="H523" s="42"/>
      <c r="I523" s="229"/>
      <c r="J523" s="42"/>
      <c r="K523" s="42"/>
      <c r="L523" s="46"/>
      <c r="M523" s="230"/>
      <c r="N523" s="231"/>
      <c r="O523" s="86"/>
      <c r="P523" s="86"/>
      <c r="Q523" s="86"/>
      <c r="R523" s="86"/>
      <c r="S523" s="86"/>
      <c r="T523" s="87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T523" s="19" t="s">
        <v>174</v>
      </c>
      <c r="AU523" s="19" t="s">
        <v>81</v>
      </c>
    </row>
    <row r="524" spans="1:51" s="13" customFormat="1" ht="12">
      <c r="A524" s="13"/>
      <c r="B524" s="234"/>
      <c r="C524" s="235"/>
      <c r="D524" s="227" t="s">
        <v>187</v>
      </c>
      <c r="E524" s="235"/>
      <c r="F524" s="237" t="s">
        <v>2258</v>
      </c>
      <c r="G524" s="235"/>
      <c r="H524" s="238">
        <v>874</v>
      </c>
      <c r="I524" s="239"/>
      <c r="J524" s="235"/>
      <c r="K524" s="235"/>
      <c r="L524" s="240"/>
      <c r="M524" s="241"/>
      <c r="N524" s="242"/>
      <c r="O524" s="242"/>
      <c r="P524" s="242"/>
      <c r="Q524" s="242"/>
      <c r="R524" s="242"/>
      <c r="S524" s="242"/>
      <c r="T524" s="24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44" t="s">
        <v>187</v>
      </c>
      <c r="AU524" s="244" t="s">
        <v>81</v>
      </c>
      <c r="AV524" s="13" t="s">
        <v>81</v>
      </c>
      <c r="AW524" s="13" t="s">
        <v>4</v>
      </c>
      <c r="AX524" s="13" t="s">
        <v>79</v>
      </c>
      <c r="AY524" s="244" t="s">
        <v>163</v>
      </c>
    </row>
    <row r="525" spans="1:65" s="2" customFormat="1" ht="33" customHeight="1">
      <c r="A525" s="40"/>
      <c r="B525" s="41"/>
      <c r="C525" s="214" t="s">
        <v>820</v>
      </c>
      <c r="D525" s="214" t="s">
        <v>165</v>
      </c>
      <c r="E525" s="215" t="s">
        <v>2259</v>
      </c>
      <c r="F525" s="216" t="s">
        <v>2260</v>
      </c>
      <c r="G525" s="217" t="s">
        <v>223</v>
      </c>
      <c r="H525" s="218">
        <v>7.7</v>
      </c>
      <c r="I525" s="219"/>
      <c r="J525" s="220">
        <f>ROUND(I525*H525,2)</f>
        <v>0</v>
      </c>
      <c r="K525" s="216" t="s">
        <v>169</v>
      </c>
      <c r="L525" s="46"/>
      <c r="M525" s="221" t="s">
        <v>19</v>
      </c>
      <c r="N525" s="222" t="s">
        <v>43</v>
      </c>
      <c r="O525" s="86"/>
      <c r="P525" s="223">
        <f>O525*H525</f>
        <v>0</v>
      </c>
      <c r="Q525" s="223">
        <v>0</v>
      </c>
      <c r="R525" s="223">
        <f>Q525*H525</f>
        <v>0</v>
      </c>
      <c r="S525" s="223">
        <v>0</v>
      </c>
      <c r="T525" s="224">
        <f>S525*H525</f>
        <v>0</v>
      </c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R525" s="225" t="s">
        <v>170</v>
      </c>
      <c r="AT525" s="225" t="s">
        <v>165</v>
      </c>
      <c r="AU525" s="225" t="s">
        <v>81</v>
      </c>
      <c r="AY525" s="19" t="s">
        <v>163</v>
      </c>
      <c r="BE525" s="226">
        <f>IF(N525="základní",J525,0)</f>
        <v>0</v>
      </c>
      <c r="BF525" s="226">
        <f>IF(N525="snížená",J525,0)</f>
        <v>0</v>
      </c>
      <c r="BG525" s="226">
        <f>IF(N525="zákl. přenesená",J525,0)</f>
        <v>0</v>
      </c>
      <c r="BH525" s="226">
        <f>IF(N525="sníž. přenesená",J525,0)</f>
        <v>0</v>
      </c>
      <c r="BI525" s="226">
        <f>IF(N525="nulová",J525,0)</f>
        <v>0</v>
      </c>
      <c r="BJ525" s="19" t="s">
        <v>79</v>
      </c>
      <c r="BK525" s="226">
        <f>ROUND(I525*H525,2)</f>
        <v>0</v>
      </c>
      <c r="BL525" s="19" t="s">
        <v>170</v>
      </c>
      <c r="BM525" s="225" t="s">
        <v>2261</v>
      </c>
    </row>
    <row r="526" spans="1:47" s="2" customFormat="1" ht="12">
      <c r="A526" s="40"/>
      <c r="B526" s="41"/>
      <c r="C526" s="42"/>
      <c r="D526" s="227" t="s">
        <v>172</v>
      </c>
      <c r="E526" s="42"/>
      <c r="F526" s="228" t="s">
        <v>2262</v>
      </c>
      <c r="G526" s="42"/>
      <c r="H526" s="42"/>
      <c r="I526" s="229"/>
      <c r="J526" s="42"/>
      <c r="K526" s="42"/>
      <c r="L526" s="46"/>
      <c r="M526" s="230"/>
      <c r="N526" s="231"/>
      <c r="O526" s="86"/>
      <c r="P526" s="86"/>
      <c r="Q526" s="86"/>
      <c r="R526" s="86"/>
      <c r="S526" s="86"/>
      <c r="T526" s="87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T526" s="19" t="s">
        <v>172</v>
      </c>
      <c r="AU526" s="19" t="s">
        <v>81</v>
      </c>
    </row>
    <row r="527" spans="1:47" s="2" customFormat="1" ht="12">
      <c r="A527" s="40"/>
      <c r="B527" s="41"/>
      <c r="C527" s="42"/>
      <c r="D527" s="232" t="s">
        <v>174</v>
      </c>
      <c r="E527" s="42"/>
      <c r="F527" s="233" t="s">
        <v>2263</v>
      </c>
      <c r="G527" s="42"/>
      <c r="H527" s="42"/>
      <c r="I527" s="229"/>
      <c r="J527" s="42"/>
      <c r="K527" s="42"/>
      <c r="L527" s="46"/>
      <c r="M527" s="230"/>
      <c r="N527" s="231"/>
      <c r="O527" s="86"/>
      <c r="P527" s="86"/>
      <c r="Q527" s="86"/>
      <c r="R527" s="86"/>
      <c r="S527" s="86"/>
      <c r="T527" s="87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T527" s="19" t="s">
        <v>174</v>
      </c>
      <c r="AU527" s="19" t="s">
        <v>81</v>
      </c>
    </row>
    <row r="528" spans="1:65" s="2" customFormat="1" ht="33" customHeight="1">
      <c r="A528" s="40"/>
      <c r="B528" s="41"/>
      <c r="C528" s="214" t="s">
        <v>827</v>
      </c>
      <c r="D528" s="214" t="s">
        <v>165</v>
      </c>
      <c r="E528" s="215" t="s">
        <v>965</v>
      </c>
      <c r="F528" s="216" t="s">
        <v>966</v>
      </c>
      <c r="G528" s="217" t="s">
        <v>223</v>
      </c>
      <c r="H528" s="218">
        <v>5.2</v>
      </c>
      <c r="I528" s="219"/>
      <c r="J528" s="220">
        <f>ROUND(I528*H528,2)</f>
        <v>0</v>
      </c>
      <c r="K528" s="216" t="s">
        <v>169</v>
      </c>
      <c r="L528" s="46"/>
      <c r="M528" s="221" t="s">
        <v>19</v>
      </c>
      <c r="N528" s="222" t="s">
        <v>43</v>
      </c>
      <c r="O528" s="86"/>
      <c r="P528" s="223">
        <f>O528*H528</f>
        <v>0</v>
      </c>
      <c r="Q528" s="223">
        <v>0</v>
      </c>
      <c r="R528" s="223">
        <f>Q528*H528</f>
        <v>0</v>
      </c>
      <c r="S528" s="223">
        <v>0</v>
      </c>
      <c r="T528" s="224">
        <f>S528*H528</f>
        <v>0</v>
      </c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R528" s="225" t="s">
        <v>170</v>
      </c>
      <c r="AT528" s="225" t="s">
        <v>165</v>
      </c>
      <c r="AU528" s="225" t="s">
        <v>81</v>
      </c>
      <c r="AY528" s="19" t="s">
        <v>163</v>
      </c>
      <c r="BE528" s="226">
        <f>IF(N528="základní",J528,0)</f>
        <v>0</v>
      </c>
      <c r="BF528" s="226">
        <f>IF(N528="snížená",J528,0)</f>
        <v>0</v>
      </c>
      <c r="BG528" s="226">
        <f>IF(N528="zákl. přenesená",J528,0)</f>
        <v>0</v>
      </c>
      <c r="BH528" s="226">
        <f>IF(N528="sníž. přenesená",J528,0)</f>
        <v>0</v>
      </c>
      <c r="BI528" s="226">
        <f>IF(N528="nulová",J528,0)</f>
        <v>0</v>
      </c>
      <c r="BJ528" s="19" t="s">
        <v>79</v>
      </c>
      <c r="BK528" s="226">
        <f>ROUND(I528*H528,2)</f>
        <v>0</v>
      </c>
      <c r="BL528" s="19" t="s">
        <v>170</v>
      </c>
      <c r="BM528" s="225" t="s">
        <v>2264</v>
      </c>
    </row>
    <row r="529" spans="1:47" s="2" customFormat="1" ht="12">
      <c r="A529" s="40"/>
      <c r="B529" s="41"/>
      <c r="C529" s="42"/>
      <c r="D529" s="227" t="s">
        <v>172</v>
      </c>
      <c r="E529" s="42"/>
      <c r="F529" s="228" t="s">
        <v>968</v>
      </c>
      <c r="G529" s="42"/>
      <c r="H529" s="42"/>
      <c r="I529" s="229"/>
      <c r="J529" s="42"/>
      <c r="K529" s="42"/>
      <c r="L529" s="46"/>
      <c r="M529" s="230"/>
      <c r="N529" s="231"/>
      <c r="O529" s="86"/>
      <c r="P529" s="86"/>
      <c r="Q529" s="86"/>
      <c r="R529" s="86"/>
      <c r="S529" s="86"/>
      <c r="T529" s="87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T529" s="19" t="s">
        <v>172</v>
      </c>
      <c r="AU529" s="19" t="s">
        <v>81</v>
      </c>
    </row>
    <row r="530" spans="1:47" s="2" customFormat="1" ht="12">
      <c r="A530" s="40"/>
      <c r="B530" s="41"/>
      <c r="C530" s="42"/>
      <c r="D530" s="232" t="s">
        <v>174</v>
      </c>
      <c r="E530" s="42"/>
      <c r="F530" s="233" t="s">
        <v>969</v>
      </c>
      <c r="G530" s="42"/>
      <c r="H530" s="42"/>
      <c r="I530" s="229"/>
      <c r="J530" s="42"/>
      <c r="K530" s="42"/>
      <c r="L530" s="46"/>
      <c r="M530" s="230"/>
      <c r="N530" s="231"/>
      <c r="O530" s="86"/>
      <c r="P530" s="86"/>
      <c r="Q530" s="86"/>
      <c r="R530" s="86"/>
      <c r="S530" s="86"/>
      <c r="T530" s="87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T530" s="19" t="s">
        <v>174</v>
      </c>
      <c r="AU530" s="19" t="s">
        <v>81</v>
      </c>
    </row>
    <row r="531" spans="1:65" s="2" customFormat="1" ht="37.8" customHeight="1">
      <c r="A531" s="40"/>
      <c r="B531" s="41"/>
      <c r="C531" s="214" t="s">
        <v>834</v>
      </c>
      <c r="D531" s="214" t="s">
        <v>165</v>
      </c>
      <c r="E531" s="215" t="s">
        <v>977</v>
      </c>
      <c r="F531" s="216" t="s">
        <v>978</v>
      </c>
      <c r="G531" s="217" t="s">
        <v>223</v>
      </c>
      <c r="H531" s="218">
        <v>1.9</v>
      </c>
      <c r="I531" s="219"/>
      <c r="J531" s="220">
        <f>ROUND(I531*H531,2)</f>
        <v>0</v>
      </c>
      <c r="K531" s="216" t="s">
        <v>169</v>
      </c>
      <c r="L531" s="46"/>
      <c r="M531" s="221" t="s">
        <v>19</v>
      </c>
      <c r="N531" s="222" t="s">
        <v>43</v>
      </c>
      <c r="O531" s="86"/>
      <c r="P531" s="223">
        <f>O531*H531</f>
        <v>0</v>
      </c>
      <c r="Q531" s="223">
        <v>0</v>
      </c>
      <c r="R531" s="223">
        <f>Q531*H531</f>
        <v>0</v>
      </c>
      <c r="S531" s="223">
        <v>0</v>
      </c>
      <c r="T531" s="224">
        <f>S531*H531</f>
        <v>0</v>
      </c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R531" s="225" t="s">
        <v>170</v>
      </c>
      <c r="AT531" s="225" t="s">
        <v>165</v>
      </c>
      <c r="AU531" s="225" t="s">
        <v>81</v>
      </c>
      <c r="AY531" s="19" t="s">
        <v>163</v>
      </c>
      <c r="BE531" s="226">
        <f>IF(N531="základní",J531,0)</f>
        <v>0</v>
      </c>
      <c r="BF531" s="226">
        <f>IF(N531="snížená",J531,0)</f>
        <v>0</v>
      </c>
      <c r="BG531" s="226">
        <f>IF(N531="zákl. přenesená",J531,0)</f>
        <v>0</v>
      </c>
      <c r="BH531" s="226">
        <f>IF(N531="sníž. přenesená",J531,0)</f>
        <v>0</v>
      </c>
      <c r="BI531" s="226">
        <f>IF(N531="nulová",J531,0)</f>
        <v>0</v>
      </c>
      <c r="BJ531" s="19" t="s">
        <v>79</v>
      </c>
      <c r="BK531" s="226">
        <f>ROUND(I531*H531,2)</f>
        <v>0</v>
      </c>
      <c r="BL531" s="19" t="s">
        <v>170</v>
      </c>
      <c r="BM531" s="225" t="s">
        <v>2265</v>
      </c>
    </row>
    <row r="532" spans="1:47" s="2" customFormat="1" ht="12">
      <c r="A532" s="40"/>
      <c r="B532" s="41"/>
      <c r="C532" s="42"/>
      <c r="D532" s="227" t="s">
        <v>172</v>
      </c>
      <c r="E532" s="42"/>
      <c r="F532" s="228" t="s">
        <v>980</v>
      </c>
      <c r="G532" s="42"/>
      <c r="H532" s="42"/>
      <c r="I532" s="229"/>
      <c r="J532" s="42"/>
      <c r="K532" s="42"/>
      <c r="L532" s="46"/>
      <c r="M532" s="230"/>
      <c r="N532" s="231"/>
      <c r="O532" s="86"/>
      <c r="P532" s="86"/>
      <c r="Q532" s="86"/>
      <c r="R532" s="86"/>
      <c r="S532" s="86"/>
      <c r="T532" s="87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T532" s="19" t="s">
        <v>172</v>
      </c>
      <c r="AU532" s="19" t="s">
        <v>81</v>
      </c>
    </row>
    <row r="533" spans="1:47" s="2" customFormat="1" ht="12">
      <c r="A533" s="40"/>
      <c r="B533" s="41"/>
      <c r="C533" s="42"/>
      <c r="D533" s="232" t="s">
        <v>174</v>
      </c>
      <c r="E533" s="42"/>
      <c r="F533" s="233" t="s">
        <v>981</v>
      </c>
      <c r="G533" s="42"/>
      <c r="H533" s="42"/>
      <c r="I533" s="229"/>
      <c r="J533" s="42"/>
      <c r="K533" s="42"/>
      <c r="L533" s="46"/>
      <c r="M533" s="230"/>
      <c r="N533" s="231"/>
      <c r="O533" s="86"/>
      <c r="P533" s="86"/>
      <c r="Q533" s="86"/>
      <c r="R533" s="86"/>
      <c r="S533" s="86"/>
      <c r="T533" s="87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T533" s="19" t="s">
        <v>174</v>
      </c>
      <c r="AU533" s="19" t="s">
        <v>81</v>
      </c>
    </row>
    <row r="534" spans="1:65" s="2" customFormat="1" ht="37.8" customHeight="1">
      <c r="A534" s="40"/>
      <c r="B534" s="41"/>
      <c r="C534" s="214" t="s">
        <v>841</v>
      </c>
      <c r="D534" s="214" t="s">
        <v>165</v>
      </c>
      <c r="E534" s="215" t="s">
        <v>983</v>
      </c>
      <c r="F534" s="216" t="s">
        <v>984</v>
      </c>
      <c r="G534" s="217" t="s">
        <v>223</v>
      </c>
      <c r="H534" s="218">
        <v>4.25</v>
      </c>
      <c r="I534" s="219"/>
      <c r="J534" s="220">
        <f>ROUND(I534*H534,2)</f>
        <v>0</v>
      </c>
      <c r="K534" s="216" t="s">
        <v>169</v>
      </c>
      <c r="L534" s="46"/>
      <c r="M534" s="221" t="s">
        <v>19</v>
      </c>
      <c r="N534" s="222" t="s">
        <v>43</v>
      </c>
      <c r="O534" s="86"/>
      <c r="P534" s="223">
        <f>O534*H534</f>
        <v>0</v>
      </c>
      <c r="Q534" s="223">
        <v>0</v>
      </c>
      <c r="R534" s="223">
        <f>Q534*H534</f>
        <v>0</v>
      </c>
      <c r="S534" s="223">
        <v>0</v>
      </c>
      <c r="T534" s="224">
        <f>S534*H534</f>
        <v>0</v>
      </c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R534" s="225" t="s">
        <v>170</v>
      </c>
      <c r="AT534" s="225" t="s">
        <v>165</v>
      </c>
      <c r="AU534" s="225" t="s">
        <v>81</v>
      </c>
      <c r="AY534" s="19" t="s">
        <v>163</v>
      </c>
      <c r="BE534" s="226">
        <f>IF(N534="základní",J534,0)</f>
        <v>0</v>
      </c>
      <c r="BF534" s="226">
        <f>IF(N534="snížená",J534,0)</f>
        <v>0</v>
      </c>
      <c r="BG534" s="226">
        <f>IF(N534="zákl. přenesená",J534,0)</f>
        <v>0</v>
      </c>
      <c r="BH534" s="226">
        <f>IF(N534="sníž. přenesená",J534,0)</f>
        <v>0</v>
      </c>
      <c r="BI534" s="226">
        <f>IF(N534="nulová",J534,0)</f>
        <v>0</v>
      </c>
      <c r="BJ534" s="19" t="s">
        <v>79</v>
      </c>
      <c r="BK534" s="226">
        <f>ROUND(I534*H534,2)</f>
        <v>0</v>
      </c>
      <c r="BL534" s="19" t="s">
        <v>170</v>
      </c>
      <c r="BM534" s="225" t="s">
        <v>2266</v>
      </c>
    </row>
    <row r="535" spans="1:47" s="2" customFormat="1" ht="12">
      <c r="A535" s="40"/>
      <c r="B535" s="41"/>
      <c r="C535" s="42"/>
      <c r="D535" s="227" t="s">
        <v>172</v>
      </c>
      <c r="E535" s="42"/>
      <c r="F535" s="228" t="s">
        <v>986</v>
      </c>
      <c r="G535" s="42"/>
      <c r="H535" s="42"/>
      <c r="I535" s="229"/>
      <c r="J535" s="42"/>
      <c r="K535" s="42"/>
      <c r="L535" s="46"/>
      <c r="M535" s="230"/>
      <c r="N535" s="231"/>
      <c r="O535" s="86"/>
      <c r="P535" s="86"/>
      <c r="Q535" s="86"/>
      <c r="R535" s="86"/>
      <c r="S535" s="86"/>
      <c r="T535" s="87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T535" s="19" t="s">
        <v>172</v>
      </c>
      <c r="AU535" s="19" t="s">
        <v>81</v>
      </c>
    </row>
    <row r="536" spans="1:47" s="2" customFormat="1" ht="12">
      <c r="A536" s="40"/>
      <c r="B536" s="41"/>
      <c r="C536" s="42"/>
      <c r="D536" s="232" t="s">
        <v>174</v>
      </c>
      <c r="E536" s="42"/>
      <c r="F536" s="233" t="s">
        <v>987</v>
      </c>
      <c r="G536" s="42"/>
      <c r="H536" s="42"/>
      <c r="I536" s="229"/>
      <c r="J536" s="42"/>
      <c r="K536" s="42"/>
      <c r="L536" s="46"/>
      <c r="M536" s="230"/>
      <c r="N536" s="231"/>
      <c r="O536" s="86"/>
      <c r="P536" s="86"/>
      <c r="Q536" s="86"/>
      <c r="R536" s="86"/>
      <c r="S536" s="86"/>
      <c r="T536" s="87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T536" s="19" t="s">
        <v>174</v>
      </c>
      <c r="AU536" s="19" t="s">
        <v>81</v>
      </c>
    </row>
    <row r="537" spans="1:65" s="2" customFormat="1" ht="44.25" customHeight="1">
      <c r="A537" s="40"/>
      <c r="B537" s="41"/>
      <c r="C537" s="214" t="s">
        <v>849</v>
      </c>
      <c r="D537" s="214" t="s">
        <v>165</v>
      </c>
      <c r="E537" s="215" t="s">
        <v>995</v>
      </c>
      <c r="F537" s="216" t="s">
        <v>996</v>
      </c>
      <c r="G537" s="217" t="s">
        <v>223</v>
      </c>
      <c r="H537" s="218">
        <v>5.65</v>
      </c>
      <c r="I537" s="219"/>
      <c r="J537" s="220">
        <f>ROUND(I537*H537,2)</f>
        <v>0</v>
      </c>
      <c r="K537" s="216" t="s">
        <v>169</v>
      </c>
      <c r="L537" s="46"/>
      <c r="M537" s="221" t="s">
        <v>19</v>
      </c>
      <c r="N537" s="222" t="s">
        <v>43</v>
      </c>
      <c r="O537" s="86"/>
      <c r="P537" s="223">
        <f>O537*H537</f>
        <v>0</v>
      </c>
      <c r="Q537" s="223">
        <v>0</v>
      </c>
      <c r="R537" s="223">
        <f>Q537*H537</f>
        <v>0</v>
      </c>
      <c r="S537" s="223">
        <v>0</v>
      </c>
      <c r="T537" s="224">
        <f>S537*H537</f>
        <v>0</v>
      </c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R537" s="225" t="s">
        <v>170</v>
      </c>
      <c r="AT537" s="225" t="s">
        <v>165</v>
      </c>
      <c r="AU537" s="225" t="s">
        <v>81</v>
      </c>
      <c r="AY537" s="19" t="s">
        <v>163</v>
      </c>
      <c r="BE537" s="226">
        <f>IF(N537="základní",J537,0)</f>
        <v>0</v>
      </c>
      <c r="BF537" s="226">
        <f>IF(N537="snížená",J537,0)</f>
        <v>0</v>
      </c>
      <c r="BG537" s="226">
        <f>IF(N537="zákl. přenesená",J537,0)</f>
        <v>0</v>
      </c>
      <c r="BH537" s="226">
        <f>IF(N537="sníž. přenesená",J537,0)</f>
        <v>0</v>
      </c>
      <c r="BI537" s="226">
        <f>IF(N537="nulová",J537,0)</f>
        <v>0</v>
      </c>
      <c r="BJ537" s="19" t="s">
        <v>79</v>
      </c>
      <c r="BK537" s="226">
        <f>ROUND(I537*H537,2)</f>
        <v>0</v>
      </c>
      <c r="BL537" s="19" t="s">
        <v>170</v>
      </c>
      <c r="BM537" s="225" t="s">
        <v>2267</v>
      </c>
    </row>
    <row r="538" spans="1:47" s="2" customFormat="1" ht="12">
      <c r="A538" s="40"/>
      <c r="B538" s="41"/>
      <c r="C538" s="42"/>
      <c r="D538" s="227" t="s">
        <v>172</v>
      </c>
      <c r="E538" s="42"/>
      <c r="F538" s="228" t="s">
        <v>998</v>
      </c>
      <c r="G538" s="42"/>
      <c r="H538" s="42"/>
      <c r="I538" s="229"/>
      <c r="J538" s="42"/>
      <c r="K538" s="42"/>
      <c r="L538" s="46"/>
      <c r="M538" s="230"/>
      <c r="N538" s="231"/>
      <c r="O538" s="86"/>
      <c r="P538" s="86"/>
      <c r="Q538" s="86"/>
      <c r="R538" s="86"/>
      <c r="S538" s="86"/>
      <c r="T538" s="87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T538" s="19" t="s">
        <v>172</v>
      </c>
      <c r="AU538" s="19" t="s">
        <v>81</v>
      </c>
    </row>
    <row r="539" spans="1:47" s="2" customFormat="1" ht="12">
      <c r="A539" s="40"/>
      <c r="B539" s="41"/>
      <c r="C539" s="42"/>
      <c r="D539" s="232" t="s">
        <v>174</v>
      </c>
      <c r="E539" s="42"/>
      <c r="F539" s="233" t="s">
        <v>999</v>
      </c>
      <c r="G539" s="42"/>
      <c r="H539" s="42"/>
      <c r="I539" s="229"/>
      <c r="J539" s="42"/>
      <c r="K539" s="42"/>
      <c r="L539" s="46"/>
      <c r="M539" s="230"/>
      <c r="N539" s="231"/>
      <c r="O539" s="86"/>
      <c r="P539" s="86"/>
      <c r="Q539" s="86"/>
      <c r="R539" s="86"/>
      <c r="S539" s="86"/>
      <c r="T539" s="87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T539" s="19" t="s">
        <v>174</v>
      </c>
      <c r="AU539" s="19" t="s">
        <v>81</v>
      </c>
    </row>
    <row r="540" spans="1:65" s="2" customFormat="1" ht="44.25" customHeight="1">
      <c r="A540" s="40"/>
      <c r="B540" s="41"/>
      <c r="C540" s="214" t="s">
        <v>857</v>
      </c>
      <c r="D540" s="214" t="s">
        <v>165</v>
      </c>
      <c r="E540" s="215" t="s">
        <v>1005</v>
      </c>
      <c r="F540" s="216" t="s">
        <v>1006</v>
      </c>
      <c r="G540" s="217" t="s">
        <v>223</v>
      </c>
      <c r="H540" s="218">
        <v>21.2</v>
      </c>
      <c r="I540" s="219"/>
      <c r="J540" s="220">
        <f>ROUND(I540*H540,2)</f>
        <v>0</v>
      </c>
      <c r="K540" s="216" t="s">
        <v>169</v>
      </c>
      <c r="L540" s="46"/>
      <c r="M540" s="221" t="s">
        <v>19</v>
      </c>
      <c r="N540" s="222" t="s">
        <v>43</v>
      </c>
      <c r="O540" s="86"/>
      <c r="P540" s="223">
        <f>O540*H540</f>
        <v>0</v>
      </c>
      <c r="Q540" s="223">
        <v>0</v>
      </c>
      <c r="R540" s="223">
        <f>Q540*H540</f>
        <v>0</v>
      </c>
      <c r="S540" s="223">
        <v>0</v>
      </c>
      <c r="T540" s="224">
        <f>S540*H540</f>
        <v>0</v>
      </c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R540" s="225" t="s">
        <v>170</v>
      </c>
      <c r="AT540" s="225" t="s">
        <v>165</v>
      </c>
      <c r="AU540" s="225" t="s">
        <v>81</v>
      </c>
      <c r="AY540" s="19" t="s">
        <v>163</v>
      </c>
      <c r="BE540" s="226">
        <f>IF(N540="základní",J540,0)</f>
        <v>0</v>
      </c>
      <c r="BF540" s="226">
        <f>IF(N540="snížená",J540,0)</f>
        <v>0</v>
      </c>
      <c r="BG540" s="226">
        <f>IF(N540="zákl. přenesená",J540,0)</f>
        <v>0</v>
      </c>
      <c r="BH540" s="226">
        <f>IF(N540="sníž. přenesená",J540,0)</f>
        <v>0</v>
      </c>
      <c r="BI540" s="226">
        <f>IF(N540="nulová",J540,0)</f>
        <v>0</v>
      </c>
      <c r="BJ540" s="19" t="s">
        <v>79</v>
      </c>
      <c r="BK540" s="226">
        <f>ROUND(I540*H540,2)</f>
        <v>0</v>
      </c>
      <c r="BL540" s="19" t="s">
        <v>170</v>
      </c>
      <c r="BM540" s="225" t="s">
        <v>2268</v>
      </c>
    </row>
    <row r="541" spans="1:47" s="2" customFormat="1" ht="12">
      <c r="A541" s="40"/>
      <c r="B541" s="41"/>
      <c r="C541" s="42"/>
      <c r="D541" s="227" t="s">
        <v>172</v>
      </c>
      <c r="E541" s="42"/>
      <c r="F541" s="228" t="s">
        <v>1006</v>
      </c>
      <c r="G541" s="42"/>
      <c r="H541" s="42"/>
      <c r="I541" s="229"/>
      <c r="J541" s="42"/>
      <c r="K541" s="42"/>
      <c r="L541" s="46"/>
      <c r="M541" s="230"/>
      <c r="N541" s="231"/>
      <c r="O541" s="86"/>
      <c r="P541" s="86"/>
      <c r="Q541" s="86"/>
      <c r="R541" s="86"/>
      <c r="S541" s="86"/>
      <c r="T541" s="87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T541" s="19" t="s">
        <v>172</v>
      </c>
      <c r="AU541" s="19" t="s">
        <v>81</v>
      </c>
    </row>
    <row r="542" spans="1:47" s="2" customFormat="1" ht="12">
      <c r="A542" s="40"/>
      <c r="B542" s="41"/>
      <c r="C542" s="42"/>
      <c r="D542" s="232" t="s">
        <v>174</v>
      </c>
      <c r="E542" s="42"/>
      <c r="F542" s="233" t="s">
        <v>1008</v>
      </c>
      <c r="G542" s="42"/>
      <c r="H542" s="42"/>
      <c r="I542" s="229"/>
      <c r="J542" s="42"/>
      <c r="K542" s="42"/>
      <c r="L542" s="46"/>
      <c r="M542" s="230"/>
      <c r="N542" s="231"/>
      <c r="O542" s="86"/>
      <c r="P542" s="86"/>
      <c r="Q542" s="86"/>
      <c r="R542" s="86"/>
      <c r="S542" s="86"/>
      <c r="T542" s="87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T542" s="19" t="s">
        <v>174</v>
      </c>
      <c r="AU542" s="19" t="s">
        <v>81</v>
      </c>
    </row>
    <row r="543" spans="1:63" s="12" customFormat="1" ht="22.8" customHeight="1">
      <c r="A543" s="12"/>
      <c r="B543" s="198"/>
      <c r="C543" s="199"/>
      <c r="D543" s="200" t="s">
        <v>71</v>
      </c>
      <c r="E543" s="212" t="s">
        <v>1009</v>
      </c>
      <c r="F543" s="212" t="s">
        <v>1010</v>
      </c>
      <c r="G543" s="199"/>
      <c r="H543" s="199"/>
      <c r="I543" s="202"/>
      <c r="J543" s="213">
        <f>BK543</f>
        <v>0</v>
      </c>
      <c r="K543" s="199"/>
      <c r="L543" s="204"/>
      <c r="M543" s="205"/>
      <c r="N543" s="206"/>
      <c r="O543" s="206"/>
      <c r="P543" s="207">
        <f>SUM(P544:P546)</f>
        <v>0</v>
      </c>
      <c r="Q543" s="206"/>
      <c r="R543" s="207">
        <f>SUM(R544:R546)</f>
        <v>0</v>
      </c>
      <c r="S543" s="206"/>
      <c r="T543" s="208">
        <f>SUM(T544:T546)</f>
        <v>0</v>
      </c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R543" s="209" t="s">
        <v>79</v>
      </c>
      <c r="AT543" s="210" t="s">
        <v>71</v>
      </c>
      <c r="AU543" s="210" t="s">
        <v>79</v>
      </c>
      <c r="AY543" s="209" t="s">
        <v>163</v>
      </c>
      <c r="BK543" s="211">
        <f>SUM(BK544:BK546)</f>
        <v>0</v>
      </c>
    </row>
    <row r="544" spans="1:65" s="2" customFormat="1" ht="21.75" customHeight="1">
      <c r="A544" s="40"/>
      <c r="B544" s="41"/>
      <c r="C544" s="214" t="s">
        <v>864</v>
      </c>
      <c r="D544" s="214" t="s">
        <v>165</v>
      </c>
      <c r="E544" s="215" t="s">
        <v>2269</v>
      </c>
      <c r="F544" s="216" t="s">
        <v>2270</v>
      </c>
      <c r="G544" s="217" t="s">
        <v>223</v>
      </c>
      <c r="H544" s="218">
        <v>157.157</v>
      </c>
      <c r="I544" s="219"/>
      <c r="J544" s="220">
        <f>ROUND(I544*H544,2)</f>
        <v>0</v>
      </c>
      <c r="K544" s="216" t="s">
        <v>169</v>
      </c>
      <c r="L544" s="46"/>
      <c r="M544" s="221" t="s">
        <v>19</v>
      </c>
      <c r="N544" s="222" t="s">
        <v>43</v>
      </c>
      <c r="O544" s="86"/>
      <c r="P544" s="223">
        <f>O544*H544</f>
        <v>0</v>
      </c>
      <c r="Q544" s="223">
        <v>0</v>
      </c>
      <c r="R544" s="223">
        <f>Q544*H544</f>
        <v>0</v>
      </c>
      <c r="S544" s="223">
        <v>0</v>
      </c>
      <c r="T544" s="224">
        <f>S544*H544</f>
        <v>0</v>
      </c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R544" s="225" t="s">
        <v>170</v>
      </c>
      <c r="AT544" s="225" t="s">
        <v>165</v>
      </c>
      <c r="AU544" s="225" t="s">
        <v>81</v>
      </c>
      <c r="AY544" s="19" t="s">
        <v>163</v>
      </c>
      <c r="BE544" s="226">
        <f>IF(N544="základní",J544,0)</f>
        <v>0</v>
      </c>
      <c r="BF544" s="226">
        <f>IF(N544="snížená",J544,0)</f>
        <v>0</v>
      </c>
      <c r="BG544" s="226">
        <f>IF(N544="zákl. přenesená",J544,0)</f>
        <v>0</v>
      </c>
      <c r="BH544" s="226">
        <f>IF(N544="sníž. přenesená",J544,0)</f>
        <v>0</v>
      </c>
      <c r="BI544" s="226">
        <f>IF(N544="nulová",J544,0)</f>
        <v>0</v>
      </c>
      <c r="BJ544" s="19" t="s">
        <v>79</v>
      </c>
      <c r="BK544" s="226">
        <f>ROUND(I544*H544,2)</f>
        <v>0</v>
      </c>
      <c r="BL544" s="19" t="s">
        <v>170</v>
      </c>
      <c r="BM544" s="225" t="s">
        <v>2271</v>
      </c>
    </row>
    <row r="545" spans="1:47" s="2" customFormat="1" ht="12">
      <c r="A545" s="40"/>
      <c r="B545" s="41"/>
      <c r="C545" s="42"/>
      <c r="D545" s="227" t="s">
        <v>172</v>
      </c>
      <c r="E545" s="42"/>
      <c r="F545" s="228" t="s">
        <v>2272</v>
      </c>
      <c r="G545" s="42"/>
      <c r="H545" s="42"/>
      <c r="I545" s="229"/>
      <c r="J545" s="42"/>
      <c r="K545" s="42"/>
      <c r="L545" s="46"/>
      <c r="M545" s="230"/>
      <c r="N545" s="231"/>
      <c r="O545" s="86"/>
      <c r="P545" s="86"/>
      <c r="Q545" s="86"/>
      <c r="R545" s="86"/>
      <c r="S545" s="86"/>
      <c r="T545" s="87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T545" s="19" t="s">
        <v>172</v>
      </c>
      <c r="AU545" s="19" t="s">
        <v>81</v>
      </c>
    </row>
    <row r="546" spans="1:47" s="2" customFormat="1" ht="12">
      <c r="A546" s="40"/>
      <c r="B546" s="41"/>
      <c r="C546" s="42"/>
      <c r="D546" s="232" t="s">
        <v>174</v>
      </c>
      <c r="E546" s="42"/>
      <c r="F546" s="233" t="s">
        <v>2273</v>
      </c>
      <c r="G546" s="42"/>
      <c r="H546" s="42"/>
      <c r="I546" s="229"/>
      <c r="J546" s="42"/>
      <c r="K546" s="42"/>
      <c r="L546" s="46"/>
      <c r="M546" s="230"/>
      <c r="N546" s="231"/>
      <c r="O546" s="86"/>
      <c r="P546" s="86"/>
      <c r="Q546" s="86"/>
      <c r="R546" s="86"/>
      <c r="S546" s="86"/>
      <c r="T546" s="87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T546" s="19" t="s">
        <v>174</v>
      </c>
      <c r="AU546" s="19" t="s">
        <v>81</v>
      </c>
    </row>
    <row r="547" spans="1:63" s="12" customFormat="1" ht="25.9" customHeight="1">
      <c r="A547" s="12"/>
      <c r="B547" s="198"/>
      <c r="C547" s="199"/>
      <c r="D547" s="200" t="s">
        <v>71</v>
      </c>
      <c r="E547" s="201" t="s">
        <v>1017</v>
      </c>
      <c r="F547" s="201" t="s">
        <v>1018</v>
      </c>
      <c r="G547" s="199"/>
      <c r="H547" s="199"/>
      <c r="I547" s="202"/>
      <c r="J547" s="203">
        <f>BK547</f>
        <v>0</v>
      </c>
      <c r="K547" s="199"/>
      <c r="L547" s="204"/>
      <c r="M547" s="205"/>
      <c r="N547" s="206"/>
      <c r="O547" s="206"/>
      <c r="P547" s="207">
        <f>P548+P631+P708+P727+P743+P753+P774+P782+P827+P893+P1028+P1065+P1078+P1090</f>
        <v>0</v>
      </c>
      <c r="Q547" s="206"/>
      <c r="R547" s="207">
        <f>R548+R631+R708+R727+R743+R753+R774+R782+R827+R893+R1028+R1065+R1078+R1090</f>
        <v>58.33318047</v>
      </c>
      <c r="S547" s="206"/>
      <c r="T547" s="208">
        <f>T548+T631+T708+T727+T743+T753+T774+T782+T827+T893+T1028+T1065+T1078+T1090</f>
        <v>20.2913662</v>
      </c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R547" s="209" t="s">
        <v>81</v>
      </c>
      <c r="AT547" s="210" t="s">
        <v>71</v>
      </c>
      <c r="AU547" s="210" t="s">
        <v>72</v>
      </c>
      <c r="AY547" s="209" t="s">
        <v>163</v>
      </c>
      <c r="BK547" s="211">
        <f>BK548+BK631+BK708+BK727+BK743+BK753+BK774+BK782+BK827+BK893+BK1028+BK1065+BK1078+BK1090</f>
        <v>0</v>
      </c>
    </row>
    <row r="548" spans="1:63" s="12" customFormat="1" ht="22.8" customHeight="1">
      <c r="A548" s="12"/>
      <c r="B548" s="198"/>
      <c r="C548" s="199"/>
      <c r="D548" s="200" t="s">
        <v>71</v>
      </c>
      <c r="E548" s="212" t="s">
        <v>2274</v>
      </c>
      <c r="F548" s="212" t="s">
        <v>2275</v>
      </c>
      <c r="G548" s="199"/>
      <c r="H548" s="199"/>
      <c r="I548" s="202"/>
      <c r="J548" s="213">
        <f>BK548</f>
        <v>0</v>
      </c>
      <c r="K548" s="199"/>
      <c r="L548" s="204"/>
      <c r="M548" s="205"/>
      <c r="N548" s="206"/>
      <c r="O548" s="206"/>
      <c r="P548" s="207">
        <f>SUM(P549:P630)</f>
        <v>0</v>
      </c>
      <c r="Q548" s="206"/>
      <c r="R548" s="207">
        <f>SUM(R549:R630)</f>
        <v>12.690617780000004</v>
      </c>
      <c r="S548" s="206"/>
      <c r="T548" s="208">
        <f>SUM(T549:T630)</f>
        <v>14.2513568</v>
      </c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R548" s="209" t="s">
        <v>81</v>
      </c>
      <c r="AT548" s="210" t="s">
        <v>71</v>
      </c>
      <c r="AU548" s="210" t="s">
        <v>79</v>
      </c>
      <c r="AY548" s="209" t="s">
        <v>163</v>
      </c>
      <c r="BK548" s="211">
        <f>SUM(BK549:BK630)</f>
        <v>0</v>
      </c>
    </row>
    <row r="549" spans="1:65" s="2" customFormat="1" ht="24.15" customHeight="1">
      <c r="A549" s="40"/>
      <c r="B549" s="41"/>
      <c r="C549" s="214" t="s">
        <v>872</v>
      </c>
      <c r="D549" s="214" t="s">
        <v>165</v>
      </c>
      <c r="E549" s="215" t="s">
        <v>2276</v>
      </c>
      <c r="F549" s="216" t="s">
        <v>2277</v>
      </c>
      <c r="G549" s="217" t="s">
        <v>168</v>
      </c>
      <c r="H549" s="218">
        <v>357.667</v>
      </c>
      <c r="I549" s="219"/>
      <c r="J549" s="220">
        <f>ROUND(I549*H549,2)</f>
        <v>0</v>
      </c>
      <c r="K549" s="216" t="s">
        <v>169</v>
      </c>
      <c r="L549" s="46"/>
      <c r="M549" s="221" t="s">
        <v>19</v>
      </c>
      <c r="N549" s="222" t="s">
        <v>43</v>
      </c>
      <c r="O549" s="86"/>
      <c r="P549" s="223">
        <f>O549*H549</f>
        <v>0</v>
      </c>
      <c r="Q549" s="223">
        <v>0</v>
      </c>
      <c r="R549" s="223">
        <f>Q549*H549</f>
        <v>0</v>
      </c>
      <c r="S549" s="223">
        <v>0</v>
      </c>
      <c r="T549" s="224">
        <f>S549*H549</f>
        <v>0</v>
      </c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R549" s="225" t="s">
        <v>278</v>
      </c>
      <c r="AT549" s="225" t="s">
        <v>165</v>
      </c>
      <c r="AU549" s="225" t="s">
        <v>81</v>
      </c>
      <c r="AY549" s="19" t="s">
        <v>163</v>
      </c>
      <c r="BE549" s="226">
        <f>IF(N549="základní",J549,0)</f>
        <v>0</v>
      </c>
      <c r="BF549" s="226">
        <f>IF(N549="snížená",J549,0)</f>
        <v>0</v>
      </c>
      <c r="BG549" s="226">
        <f>IF(N549="zákl. přenesená",J549,0)</f>
        <v>0</v>
      </c>
      <c r="BH549" s="226">
        <f>IF(N549="sníž. přenesená",J549,0)</f>
        <v>0</v>
      </c>
      <c r="BI549" s="226">
        <f>IF(N549="nulová",J549,0)</f>
        <v>0</v>
      </c>
      <c r="BJ549" s="19" t="s">
        <v>79</v>
      </c>
      <c r="BK549" s="226">
        <f>ROUND(I549*H549,2)</f>
        <v>0</v>
      </c>
      <c r="BL549" s="19" t="s">
        <v>278</v>
      </c>
      <c r="BM549" s="225" t="s">
        <v>2278</v>
      </c>
    </row>
    <row r="550" spans="1:47" s="2" customFormat="1" ht="12">
      <c r="A550" s="40"/>
      <c r="B550" s="41"/>
      <c r="C550" s="42"/>
      <c r="D550" s="227" t="s">
        <v>172</v>
      </c>
      <c r="E550" s="42"/>
      <c r="F550" s="228" t="s">
        <v>2279</v>
      </c>
      <c r="G550" s="42"/>
      <c r="H550" s="42"/>
      <c r="I550" s="229"/>
      <c r="J550" s="42"/>
      <c r="K550" s="42"/>
      <c r="L550" s="46"/>
      <c r="M550" s="230"/>
      <c r="N550" s="231"/>
      <c r="O550" s="86"/>
      <c r="P550" s="86"/>
      <c r="Q550" s="86"/>
      <c r="R550" s="86"/>
      <c r="S550" s="86"/>
      <c r="T550" s="87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T550" s="19" t="s">
        <v>172</v>
      </c>
      <c r="AU550" s="19" t="s">
        <v>81</v>
      </c>
    </row>
    <row r="551" spans="1:47" s="2" customFormat="1" ht="12">
      <c r="A551" s="40"/>
      <c r="B551" s="41"/>
      <c r="C551" s="42"/>
      <c r="D551" s="232" t="s">
        <v>174</v>
      </c>
      <c r="E551" s="42"/>
      <c r="F551" s="233" t="s">
        <v>2280</v>
      </c>
      <c r="G551" s="42"/>
      <c r="H551" s="42"/>
      <c r="I551" s="229"/>
      <c r="J551" s="42"/>
      <c r="K551" s="42"/>
      <c r="L551" s="46"/>
      <c r="M551" s="230"/>
      <c r="N551" s="231"/>
      <c r="O551" s="86"/>
      <c r="P551" s="86"/>
      <c r="Q551" s="86"/>
      <c r="R551" s="86"/>
      <c r="S551" s="86"/>
      <c r="T551" s="87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T551" s="19" t="s">
        <v>174</v>
      </c>
      <c r="AU551" s="19" t="s">
        <v>81</v>
      </c>
    </row>
    <row r="552" spans="1:51" s="13" customFormat="1" ht="12">
      <c r="A552" s="13"/>
      <c r="B552" s="234"/>
      <c r="C552" s="235"/>
      <c r="D552" s="227" t="s">
        <v>187</v>
      </c>
      <c r="E552" s="236" t="s">
        <v>19</v>
      </c>
      <c r="F552" s="237" t="s">
        <v>2281</v>
      </c>
      <c r="G552" s="235"/>
      <c r="H552" s="238">
        <v>357.667</v>
      </c>
      <c r="I552" s="239"/>
      <c r="J552" s="235"/>
      <c r="K552" s="235"/>
      <c r="L552" s="240"/>
      <c r="M552" s="241"/>
      <c r="N552" s="242"/>
      <c r="O552" s="242"/>
      <c r="P552" s="242"/>
      <c r="Q552" s="242"/>
      <c r="R552" s="242"/>
      <c r="S552" s="242"/>
      <c r="T552" s="24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44" t="s">
        <v>187</v>
      </c>
      <c r="AU552" s="244" t="s">
        <v>81</v>
      </c>
      <c r="AV552" s="13" t="s">
        <v>81</v>
      </c>
      <c r="AW552" s="13" t="s">
        <v>33</v>
      </c>
      <c r="AX552" s="13" t="s">
        <v>79</v>
      </c>
      <c r="AY552" s="244" t="s">
        <v>163</v>
      </c>
    </row>
    <row r="553" spans="1:65" s="2" customFormat="1" ht="55.5" customHeight="1">
      <c r="A553" s="40"/>
      <c r="B553" s="41"/>
      <c r="C553" s="256" t="s">
        <v>879</v>
      </c>
      <c r="D553" s="256" t="s">
        <v>279</v>
      </c>
      <c r="E553" s="257" t="s">
        <v>2282</v>
      </c>
      <c r="F553" s="258" t="s">
        <v>2283</v>
      </c>
      <c r="G553" s="259" t="s">
        <v>168</v>
      </c>
      <c r="H553" s="260">
        <v>416.861</v>
      </c>
      <c r="I553" s="261"/>
      <c r="J553" s="262">
        <f>ROUND(I553*H553,2)</f>
        <v>0</v>
      </c>
      <c r="K553" s="258" t="s">
        <v>169</v>
      </c>
      <c r="L553" s="263"/>
      <c r="M553" s="264" t="s">
        <v>19</v>
      </c>
      <c r="N553" s="265" t="s">
        <v>43</v>
      </c>
      <c r="O553" s="86"/>
      <c r="P553" s="223">
        <f>O553*H553</f>
        <v>0</v>
      </c>
      <c r="Q553" s="223">
        <v>0.0023</v>
      </c>
      <c r="R553" s="223">
        <f>Q553*H553</f>
        <v>0.9587802999999999</v>
      </c>
      <c r="S553" s="223">
        <v>0</v>
      </c>
      <c r="T553" s="224">
        <f>S553*H553</f>
        <v>0</v>
      </c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R553" s="225" t="s">
        <v>381</v>
      </c>
      <c r="AT553" s="225" t="s">
        <v>279</v>
      </c>
      <c r="AU553" s="225" t="s">
        <v>81</v>
      </c>
      <c r="AY553" s="19" t="s">
        <v>163</v>
      </c>
      <c r="BE553" s="226">
        <f>IF(N553="základní",J553,0)</f>
        <v>0</v>
      </c>
      <c r="BF553" s="226">
        <f>IF(N553="snížená",J553,0)</f>
        <v>0</v>
      </c>
      <c r="BG553" s="226">
        <f>IF(N553="zákl. přenesená",J553,0)</f>
        <v>0</v>
      </c>
      <c r="BH553" s="226">
        <f>IF(N553="sníž. přenesená",J553,0)</f>
        <v>0</v>
      </c>
      <c r="BI553" s="226">
        <f>IF(N553="nulová",J553,0)</f>
        <v>0</v>
      </c>
      <c r="BJ553" s="19" t="s">
        <v>79</v>
      </c>
      <c r="BK553" s="226">
        <f>ROUND(I553*H553,2)</f>
        <v>0</v>
      </c>
      <c r="BL553" s="19" t="s">
        <v>278</v>
      </c>
      <c r="BM553" s="225" t="s">
        <v>2284</v>
      </c>
    </row>
    <row r="554" spans="1:47" s="2" customFormat="1" ht="12">
      <c r="A554" s="40"/>
      <c r="B554" s="41"/>
      <c r="C554" s="42"/>
      <c r="D554" s="227" t="s">
        <v>172</v>
      </c>
      <c r="E554" s="42"/>
      <c r="F554" s="228" t="s">
        <v>2283</v>
      </c>
      <c r="G554" s="42"/>
      <c r="H554" s="42"/>
      <c r="I554" s="229"/>
      <c r="J554" s="42"/>
      <c r="K554" s="42"/>
      <c r="L554" s="46"/>
      <c r="M554" s="230"/>
      <c r="N554" s="231"/>
      <c r="O554" s="86"/>
      <c r="P554" s="86"/>
      <c r="Q554" s="86"/>
      <c r="R554" s="86"/>
      <c r="S554" s="86"/>
      <c r="T554" s="87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T554" s="19" t="s">
        <v>172</v>
      </c>
      <c r="AU554" s="19" t="s">
        <v>81</v>
      </c>
    </row>
    <row r="555" spans="1:51" s="13" customFormat="1" ht="12">
      <c r="A555" s="13"/>
      <c r="B555" s="234"/>
      <c r="C555" s="235"/>
      <c r="D555" s="227" t="s">
        <v>187</v>
      </c>
      <c r="E555" s="235"/>
      <c r="F555" s="237" t="s">
        <v>2285</v>
      </c>
      <c r="G555" s="235"/>
      <c r="H555" s="238">
        <v>416.861</v>
      </c>
      <c r="I555" s="239"/>
      <c r="J555" s="235"/>
      <c r="K555" s="235"/>
      <c r="L555" s="240"/>
      <c r="M555" s="241"/>
      <c r="N555" s="242"/>
      <c r="O555" s="242"/>
      <c r="P555" s="242"/>
      <c r="Q555" s="242"/>
      <c r="R555" s="242"/>
      <c r="S555" s="242"/>
      <c r="T555" s="24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44" t="s">
        <v>187</v>
      </c>
      <c r="AU555" s="244" t="s">
        <v>81</v>
      </c>
      <c r="AV555" s="13" t="s">
        <v>81</v>
      </c>
      <c r="AW555" s="13" t="s">
        <v>4</v>
      </c>
      <c r="AX555" s="13" t="s">
        <v>79</v>
      </c>
      <c r="AY555" s="244" t="s">
        <v>163</v>
      </c>
    </row>
    <row r="556" spans="1:65" s="2" customFormat="1" ht="24.15" customHeight="1">
      <c r="A556" s="40"/>
      <c r="B556" s="41"/>
      <c r="C556" s="214" t="s">
        <v>886</v>
      </c>
      <c r="D556" s="214" t="s">
        <v>165</v>
      </c>
      <c r="E556" s="215" t="s">
        <v>2286</v>
      </c>
      <c r="F556" s="216" t="s">
        <v>2287</v>
      </c>
      <c r="G556" s="217" t="s">
        <v>168</v>
      </c>
      <c r="H556" s="218">
        <v>968</v>
      </c>
      <c r="I556" s="219"/>
      <c r="J556" s="220">
        <f>ROUND(I556*H556,2)</f>
        <v>0</v>
      </c>
      <c r="K556" s="216" t="s">
        <v>169</v>
      </c>
      <c r="L556" s="46"/>
      <c r="M556" s="221" t="s">
        <v>19</v>
      </c>
      <c r="N556" s="222" t="s">
        <v>43</v>
      </c>
      <c r="O556" s="86"/>
      <c r="P556" s="223">
        <f>O556*H556</f>
        <v>0</v>
      </c>
      <c r="Q556" s="223">
        <v>0</v>
      </c>
      <c r="R556" s="223">
        <f>Q556*H556</f>
        <v>0</v>
      </c>
      <c r="S556" s="223">
        <v>0.00066</v>
      </c>
      <c r="T556" s="224">
        <f>S556*H556</f>
        <v>0.63888</v>
      </c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R556" s="225" t="s">
        <v>278</v>
      </c>
      <c r="AT556" s="225" t="s">
        <v>165</v>
      </c>
      <c r="AU556" s="225" t="s">
        <v>81</v>
      </c>
      <c r="AY556" s="19" t="s">
        <v>163</v>
      </c>
      <c r="BE556" s="226">
        <f>IF(N556="základní",J556,0)</f>
        <v>0</v>
      </c>
      <c r="BF556" s="226">
        <f>IF(N556="snížená",J556,0)</f>
        <v>0</v>
      </c>
      <c r="BG556" s="226">
        <f>IF(N556="zákl. přenesená",J556,0)</f>
        <v>0</v>
      </c>
      <c r="BH556" s="226">
        <f>IF(N556="sníž. přenesená",J556,0)</f>
        <v>0</v>
      </c>
      <c r="BI556" s="226">
        <f>IF(N556="nulová",J556,0)</f>
        <v>0</v>
      </c>
      <c r="BJ556" s="19" t="s">
        <v>79</v>
      </c>
      <c r="BK556" s="226">
        <f>ROUND(I556*H556,2)</f>
        <v>0</v>
      </c>
      <c r="BL556" s="19" t="s">
        <v>278</v>
      </c>
      <c r="BM556" s="225" t="s">
        <v>2288</v>
      </c>
    </row>
    <row r="557" spans="1:47" s="2" customFormat="1" ht="12">
      <c r="A557" s="40"/>
      <c r="B557" s="41"/>
      <c r="C557" s="42"/>
      <c r="D557" s="227" t="s">
        <v>172</v>
      </c>
      <c r="E557" s="42"/>
      <c r="F557" s="228" t="s">
        <v>2289</v>
      </c>
      <c r="G557" s="42"/>
      <c r="H557" s="42"/>
      <c r="I557" s="229"/>
      <c r="J557" s="42"/>
      <c r="K557" s="42"/>
      <c r="L557" s="46"/>
      <c r="M557" s="230"/>
      <c r="N557" s="231"/>
      <c r="O557" s="86"/>
      <c r="P557" s="86"/>
      <c r="Q557" s="86"/>
      <c r="R557" s="86"/>
      <c r="S557" s="86"/>
      <c r="T557" s="87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T557" s="19" t="s">
        <v>172</v>
      </c>
      <c r="AU557" s="19" t="s">
        <v>81</v>
      </c>
    </row>
    <row r="558" spans="1:47" s="2" customFormat="1" ht="12">
      <c r="A558" s="40"/>
      <c r="B558" s="41"/>
      <c r="C558" s="42"/>
      <c r="D558" s="232" t="s">
        <v>174</v>
      </c>
      <c r="E558" s="42"/>
      <c r="F558" s="233" t="s">
        <v>2290</v>
      </c>
      <c r="G558" s="42"/>
      <c r="H558" s="42"/>
      <c r="I558" s="229"/>
      <c r="J558" s="42"/>
      <c r="K558" s="42"/>
      <c r="L558" s="46"/>
      <c r="M558" s="230"/>
      <c r="N558" s="231"/>
      <c r="O558" s="86"/>
      <c r="P558" s="86"/>
      <c r="Q558" s="86"/>
      <c r="R558" s="86"/>
      <c r="S558" s="86"/>
      <c r="T558" s="87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T558" s="19" t="s">
        <v>174</v>
      </c>
      <c r="AU558" s="19" t="s">
        <v>81</v>
      </c>
    </row>
    <row r="559" spans="1:65" s="2" customFormat="1" ht="24.15" customHeight="1">
      <c r="A559" s="40"/>
      <c r="B559" s="41"/>
      <c r="C559" s="214" t="s">
        <v>894</v>
      </c>
      <c r="D559" s="214" t="s">
        <v>165</v>
      </c>
      <c r="E559" s="215" t="s">
        <v>2291</v>
      </c>
      <c r="F559" s="216" t="s">
        <v>2292</v>
      </c>
      <c r="G559" s="217" t="s">
        <v>168</v>
      </c>
      <c r="H559" s="218">
        <v>1029</v>
      </c>
      <c r="I559" s="219"/>
      <c r="J559" s="220">
        <f>ROUND(I559*H559,2)</f>
        <v>0</v>
      </c>
      <c r="K559" s="216" t="s">
        <v>169</v>
      </c>
      <c r="L559" s="46"/>
      <c r="M559" s="221" t="s">
        <v>19</v>
      </c>
      <c r="N559" s="222" t="s">
        <v>43</v>
      </c>
      <c r="O559" s="86"/>
      <c r="P559" s="223">
        <f>O559*H559</f>
        <v>0</v>
      </c>
      <c r="Q559" s="223">
        <v>0</v>
      </c>
      <c r="R559" s="223">
        <f>Q559*H559</f>
        <v>0</v>
      </c>
      <c r="S559" s="223">
        <v>0.011</v>
      </c>
      <c r="T559" s="224">
        <f>S559*H559</f>
        <v>11.318999999999999</v>
      </c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R559" s="225" t="s">
        <v>278</v>
      </c>
      <c r="AT559" s="225" t="s">
        <v>165</v>
      </c>
      <c r="AU559" s="225" t="s">
        <v>81</v>
      </c>
      <c r="AY559" s="19" t="s">
        <v>163</v>
      </c>
      <c r="BE559" s="226">
        <f>IF(N559="základní",J559,0)</f>
        <v>0</v>
      </c>
      <c r="BF559" s="226">
        <f>IF(N559="snížená",J559,0)</f>
        <v>0</v>
      </c>
      <c r="BG559" s="226">
        <f>IF(N559="zákl. přenesená",J559,0)</f>
        <v>0</v>
      </c>
      <c r="BH559" s="226">
        <f>IF(N559="sníž. přenesená",J559,0)</f>
        <v>0</v>
      </c>
      <c r="BI559" s="226">
        <f>IF(N559="nulová",J559,0)</f>
        <v>0</v>
      </c>
      <c r="BJ559" s="19" t="s">
        <v>79</v>
      </c>
      <c r="BK559" s="226">
        <f>ROUND(I559*H559,2)</f>
        <v>0</v>
      </c>
      <c r="BL559" s="19" t="s">
        <v>278</v>
      </c>
      <c r="BM559" s="225" t="s">
        <v>2293</v>
      </c>
    </row>
    <row r="560" spans="1:47" s="2" customFormat="1" ht="12">
      <c r="A560" s="40"/>
      <c r="B560" s="41"/>
      <c r="C560" s="42"/>
      <c r="D560" s="227" t="s">
        <v>172</v>
      </c>
      <c r="E560" s="42"/>
      <c r="F560" s="228" t="s">
        <v>2294</v>
      </c>
      <c r="G560" s="42"/>
      <c r="H560" s="42"/>
      <c r="I560" s="229"/>
      <c r="J560" s="42"/>
      <c r="K560" s="42"/>
      <c r="L560" s="46"/>
      <c r="M560" s="230"/>
      <c r="N560" s="231"/>
      <c r="O560" s="86"/>
      <c r="P560" s="86"/>
      <c r="Q560" s="86"/>
      <c r="R560" s="86"/>
      <c r="S560" s="86"/>
      <c r="T560" s="87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T560" s="19" t="s">
        <v>172</v>
      </c>
      <c r="AU560" s="19" t="s">
        <v>81</v>
      </c>
    </row>
    <row r="561" spans="1:47" s="2" customFormat="1" ht="12">
      <c r="A561" s="40"/>
      <c r="B561" s="41"/>
      <c r="C561" s="42"/>
      <c r="D561" s="232" t="s">
        <v>174</v>
      </c>
      <c r="E561" s="42"/>
      <c r="F561" s="233" t="s">
        <v>2295</v>
      </c>
      <c r="G561" s="42"/>
      <c r="H561" s="42"/>
      <c r="I561" s="229"/>
      <c r="J561" s="42"/>
      <c r="K561" s="42"/>
      <c r="L561" s="46"/>
      <c r="M561" s="230"/>
      <c r="N561" s="231"/>
      <c r="O561" s="86"/>
      <c r="P561" s="86"/>
      <c r="Q561" s="86"/>
      <c r="R561" s="86"/>
      <c r="S561" s="86"/>
      <c r="T561" s="87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T561" s="19" t="s">
        <v>174</v>
      </c>
      <c r="AU561" s="19" t="s">
        <v>81</v>
      </c>
    </row>
    <row r="562" spans="1:51" s="13" customFormat="1" ht="12">
      <c r="A562" s="13"/>
      <c r="B562" s="234"/>
      <c r="C562" s="235"/>
      <c r="D562" s="227" t="s">
        <v>187</v>
      </c>
      <c r="E562" s="236" t="s">
        <v>19</v>
      </c>
      <c r="F562" s="237" t="s">
        <v>2296</v>
      </c>
      <c r="G562" s="235"/>
      <c r="H562" s="238">
        <v>968</v>
      </c>
      <c r="I562" s="239"/>
      <c r="J562" s="235"/>
      <c r="K562" s="235"/>
      <c r="L562" s="240"/>
      <c r="M562" s="241"/>
      <c r="N562" s="242"/>
      <c r="O562" s="242"/>
      <c r="P562" s="242"/>
      <c r="Q562" s="242"/>
      <c r="R562" s="242"/>
      <c r="S562" s="242"/>
      <c r="T562" s="24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44" t="s">
        <v>187</v>
      </c>
      <c r="AU562" s="244" t="s">
        <v>81</v>
      </c>
      <c r="AV562" s="13" t="s">
        <v>81</v>
      </c>
      <c r="AW562" s="13" t="s">
        <v>33</v>
      </c>
      <c r="AX562" s="13" t="s">
        <v>72</v>
      </c>
      <c r="AY562" s="244" t="s">
        <v>163</v>
      </c>
    </row>
    <row r="563" spans="1:51" s="13" customFormat="1" ht="12">
      <c r="A563" s="13"/>
      <c r="B563" s="234"/>
      <c r="C563" s="235"/>
      <c r="D563" s="227" t="s">
        <v>187</v>
      </c>
      <c r="E563" s="236" t="s">
        <v>19</v>
      </c>
      <c r="F563" s="237" t="s">
        <v>569</v>
      </c>
      <c r="G563" s="235"/>
      <c r="H563" s="238">
        <v>61</v>
      </c>
      <c r="I563" s="239"/>
      <c r="J563" s="235"/>
      <c r="K563" s="235"/>
      <c r="L563" s="240"/>
      <c r="M563" s="241"/>
      <c r="N563" s="242"/>
      <c r="O563" s="242"/>
      <c r="P563" s="242"/>
      <c r="Q563" s="242"/>
      <c r="R563" s="242"/>
      <c r="S563" s="242"/>
      <c r="T563" s="24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44" t="s">
        <v>187</v>
      </c>
      <c r="AU563" s="244" t="s">
        <v>81</v>
      </c>
      <c r="AV563" s="13" t="s">
        <v>81</v>
      </c>
      <c r="AW563" s="13" t="s">
        <v>33</v>
      </c>
      <c r="AX563" s="13" t="s">
        <v>72</v>
      </c>
      <c r="AY563" s="244" t="s">
        <v>163</v>
      </c>
    </row>
    <row r="564" spans="1:51" s="14" customFormat="1" ht="12">
      <c r="A564" s="14"/>
      <c r="B564" s="245"/>
      <c r="C564" s="246"/>
      <c r="D564" s="227" t="s">
        <v>187</v>
      </c>
      <c r="E564" s="247" t="s">
        <v>19</v>
      </c>
      <c r="F564" s="248" t="s">
        <v>190</v>
      </c>
      <c r="G564" s="246"/>
      <c r="H564" s="249">
        <v>1029</v>
      </c>
      <c r="I564" s="250"/>
      <c r="J564" s="246"/>
      <c r="K564" s="246"/>
      <c r="L564" s="251"/>
      <c r="M564" s="252"/>
      <c r="N564" s="253"/>
      <c r="O564" s="253"/>
      <c r="P564" s="253"/>
      <c r="Q564" s="253"/>
      <c r="R564" s="253"/>
      <c r="S564" s="253"/>
      <c r="T564" s="25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55" t="s">
        <v>187</v>
      </c>
      <c r="AU564" s="255" t="s">
        <v>81</v>
      </c>
      <c r="AV564" s="14" t="s">
        <v>170</v>
      </c>
      <c r="AW564" s="14" t="s">
        <v>33</v>
      </c>
      <c r="AX564" s="14" t="s">
        <v>79</v>
      </c>
      <c r="AY564" s="255" t="s">
        <v>163</v>
      </c>
    </row>
    <row r="565" spans="1:65" s="2" customFormat="1" ht="33" customHeight="1">
      <c r="A565" s="40"/>
      <c r="B565" s="41"/>
      <c r="C565" s="214" t="s">
        <v>901</v>
      </c>
      <c r="D565" s="214" t="s">
        <v>165</v>
      </c>
      <c r="E565" s="215" t="s">
        <v>2297</v>
      </c>
      <c r="F565" s="216" t="s">
        <v>2298</v>
      </c>
      <c r="G565" s="217" t="s">
        <v>168</v>
      </c>
      <c r="H565" s="218">
        <v>366</v>
      </c>
      <c r="I565" s="219"/>
      <c r="J565" s="220">
        <f>ROUND(I565*H565,2)</f>
        <v>0</v>
      </c>
      <c r="K565" s="216" t="s">
        <v>169</v>
      </c>
      <c r="L565" s="46"/>
      <c r="M565" s="221" t="s">
        <v>19</v>
      </c>
      <c r="N565" s="222" t="s">
        <v>43</v>
      </c>
      <c r="O565" s="86"/>
      <c r="P565" s="223">
        <f>O565*H565</f>
        <v>0</v>
      </c>
      <c r="Q565" s="223">
        <v>0</v>
      </c>
      <c r="R565" s="223">
        <f>Q565*H565</f>
        <v>0</v>
      </c>
      <c r="S565" s="223">
        <v>0.0055</v>
      </c>
      <c r="T565" s="224">
        <f>S565*H565</f>
        <v>2.013</v>
      </c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R565" s="225" t="s">
        <v>278</v>
      </c>
      <c r="AT565" s="225" t="s">
        <v>165</v>
      </c>
      <c r="AU565" s="225" t="s">
        <v>81</v>
      </c>
      <c r="AY565" s="19" t="s">
        <v>163</v>
      </c>
      <c r="BE565" s="226">
        <f>IF(N565="základní",J565,0)</f>
        <v>0</v>
      </c>
      <c r="BF565" s="226">
        <f>IF(N565="snížená",J565,0)</f>
        <v>0</v>
      </c>
      <c r="BG565" s="226">
        <f>IF(N565="zákl. přenesená",J565,0)</f>
        <v>0</v>
      </c>
      <c r="BH565" s="226">
        <f>IF(N565="sníž. přenesená",J565,0)</f>
        <v>0</v>
      </c>
      <c r="BI565" s="226">
        <f>IF(N565="nulová",J565,0)</f>
        <v>0</v>
      </c>
      <c r="BJ565" s="19" t="s">
        <v>79</v>
      </c>
      <c r="BK565" s="226">
        <f>ROUND(I565*H565,2)</f>
        <v>0</v>
      </c>
      <c r="BL565" s="19" t="s">
        <v>278</v>
      </c>
      <c r="BM565" s="225" t="s">
        <v>2299</v>
      </c>
    </row>
    <row r="566" spans="1:47" s="2" customFormat="1" ht="12">
      <c r="A566" s="40"/>
      <c r="B566" s="41"/>
      <c r="C566" s="42"/>
      <c r="D566" s="227" t="s">
        <v>172</v>
      </c>
      <c r="E566" s="42"/>
      <c r="F566" s="228" t="s">
        <v>2300</v>
      </c>
      <c r="G566" s="42"/>
      <c r="H566" s="42"/>
      <c r="I566" s="229"/>
      <c r="J566" s="42"/>
      <c r="K566" s="42"/>
      <c r="L566" s="46"/>
      <c r="M566" s="230"/>
      <c r="N566" s="231"/>
      <c r="O566" s="86"/>
      <c r="P566" s="86"/>
      <c r="Q566" s="86"/>
      <c r="R566" s="86"/>
      <c r="S566" s="86"/>
      <c r="T566" s="87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T566" s="19" t="s">
        <v>172</v>
      </c>
      <c r="AU566" s="19" t="s">
        <v>81</v>
      </c>
    </row>
    <row r="567" spans="1:47" s="2" customFormat="1" ht="12">
      <c r="A567" s="40"/>
      <c r="B567" s="41"/>
      <c r="C567" s="42"/>
      <c r="D567" s="232" t="s">
        <v>174</v>
      </c>
      <c r="E567" s="42"/>
      <c r="F567" s="233" t="s">
        <v>2301</v>
      </c>
      <c r="G567" s="42"/>
      <c r="H567" s="42"/>
      <c r="I567" s="229"/>
      <c r="J567" s="42"/>
      <c r="K567" s="42"/>
      <c r="L567" s="46"/>
      <c r="M567" s="230"/>
      <c r="N567" s="231"/>
      <c r="O567" s="86"/>
      <c r="P567" s="86"/>
      <c r="Q567" s="86"/>
      <c r="R567" s="86"/>
      <c r="S567" s="86"/>
      <c r="T567" s="87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T567" s="19" t="s">
        <v>174</v>
      </c>
      <c r="AU567" s="19" t="s">
        <v>81</v>
      </c>
    </row>
    <row r="568" spans="1:51" s="13" customFormat="1" ht="12">
      <c r="A568" s="13"/>
      <c r="B568" s="234"/>
      <c r="C568" s="235"/>
      <c r="D568" s="227" t="s">
        <v>187</v>
      </c>
      <c r="E568" s="236" t="s">
        <v>19</v>
      </c>
      <c r="F568" s="237" t="s">
        <v>2302</v>
      </c>
      <c r="G568" s="235"/>
      <c r="H568" s="238">
        <v>366</v>
      </c>
      <c r="I568" s="239"/>
      <c r="J568" s="235"/>
      <c r="K568" s="235"/>
      <c r="L568" s="240"/>
      <c r="M568" s="241"/>
      <c r="N568" s="242"/>
      <c r="O568" s="242"/>
      <c r="P568" s="242"/>
      <c r="Q568" s="242"/>
      <c r="R568" s="242"/>
      <c r="S568" s="242"/>
      <c r="T568" s="24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44" t="s">
        <v>187</v>
      </c>
      <c r="AU568" s="244" t="s">
        <v>81</v>
      </c>
      <c r="AV568" s="13" t="s">
        <v>81</v>
      </c>
      <c r="AW568" s="13" t="s">
        <v>33</v>
      </c>
      <c r="AX568" s="13" t="s">
        <v>79</v>
      </c>
      <c r="AY568" s="244" t="s">
        <v>163</v>
      </c>
    </row>
    <row r="569" spans="1:65" s="2" customFormat="1" ht="24.15" customHeight="1">
      <c r="A569" s="40"/>
      <c r="B569" s="41"/>
      <c r="C569" s="214" t="s">
        <v>905</v>
      </c>
      <c r="D569" s="214" t="s">
        <v>165</v>
      </c>
      <c r="E569" s="215" t="s">
        <v>2303</v>
      </c>
      <c r="F569" s="216" t="s">
        <v>2304</v>
      </c>
      <c r="G569" s="217" t="s">
        <v>168</v>
      </c>
      <c r="H569" s="218">
        <v>994.649</v>
      </c>
      <c r="I569" s="219"/>
      <c r="J569" s="220">
        <f>ROUND(I569*H569,2)</f>
        <v>0</v>
      </c>
      <c r="K569" s="216" t="s">
        <v>19</v>
      </c>
      <c r="L569" s="46"/>
      <c r="M569" s="221" t="s">
        <v>19</v>
      </c>
      <c r="N569" s="222" t="s">
        <v>43</v>
      </c>
      <c r="O569" s="86"/>
      <c r="P569" s="223">
        <f>O569*H569</f>
        <v>0</v>
      </c>
      <c r="Q569" s="223">
        <v>0.00124</v>
      </c>
      <c r="R569" s="223">
        <f>Q569*H569</f>
        <v>1.23336476</v>
      </c>
      <c r="S569" s="223">
        <v>0</v>
      </c>
      <c r="T569" s="224">
        <f>S569*H569</f>
        <v>0</v>
      </c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R569" s="225" t="s">
        <v>278</v>
      </c>
      <c r="AT569" s="225" t="s">
        <v>165</v>
      </c>
      <c r="AU569" s="225" t="s">
        <v>81</v>
      </c>
      <c r="AY569" s="19" t="s">
        <v>163</v>
      </c>
      <c r="BE569" s="226">
        <f>IF(N569="základní",J569,0)</f>
        <v>0</v>
      </c>
      <c r="BF569" s="226">
        <f>IF(N569="snížená",J569,0)</f>
        <v>0</v>
      </c>
      <c r="BG569" s="226">
        <f>IF(N569="zákl. přenesená",J569,0)</f>
        <v>0</v>
      </c>
      <c r="BH569" s="226">
        <f>IF(N569="sníž. přenesená",J569,0)</f>
        <v>0</v>
      </c>
      <c r="BI569" s="226">
        <f>IF(N569="nulová",J569,0)</f>
        <v>0</v>
      </c>
      <c r="BJ569" s="19" t="s">
        <v>79</v>
      </c>
      <c r="BK569" s="226">
        <f>ROUND(I569*H569,2)</f>
        <v>0</v>
      </c>
      <c r="BL569" s="19" t="s">
        <v>278</v>
      </c>
      <c r="BM569" s="225" t="s">
        <v>2305</v>
      </c>
    </row>
    <row r="570" spans="1:47" s="2" customFormat="1" ht="12">
      <c r="A570" s="40"/>
      <c r="B570" s="41"/>
      <c r="C570" s="42"/>
      <c r="D570" s="227" t="s">
        <v>172</v>
      </c>
      <c r="E570" s="42"/>
      <c r="F570" s="228" t="s">
        <v>2306</v>
      </c>
      <c r="G570" s="42"/>
      <c r="H570" s="42"/>
      <c r="I570" s="229"/>
      <c r="J570" s="42"/>
      <c r="K570" s="42"/>
      <c r="L570" s="46"/>
      <c r="M570" s="230"/>
      <c r="N570" s="231"/>
      <c r="O570" s="86"/>
      <c r="P570" s="86"/>
      <c r="Q570" s="86"/>
      <c r="R570" s="86"/>
      <c r="S570" s="86"/>
      <c r="T570" s="87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T570" s="19" t="s">
        <v>172</v>
      </c>
      <c r="AU570" s="19" t="s">
        <v>81</v>
      </c>
    </row>
    <row r="571" spans="1:51" s="13" customFormat="1" ht="12">
      <c r="A571" s="13"/>
      <c r="B571" s="234"/>
      <c r="C571" s="235"/>
      <c r="D571" s="227" t="s">
        <v>187</v>
      </c>
      <c r="E571" s="236" t="s">
        <v>19</v>
      </c>
      <c r="F571" s="237" t="s">
        <v>2296</v>
      </c>
      <c r="G571" s="235"/>
      <c r="H571" s="238">
        <v>968</v>
      </c>
      <c r="I571" s="239"/>
      <c r="J571" s="235"/>
      <c r="K571" s="235"/>
      <c r="L571" s="240"/>
      <c r="M571" s="241"/>
      <c r="N571" s="242"/>
      <c r="O571" s="242"/>
      <c r="P571" s="242"/>
      <c r="Q571" s="242"/>
      <c r="R571" s="242"/>
      <c r="S571" s="242"/>
      <c r="T571" s="24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44" t="s">
        <v>187</v>
      </c>
      <c r="AU571" s="244" t="s">
        <v>81</v>
      </c>
      <c r="AV571" s="13" t="s">
        <v>81</v>
      </c>
      <c r="AW571" s="13" t="s">
        <v>33</v>
      </c>
      <c r="AX571" s="13" t="s">
        <v>72</v>
      </c>
      <c r="AY571" s="244" t="s">
        <v>163</v>
      </c>
    </row>
    <row r="572" spans="1:51" s="13" customFormat="1" ht="12">
      <c r="A572" s="13"/>
      <c r="B572" s="234"/>
      <c r="C572" s="235"/>
      <c r="D572" s="227" t="s">
        <v>187</v>
      </c>
      <c r="E572" s="236" t="s">
        <v>19</v>
      </c>
      <c r="F572" s="237" t="s">
        <v>2307</v>
      </c>
      <c r="G572" s="235"/>
      <c r="H572" s="238">
        <v>26.649</v>
      </c>
      <c r="I572" s="239"/>
      <c r="J572" s="235"/>
      <c r="K572" s="235"/>
      <c r="L572" s="240"/>
      <c r="M572" s="241"/>
      <c r="N572" s="242"/>
      <c r="O572" s="242"/>
      <c r="P572" s="242"/>
      <c r="Q572" s="242"/>
      <c r="R572" s="242"/>
      <c r="S572" s="242"/>
      <c r="T572" s="24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44" t="s">
        <v>187</v>
      </c>
      <c r="AU572" s="244" t="s">
        <v>81</v>
      </c>
      <c r="AV572" s="13" t="s">
        <v>81</v>
      </c>
      <c r="AW572" s="13" t="s">
        <v>33</v>
      </c>
      <c r="AX572" s="13" t="s">
        <v>72</v>
      </c>
      <c r="AY572" s="244" t="s">
        <v>163</v>
      </c>
    </row>
    <row r="573" spans="1:51" s="14" customFormat="1" ht="12">
      <c r="A573" s="14"/>
      <c r="B573" s="245"/>
      <c r="C573" s="246"/>
      <c r="D573" s="227" t="s">
        <v>187</v>
      </c>
      <c r="E573" s="247" t="s">
        <v>19</v>
      </c>
      <c r="F573" s="248" t="s">
        <v>190</v>
      </c>
      <c r="G573" s="246"/>
      <c r="H573" s="249">
        <v>994.649</v>
      </c>
      <c r="I573" s="250"/>
      <c r="J573" s="246"/>
      <c r="K573" s="246"/>
      <c r="L573" s="251"/>
      <c r="M573" s="252"/>
      <c r="N573" s="253"/>
      <c r="O573" s="253"/>
      <c r="P573" s="253"/>
      <c r="Q573" s="253"/>
      <c r="R573" s="253"/>
      <c r="S573" s="253"/>
      <c r="T573" s="25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55" t="s">
        <v>187</v>
      </c>
      <c r="AU573" s="255" t="s">
        <v>81</v>
      </c>
      <c r="AV573" s="14" t="s">
        <v>170</v>
      </c>
      <c r="AW573" s="14" t="s">
        <v>33</v>
      </c>
      <c r="AX573" s="14" t="s">
        <v>79</v>
      </c>
      <c r="AY573" s="255" t="s">
        <v>163</v>
      </c>
    </row>
    <row r="574" spans="1:65" s="2" customFormat="1" ht="44.25" customHeight="1">
      <c r="A574" s="40"/>
      <c r="B574" s="41"/>
      <c r="C574" s="256" t="s">
        <v>910</v>
      </c>
      <c r="D574" s="256" t="s">
        <v>279</v>
      </c>
      <c r="E574" s="257" t="s">
        <v>2308</v>
      </c>
      <c r="F574" s="258" t="s">
        <v>2309</v>
      </c>
      <c r="G574" s="259" t="s">
        <v>168</v>
      </c>
      <c r="H574" s="260">
        <v>1531.759</v>
      </c>
      <c r="I574" s="261"/>
      <c r="J574" s="262">
        <f>ROUND(I574*H574,2)</f>
        <v>0</v>
      </c>
      <c r="K574" s="258" t="s">
        <v>169</v>
      </c>
      <c r="L574" s="263"/>
      <c r="M574" s="264" t="s">
        <v>19</v>
      </c>
      <c r="N574" s="265" t="s">
        <v>43</v>
      </c>
      <c r="O574" s="86"/>
      <c r="P574" s="223">
        <f>O574*H574</f>
        <v>0</v>
      </c>
      <c r="Q574" s="223">
        <v>0.0054</v>
      </c>
      <c r="R574" s="223">
        <f>Q574*H574</f>
        <v>8.271498600000001</v>
      </c>
      <c r="S574" s="223">
        <v>0</v>
      </c>
      <c r="T574" s="224">
        <f>S574*H574</f>
        <v>0</v>
      </c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R574" s="225" t="s">
        <v>381</v>
      </c>
      <c r="AT574" s="225" t="s">
        <v>279</v>
      </c>
      <c r="AU574" s="225" t="s">
        <v>81</v>
      </c>
      <c r="AY574" s="19" t="s">
        <v>163</v>
      </c>
      <c r="BE574" s="226">
        <f>IF(N574="základní",J574,0)</f>
        <v>0</v>
      </c>
      <c r="BF574" s="226">
        <f>IF(N574="snížená",J574,0)</f>
        <v>0</v>
      </c>
      <c r="BG574" s="226">
        <f>IF(N574="zákl. přenesená",J574,0)</f>
        <v>0</v>
      </c>
      <c r="BH574" s="226">
        <f>IF(N574="sníž. přenesená",J574,0)</f>
        <v>0</v>
      </c>
      <c r="BI574" s="226">
        <f>IF(N574="nulová",J574,0)</f>
        <v>0</v>
      </c>
      <c r="BJ574" s="19" t="s">
        <v>79</v>
      </c>
      <c r="BK574" s="226">
        <f>ROUND(I574*H574,2)</f>
        <v>0</v>
      </c>
      <c r="BL574" s="19" t="s">
        <v>278</v>
      </c>
      <c r="BM574" s="225" t="s">
        <v>2310</v>
      </c>
    </row>
    <row r="575" spans="1:47" s="2" customFormat="1" ht="12">
      <c r="A575" s="40"/>
      <c r="B575" s="41"/>
      <c r="C575" s="42"/>
      <c r="D575" s="227" t="s">
        <v>172</v>
      </c>
      <c r="E575" s="42"/>
      <c r="F575" s="228" t="s">
        <v>2309</v>
      </c>
      <c r="G575" s="42"/>
      <c r="H575" s="42"/>
      <c r="I575" s="229"/>
      <c r="J575" s="42"/>
      <c r="K575" s="42"/>
      <c r="L575" s="46"/>
      <c r="M575" s="230"/>
      <c r="N575" s="231"/>
      <c r="O575" s="86"/>
      <c r="P575" s="86"/>
      <c r="Q575" s="86"/>
      <c r="R575" s="86"/>
      <c r="S575" s="86"/>
      <c r="T575" s="87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T575" s="19" t="s">
        <v>172</v>
      </c>
      <c r="AU575" s="19" t="s">
        <v>81</v>
      </c>
    </row>
    <row r="576" spans="1:51" s="13" customFormat="1" ht="12">
      <c r="A576" s="13"/>
      <c r="B576" s="234"/>
      <c r="C576" s="235"/>
      <c r="D576" s="227" t="s">
        <v>187</v>
      </c>
      <c r="E576" s="235"/>
      <c r="F576" s="237" t="s">
        <v>2311</v>
      </c>
      <c r="G576" s="235"/>
      <c r="H576" s="238">
        <v>1531.759</v>
      </c>
      <c r="I576" s="239"/>
      <c r="J576" s="235"/>
      <c r="K576" s="235"/>
      <c r="L576" s="240"/>
      <c r="M576" s="241"/>
      <c r="N576" s="242"/>
      <c r="O576" s="242"/>
      <c r="P576" s="242"/>
      <c r="Q576" s="242"/>
      <c r="R576" s="242"/>
      <c r="S576" s="242"/>
      <c r="T576" s="24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44" t="s">
        <v>187</v>
      </c>
      <c r="AU576" s="244" t="s">
        <v>81</v>
      </c>
      <c r="AV576" s="13" t="s">
        <v>81</v>
      </c>
      <c r="AW576" s="13" t="s">
        <v>4</v>
      </c>
      <c r="AX576" s="13" t="s">
        <v>79</v>
      </c>
      <c r="AY576" s="244" t="s">
        <v>163</v>
      </c>
    </row>
    <row r="577" spans="1:65" s="2" customFormat="1" ht="24.15" customHeight="1">
      <c r="A577" s="40"/>
      <c r="B577" s="41"/>
      <c r="C577" s="214" t="s">
        <v>914</v>
      </c>
      <c r="D577" s="214" t="s">
        <v>165</v>
      </c>
      <c r="E577" s="215" t="s">
        <v>2312</v>
      </c>
      <c r="F577" s="216" t="s">
        <v>2313</v>
      </c>
      <c r="G577" s="217" t="s">
        <v>168</v>
      </c>
      <c r="H577" s="218">
        <v>87.649</v>
      </c>
      <c r="I577" s="219"/>
      <c r="J577" s="220">
        <f>ROUND(I577*H577,2)</f>
        <v>0</v>
      </c>
      <c r="K577" s="216" t="s">
        <v>169</v>
      </c>
      <c r="L577" s="46"/>
      <c r="M577" s="221" t="s">
        <v>19</v>
      </c>
      <c r="N577" s="222" t="s">
        <v>43</v>
      </c>
      <c r="O577" s="86"/>
      <c r="P577" s="223">
        <f>O577*H577</f>
        <v>0</v>
      </c>
      <c r="Q577" s="223">
        <v>0</v>
      </c>
      <c r="R577" s="223">
        <f>Q577*H577</f>
        <v>0</v>
      </c>
      <c r="S577" s="223">
        <v>0.0032</v>
      </c>
      <c r="T577" s="224">
        <f>S577*H577</f>
        <v>0.2804768</v>
      </c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R577" s="225" t="s">
        <v>278</v>
      </c>
      <c r="AT577" s="225" t="s">
        <v>165</v>
      </c>
      <c r="AU577" s="225" t="s">
        <v>81</v>
      </c>
      <c r="AY577" s="19" t="s">
        <v>163</v>
      </c>
      <c r="BE577" s="226">
        <f>IF(N577="základní",J577,0)</f>
        <v>0</v>
      </c>
      <c r="BF577" s="226">
        <f>IF(N577="snížená",J577,0)</f>
        <v>0</v>
      </c>
      <c r="BG577" s="226">
        <f>IF(N577="zákl. přenesená",J577,0)</f>
        <v>0</v>
      </c>
      <c r="BH577" s="226">
        <f>IF(N577="sníž. přenesená",J577,0)</f>
        <v>0</v>
      </c>
      <c r="BI577" s="226">
        <f>IF(N577="nulová",J577,0)</f>
        <v>0</v>
      </c>
      <c r="BJ577" s="19" t="s">
        <v>79</v>
      </c>
      <c r="BK577" s="226">
        <f>ROUND(I577*H577,2)</f>
        <v>0</v>
      </c>
      <c r="BL577" s="19" t="s">
        <v>278</v>
      </c>
      <c r="BM577" s="225" t="s">
        <v>2314</v>
      </c>
    </row>
    <row r="578" spans="1:47" s="2" customFormat="1" ht="12">
      <c r="A578" s="40"/>
      <c r="B578" s="41"/>
      <c r="C578" s="42"/>
      <c r="D578" s="227" t="s">
        <v>172</v>
      </c>
      <c r="E578" s="42"/>
      <c r="F578" s="228" t="s">
        <v>2315</v>
      </c>
      <c r="G578" s="42"/>
      <c r="H578" s="42"/>
      <c r="I578" s="229"/>
      <c r="J578" s="42"/>
      <c r="K578" s="42"/>
      <c r="L578" s="46"/>
      <c r="M578" s="230"/>
      <c r="N578" s="231"/>
      <c r="O578" s="86"/>
      <c r="P578" s="86"/>
      <c r="Q578" s="86"/>
      <c r="R578" s="86"/>
      <c r="S578" s="86"/>
      <c r="T578" s="87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T578" s="19" t="s">
        <v>172</v>
      </c>
      <c r="AU578" s="19" t="s">
        <v>81</v>
      </c>
    </row>
    <row r="579" spans="1:47" s="2" customFormat="1" ht="12">
      <c r="A579" s="40"/>
      <c r="B579" s="41"/>
      <c r="C579" s="42"/>
      <c r="D579" s="232" t="s">
        <v>174</v>
      </c>
      <c r="E579" s="42"/>
      <c r="F579" s="233" t="s">
        <v>2316</v>
      </c>
      <c r="G579" s="42"/>
      <c r="H579" s="42"/>
      <c r="I579" s="229"/>
      <c r="J579" s="42"/>
      <c r="K579" s="42"/>
      <c r="L579" s="46"/>
      <c r="M579" s="230"/>
      <c r="N579" s="231"/>
      <c r="O579" s="86"/>
      <c r="P579" s="86"/>
      <c r="Q579" s="86"/>
      <c r="R579" s="86"/>
      <c r="S579" s="86"/>
      <c r="T579" s="87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T579" s="19" t="s">
        <v>174</v>
      </c>
      <c r="AU579" s="19" t="s">
        <v>81</v>
      </c>
    </row>
    <row r="580" spans="1:51" s="13" customFormat="1" ht="12">
      <c r="A580" s="13"/>
      <c r="B580" s="234"/>
      <c r="C580" s="235"/>
      <c r="D580" s="227" t="s">
        <v>187</v>
      </c>
      <c r="E580" s="236" t="s">
        <v>19</v>
      </c>
      <c r="F580" s="237" t="s">
        <v>2307</v>
      </c>
      <c r="G580" s="235"/>
      <c r="H580" s="238">
        <v>26.649</v>
      </c>
      <c r="I580" s="239"/>
      <c r="J580" s="235"/>
      <c r="K580" s="235"/>
      <c r="L580" s="240"/>
      <c r="M580" s="241"/>
      <c r="N580" s="242"/>
      <c r="O580" s="242"/>
      <c r="P580" s="242"/>
      <c r="Q580" s="242"/>
      <c r="R580" s="242"/>
      <c r="S580" s="242"/>
      <c r="T580" s="24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44" t="s">
        <v>187</v>
      </c>
      <c r="AU580" s="244" t="s">
        <v>81</v>
      </c>
      <c r="AV580" s="13" t="s">
        <v>81</v>
      </c>
      <c r="AW580" s="13" t="s">
        <v>33</v>
      </c>
      <c r="AX580" s="13" t="s">
        <v>72</v>
      </c>
      <c r="AY580" s="244" t="s">
        <v>163</v>
      </c>
    </row>
    <row r="581" spans="1:51" s="13" customFormat="1" ht="12">
      <c r="A581" s="13"/>
      <c r="B581" s="234"/>
      <c r="C581" s="235"/>
      <c r="D581" s="227" t="s">
        <v>187</v>
      </c>
      <c r="E581" s="236" t="s">
        <v>19</v>
      </c>
      <c r="F581" s="237" t="s">
        <v>569</v>
      </c>
      <c r="G581" s="235"/>
      <c r="H581" s="238">
        <v>61</v>
      </c>
      <c r="I581" s="239"/>
      <c r="J581" s="235"/>
      <c r="K581" s="235"/>
      <c r="L581" s="240"/>
      <c r="M581" s="241"/>
      <c r="N581" s="242"/>
      <c r="O581" s="242"/>
      <c r="P581" s="242"/>
      <c r="Q581" s="242"/>
      <c r="R581" s="242"/>
      <c r="S581" s="242"/>
      <c r="T581" s="24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44" t="s">
        <v>187</v>
      </c>
      <c r="AU581" s="244" t="s">
        <v>81</v>
      </c>
      <c r="AV581" s="13" t="s">
        <v>81</v>
      </c>
      <c r="AW581" s="13" t="s">
        <v>33</v>
      </c>
      <c r="AX581" s="13" t="s">
        <v>72</v>
      </c>
      <c r="AY581" s="244" t="s">
        <v>163</v>
      </c>
    </row>
    <row r="582" spans="1:51" s="14" customFormat="1" ht="12">
      <c r="A582" s="14"/>
      <c r="B582" s="245"/>
      <c r="C582" s="246"/>
      <c r="D582" s="227" t="s">
        <v>187</v>
      </c>
      <c r="E582" s="247" t="s">
        <v>19</v>
      </c>
      <c r="F582" s="248" t="s">
        <v>190</v>
      </c>
      <c r="G582" s="246"/>
      <c r="H582" s="249">
        <v>87.649</v>
      </c>
      <c r="I582" s="250"/>
      <c r="J582" s="246"/>
      <c r="K582" s="246"/>
      <c r="L582" s="251"/>
      <c r="M582" s="252"/>
      <c r="N582" s="253"/>
      <c r="O582" s="253"/>
      <c r="P582" s="253"/>
      <c r="Q582" s="253"/>
      <c r="R582" s="253"/>
      <c r="S582" s="253"/>
      <c r="T582" s="25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55" t="s">
        <v>187</v>
      </c>
      <c r="AU582" s="255" t="s">
        <v>81</v>
      </c>
      <c r="AV582" s="14" t="s">
        <v>170</v>
      </c>
      <c r="AW582" s="14" t="s">
        <v>33</v>
      </c>
      <c r="AX582" s="14" t="s">
        <v>79</v>
      </c>
      <c r="AY582" s="255" t="s">
        <v>163</v>
      </c>
    </row>
    <row r="583" spans="1:65" s="2" customFormat="1" ht="37.8" customHeight="1">
      <c r="A583" s="40"/>
      <c r="B583" s="41"/>
      <c r="C583" s="214" t="s">
        <v>919</v>
      </c>
      <c r="D583" s="214" t="s">
        <v>165</v>
      </c>
      <c r="E583" s="215" t="s">
        <v>2317</v>
      </c>
      <c r="F583" s="216" t="s">
        <v>2318</v>
      </c>
      <c r="G583" s="217" t="s">
        <v>168</v>
      </c>
      <c r="H583" s="218">
        <v>1014</v>
      </c>
      <c r="I583" s="219"/>
      <c r="J583" s="220">
        <f>ROUND(I583*H583,2)</f>
        <v>0</v>
      </c>
      <c r="K583" s="216" t="s">
        <v>169</v>
      </c>
      <c r="L583" s="46"/>
      <c r="M583" s="221" t="s">
        <v>19</v>
      </c>
      <c r="N583" s="222" t="s">
        <v>43</v>
      </c>
      <c r="O583" s="86"/>
      <c r="P583" s="223">
        <f>O583*H583</f>
        <v>0</v>
      </c>
      <c r="Q583" s="223">
        <v>0.00028</v>
      </c>
      <c r="R583" s="223">
        <f>Q583*H583</f>
        <v>0.28391999999999995</v>
      </c>
      <c r="S583" s="223">
        <v>0</v>
      </c>
      <c r="T583" s="224">
        <f>S583*H583</f>
        <v>0</v>
      </c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R583" s="225" t="s">
        <v>278</v>
      </c>
      <c r="AT583" s="225" t="s">
        <v>165</v>
      </c>
      <c r="AU583" s="225" t="s">
        <v>81</v>
      </c>
      <c r="AY583" s="19" t="s">
        <v>163</v>
      </c>
      <c r="BE583" s="226">
        <f>IF(N583="základní",J583,0)</f>
        <v>0</v>
      </c>
      <c r="BF583" s="226">
        <f>IF(N583="snížená",J583,0)</f>
        <v>0</v>
      </c>
      <c r="BG583" s="226">
        <f>IF(N583="zákl. přenesená",J583,0)</f>
        <v>0</v>
      </c>
      <c r="BH583" s="226">
        <f>IF(N583="sníž. přenesená",J583,0)</f>
        <v>0</v>
      </c>
      <c r="BI583" s="226">
        <f>IF(N583="nulová",J583,0)</f>
        <v>0</v>
      </c>
      <c r="BJ583" s="19" t="s">
        <v>79</v>
      </c>
      <c r="BK583" s="226">
        <f>ROUND(I583*H583,2)</f>
        <v>0</v>
      </c>
      <c r="BL583" s="19" t="s">
        <v>278</v>
      </c>
      <c r="BM583" s="225" t="s">
        <v>2319</v>
      </c>
    </row>
    <row r="584" spans="1:47" s="2" customFormat="1" ht="12">
      <c r="A584" s="40"/>
      <c r="B584" s="41"/>
      <c r="C584" s="42"/>
      <c r="D584" s="227" t="s">
        <v>172</v>
      </c>
      <c r="E584" s="42"/>
      <c r="F584" s="228" t="s">
        <v>2320</v>
      </c>
      <c r="G584" s="42"/>
      <c r="H584" s="42"/>
      <c r="I584" s="229"/>
      <c r="J584" s="42"/>
      <c r="K584" s="42"/>
      <c r="L584" s="46"/>
      <c r="M584" s="230"/>
      <c r="N584" s="231"/>
      <c r="O584" s="86"/>
      <c r="P584" s="86"/>
      <c r="Q584" s="86"/>
      <c r="R584" s="86"/>
      <c r="S584" s="86"/>
      <c r="T584" s="87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T584" s="19" t="s">
        <v>172</v>
      </c>
      <c r="AU584" s="19" t="s">
        <v>81</v>
      </c>
    </row>
    <row r="585" spans="1:47" s="2" customFormat="1" ht="12">
      <c r="A585" s="40"/>
      <c r="B585" s="41"/>
      <c r="C585" s="42"/>
      <c r="D585" s="232" t="s">
        <v>174</v>
      </c>
      <c r="E585" s="42"/>
      <c r="F585" s="233" t="s">
        <v>2321</v>
      </c>
      <c r="G585" s="42"/>
      <c r="H585" s="42"/>
      <c r="I585" s="229"/>
      <c r="J585" s="42"/>
      <c r="K585" s="42"/>
      <c r="L585" s="46"/>
      <c r="M585" s="230"/>
      <c r="N585" s="231"/>
      <c r="O585" s="86"/>
      <c r="P585" s="86"/>
      <c r="Q585" s="86"/>
      <c r="R585" s="86"/>
      <c r="S585" s="86"/>
      <c r="T585" s="87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T585" s="19" t="s">
        <v>174</v>
      </c>
      <c r="AU585" s="19" t="s">
        <v>81</v>
      </c>
    </row>
    <row r="586" spans="1:51" s="13" customFormat="1" ht="12">
      <c r="A586" s="13"/>
      <c r="B586" s="234"/>
      <c r="C586" s="235"/>
      <c r="D586" s="227" t="s">
        <v>187</v>
      </c>
      <c r="E586" s="236" t="s">
        <v>19</v>
      </c>
      <c r="F586" s="237" t="s">
        <v>2296</v>
      </c>
      <c r="G586" s="235"/>
      <c r="H586" s="238">
        <v>968</v>
      </c>
      <c r="I586" s="239"/>
      <c r="J586" s="235"/>
      <c r="K586" s="235"/>
      <c r="L586" s="240"/>
      <c r="M586" s="241"/>
      <c r="N586" s="242"/>
      <c r="O586" s="242"/>
      <c r="P586" s="242"/>
      <c r="Q586" s="242"/>
      <c r="R586" s="242"/>
      <c r="S586" s="242"/>
      <c r="T586" s="24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44" t="s">
        <v>187</v>
      </c>
      <c r="AU586" s="244" t="s">
        <v>81</v>
      </c>
      <c r="AV586" s="13" t="s">
        <v>81</v>
      </c>
      <c r="AW586" s="13" t="s">
        <v>33</v>
      </c>
      <c r="AX586" s="13" t="s">
        <v>72</v>
      </c>
      <c r="AY586" s="244" t="s">
        <v>163</v>
      </c>
    </row>
    <row r="587" spans="1:51" s="13" customFormat="1" ht="12">
      <c r="A587" s="13"/>
      <c r="B587" s="234"/>
      <c r="C587" s="235"/>
      <c r="D587" s="227" t="s">
        <v>187</v>
      </c>
      <c r="E587" s="236" t="s">
        <v>19</v>
      </c>
      <c r="F587" s="237" t="s">
        <v>294</v>
      </c>
      <c r="G587" s="235"/>
      <c r="H587" s="238">
        <v>19</v>
      </c>
      <c r="I587" s="239"/>
      <c r="J587" s="235"/>
      <c r="K587" s="235"/>
      <c r="L587" s="240"/>
      <c r="M587" s="241"/>
      <c r="N587" s="242"/>
      <c r="O587" s="242"/>
      <c r="P587" s="242"/>
      <c r="Q587" s="242"/>
      <c r="R587" s="242"/>
      <c r="S587" s="242"/>
      <c r="T587" s="24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44" t="s">
        <v>187</v>
      </c>
      <c r="AU587" s="244" t="s">
        <v>81</v>
      </c>
      <c r="AV587" s="13" t="s">
        <v>81</v>
      </c>
      <c r="AW587" s="13" t="s">
        <v>33</v>
      </c>
      <c r="AX587" s="13" t="s">
        <v>72</v>
      </c>
      <c r="AY587" s="244" t="s">
        <v>163</v>
      </c>
    </row>
    <row r="588" spans="1:51" s="13" customFormat="1" ht="12">
      <c r="A588" s="13"/>
      <c r="B588" s="234"/>
      <c r="C588" s="235"/>
      <c r="D588" s="227" t="s">
        <v>187</v>
      </c>
      <c r="E588" s="236" t="s">
        <v>19</v>
      </c>
      <c r="F588" s="237" t="s">
        <v>349</v>
      </c>
      <c r="G588" s="235"/>
      <c r="H588" s="238">
        <v>27</v>
      </c>
      <c r="I588" s="239"/>
      <c r="J588" s="235"/>
      <c r="K588" s="235"/>
      <c r="L588" s="240"/>
      <c r="M588" s="241"/>
      <c r="N588" s="242"/>
      <c r="O588" s="242"/>
      <c r="P588" s="242"/>
      <c r="Q588" s="242"/>
      <c r="R588" s="242"/>
      <c r="S588" s="242"/>
      <c r="T588" s="24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44" t="s">
        <v>187</v>
      </c>
      <c r="AU588" s="244" t="s">
        <v>81</v>
      </c>
      <c r="AV588" s="13" t="s">
        <v>81</v>
      </c>
      <c r="AW588" s="13" t="s">
        <v>33</v>
      </c>
      <c r="AX588" s="13" t="s">
        <v>72</v>
      </c>
      <c r="AY588" s="244" t="s">
        <v>163</v>
      </c>
    </row>
    <row r="589" spans="1:51" s="14" customFormat="1" ht="12">
      <c r="A589" s="14"/>
      <c r="B589" s="245"/>
      <c r="C589" s="246"/>
      <c r="D589" s="227" t="s">
        <v>187</v>
      </c>
      <c r="E589" s="247" t="s">
        <v>19</v>
      </c>
      <c r="F589" s="248" t="s">
        <v>190</v>
      </c>
      <c r="G589" s="246"/>
      <c r="H589" s="249">
        <v>1014</v>
      </c>
      <c r="I589" s="250"/>
      <c r="J589" s="246"/>
      <c r="K589" s="246"/>
      <c r="L589" s="251"/>
      <c r="M589" s="252"/>
      <c r="N589" s="253"/>
      <c r="O589" s="253"/>
      <c r="P589" s="253"/>
      <c r="Q589" s="253"/>
      <c r="R589" s="253"/>
      <c r="S589" s="253"/>
      <c r="T589" s="25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55" t="s">
        <v>187</v>
      </c>
      <c r="AU589" s="255" t="s">
        <v>81</v>
      </c>
      <c r="AV589" s="14" t="s">
        <v>170</v>
      </c>
      <c r="AW589" s="14" t="s">
        <v>33</v>
      </c>
      <c r="AX589" s="14" t="s">
        <v>79</v>
      </c>
      <c r="AY589" s="255" t="s">
        <v>163</v>
      </c>
    </row>
    <row r="590" spans="1:65" s="2" customFormat="1" ht="24.15" customHeight="1">
      <c r="A590" s="40"/>
      <c r="B590" s="41"/>
      <c r="C590" s="256" t="s">
        <v>923</v>
      </c>
      <c r="D590" s="256" t="s">
        <v>279</v>
      </c>
      <c r="E590" s="257" t="s">
        <v>2322</v>
      </c>
      <c r="F590" s="258" t="s">
        <v>2323</v>
      </c>
      <c r="G590" s="259" t="s">
        <v>168</v>
      </c>
      <c r="H590" s="260">
        <v>1882.928</v>
      </c>
      <c r="I590" s="261"/>
      <c r="J590" s="262">
        <f>ROUND(I590*H590,2)</f>
        <v>0</v>
      </c>
      <c r="K590" s="258" t="s">
        <v>169</v>
      </c>
      <c r="L590" s="263"/>
      <c r="M590" s="264" t="s">
        <v>19</v>
      </c>
      <c r="N590" s="265" t="s">
        <v>43</v>
      </c>
      <c r="O590" s="86"/>
      <c r="P590" s="223">
        <f>O590*H590</f>
        <v>0</v>
      </c>
      <c r="Q590" s="223">
        <v>0.0005</v>
      </c>
      <c r="R590" s="223">
        <f>Q590*H590</f>
        <v>0.9414640000000001</v>
      </c>
      <c r="S590" s="223">
        <v>0</v>
      </c>
      <c r="T590" s="224">
        <f>S590*H590</f>
        <v>0</v>
      </c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R590" s="225" t="s">
        <v>381</v>
      </c>
      <c r="AT590" s="225" t="s">
        <v>279</v>
      </c>
      <c r="AU590" s="225" t="s">
        <v>81</v>
      </c>
      <c r="AY590" s="19" t="s">
        <v>163</v>
      </c>
      <c r="BE590" s="226">
        <f>IF(N590="základní",J590,0)</f>
        <v>0</v>
      </c>
      <c r="BF590" s="226">
        <f>IF(N590="snížená",J590,0)</f>
        <v>0</v>
      </c>
      <c r="BG590" s="226">
        <f>IF(N590="zákl. přenesená",J590,0)</f>
        <v>0</v>
      </c>
      <c r="BH590" s="226">
        <f>IF(N590="sníž. přenesená",J590,0)</f>
        <v>0</v>
      </c>
      <c r="BI590" s="226">
        <f>IF(N590="nulová",J590,0)</f>
        <v>0</v>
      </c>
      <c r="BJ590" s="19" t="s">
        <v>79</v>
      </c>
      <c r="BK590" s="226">
        <f>ROUND(I590*H590,2)</f>
        <v>0</v>
      </c>
      <c r="BL590" s="19" t="s">
        <v>278</v>
      </c>
      <c r="BM590" s="225" t="s">
        <v>2324</v>
      </c>
    </row>
    <row r="591" spans="1:47" s="2" customFormat="1" ht="12">
      <c r="A591" s="40"/>
      <c r="B591" s="41"/>
      <c r="C591" s="42"/>
      <c r="D591" s="227" t="s">
        <v>172</v>
      </c>
      <c r="E591" s="42"/>
      <c r="F591" s="228" t="s">
        <v>2323</v>
      </c>
      <c r="G591" s="42"/>
      <c r="H591" s="42"/>
      <c r="I591" s="229"/>
      <c r="J591" s="42"/>
      <c r="K591" s="42"/>
      <c r="L591" s="46"/>
      <c r="M591" s="230"/>
      <c r="N591" s="231"/>
      <c r="O591" s="86"/>
      <c r="P591" s="86"/>
      <c r="Q591" s="86"/>
      <c r="R591" s="86"/>
      <c r="S591" s="86"/>
      <c r="T591" s="87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T591" s="19" t="s">
        <v>172</v>
      </c>
      <c r="AU591" s="19" t="s">
        <v>81</v>
      </c>
    </row>
    <row r="592" spans="1:51" s="13" customFormat="1" ht="12">
      <c r="A592" s="13"/>
      <c r="B592" s="234"/>
      <c r="C592" s="235"/>
      <c r="D592" s="227" t="s">
        <v>187</v>
      </c>
      <c r="E592" s="236" t="s">
        <v>19</v>
      </c>
      <c r="F592" s="237" t="s">
        <v>2296</v>
      </c>
      <c r="G592" s="235"/>
      <c r="H592" s="238">
        <v>968</v>
      </c>
      <c r="I592" s="239"/>
      <c r="J592" s="235"/>
      <c r="K592" s="235"/>
      <c r="L592" s="240"/>
      <c r="M592" s="241"/>
      <c r="N592" s="242"/>
      <c r="O592" s="242"/>
      <c r="P592" s="242"/>
      <c r="Q592" s="242"/>
      <c r="R592" s="242"/>
      <c r="S592" s="242"/>
      <c r="T592" s="24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44" t="s">
        <v>187</v>
      </c>
      <c r="AU592" s="244" t="s">
        <v>81</v>
      </c>
      <c r="AV592" s="13" t="s">
        <v>81</v>
      </c>
      <c r="AW592" s="13" t="s">
        <v>33</v>
      </c>
      <c r="AX592" s="13" t="s">
        <v>72</v>
      </c>
      <c r="AY592" s="244" t="s">
        <v>163</v>
      </c>
    </row>
    <row r="593" spans="1:51" s="13" customFormat="1" ht="12">
      <c r="A593" s="13"/>
      <c r="B593" s="234"/>
      <c r="C593" s="235"/>
      <c r="D593" s="227" t="s">
        <v>187</v>
      </c>
      <c r="E593" s="236" t="s">
        <v>19</v>
      </c>
      <c r="F593" s="237" t="s">
        <v>2325</v>
      </c>
      <c r="G593" s="235"/>
      <c r="H593" s="238">
        <v>204.2</v>
      </c>
      <c r="I593" s="239"/>
      <c r="J593" s="235"/>
      <c r="K593" s="235"/>
      <c r="L593" s="240"/>
      <c r="M593" s="241"/>
      <c r="N593" s="242"/>
      <c r="O593" s="242"/>
      <c r="P593" s="242"/>
      <c r="Q593" s="242"/>
      <c r="R593" s="242"/>
      <c r="S593" s="242"/>
      <c r="T593" s="24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44" t="s">
        <v>187</v>
      </c>
      <c r="AU593" s="244" t="s">
        <v>81</v>
      </c>
      <c r="AV593" s="13" t="s">
        <v>81</v>
      </c>
      <c r="AW593" s="13" t="s">
        <v>33</v>
      </c>
      <c r="AX593" s="13" t="s">
        <v>72</v>
      </c>
      <c r="AY593" s="244" t="s">
        <v>163</v>
      </c>
    </row>
    <row r="594" spans="1:51" s="13" customFormat="1" ht="12">
      <c r="A594" s="13"/>
      <c r="B594" s="234"/>
      <c r="C594" s="235"/>
      <c r="D594" s="227" t="s">
        <v>187</v>
      </c>
      <c r="E594" s="236" t="s">
        <v>19</v>
      </c>
      <c r="F594" s="237" t="s">
        <v>2326</v>
      </c>
      <c r="G594" s="235"/>
      <c r="H594" s="238">
        <v>393.434</v>
      </c>
      <c r="I594" s="239"/>
      <c r="J594" s="235"/>
      <c r="K594" s="235"/>
      <c r="L594" s="240"/>
      <c r="M594" s="241"/>
      <c r="N594" s="242"/>
      <c r="O594" s="242"/>
      <c r="P594" s="242"/>
      <c r="Q594" s="242"/>
      <c r="R594" s="242"/>
      <c r="S594" s="242"/>
      <c r="T594" s="24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44" t="s">
        <v>187</v>
      </c>
      <c r="AU594" s="244" t="s">
        <v>81</v>
      </c>
      <c r="AV594" s="13" t="s">
        <v>81</v>
      </c>
      <c r="AW594" s="13" t="s">
        <v>33</v>
      </c>
      <c r="AX594" s="13" t="s">
        <v>72</v>
      </c>
      <c r="AY594" s="244" t="s">
        <v>163</v>
      </c>
    </row>
    <row r="595" spans="1:51" s="13" customFormat="1" ht="12">
      <c r="A595" s="13"/>
      <c r="B595" s="234"/>
      <c r="C595" s="235"/>
      <c r="D595" s="227" t="s">
        <v>187</v>
      </c>
      <c r="E595" s="236" t="s">
        <v>19</v>
      </c>
      <c r="F595" s="237" t="s">
        <v>294</v>
      </c>
      <c r="G595" s="235"/>
      <c r="H595" s="238">
        <v>19</v>
      </c>
      <c r="I595" s="239"/>
      <c r="J595" s="235"/>
      <c r="K595" s="235"/>
      <c r="L595" s="240"/>
      <c r="M595" s="241"/>
      <c r="N595" s="242"/>
      <c r="O595" s="242"/>
      <c r="P595" s="242"/>
      <c r="Q595" s="242"/>
      <c r="R595" s="242"/>
      <c r="S595" s="242"/>
      <c r="T595" s="24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44" t="s">
        <v>187</v>
      </c>
      <c r="AU595" s="244" t="s">
        <v>81</v>
      </c>
      <c r="AV595" s="13" t="s">
        <v>81</v>
      </c>
      <c r="AW595" s="13" t="s">
        <v>33</v>
      </c>
      <c r="AX595" s="13" t="s">
        <v>72</v>
      </c>
      <c r="AY595" s="244" t="s">
        <v>163</v>
      </c>
    </row>
    <row r="596" spans="1:51" s="13" customFormat="1" ht="12">
      <c r="A596" s="13"/>
      <c r="B596" s="234"/>
      <c r="C596" s="235"/>
      <c r="D596" s="227" t="s">
        <v>187</v>
      </c>
      <c r="E596" s="236" t="s">
        <v>19</v>
      </c>
      <c r="F596" s="237" t="s">
        <v>349</v>
      </c>
      <c r="G596" s="235"/>
      <c r="H596" s="238">
        <v>27</v>
      </c>
      <c r="I596" s="239"/>
      <c r="J596" s="235"/>
      <c r="K596" s="235"/>
      <c r="L596" s="240"/>
      <c r="M596" s="241"/>
      <c r="N596" s="242"/>
      <c r="O596" s="242"/>
      <c r="P596" s="242"/>
      <c r="Q596" s="242"/>
      <c r="R596" s="242"/>
      <c r="S596" s="242"/>
      <c r="T596" s="24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44" t="s">
        <v>187</v>
      </c>
      <c r="AU596" s="244" t="s">
        <v>81</v>
      </c>
      <c r="AV596" s="13" t="s">
        <v>81</v>
      </c>
      <c r="AW596" s="13" t="s">
        <v>33</v>
      </c>
      <c r="AX596" s="13" t="s">
        <v>72</v>
      </c>
      <c r="AY596" s="244" t="s">
        <v>163</v>
      </c>
    </row>
    <row r="597" spans="1:51" s="13" customFormat="1" ht="12">
      <c r="A597" s="13"/>
      <c r="B597" s="234"/>
      <c r="C597" s="235"/>
      <c r="D597" s="227" t="s">
        <v>187</v>
      </c>
      <c r="E597" s="236" t="s">
        <v>19</v>
      </c>
      <c r="F597" s="237" t="s">
        <v>2327</v>
      </c>
      <c r="G597" s="235"/>
      <c r="H597" s="238">
        <v>3.92</v>
      </c>
      <c r="I597" s="239"/>
      <c r="J597" s="235"/>
      <c r="K597" s="235"/>
      <c r="L597" s="240"/>
      <c r="M597" s="241"/>
      <c r="N597" s="242"/>
      <c r="O597" s="242"/>
      <c r="P597" s="242"/>
      <c r="Q597" s="242"/>
      <c r="R597" s="242"/>
      <c r="S597" s="242"/>
      <c r="T597" s="24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44" t="s">
        <v>187</v>
      </c>
      <c r="AU597" s="244" t="s">
        <v>81</v>
      </c>
      <c r="AV597" s="13" t="s">
        <v>81</v>
      </c>
      <c r="AW597" s="13" t="s">
        <v>33</v>
      </c>
      <c r="AX597" s="13" t="s">
        <v>72</v>
      </c>
      <c r="AY597" s="244" t="s">
        <v>163</v>
      </c>
    </row>
    <row r="598" spans="1:51" s="14" customFormat="1" ht="12">
      <c r="A598" s="14"/>
      <c r="B598" s="245"/>
      <c r="C598" s="246"/>
      <c r="D598" s="227" t="s">
        <v>187</v>
      </c>
      <c r="E598" s="247" t="s">
        <v>19</v>
      </c>
      <c r="F598" s="248" t="s">
        <v>190</v>
      </c>
      <c r="G598" s="246"/>
      <c r="H598" s="249">
        <v>1615.554</v>
      </c>
      <c r="I598" s="250"/>
      <c r="J598" s="246"/>
      <c r="K598" s="246"/>
      <c r="L598" s="251"/>
      <c r="M598" s="252"/>
      <c r="N598" s="253"/>
      <c r="O598" s="253"/>
      <c r="P598" s="253"/>
      <c r="Q598" s="253"/>
      <c r="R598" s="253"/>
      <c r="S598" s="253"/>
      <c r="T598" s="25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55" t="s">
        <v>187</v>
      </c>
      <c r="AU598" s="255" t="s">
        <v>81</v>
      </c>
      <c r="AV598" s="14" t="s">
        <v>170</v>
      </c>
      <c r="AW598" s="14" t="s">
        <v>33</v>
      </c>
      <c r="AX598" s="14" t="s">
        <v>79</v>
      </c>
      <c r="AY598" s="255" t="s">
        <v>163</v>
      </c>
    </row>
    <row r="599" spans="1:51" s="13" customFormat="1" ht="12">
      <c r="A599" s="13"/>
      <c r="B599" s="234"/>
      <c r="C599" s="235"/>
      <c r="D599" s="227" t="s">
        <v>187</v>
      </c>
      <c r="E599" s="235"/>
      <c r="F599" s="237" t="s">
        <v>2328</v>
      </c>
      <c r="G599" s="235"/>
      <c r="H599" s="238">
        <v>1882.928</v>
      </c>
      <c r="I599" s="239"/>
      <c r="J599" s="235"/>
      <c r="K599" s="235"/>
      <c r="L599" s="240"/>
      <c r="M599" s="241"/>
      <c r="N599" s="242"/>
      <c r="O599" s="242"/>
      <c r="P599" s="242"/>
      <c r="Q599" s="242"/>
      <c r="R599" s="242"/>
      <c r="S599" s="242"/>
      <c r="T599" s="24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44" t="s">
        <v>187</v>
      </c>
      <c r="AU599" s="244" t="s">
        <v>81</v>
      </c>
      <c r="AV599" s="13" t="s">
        <v>81</v>
      </c>
      <c r="AW599" s="13" t="s">
        <v>4</v>
      </c>
      <c r="AX599" s="13" t="s">
        <v>79</v>
      </c>
      <c r="AY599" s="244" t="s">
        <v>163</v>
      </c>
    </row>
    <row r="600" spans="1:65" s="2" customFormat="1" ht="37.8" customHeight="1">
      <c r="A600" s="40"/>
      <c r="B600" s="41"/>
      <c r="C600" s="214" t="s">
        <v>927</v>
      </c>
      <c r="D600" s="214" t="s">
        <v>165</v>
      </c>
      <c r="E600" s="215" t="s">
        <v>2329</v>
      </c>
      <c r="F600" s="216" t="s">
        <v>2330</v>
      </c>
      <c r="G600" s="217" t="s">
        <v>168</v>
      </c>
      <c r="H600" s="218">
        <v>357.667</v>
      </c>
      <c r="I600" s="219"/>
      <c r="J600" s="220">
        <f>ROUND(I600*H600,2)</f>
        <v>0</v>
      </c>
      <c r="K600" s="216" t="s">
        <v>169</v>
      </c>
      <c r="L600" s="46"/>
      <c r="M600" s="221" t="s">
        <v>19</v>
      </c>
      <c r="N600" s="222" t="s">
        <v>43</v>
      </c>
      <c r="O600" s="86"/>
      <c r="P600" s="223">
        <f>O600*H600</f>
        <v>0</v>
      </c>
      <c r="Q600" s="223">
        <v>0.00036</v>
      </c>
      <c r="R600" s="223">
        <f>Q600*H600</f>
        <v>0.12876012</v>
      </c>
      <c r="S600" s="223">
        <v>0</v>
      </c>
      <c r="T600" s="224">
        <f>S600*H600</f>
        <v>0</v>
      </c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R600" s="225" t="s">
        <v>278</v>
      </c>
      <c r="AT600" s="225" t="s">
        <v>165</v>
      </c>
      <c r="AU600" s="225" t="s">
        <v>81</v>
      </c>
      <c r="AY600" s="19" t="s">
        <v>163</v>
      </c>
      <c r="BE600" s="226">
        <f>IF(N600="základní",J600,0)</f>
        <v>0</v>
      </c>
      <c r="BF600" s="226">
        <f>IF(N600="snížená",J600,0)</f>
        <v>0</v>
      </c>
      <c r="BG600" s="226">
        <f>IF(N600="zákl. přenesená",J600,0)</f>
        <v>0</v>
      </c>
      <c r="BH600" s="226">
        <f>IF(N600="sníž. přenesená",J600,0)</f>
        <v>0</v>
      </c>
      <c r="BI600" s="226">
        <f>IF(N600="nulová",J600,0)</f>
        <v>0</v>
      </c>
      <c r="BJ600" s="19" t="s">
        <v>79</v>
      </c>
      <c r="BK600" s="226">
        <f>ROUND(I600*H600,2)</f>
        <v>0</v>
      </c>
      <c r="BL600" s="19" t="s">
        <v>278</v>
      </c>
      <c r="BM600" s="225" t="s">
        <v>2331</v>
      </c>
    </row>
    <row r="601" spans="1:47" s="2" customFormat="1" ht="12">
      <c r="A601" s="40"/>
      <c r="B601" s="41"/>
      <c r="C601" s="42"/>
      <c r="D601" s="227" t="s">
        <v>172</v>
      </c>
      <c r="E601" s="42"/>
      <c r="F601" s="228" t="s">
        <v>2332</v>
      </c>
      <c r="G601" s="42"/>
      <c r="H601" s="42"/>
      <c r="I601" s="229"/>
      <c r="J601" s="42"/>
      <c r="K601" s="42"/>
      <c r="L601" s="46"/>
      <c r="M601" s="230"/>
      <c r="N601" s="231"/>
      <c r="O601" s="86"/>
      <c r="P601" s="86"/>
      <c r="Q601" s="86"/>
      <c r="R601" s="86"/>
      <c r="S601" s="86"/>
      <c r="T601" s="87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T601" s="19" t="s">
        <v>172</v>
      </c>
      <c r="AU601" s="19" t="s">
        <v>81</v>
      </c>
    </row>
    <row r="602" spans="1:47" s="2" customFormat="1" ht="12">
      <c r="A602" s="40"/>
      <c r="B602" s="41"/>
      <c r="C602" s="42"/>
      <c r="D602" s="232" t="s">
        <v>174</v>
      </c>
      <c r="E602" s="42"/>
      <c r="F602" s="233" t="s">
        <v>2333</v>
      </c>
      <c r="G602" s="42"/>
      <c r="H602" s="42"/>
      <c r="I602" s="229"/>
      <c r="J602" s="42"/>
      <c r="K602" s="42"/>
      <c r="L602" s="46"/>
      <c r="M602" s="230"/>
      <c r="N602" s="231"/>
      <c r="O602" s="86"/>
      <c r="P602" s="86"/>
      <c r="Q602" s="86"/>
      <c r="R602" s="86"/>
      <c r="S602" s="86"/>
      <c r="T602" s="87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T602" s="19" t="s">
        <v>174</v>
      </c>
      <c r="AU602" s="19" t="s">
        <v>81</v>
      </c>
    </row>
    <row r="603" spans="1:65" s="2" customFormat="1" ht="24.15" customHeight="1">
      <c r="A603" s="40"/>
      <c r="B603" s="41"/>
      <c r="C603" s="214" t="s">
        <v>931</v>
      </c>
      <c r="D603" s="214" t="s">
        <v>165</v>
      </c>
      <c r="E603" s="215" t="s">
        <v>2334</v>
      </c>
      <c r="F603" s="216" t="s">
        <v>2335</v>
      </c>
      <c r="G603" s="217" t="s">
        <v>168</v>
      </c>
      <c r="H603" s="218">
        <v>104.1</v>
      </c>
      <c r="I603" s="219"/>
      <c r="J603" s="220">
        <f>ROUND(I603*H603,2)</f>
        <v>0</v>
      </c>
      <c r="K603" s="216" t="s">
        <v>169</v>
      </c>
      <c r="L603" s="46"/>
      <c r="M603" s="221" t="s">
        <v>19</v>
      </c>
      <c r="N603" s="222" t="s">
        <v>43</v>
      </c>
      <c r="O603" s="86"/>
      <c r="P603" s="223">
        <f>O603*H603</f>
        <v>0</v>
      </c>
      <c r="Q603" s="223">
        <v>0.00094</v>
      </c>
      <c r="R603" s="223">
        <f>Q603*H603</f>
        <v>0.097854</v>
      </c>
      <c r="S603" s="223">
        <v>0</v>
      </c>
      <c r="T603" s="224">
        <f>S603*H603</f>
        <v>0</v>
      </c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R603" s="225" t="s">
        <v>278</v>
      </c>
      <c r="AT603" s="225" t="s">
        <v>165</v>
      </c>
      <c r="AU603" s="225" t="s">
        <v>81</v>
      </c>
      <c r="AY603" s="19" t="s">
        <v>163</v>
      </c>
      <c r="BE603" s="226">
        <f>IF(N603="základní",J603,0)</f>
        <v>0</v>
      </c>
      <c r="BF603" s="226">
        <f>IF(N603="snížená",J603,0)</f>
        <v>0</v>
      </c>
      <c r="BG603" s="226">
        <f>IF(N603="zákl. přenesená",J603,0)</f>
        <v>0</v>
      </c>
      <c r="BH603" s="226">
        <f>IF(N603="sníž. přenesená",J603,0)</f>
        <v>0</v>
      </c>
      <c r="BI603" s="226">
        <f>IF(N603="nulová",J603,0)</f>
        <v>0</v>
      </c>
      <c r="BJ603" s="19" t="s">
        <v>79</v>
      </c>
      <c r="BK603" s="226">
        <f>ROUND(I603*H603,2)</f>
        <v>0</v>
      </c>
      <c r="BL603" s="19" t="s">
        <v>278</v>
      </c>
      <c r="BM603" s="225" t="s">
        <v>2336</v>
      </c>
    </row>
    <row r="604" spans="1:47" s="2" customFormat="1" ht="12">
      <c r="A604" s="40"/>
      <c r="B604" s="41"/>
      <c r="C604" s="42"/>
      <c r="D604" s="227" t="s">
        <v>172</v>
      </c>
      <c r="E604" s="42"/>
      <c r="F604" s="228" t="s">
        <v>2337</v>
      </c>
      <c r="G604" s="42"/>
      <c r="H604" s="42"/>
      <c r="I604" s="229"/>
      <c r="J604" s="42"/>
      <c r="K604" s="42"/>
      <c r="L604" s="46"/>
      <c r="M604" s="230"/>
      <c r="N604" s="231"/>
      <c r="O604" s="86"/>
      <c r="P604" s="86"/>
      <c r="Q604" s="86"/>
      <c r="R604" s="86"/>
      <c r="S604" s="86"/>
      <c r="T604" s="87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T604" s="19" t="s">
        <v>172</v>
      </c>
      <c r="AU604" s="19" t="s">
        <v>81</v>
      </c>
    </row>
    <row r="605" spans="1:47" s="2" customFormat="1" ht="12">
      <c r="A605" s="40"/>
      <c r="B605" s="41"/>
      <c r="C605" s="42"/>
      <c r="D605" s="232" t="s">
        <v>174</v>
      </c>
      <c r="E605" s="42"/>
      <c r="F605" s="233" t="s">
        <v>2338</v>
      </c>
      <c r="G605" s="42"/>
      <c r="H605" s="42"/>
      <c r="I605" s="229"/>
      <c r="J605" s="42"/>
      <c r="K605" s="42"/>
      <c r="L605" s="46"/>
      <c r="M605" s="230"/>
      <c r="N605" s="231"/>
      <c r="O605" s="86"/>
      <c r="P605" s="86"/>
      <c r="Q605" s="86"/>
      <c r="R605" s="86"/>
      <c r="S605" s="86"/>
      <c r="T605" s="87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T605" s="19" t="s">
        <v>174</v>
      </c>
      <c r="AU605" s="19" t="s">
        <v>81</v>
      </c>
    </row>
    <row r="606" spans="1:51" s="13" customFormat="1" ht="12">
      <c r="A606" s="13"/>
      <c r="B606" s="234"/>
      <c r="C606" s="235"/>
      <c r="D606" s="227" t="s">
        <v>187</v>
      </c>
      <c r="E606" s="236" t="s">
        <v>19</v>
      </c>
      <c r="F606" s="237" t="s">
        <v>2339</v>
      </c>
      <c r="G606" s="235"/>
      <c r="H606" s="238">
        <v>104.1</v>
      </c>
      <c r="I606" s="239"/>
      <c r="J606" s="235"/>
      <c r="K606" s="235"/>
      <c r="L606" s="240"/>
      <c r="M606" s="241"/>
      <c r="N606" s="242"/>
      <c r="O606" s="242"/>
      <c r="P606" s="242"/>
      <c r="Q606" s="242"/>
      <c r="R606" s="242"/>
      <c r="S606" s="242"/>
      <c r="T606" s="24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44" t="s">
        <v>187</v>
      </c>
      <c r="AU606" s="244" t="s">
        <v>81</v>
      </c>
      <c r="AV606" s="13" t="s">
        <v>81</v>
      </c>
      <c r="AW606" s="13" t="s">
        <v>33</v>
      </c>
      <c r="AX606" s="13" t="s">
        <v>79</v>
      </c>
      <c r="AY606" s="244" t="s">
        <v>163</v>
      </c>
    </row>
    <row r="607" spans="1:65" s="2" customFormat="1" ht="49.05" customHeight="1">
      <c r="A607" s="40"/>
      <c r="B607" s="41"/>
      <c r="C607" s="256" t="s">
        <v>939</v>
      </c>
      <c r="D607" s="256" t="s">
        <v>279</v>
      </c>
      <c r="E607" s="257" t="s">
        <v>2340</v>
      </c>
      <c r="F607" s="258" t="s">
        <v>2341</v>
      </c>
      <c r="G607" s="259" t="s">
        <v>168</v>
      </c>
      <c r="H607" s="260">
        <v>124.92</v>
      </c>
      <c r="I607" s="261"/>
      <c r="J607" s="262">
        <f>ROUND(I607*H607,2)</f>
        <v>0</v>
      </c>
      <c r="K607" s="258" t="s">
        <v>169</v>
      </c>
      <c r="L607" s="263"/>
      <c r="M607" s="264" t="s">
        <v>19</v>
      </c>
      <c r="N607" s="265" t="s">
        <v>43</v>
      </c>
      <c r="O607" s="86"/>
      <c r="P607" s="223">
        <f>O607*H607</f>
        <v>0</v>
      </c>
      <c r="Q607" s="223">
        <v>0.0053</v>
      </c>
      <c r="R607" s="223">
        <f>Q607*H607</f>
        <v>0.662076</v>
      </c>
      <c r="S607" s="223">
        <v>0</v>
      </c>
      <c r="T607" s="224">
        <f>S607*H607</f>
        <v>0</v>
      </c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R607" s="225" t="s">
        <v>381</v>
      </c>
      <c r="AT607" s="225" t="s">
        <v>279</v>
      </c>
      <c r="AU607" s="225" t="s">
        <v>81</v>
      </c>
      <c r="AY607" s="19" t="s">
        <v>163</v>
      </c>
      <c r="BE607" s="226">
        <f>IF(N607="základní",J607,0)</f>
        <v>0</v>
      </c>
      <c r="BF607" s="226">
        <f>IF(N607="snížená",J607,0)</f>
        <v>0</v>
      </c>
      <c r="BG607" s="226">
        <f>IF(N607="zákl. přenesená",J607,0)</f>
        <v>0</v>
      </c>
      <c r="BH607" s="226">
        <f>IF(N607="sníž. přenesená",J607,0)</f>
        <v>0</v>
      </c>
      <c r="BI607" s="226">
        <f>IF(N607="nulová",J607,0)</f>
        <v>0</v>
      </c>
      <c r="BJ607" s="19" t="s">
        <v>79</v>
      </c>
      <c r="BK607" s="226">
        <f>ROUND(I607*H607,2)</f>
        <v>0</v>
      </c>
      <c r="BL607" s="19" t="s">
        <v>278</v>
      </c>
      <c r="BM607" s="225" t="s">
        <v>2342</v>
      </c>
    </row>
    <row r="608" spans="1:47" s="2" customFormat="1" ht="12">
      <c r="A608" s="40"/>
      <c r="B608" s="41"/>
      <c r="C608" s="42"/>
      <c r="D608" s="227" t="s">
        <v>172</v>
      </c>
      <c r="E608" s="42"/>
      <c r="F608" s="228" t="s">
        <v>2341</v>
      </c>
      <c r="G608" s="42"/>
      <c r="H608" s="42"/>
      <c r="I608" s="229"/>
      <c r="J608" s="42"/>
      <c r="K608" s="42"/>
      <c r="L608" s="46"/>
      <c r="M608" s="230"/>
      <c r="N608" s="231"/>
      <c r="O608" s="86"/>
      <c r="P608" s="86"/>
      <c r="Q608" s="86"/>
      <c r="R608" s="86"/>
      <c r="S608" s="86"/>
      <c r="T608" s="87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T608" s="19" t="s">
        <v>172</v>
      </c>
      <c r="AU608" s="19" t="s">
        <v>81</v>
      </c>
    </row>
    <row r="609" spans="1:51" s="13" customFormat="1" ht="12">
      <c r="A609" s="13"/>
      <c r="B609" s="234"/>
      <c r="C609" s="235"/>
      <c r="D609" s="227" t="s">
        <v>187</v>
      </c>
      <c r="E609" s="235"/>
      <c r="F609" s="237" t="s">
        <v>2343</v>
      </c>
      <c r="G609" s="235"/>
      <c r="H609" s="238">
        <v>124.92</v>
      </c>
      <c r="I609" s="239"/>
      <c r="J609" s="235"/>
      <c r="K609" s="235"/>
      <c r="L609" s="240"/>
      <c r="M609" s="241"/>
      <c r="N609" s="242"/>
      <c r="O609" s="242"/>
      <c r="P609" s="242"/>
      <c r="Q609" s="242"/>
      <c r="R609" s="242"/>
      <c r="S609" s="242"/>
      <c r="T609" s="24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44" t="s">
        <v>187</v>
      </c>
      <c r="AU609" s="244" t="s">
        <v>81</v>
      </c>
      <c r="AV609" s="13" t="s">
        <v>81</v>
      </c>
      <c r="AW609" s="13" t="s">
        <v>4</v>
      </c>
      <c r="AX609" s="13" t="s">
        <v>79</v>
      </c>
      <c r="AY609" s="244" t="s">
        <v>163</v>
      </c>
    </row>
    <row r="610" spans="1:65" s="2" customFormat="1" ht="24.15" customHeight="1">
      <c r="A610" s="40"/>
      <c r="B610" s="41"/>
      <c r="C610" s="214" t="s">
        <v>945</v>
      </c>
      <c r="D610" s="214" t="s">
        <v>165</v>
      </c>
      <c r="E610" s="215" t="s">
        <v>2344</v>
      </c>
      <c r="F610" s="216" t="s">
        <v>2345</v>
      </c>
      <c r="G610" s="217" t="s">
        <v>168</v>
      </c>
      <c r="H610" s="218">
        <v>208.12</v>
      </c>
      <c r="I610" s="219"/>
      <c r="J610" s="220">
        <f>ROUND(I610*H610,2)</f>
        <v>0</v>
      </c>
      <c r="K610" s="216" t="s">
        <v>169</v>
      </c>
      <c r="L610" s="46"/>
      <c r="M610" s="221" t="s">
        <v>19</v>
      </c>
      <c r="N610" s="222" t="s">
        <v>43</v>
      </c>
      <c r="O610" s="86"/>
      <c r="P610" s="223">
        <f>O610*H610</f>
        <v>0</v>
      </c>
      <c r="Q610" s="223">
        <v>0.0005</v>
      </c>
      <c r="R610" s="223">
        <f>Q610*H610</f>
        <v>0.10406</v>
      </c>
      <c r="S610" s="223">
        <v>0</v>
      </c>
      <c r="T610" s="224">
        <f>S610*H610</f>
        <v>0</v>
      </c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R610" s="225" t="s">
        <v>278</v>
      </c>
      <c r="AT610" s="225" t="s">
        <v>165</v>
      </c>
      <c r="AU610" s="225" t="s">
        <v>81</v>
      </c>
      <c r="AY610" s="19" t="s">
        <v>163</v>
      </c>
      <c r="BE610" s="226">
        <f>IF(N610="základní",J610,0)</f>
        <v>0</v>
      </c>
      <c r="BF610" s="226">
        <f>IF(N610="snížená",J610,0)</f>
        <v>0</v>
      </c>
      <c r="BG610" s="226">
        <f>IF(N610="zákl. přenesená",J610,0)</f>
        <v>0</v>
      </c>
      <c r="BH610" s="226">
        <f>IF(N610="sníž. přenesená",J610,0)</f>
        <v>0</v>
      </c>
      <c r="BI610" s="226">
        <f>IF(N610="nulová",J610,0)</f>
        <v>0</v>
      </c>
      <c r="BJ610" s="19" t="s">
        <v>79</v>
      </c>
      <c r="BK610" s="226">
        <f>ROUND(I610*H610,2)</f>
        <v>0</v>
      </c>
      <c r="BL610" s="19" t="s">
        <v>278</v>
      </c>
      <c r="BM610" s="225" t="s">
        <v>2346</v>
      </c>
    </row>
    <row r="611" spans="1:47" s="2" customFormat="1" ht="12">
      <c r="A611" s="40"/>
      <c r="B611" s="41"/>
      <c r="C611" s="42"/>
      <c r="D611" s="227" t="s">
        <v>172</v>
      </c>
      <c r="E611" s="42"/>
      <c r="F611" s="228" t="s">
        <v>2347</v>
      </c>
      <c r="G611" s="42"/>
      <c r="H611" s="42"/>
      <c r="I611" s="229"/>
      <c r="J611" s="42"/>
      <c r="K611" s="42"/>
      <c r="L611" s="46"/>
      <c r="M611" s="230"/>
      <c r="N611" s="231"/>
      <c r="O611" s="86"/>
      <c r="P611" s="86"/>
      <c r="Q611" s="86"/>
      <c r="R611" s="86"/>
      <c r="S611" s="86"/>
      <c r="T611" s="87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T611" s="19" t="s">
        <v>172</v>
      </c>
      <c r="AU611" s="19" t="s">
        <v>81</v>
      </c>
    </row>
    <row r="612" spans="1:47" s="2" customFormat="1" ht="12">
      <c r="A612" s="40"/>
      <c r="B612" s="41"/>
      <c r="C612" s="42"/>
      <c r="D612" s="232" t="s">
        <v>174</v>
      </c>
      <c r="E612" s="42"/>
      <c r="F612" s="233" t="s">
        <v>2348</v>
      </c>
      <c r="G612" s="42"/>
      <c r="H612" s="42"/>
      <c r="I612" s="229"/>
      <c r="J612" s="42"/>
      <c r="K612" s="42"/>
      <c r="L612" s="46"/>
      <c r="M612" s="230"/>
      <c r="N612" s="231"/>
      <c r="O612" s="86"/>
      <c r="P612" s="86"/>
      <c r="Q612" s="86"/>
      <c r="R612" s="86"/>
      <c r="S612" s="86"/>
      <c r="T612" s="87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T612" s="19" t="s">
        <v>174</v>
      </c>
      <c r="AU612" s="19" t="s">
        <v>81</v>
      </c>
    </row>
    <row r="613" spans="1:51" s="13" customFormat="1" ht="12">
      <c r="A613" s="13"/>
      <c r="B613" s="234"/>
      <c r="C613" s="235"/>
      <c r="D613" s="227" t="s">
        <v>187</v>
      </c>
      <c r="E613" s="236" t="s">
        <v>19</v>
      </c>
      <c r="F613" s="237" t="s">
        <v>2349</v>
      </c>
      <c r="G613" s="235"/>
      <c r="H613" s="238">
        <v>182.7</v>
      </c>
      <c r="I613" s="239"/>
      <c r="J613" s="235"/>
      <c r="K613" s="235"/>
      <c r="L613" s="240"/>
      <c r="M613" s="241"/>
      <c r="N613" s="242"/>
      <c r="O613" s="242"/>
      <c r="P613" s="242"/>
      <c r="Q613" s="242"/>
      <c r="R613" s="242"/>
      <c r="S613" s="242"/>
      <c r="T613" s="24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44" t="s">
        <v>187</v>
      </c>
      <c r="AU613" s="244" t="s">
        <v>81</v>
      </c>
      <c r="AV613" s="13" t="s">
        <v>81</v>
      </c>
      <c r="AW613" s="13" t="s">
        <v>33</v>
      </c>
      <c r="AX613" s="13" t="s">
        <v>72</v>
      </c>
      <c r="AY613" s="244" t="s">
        <v>163</v>
      </c>
    </row>
    <row r="614" spans="1:51" s="13" customFormat="1" ht="12">
      <c r="A614" s="13"/>
      <c r="B614" s="234"/>
      <c r="C614" s="235"/>
      <c r="D614" s="227" t="s">
        <v>187</v>
      </c>
      <c r="E614" s="236" t="s">
        <v>19</v>
      </c>
      <c r="F614" s="237" t="s">
        <v>2350</v>
      </c>
      <c r="G614" s="235"/>
      <c r="H614" s="238">
        <v>21.5</v>
      </c>
      <c r="I614" s="239"/>
      <c r="J614" s="235"/>
      <c r="K614" s="235"/>
      <c r="L614" s="240"/>
      <c r="M614" s="241"/>
      <c r="N614" s="242"/>
      <c r="O614" s="242"/>
      <c r="P614" s="242"/>
      <c r="Q614" s="242"/>
      <c r="R614" s="242"/>
      <c r="S614" s="242"/>
      <c r="T614" s="24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44" t="s">
        <v>187</v>
      </c>
      <c r="AU614" s="244" t="s">
        <v>81</v>
      </c>
      <c r="AV614" s="13" t="s">
        <v>81</v>
      </c>
      <c r="AW614" s="13" t="s">
        <v>33</v>
      </c>
      <c r="AX614" s="13" t="s">
        <v>72</v>
      </c>
      <c r="AY614" s="244" t="s">
        <v>163</v>
      </c>
    </row>
    <row r="615" spans="1:51" s="13" customFormat="1" ht="12">
      <c r="A615" s="13"/>
      <c r="B615" s="234"/>
      <c r="C615" s="235"/>
      <c r="D615" s="227" t="s">
        <v>187</v>
      </c>
      <c r="E615" s="236" t="s">
        <v>19</v>
      </c>
      <c r="F615" s="237" t="s">
        <v>2351</v>
      </c>
      <c r="G615" s="235"/>
      <c r="H615" s="238">
        <v>3.92</v>
      </c>
      <c r="I615" s="239"/>
      <c r="J615" s="235"/>
      <c r="K615" s="235"/>
      <c r="L615" s="240"/>
      <c r="M615" s="241"/>
      <c r="N615" s="242"/>
      <c r="O615" s="242"/>
      <c r="P615" s="242"/>
      <c r="Q615" s="242"/>
      <c r="R615" s="242"/>
      <c r="S615" s="242"/>
      <c r="T615" s="24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44" t="s">
        <v>187</v>
      </c>
      <c r="AU615" s="244" t="s">
        <v>81</v>
      </c>
      <c r="AV615" s="13" t="s">
        <v>81</v>
      </c>
      <c r="AW615" s="13" t="s">
        <v>33</v>
      </c>
      <c r="AX615" s="13" t="s">
        <v>72</v>
      </c>
      <c r="AY615" s="244" t="s">
        <v>163</v>
      </c>
    </row>
    <row r="616" spans="1:51" s="14" customFormat="1" ht="12">
      <c r="A616" s="14"/>
      <c r="B616" s="245"/>
      <c r="C616" s="246"/>
      <c r="D616" s="227" t="s">
        <v>187</v>
      </c>
      <c r="E616" s="247" t="s">
        <v>19</v>
      </c>
      <c r="F616" s="248" t="s">
        <v>190</v>
      </c>
      <c r="G616" s="246"/>
      <c r="H616" s="249">
        <v>208.11999999999998</v>
      </c>
      <c r="I616" s="250"/>
      <c r="J616" s="246"/>
      <c r="K616" s="246"/>
      <c r="L616" s="251"/>
      <c r="M616" s="252"/>
      <c r="N616" s="253"/>
      <c r="O616" s="253"/>
      <c r="P616" s="253"/>
      <c r="Q616" s="253"/>
      <c r="R616" s="253"/>
      <c r="S616" s="253"/>
      <c r="T616" s="25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55" t="s">
        <v>187</v>
      </c>
      <c r="AU616" s="255" t="s">
        <v>81</v>
      </c>
      <c r="AV616" s="14" t="s">
        <v>170</v>
      </c>
      <c r="AW616" s="14" t="s">
        <v>33</v>
      </c>
      <c r="AX616" s="14" t="s">
        <v>79</v>
      </c>
      <c r="AY616" s="255" t="s">
        <v>163</v>
      </c>
    </row>
    <row r="617" spans="1:65" s="2" customFormat="1" ht="24.15" customHeight="1">
      <c r="A617" s="40"/>
      <c r="B617" s="41"/>
      <c r="C617" s="214" t="s">
        <v>951</v>
      </c>
      <c r="D617" s="214" t="s">
        <v>165</v>
      </c>
      <c r="E617" s="215" t="s">
        <v>2352</v>
      </c>
      <c r="F617" s="216" t="s">
        <v>2353</v>
      </c>
      <c r="G617" s="217" t="s">
        <v>297</v>
      </c>
      <c r="H617" s="218">
        <v>16</v>
      </c>
      <c r="I617" s="219"/>
      <c r="J617" s="220">
        <f>ROUND(I617*H617,2)</f>
        <v>0</v>
      </c>
      <c r="K617" s="216" t="s">
        <v>169</v>
      </c>
      <c r="L617" s="46"/>
      <c r="M617" s="221" t="s">
        <v>19</v>
      </c>
      <c r="N617" s="222" t="s">
        <v>43</v>
      </c>
      <c r="O617" s="86"/>
      <c r="P617" s="223">
        <f>O617*H617</f>
        <v>0</v>
      </c>
      <c r="Q617" s="223">
        <v>0.00029</v>
      </c>
      <c r="R617" s="223">
        <f>Q617*H617</f>
        <v>0.00464</v>
      </c>
      <c r="S617" s="223">
        <v>0</v>
      </c>
      <c r="T617" s="224">
        <f>S617*H617</f>
        <v>0</v>
      </c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R617" s="225" t="s">
        <v>278</v>
      </c>
      <c r="AT617" s="225" t="s">
        <v>165</v>
      </c>
      <c r="AU617" s="225" t="s">
        <v>81</v>
      </c>
      <c r="AY617" s="19" t="s">
        <v>163</v>
      </c>
      <c r="BE617" s="226">
        <f>IF(N617="základní",J617,0)</f>
        <v>0</v>
      </c>
      <c r="BF617" s="226">
        <f>IF(N617="snížená",J617,0)</f>
        <v>0</v>
      </c>
      <c r="BG617" s="226">
        <f>IF(N617="zákl. přenesená",J617,0)</f>
        <v>0</v>
      </c>
      <c r="BH617" s="226">
        <f>IF(N617="sníž. přenesená",J617,0)</f>
        <v>0</v>
      </c>
      <c r="BI617" s="226">
        <f>IF(N617="nulová",J617,0)</f>
        <v>0</v>
      </c>
      <c r="BJ617" s="19" t="s">
        <v>79</v>
      </c>
      <c r="BK617" s="226">
        <f>ROUND(I617*H617,2)</f>
        <v>0</v>
      </c>
      <c r="BL617" s="19" t="s">
        <v>278</v>
      </c>
      <c r="BM617" s="225" t="s">
        <v>2354</v>
      </c>
    </row>
    <row r="618" spans="1:47" s="2" customFormat="1" ht="12">
      <c r="A618" s="40"/>
      <c r="B618" s="41"/>
      <c r="C618" s="42"/>
      <c r="D618" s="227" t="s">
        <v>172</v>
      </c>
      <c r="E618" s="42"/>
      <c r="F618" s="228" t="s">
        <v>2355</v>
      </c>
      <c r="G618" s="42"/>
      <c r="H618" s="42"/>
      <c r="I618" s="229"/>
      <c r="J618" s="42"/>
      <c r="K618" s="42"/>
      <c r="L618" s="46"/>
      <c r="M618" s="230"/>
      <c r="N618" s="231"/>
      <c r="O618" s="86"/>
      <c r="P618" s="86"/>
      <c r="Q618" s="86"/>
      <c r="R618" s="86"/>
      <c r="S618" s="86"/>
      <c r="T618" s="87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T618" s="19" t="s">
        <v>172</v>
      </c>
      <c r="AU618" s="19" t="s">
        <v>81</v>
      </c>
    </row>
    <row r="619" spans="1:47" s="2" customFormat="1" ht="12">
      <c r="A619" s="40"/>
      <c r="B619" s="41"/>
      <c r="C619" s="42"/>
      <c r="D619" s="232" t="s">
        <v>174</v>
      </c>
      <c r="E619" s="42"/>
      <c r="F619" s="233" t="s">
        <v>2356</v>
      </c>
      <c r="G619" s="42"/>
      <c r="H619" s="42"/>
      <c r="I619" s="229"/>
      <c r="J619" s="42"/>
      <c r="K619" s="42"/>
      <c r="L619" s="46"/>
      <c r="M619" s="230"/>
      <c r="N619" s="231"/>
      <c r="O619" s="86"/>
      <c r="P619" s="86"/>
      <c r="Q619" s="86"/>
      <c r="R619" s="86"/>
      <c r="S619" s="86"/>
      <c r="T619" s="87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T619" s="19" t="s">
        <v>174</v>
      </c>
      <c r="AU619" s="19" t="s">
        <v>81</v>
      </c>
    </row>
    <row r="620" spans="1:51" s="13" customFormat="1" ht="12">
      <c r="A620" s="13"/>
      <c r="B620" s="234"/>
      <c r="C620" s="235"/>
      <c r="D620" s="227" t="s">
        <v>187</v>
      </c>
      <c r="E620" s="236" t="s">
        <v>19</v>
      </c>
      <c r="F620" s="237" t="s">
        <v>208</v>
      </c>
      <c r="G620" s="235"/>
      <c r="H620" s="238">
        <v>6</v>
      </c>
      <c r="I620" s="239"/>
      <c r="J620" s="235"/>
      <c r="K620" s="235"/>
      <c r="L620" s="240"/>
      <c r="M620" s="241"/>
      <c r="N620" s="242"/>
      <c r="O620" s="242"/>
      <c r="P620" s="242"/>
      <c r="Q620" s="242"/>
      <c r="R620" s="242"/>
      <c r="S620" s="242"/>
      <c r="T620" s="24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44" t="s">
        <v>187</v>
      </c>
      <c r="AU620" s="244" t="s">
        <v>81</v>
      </c>
      <c r="AV620" s="13" t="s">
        <v>81</v>
      </c>
      <c r="AW620" s="13" t="s">
        <v>33</v>
      </c>
      <c r="AX620" s="13" t="s">
        <v>72</v>
      </c>
      <c r="AY620" s="244" t="s">
        <v>163</v>
      </c>
    </row>
    <row r="621" spans="1:51" s="13" customFormat="1" ht="12">
      <c r="A621" s="13"/>
      <c r="B621" s="234"/>
      <c r="C621" s="235"/>
      <c r="D621" s="227" t="s">
        <v>187</v>
      </c>
      <c r="E621" s="236" t="s">
        <v>19</v>
      </c>
      <c r="F621" s="237" t="s">
        <v>237</v>
      </c>
      <c r="G621" s="235"/>
      <c r="H621" s="238">
        <v>10</v>
      </c>
      <c r="I621" s="239"/>
      <c r="J621" s="235"/>
      <c r="K621" s="235"/>
      <c r="L621" s="240"/>
      <c r="M621" s="241"/>
      <c r="N621" s="242"/>
      <c r="O621" s="242"/>
      <c r="P621" s="242"/>
      <c r="Q621" s="242"/>
      <c r="R621" s="242"/>
      <c r="S621" s="242"/>
      <c r="T621" s="24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44" t="s">
        <v>187</v>
      </c>
      <c r="AU621" s="244" t="s">
        <v>81</v>
      </c>
      <c r="AV621" s="13" t="s">
        <v>81</v>
      </c>
      <c r="AW621" s="13" t="s">
        <v>33</v>
      </c>
      <c r="AX621" s="13" t="s">
        <v>72</v>
      </c>
      <c r="AY621" s="244" t="s">
        <v>163</v>
      </c>
    </row>
    <row r="622" spans="1:51" s="14" customFormat="1" ht="12">
      <c r="A622" s="14"/>
      <c r="B622" s="245"/>
      <c r="C622" s="246"/>
      <c r="D622" s="227" t="s">
        <v>187</v>
      </c>
      <c r="E622" s="247" t="s">
        <v>19</v>
      </c>
      <c r="F622" s="248" t="s">
        <v>190</v>
      </c>
      <c r="G622" s="246"/>
      <c r="H622" s="249">
        <v>16</v>
      </c>
      <c r="I622" s="250"/>
      <c r="J622" s="246"/>
      <c r="K622" s="246"/>
      <c r="L622" s="251"/>
      <c r="M622" s="252"/>
      <c r="N622" s="253"/>
      <c r="O622" s="253"/>
      <c r="P622" s="253"/>
      <c r="Q622" s="253"/>
      <c r="R622" s="253"/>
      <c r="S622" s="253"/>
      <c r="T622" s="25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55" t="s">
        <v>187</v>
      </c>
      <c r="AU622" s="255" t="s">
        <v>81</v>
      </c>
      <c r="AV622" s="14" t="s">
        <v>170</v>
      </c>
      <c r="AW622" s="14" t="s">
        <v>33</v>
      </c>
      <c r="AX622" s="14" t="s">
        <v>79</v>
      </c>
      <c r="AY622" s="255" t="s">
        <v>163</v>
      </c>
    </row>
    <row r="623" spans="1:65" s="2" customFormat="1" ht="21.75" customHeight="1">
      <c r="A623" s="40"/>
      <c r="B623" s="41"/>
      <c r="C623" s="214" t="s">
        <v>958</v>
      </c>
      <c r="D623" s="214" t="s">
        <v>165</v>
      </c>
      <c r="E623" s="215" t="s">
        <v>2357</v>
      </c>
      <c r="F623" s="216" t="s">
        <v>2358</v>
      </c>
      <c r="G623" s="217" t="s">
        <v>297</v>
      </c>
      <c r="H623" s="218">
        <v>4</v>
      </c>
      <c r="I623" s="219"/>
      <c r="J623" s="220">
        <f>ROUND(I623*H623,2)</f>
        <v>0</v>
      </c>
      <c r="K623" s="216" t="s">
        <v>169</v>
      </c>
      <c r="L623" s="46"/>
      <c r="M623" s="221" t="s">
        <v>19</v>
      </c>
      <c r="N623" s="222" t="s">
        <v>43</v>
      </c>
      <c r="O623" s="86"/>
      <c r="P623" s="223">
        <f>O623*H623</f>
        <v>0</v>
      </c>
      <c r="Q623" s="223">
        <v>5E-05</v>
      </c>
      <c r="R623" s="223">
        <f>Q623*H623</f>
        <v>0.0002</v>
      </c>
      <c r="S623" s="223">
        <v>0</v>
      </c>
      <c r="T623" s="224">
        <f>S623*H623</f>
        <v>0</v>
      </c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R623" s="225" t="s">
        <v>278</v>
      </c>
      <c r="AT623" s="225" t="s">
        <v>165</v>
      </c>
      <c r="AU623" s="225" t="s">
        <v>81</v>
      </c>
      <c r="AY623" s="19" t="s">
        <v>163</v>
      </c>
      <c r="BE623" s="226">
        <f>IF(N623="základní",J623,0)</f>
        <v>0</v>
      </c>
      <c r="BF623" s="226">
        <f>IF(N623="snížená",J623,0)</f>
        <v>0</v>
      </c>
      <c r="BG623" s="226">
        <f>IF(N623="zákl. přenesená",J623,0)</f>
        <v>0</v>
      </c>
      <c r="BH623" s="226">
        <f>IF(N623="sníž. přenesená",J623,0)</f>
        <v>0</v>
      </c>
      <c r="BI623" s="226">
        <f>IF(N623="nulová",J623,0)</f>
        <v>0</v>
      </c>
      <c r="BJ623" s="19" t="s">
        <v>79</v>
      </c>
      <c r="BK623" s="226">
        <f>ROUND(I623*H623,2)</f>
        <v>0</v>
      </c>
      <c r="BL623" s="19" t="s">
        <v>278</v>
      </c>
      <c r="BM623" s="225" t="s">
        <v>2359</v>
      </c>
    </row>
    <row r="624" spans="1:47" s="2" customFormat="1" ht="12">
      <c r="A624" s="40"/>
      <c r="B624" s="41"/>
      <c r="C624" s="42"/>
      <c r="D624" s="227" t="s">
        <v>172</v>
      </c>
      <c r="E624" s="42"/>
      <c r="F624" s="228" t="s">
        <v>2360</v>
      </c>
      <c r="G624" s="42"/>
      <c r="H624" s="42"/>
      <c r="I624" s="229"/>
      <c r="J624" s="42"/>
      <c r="K624" s="42"/>
      <c r="L624" s="46"/>
      <c r="M624" s="230"/>
      <c r="N624" s="231"/>
      <c r="O624" s="86"/>
      <c r="P624" s="86"/>
      <c r="Q624" s="86"/>
      <c r="R624" s="86"/>
      <c r="S624" s="86"/>
      <c r="T624" s="87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T624" s="19" t="s">
        <v>172</v>
      </c>
      <c r="AU624" s="19" t="s">
        <v>81</v>
      </c>
    </row>
    <row r="625" spans="1:47" s="2" customFormat="1" ht="12">
      <c r="A625" s="40"/>
      <c r="B625" s="41"/>
      <c r="C625" s="42"/>
      <c r="D625" s="232" t="s">
        <v>174</v>
      </c>
      <c r="E625" s="42"/>
      <c r="F625" s="233" t="s">
        <v>2361</v>
      </c>
      <c r="G625" s="42"/>
      <c r="H625" s="42"/>
      <c r="I625" s="229"/>
      <c r="J625" s="42"/>
      <c r="K625" s="42"/>
      <c r="L625" s="46"/>
      <c r="M625" s="230"/>
      <c r="N625" s="231"/>
      <c r="O625" s="86"/>
      <c r="P625" s="86"/>
      <c r="Q625" s="86"/>
      <c r="R625" s="86"/>
      <c r="S625" s="86"/>
      <c r="T625" s="87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T625" s="19" t="s">
        <v>174</v>
      </c>
      <c r="AU625" s="19" t="s">
        <v>81</v>
      </c>
    </row>
    <row r="626" spans="1:65" s="2" customFormat="1" ht="24.15" customHeight="1">
      <c r="A626" s="40"/>
      <c r="B626" s="41"/>
      <c r="C626" s="256" t="s">
        <v>964</v>
      </c>
      <c r="D626" s="256" t="s">
        <v>279</v>
      </c>
      <c r="E626" s="257" t="s">
        <v>2362</v>
      </c>
      <c r="F626" s="258" t="s">
        <v>2363</v>
      </c>
      <c r="G626" s="259" t="s">
        <v>297</v>
      </c>
      <c r="H626" s="260">
        <v>4</v>
      </c>
      <c r="I626" s="261"/>
      <c r="J626" s="262">
        <f>ROUND(I626*H626,2)</f>
        <v>0</v>
      </c>
      <c r="K626" s="258" t="s">
        <v>169</v>
      </c>
      <c r="L626" s="263"/>
      <c r="M626" s="264" t="s">
        <v>19</v>
      </c>
      <c r="N626" s="265" t="s">
        <v>43</v>
      </c>
      <c r="O626" s="86"/>
      <c r="P626" s="223">
        <f>O626*H626</f>
        <v>0</v>
      </c>
      <c r="Q626" s="223">
        <v>0.001</v>
      </c>
      <c r="R626" s="223">
        <f>Q626*H626</f>
        <v>0.004</v>
      </c>
      <c r="S626" s="223">
        <v>0</v>
      </c>
      <c r="T626" s="224">
        <f>S626*H626</f>
        <v>0</v>
      </c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R626" s="225" t="s">
        <v>381</v>
      </c>
      <c r="AT626" s="225" t="s">
        <v>279</v>
      </c>
      <c r="AU626" s="225" t="s">
        <v>81</v>
      </c>
      <c r="AY626" s="19" t="s">
        <v>163</v>
      </c>
      <c r="BE626" s="226">
        <f>IF(N626="základní",J626,0)</f>
        <v>0</v>
      </c>
      <c r="BF626" s="226">
        <f>IF(N626="snížená",J626,0)</f>
        <v>0</v>
      </c>
      <c r="BG626" s="226">
        <f>IF(N626="zákl. přenesená",J626,0)</f>
        <v>0</v>
      </c>
      <c r="BH626" s="226">
        <f>IF(N626="sníž. přenesená",J626,0)</f>
        <v>0</v>
      </c>
      <c r="BI626" s="226">
        <f>IF(N626="nulová",J626,0)</f>
        <v>0</v>
      </c>
      <c r="BJ626" s="19" t="s">
        <v>79</v>
      </c>
      <c r="BK626" s="226">
        <f>ROUND(I626*H626,2)</f>
        <v>0</v>
      </c>
      <c r="BL626" s="19" t="s">
        <v>278</v>
      </c>
      <c r="BM626" s="225" t="s">
        <v>2364</v>
      </c>
    </row>
    <row r="627" spans="1:47" s="2" customFormat="1" ht="12">
      <c r="A627" s="40"/>
      <c r="B627" s="41"/>
      <c r="C627" s="42"/>
      <c r="D627" s="227" t="s">
        <v>172</v>
      </c>
      <c r="E627" s="42"/>
      <c r="F627" s="228" t="s">
        <v>2363</v>
      </c>
      <c r="G627" s="42"/>
      <c r="H627" s="42"/>
      <c r="I627" s="229"/>
      <c r="J627" s="42"/>
      <c r="K627" s="42"/>
      <c r="L627" s="46"/>
      <c r="M627" s="230"/>
      <c r="N627" s="231"/>
      <c r="O627" s="86"/>
      <c r="P627" s="86"/>
      <c r="Q627" s="86"/>
      <c r="R627" s="86"/>
      <c r="S627" s="86"/>
      <c r="T627" s="87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T627" s="19" t="s">
        <v>172</v>
      </c>
      <c r="AU627" s="19" t="s">
        <v>81</v>
      </c>
    </row>
    <row r="628" spans="1:65" s="2" customFormat="1" ht="24.15" customHeight="1">
      <c r="A628" s="40"/>
      <c r="B628" s="41"/>
      <c r="C628" s="214" t="s">
        <v>970</v>
      </c>
      <c r="D628" s="214" t="s">
        <v>165</v>
      </c>
      <c r="E628" s="215" t="s">
        <v>2365</v>
      </c>
      <c r="F628" s="216" t="s">
        <v>2366</v>
      </c>
      <c r="G628" s="217" t="s">
        <v>223</v>
      </c>
      <c r="H628" s="218">
        <v>12.691</v>
      </c>
      <c r="I628" s="219"/>
      <c r="J628" s="220">
        <f>ROUND(I628*H628,2)</f>
        <v>0</v>
      </c>
      <c r="K628" s="216" t="s">
        <v>169</v>
      </c>
      <c r="L628" s="46"/>
      <c r="M628" s="221" t="s">
        <v>19</v>
      </c>
      <c r="N628" s="222" t="s">
        <v>43</v>
      </c>
      <c r="O628" s="86"/>
      <c r="P628" s="223">
        <f>O628*H628</f>
        <v>0</v>
      </c>
      <c r="Q628" s="223">
        <v>0</v>
      </c>
      <c r="R628" s="223">
        <f>Q628*H628</f>
        <v>0</v>
      </c>
      <c r="S628" s="223">
        <v>0</v>
      </c>
      <c r="T628" s="224">
        <f>S628*H628</f>
        <v>0</v>
      </c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R628" s="225" t="s">
        <v>278</v>
      </c>
      <c r="AT628" s="225" t="s">
        <v>165</v>
      </c>
      <c r="AU628" s="225" t="s">
        <v>81</v>
      </c>
      <c r="AY628" s="19" t="s">
        <v>163</v>
      </c>
      <c r="BE628" s="226">
        <f>IF(N628="základní",J628,0)</f>
        <v>0</v>
      </c>
      <c r="BF628" s="226">
        <f>IF(N628="snížená",J628,0)</f>
        <v>0</v>
      </c>
      <c r="BG628" s="226">
        <f>IF(N628="zákl. přenesená",J628,0)</f>
        <v>0</v>
      </c>
      <c r="BH628" s="226">
        <f>IF(N628="sníž. přenesená",J628,0)</f>
        <v>0</v>
      </c>
      <c r="BI628" s="226">
        <f>IF(N628="nulová",J628,0)</f>
        <v>0</v>
      </c>
      <c r="BJ628" s="19" t="s">
        <v>79</v>
      </c>
      <c r="BK628" s="226">
        <f>ROUND(I628*H628,2)</f>
        <v>0</v>
      </c>
      <c r="BL628" s="19" t="s">
        <v>278</v>
      </c>
      <c r="BM628" s="225" t="s">
        <v>2367</v>
      </c>
    </row>
    <row r="629" spans="1:47" s="2" customFormat="1" ht="12">
      <c r="A629" s="40"/>
      <c r="B629" s="41"/>
      <c r="C629" s="42"/>
      <c r="D629" s="227" t="s">
        <v>172</v>
      </c>
      <c r="E629" s="42"/>
      <c r="F629" s="228" t="s">
        <v>2368</v>
      </c>
      <c r="G629" s="42"/>
      <c r="H629" s="42"/>
      <c r="I629" s="229"/>
      <c r="J629" s="42"/>
      <c r="K629" s="42"/>
      <c r="L629" s="46"/>
      <c r="M629" s="230"/>
      <c r="N629" s="231"/>
      <c r="O629" s="86"/>
      <c r="P629" s="86"/>
      <c r="Q629" s="86"/>
      <c r="R629" s="86"/>
      <c r="S629" s="86"/>
      <c r="T629" s="87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T629" s="19" t="s">
        <v>172</v>
      </c>
      <c r="AU629" s="19" t="s">
        <v>81</v>
      </c>
    </row>
    <row r="630" spans="1:47" s="2" customFormat="1" ht="12">
      <c r="A630" s="40"/>
      <c r="B630" s="41"/>
      <c r="C630" s="42"/>
      <c r="D630" s="232" t="s">
        <v>174</v>
      </c>
      <c r="E630" s="42"/>
      <c r="F630" s="233" t="s">
        <v>2369</v>
      </c>
      <c r="G630" s="42"/>
      <c r="H630" s="42"/>
      <c r="I630" s="229"/>
      <c r="J630" s="42"/>
      <c r="K630" s="42"/>
      <c r="L630" s="46"/>
      <c r="M630" s="230"/>
      <c r="N630" s="231"/>
      <c r="O630" s="86"/>
      <c r="P630" s="86"/>
      <c r="Q630" s="86"/>
      <c r="R630" s="86"/>
      <c r="S630" s="86"/>
      <c r="T630" s="87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T630" s="19" t="s">
        <v>174</v>
      </c>
      <c r="AU630" s="19" t="s">
        <v>81</v>
      </c>
    </row>
    <row r="631" spans="1:63" s="12" customFormat="1" ht="22.8" customHeight="1">
      <c r="A631" s="12"/>
      <c r="B631" s="198"/>
      <c r="C631" s="199"/>
      <c r="D631" s="200" t="s">
        <v>71</v>
      </c>
      <c r="E631" s="212" t="s">
        <v>1019</v>
      </c>
      <c r="F631" s="212" t="s">
        <v>1020</v>
      </c>
      <c r="G631" s="199"/>
      <c r="H631" s="199"/>
      <c r="I631" s="202"/>
      <c r="J631" s="213">
        <f>BK631</f>
        <v>0</v>
      </c>
      <c r="K631" s="199"/>
      <c r="L631" s="204"/>
      <c r="M631" s="205"/>
      <c r="N631" s="206"/>
      <c r="O631" s="206"/>
      <c r="P631" s="207">
        <f>SUM(P632:P707)</f>
        <v>0</v>
      </c>
      <c r="Q631" s="206"/>
      <c r="R631" s="207">
        <f>SUM(R632:R707)</f>
        <v>22.08087076</v>
      </c>
      <c r="S631" s="206"/>
      <c r="T631" s="208">
        <f>SUM(T632:T707)</f>
        <v>5.1783681999999995</v>
      </c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R631" s="209" t="s">
        <v>81</v>
      </c>
      <c r="AT631" s="210" t="s">
        <v>71</v>
      </c>
      <c r="AU631" s="210" t="s">
        <v>79</v>
      </c>
      <c r="AY631" s="209" t="s">
        <v>163</v>
      </c>
      <c r="BK631" s="211">
        <f>SUM(BK632:BK707)</f>
        <v>0</v>
      </c>
    </row>
    <row r="632" spans="1:65" s="2" customFormat="1" ht="24.15" customHeight="1">
      <c r="A632" s="40"/>
      <c r="B632" s="41"/>
      <c r="C632" s="214" t="s">
        <v>976</v>
      </c>
      <c r="D632" s="214" t="s">
        <v>165</v>
      </c>
      <c r="E632" s="215" t="s">
        <v>2370</v>
      </c>
      <c r="F632" s="216" t="s">
        <v>2371</v>
      </c>
      <c r="G632" s="217" t="s">
        <v>168</v>
      </c>
      <c r="H632" s="218">
        <v>105</v>
      </c>
      <c r="I632" s="219"/>
      <c r="J632" s="220">
        <f>ROUND(I632*H632,2)</f>
        <v>0</v>
      </c>
      <c r="K632" s="216" t="s">
        <v>169</v>
      </c>
      <c r="L632" s="46"/>
      <c r="M632" s="221" t="s">
        <v>19</v>
      </c>
      <c r="N632" s="222" t="s">
        <v>43</v>
      </c>
      <c r="O632" s="86"/>
      <c r="P632" s="223">
        <f>O632*H632</f>
        <v>0</v>
      </c>
      <c r="Q632" s="223">
        <v>0.0003</v>
      </c>
      <c r="R632" s="223">
        <f>Q632*H632</f>
        <v>0.0315</v>
      </c>
      <c r="S632" s="223">
        <v>0</v>
      </c>
      <c r="T632" s="224">
        <f>S632*H632</f>
        <v>0</v>
      </c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R632" s="225" t="s">
        <v>278</v>
      </c>
      <c r="AT632" s="225" t="s">
        <v>165</v>
      </c>
      <c r="AU632" s="225" t="s">
        <v>81</v>
      </c>
      <c r="AY632" s="19" t="s">
        <v>163</v>
      </c>
      <c r="BE632" s="226">
        <f>IF(N632="základní",J632,0)</f>
        <v>0</v>
      </c>
      <c r="BF632" s="226">
        <f>IF(N632="snížená",J632,0)</f>
        <v>0</v>
      </c>
      <c r="BG632" s="226">
        <f>IF(N632="zákl. přenesená",J632,0)</f>
        <v>0</v>
      </c>
      <c r="BH632" s="226">
        <f>IF(N632="sníž. přenesená",J632,0)</f>
        <v>0</v>
      </c>
      <c r="BI632" s="226">
        <f>IF(N632="nulová",J632,0)</f>
        <v>0</v>
      </c>
      <c r="BJ632" s="19" t="s">
        <v>79</v>
      </c>
      <c r="BK632" s="226">
        <f>ROUND(I632*H632,2)</f>
        <v>0</v>
      </c>
      <c r="BL632" s="19" t="s">
        <v>278</v>
      </c>
      <c r="BM632" s="225" t="s">
        <v>2372</v>
      </c>
    </row>
    <row r="633" spans="1:47" s="2" customFormat="1" ht="12">
      <c r="A633" s="40"/>
      <c r="B633" s="41"/>
      <c r="C633" s="42"/>
      <c r="D633" s="227" t="s">
        <v>172</v>
      </c>
      <c r="E633" s="42"/>
      <c r="F633" s="228" t="s">
        <v>2373</v>
      </c>
      <c r="G633" s="42"/>
      <c r="H633" s="42"/>
      <c r="I633" s="229"/>
      <c r="J633" s="42"/>
      <c r="K633" s="42"/>
      <c r="L633" s="46"/>
      <c r="M633" s="230"/>
      <c r="N633" s="231"/>
      <c r="O633" s="86"/>
      <c r="P633" s="86"/>
      <c r="Q633" s="86"/>
      <c r="R633" s="86"/>
      <c r="S633" s="86"/>
      <c r="T633" s="87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T633" s="19" t="s">
        <v>172</v>
      </c>
      <c r="AU633" s="19" t="s">
        <v>81</v>
      </c>
    </row>
    <row r="634" spans="1:47" s="2" customFormat="1" ht="12">
      <c r="A634" s="40"/>
      <c r="B634" s="41"/>
      <c r="C634" s="42"/>
      <c r="D634" s="232" t="s">
        <v>174</v>
      </c>
      <c r="E634" s="42"/>
      <c r="F634" s="233" t="s">
        <v>2374</v>
      </c>
      <c r="G634" s="42"/>
      <c r="H634" s="42"/>
      <c r="I634" s="229"/>
      <c r="J634" s="42"/>
      <c r="K634" s="42"/>
      <c r="L634" s="46"/>
      <c r="M634" s="230"/>
      <c r="N634" s="231"/>
      <c r="O634" s="86"/>
      <c r="P634" s="86"/>
      <c r="Q634" s="86"/>
      <c r="R634" s="86"/>
      <c r="S634" s="86"/>
      <c r="T634" s="87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T634" s="19" t="s">
        <v>174</v>
      </c>
      <c r="AU634" s="19" t="s">
        <v>81</v>
      </c>
    </row>
    <row r="635" spans="1:51" s="13" customFormat="1" ht="12">
      <c r="A635" s="13"/>
      <c r="B635" s="234"/>
      <c r="C635" s="235"/>
      <c r="D635" s="227" t="s">
        <v>187</v>
      </c>
      <c r="E635" s="236" t="s">
        <v>19</v>
      </c>
      <c r="F635" s="237" t="s">
        <v>849</v>
      </c>
      <c r="G635" s="235"/>
      <c r="H635" s="238">
        <v>105</v>
      </c>
      <c r="I635" s="239"/>
      <c r="J635" s="235"/>
      <c r="K635" s="235"/>
      <c r="L635" s="240"/>
      <c r="M635" s="241"/>
      <c r="N635" s="242"/>
      <c r="O635" s="242"/>
      <c r="P635" s="242"/>
      <c r="Q635" s="242"/>
      <c r="R635" s="242"/>
      <c r="S635" s="242"/>
      <c r="T635" s="24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44" t="s">
        <v>187</v>
      </c>
      <c r="AU635" s="244" t="s">
        <v>81</v>
      </c>
      <c r="AV635" s="13" t="s">
        <v>81</v>
      </c>
      <c r="AW635" s="13" t="s">
        <v>33</v>
      </c>
      <c r="AX635" s="13" t="s">
        <v>79</v>
      </c>
      <c r="AY635" s="244" t="s">
        <v>163</v>
      </c>
    </row>
    <row r="636" spans="1:65" s="2" customFormat="1" ht="24.15" customHeight="1">
      <c r="A636" s="40"/>
      <c r="B636" s="41"/>
      <c r="C636" s="256" t="s">
        <v>982</v>
      </c>
      <c r="D636" s="256" t="s">
        <v>279</v>
      </c>
      <c r="E636" s="257" t="s">
        <v>2375</v>
      </c>
      <c r="F636" s="258" t="s">
        <v>2376</v>
      </c>
      <c r="G636" s="259" t="s">
        <v>168</v>
      </c>
      <c r="H636" s="260">
        <v>110.25</v>
      </c>
      <c r="I636" s="261"/>
      <c r="J636" s="262">
        <f>ROUND(I636*H636,2)</f>
        <v>0</v>
      </c>
      <c r="K636" s="258" t="s">
        <v>169</v>
      </c>
      <c r="L636" s="263"/>
      <c r="M636" s="264" t="s">
        <v>19</v>
      </c>
      <c r="N636" s="265" t="s">
        <v>43</v>
      </c>
      <c r="O636" s="86"/>
      <c r="P636" s="223">
        <f>O636*H636</f>
        <v>0</v>
      </c>
      <c r="Q636" s="223">
        <v>0.0042</v>
      </c>
      <c r="R636" s="223">
        <f>Q636*H636</f>
        <v>0.46304999999999996</v>
      </c>
      <c r="S636" s="223">
        <v>0</v>
      </c>
      <c r="T636" s="224">
        <f>S636*H636</f>
        <v>0</v>
      </c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R636" s="225" t="s">
        <v>381</v>
      </c>
      <c r="AT636" s="225" t="s">
        <v>279</v>
      </c>
      <c r="AU636" s="225" t="s">
        <v>81</v>
      </c>
      <c r="AY636" s="19" t="s">
        <v>163</v>
      </c>
      <c r="BE636" s="226">
        <f>IF(N636="základní",J636,0)</f>
        <v>0</v>
      </c>
      <c r="BF636" s="226">
        <f>IF(N636="snížená",J636,0)</f>
        <v>0</v>
      </c>
      <c r="BG636" s="226">
        <f>IF(N636="zákl. přenesená",J636,0)</f>
        <v>0</v>
      </c>
      <c r="BH636" s="226">
        <f>IF(N636="sníž. přenesená",J636,0)</f>
        <v>0</v>
      </c>
      <c r="BI636" s="226">
        <f>IF(N636="nulová",J636,0)</f>
        <v>0</v>
      </c>
      <c r="BJ636" s="19" t="s">
        <v>79</v>
      </c>
      <c r="BK636" s="226">
        <f>ROUND(I636*H636,2)</f>
        <v>0</v>
      </c>
      <c r="BL636" s="19" t="s">
        <v>278</v>
      </c>
      <c r="BM636" s="225" t="s">
        <v>2377</v>
      </c>
    </row>
    <row r="637" spans="1:47" s="2" customFormat="1" ht="12">
      <c r="A637" s="40"/>
      <c r="B637" s="41"/>
      <c r="C637" s="42"/>
      <c r="D637" s="227" t="s">
        <v>172</v>
      </c>
      <c r="E637" s="42"/>
      <c r="F637" s="228" t="s">
        <v>2376</v>
      </c>
      <c r="G637" s="42"/>
      <c r="H637" s="42"/>
      <c r="I637" s="229"/>
      <c r="J637" s="42"/>
      <c r="K637" s="42"/>
      <c r="L637" s="46"/>
      <c r="M637" s="230"/>
      <c r="N637" s="231"/>
      <c r="O637" s="86"/>
      <c r="P637" s="86"/>
      <c r="Q637" s="86"/>
      <c r="R637" s="86"/>
      <c r="S637" s="86"/>
      <c r="T637" s="87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T637" s="19" t="s">
        <v>172</v>
      </c>
      <c r="AU637" s="19" t="s">
        <v>81</v>
      </c>
    </row>
    <row r="638" spans="1:51" s="13" customFormat="1" ht="12">
      <c r="A638" s="13"/>
      <c r="B638" s="234"/>
      <c r="C638" s="235"/>
      <c r="D638" s="227" t="s">
        <v>187</v>
      </c>
      <c r="E638" s="235"/>
      <c r="F638" s="237" t="s">
        <v>2378</v>
      </c>
      <c r="G638" s="235"/>
      <c r="H638" s="238">
        <v>110.25</v>
      </c>
      <c r="I638" s="239"/>
      <c r="J638" s="235"/>
      <c r="K638" s="235"/>
      <c r="L638" s="240"/>
      <c r="M638" s="241"/>
      <c r="N638" s="242"/>
      <c r="O638" s="242"/>
      <c r="P638" s="242"/>
      <c r="Q638" s="242"/>
      <c r="R638" s="242"/>
      <c r="S638" s="242"/>
      <c r="T638" s="24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44" t="s">
        <v>187</v>
      </c>
      <c r="AU638" s="244" t="s">
        <v>81</v>
      </c>
      <c r="AV638" s="13" t="s">
        <v>81</v>
      </c>
      <c r="AW638" s="13" t="s">
        <v>4</v>
      </c>
      <c r="AX638" s="13" t="s">
        <v>79</v>
      </c>
      <c r="AY638" s="244" t="s">
        <v>163</v>
      </c>
    </row>
    <row r="639" spans="1:65" s="2" customFormat="1" ht="33" customHeight="1">
      <c r="A639" s="40"/>
      <c r="B639" s="41"/>
      <c r="C639" s="214" t="s">
        <v>988</v>
      </c>
      <c r="D639" s="214" t="s">
        <v>165</v>
      </c>
      <c r="E639" s="215" t="s">
        <v>2379</v>
      </c>
      <c r="F639" s="216" t="s">
        <v>2380</v>
      </c>
      <c r="G639" s="217" t="s">
        <v>168</v>
      </c>
      <c r="H639" s="218">
        <v>26.649</v>
      </c>
      <c r="I639" s="219"/>
      <c r="J639" s="220">
        <f>ROUND(I639*H639,2)</f>
        <v>0</v>
      </c>
      <c r="K639" s="216" t="s">
        <v>169</v>
      </c>
      <c r="L639" s="46"/>
      <c r="M639" s="221" t="s">
        <v>19</v>
      </c>
      <c r="N639" s="222" t="s">
        <v>43</v>
      </c>
      <c r="O639" s="86"/>
      <c r="P639" s="223">
        <f>O639*H639</f>
        <v>0</v>
      </c>
      <c r="Q639" s="223">
        <v>0</v>
      </c>
      <c r="R639" s="223">
        <f>Q639*H639</f>
        <v>0</v>
      </c>
      <c r="S639" s="223">
        <v>0.0018</v>
      </c>
      <c r="T639" s="224">
        <f>S639*H639</f>
        <v>0.0479682</v>
      </c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R639" s="225" t="s">
        <v>278</v>
      </c>
      <c r="AT639" s="225" t="s">
        <v>165</v>
      </c>
      <c r="AU639" s="225" t="s">
        <v>81</v>
      </c>
      <c r="AY639" s="19" t="s">
        <v>163</v>
      </c>
      <c r="BE639" s="226">
        <f>IF(N639="základní",J639,0)</f>
        <v>0</v>
      </c>
      <c r="BF639" s="226">
        <f>IF(N639="snížená",J639,0)</f>
        <v>0</v>
      </c>
      <c r="BG639" s="226">
        <f>IF(N639="zákl. přenesená",J639,0)</f>
        <v>0</v>
      </c>
      <c r="BH639" s="226">
        <f>IF(N639="sníž. přenesená",J639,0)</f>
        <v>0</v>
      </c>
      <c r="BI639" s="226">
        <f>IF(N639="nulová",J639,0)</f>
        <v>0</v>
      </c>
      <c r="BJ639" s="19" t="s">
        <v>79</v>
      </c>
      <c r="BK639" s="226">
        <f>ROUND(I639*H639,2)</f>
        <v>0</v>
      </c>
      <c r="BL639" s="19" t="s">
        <v>278</v>
      </c>
      <c r="BM639" s="225" t="s">
        <v>2381</v>
      </c>
    </row>
    <row r="640" spans="1:47" s="2" customFormat="1" ht="12">
      <c r="A640" s="40"/>
      <c r="B640" s="41"/>
      <c r="C640" s="42"/>
      <c r="D640" s="227" t="s">
        <v>172</v>
      </c>
      <c r="E640" s="42"/>
      <c r="F640" s="228" t="s">
        <v>2382</v>
      </c>
      <c r="G640" s="42"/>
      <c r="H640" s="42"/>
      <c r="I640" s="229"/>
      <c r="J640" s="42"/>
      <c r="K640" s="42"/>
      <c r="L640" s="46"/>
      <c r="M640" s="230"/>
      <c r="N640" s="231"/>
      <c r="O640" s="86"/>
      <c r="P640" s="86"/>
      <c r="Q640" s="86"/>
      <c r="R640" s="86"/>
      <c r="S640" s="86"/>
      <c r="T640" s="87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T640" s="19" t="s">
        <v>172</v>
      </c>
      <c r="AU640" s="19" t="s">
        <v>81</v>
      </c>
    </row>
    <row r="641" spans="1:47" s="2" customFormat="1" ht="12">
      <c r="A641" s="40"/>
      <c r="B641" s="41"/>
      <c r="C641" s="42"/>
      <c r="D641" s="232" t="s">
        <v>174</v>
      </c>
      <c r="E641" s="42"/>
      <c r="F641" s="233" t="s">
        <v>2383</v>
      </c>
      <c r="G641" s="42"/>
      <c r="H641" s="42"/>
      <c r="I641" s="229"/>
      <c r="J641" s="42"/>
      <c r="K641" s="42"/>
      <c r="L641" s="46"/>
      <c r="M641" s="230"/>
      <c r="N641" s="231"/>
      <c r="O641" s="86"/>
      <c r="P641" s="86"/>
      <c r="Q641" s="86"/>
      <c r="R641" s="86"/>
      <c r="S641" s="86"/>
      <c r="T641" s="87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T641" s="19" t="s">
        <v>174</v>
      </c>
      <c r="AU641" s="19" t="s">
        <v>81</v>
      </c>
    </row>
    <row r="642" spans="1:65" s="2" customFormat="1" ht="33" customHeight="1">
      <c r="A642" s="40"/>
      <c r="B642" s="41"/>
      <c r="C642" s="214" t="s">
        <v>994</v>
      </c>
      <c r="D642" s="214" t="s">
        <v>165</v>
      </c>
      <c r="E642" s="215" t="s">
        <v>2384</v>
      </c>
      <c r="F642" s="216" t="s">
        <v>2385</v>
      </c>
      <c r="G642" s="217" t="s">
        <v>168</v>
      </c>
      <c r="H642" s="218">
        <v>968</v>
      </c>
      <c r="I642" s="219"/>
      <c r="J642" s="220">
        <f>ROUND(I642*H642,2)</f>
        <v>0</v>
      </c>
      <c r="K642" s="216" t="s">
        <v>169</v>
      </c>
      <c r="L642" s="46"/>
      <c r="M642" s="221" t="s">
        <v>19</v>
      </c>
      <c r="N642" s="222" t="s">
        <v>43</v>
      </c>
      <c r="O642" s="86"/>
      <c r="P642" s="223">
        <f>O642*H642</f>
        <v>0</v>
      </c>
      <c r="Q642" s="223">
        <v>0</v>
      </c>
      <c r="R642" s="223">
        <f>Q642*H642</f>
        <v>0</v>
      </c>
      <c r="S642" s="223">
        <v>0.0053</v>
      </c>
      <c r="T642" s="224">
        <f>S642*H642</f>
        <v>5.1304</v>
      </c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R642" s="225" t="s">
        <v>278</v>
      </c>
      <c r="AT642" s="225" t="s">
        <v>165</v>
      </c>
      <c r="AU642" s="225" t="s">
        <v>81</v>
      </c>
      <c r="AY642" s="19" t="s">
        <v>163</v>
      </c>
      <c r="BE642" s="226">
        <f>IF(N642="základní",J642,0)</f>
        <v>0</v>
      </c>
      <c r="BF642" s="226">
        <f>IF(N642="snížená",J642,0)</f>
        <v>0</v>
      </c>
      <c r="BG642" s="226">
        <f>IF(N642="zákl. přenesená",J642,0)</f>
        <v>0</v>
      </c>
      <c r="BH642" s="226">
        <f>IF(N642="sníž. přenesená",J642,0)</f>
        <v>0</v>
      </c>
      <c r="BI642" s="226">
        <f>IF(N642="nulová",J642,0)</f>
        <v>0</v>
      </c>
      <c r="BJ642" s="19" t="s">
        <v>79</v>
      </c>
      <c r="BK642" s="226">
        <f>ROUND(I642*H642,2)</f>
        <v>0</v>
      </c>
      <c r="BL642" s="19" t="s">
        <v>278</v>
      </c>
      <c r="BM642" s="225" t="s">
        <v>2386</v>
      </c>
    </row>
    <row r="643" spans="1:47" s="2" customFormat="1" ht="12">
      <c r="A643" s="40"/>
      <c r="B643" s="41"/>
      <c r="C643" s="42"/>
      <c r="D643" s="227" t="s">
        <v>172</v>
      </c>
      <c r="E643" s="42"/>
      <c r="F643" s="228" t="s">
        <v>2387</v>
      </c>
      <c r="G643" s="42"/>
      <c r="H643" s="42"/>
      <c r="I643" s="229"/>
      <c r="J643" s="42"/>
      <c r="K643" s="42"/>
      <c r="L643" s="46"/>
      <c r="M643" s="230"/>
      <c r="N643" s="231"/>
      <c r="O643" s="86"/>
      <c r="P643" s="86"/>
      <c r="Q643" s="86"/>
      <c r="R643" s="86"/>
      <c r="S643" s="86"/>
      <c r="T643" s="87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T643" s="19" t="s">
        <v>172</v>
      </c>
      <c r="AU643" s="19" t="s">
        <v>81</v>
      </c>
    </row>
    <row r="644" spans="1:47" s="2" customFormat="1" ht="12">
      <c r="A644" s="40"/>
      <c r="B644" s="41"/>
      <c r="C644" s="42"/>
      <c r="D644" s="232" t="s">
        <v>174</v>
      </c>
      <c r="E644" s="42"/>
      <c r="F644" s="233" t="s">
        <v>2388</v>
      </c>
      <c r="G644" s="42"/>
      <c r="H644" s="42"/>
      <c r="I644" s="229"/>
      <c r="J644" s="42"/>
      <c r="K644" s="42"/>
      <c r="L644" s="46"/>
      <c r="M644" s="230"/>
      <c r="N644" s="231"/>
      <c r="O644" s="86"/>
      <c r="P644" s="86"/>
      <c r="Q644" s="86"/>
      <c r="R644" s="86"/>
      <c r="S644" s="86"/>
      <c r="T644" s="87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T644" s="19" t="s">
        <v>174</v>
      </c>
      <c r="AU644" s="19" t="s">
        <v>81</v>
      </c>
    </row>
    <row r="645" spans="1:65" s="2" customFormat="1" ht="33" customHeight="1">
      <c r="A645" s="40"/>
      <c r="B645" s="41"/>
      <c r="C645" s="214" t="s">
        <v>1000</v>
      </c>
      <c r="D645" s="214" t="s">
        <v>165</v>
      </c>
      <c r="E645" s="215" t="s">
        <v>2389</v>
      </c>
      <c r="F645" s="216" t="s">
        <v>2390</v>
      </c>
      <c r="G645" s="217" t="s">
        <v>168</v>
      </c>
      <c r="H645" s="218">
        <v>2996</v>
      </c>
      <c r="I645" s="219"/>
      <c r="J645" s="220">
        <f>ROUND(I645*H645,2)</f>
        <v>0</v>
      </c>
      <c r="K645" s="216" t="s">
        <v>169</v>
      </c>
      <c r="L645" s="46"/>
      <c r="M645" s="221" t="s">
        <v>19</v>
      </c>
      <c r="N645" s="222" t="s">
        <v>43</v>
      </c>
      <c r="O645" s="86"/>
      <c r="P645" s="223">
        <f>O645*H645</f>
        <v>0</v>
      </c>
      <c r="Q645" s="223">
        <v>0.00102</v>
      </c>
      <c r="R645" s="223">
        <f>Q645*H645</f>
        <v>3.0559200000000004</v>
      </c>
      <c r="S645" s="223">
        <v>0</v>
      </c>
      <c r="T645" s="224">
        <f>S645*H645</f>
        <v>0</v>
      </c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R645" s="225" t="s">
        <v>278</v>
      </c>
      <c r="AT645" s="225" t="s">
        <v>165</v>
      </c>
      <c r="AU645" s="225" t="s">
        <v>81</v>
      </c>
      <c r="AY645" s="19" t="s">
        <v>163</v>
      </c>
      <c r="BE645" s="226">
        <f>IF(N645="základní",J645,0)</f>
        <v>0</v>
      </c>
      <c r="BF645" s="226">
        <f>IF(N645="snížená",J645,0)</f>
        <v>0</v>
      </c>
      <c r="BG645" s="226">
        <f>IF(N645="zákl. přenesená",J645,0)</f>
        <v>0</v>
      </c>
      <c r="BH645" s="226">
        <f>IF(N645="sníž. přenesená",J645,0)</f>
        <v>0</v>
      </c>
      <c r="BI645" s="226">
        <f>IF(N645="nulová",J645,0)</f>
        <v>0</v>
      </c>
      <c r="BJ645" s="19" t="s">
        <v>79</v>
      </c>
      <c r="BK645" s="226">
        <f>ROUND(I645*H645,2)</f>
        <v>0</v>
      </c>
      <c r="BL645" s="19" t="s">
        <v>278</v>
      </c>
      <c r="BM645" s="225" t="s">
        <v>2391</v>
      </c>
    </row>
    <row r="646" spans="1:47" s="2" customFormat="1" ht="12">
      <c r="A646" s="40"/>
      <c r="B646" s="41"/>
      <c r="C646" s="42"/>
      <c r="D646" s="227" t="s">
        <v>172</v>
      </c>
      <c r="E646" s="42"/>
      <c r="F646" s="228" t="s">
        <v>2392</v>
      </c>
      <c r="G646" s="42"/>
      <c r="H646" s="42"/>
      <c r="I646" s="229"/>
      <c r="J646" s="42"/>
      <c r="K646" s="42"/>
      <c r="L646" s="46"/>
      <c r="M646" s="230"/>
      <c r="N646" s="231"/>
      <c r="O646" s="86"/>
      <c r="P646" s="86"/>
      <c r="Q646" s="86"/>
      <c r="R646" s="86"/>
      <c r="S646" s="86"/>
      <c r="T646" s="87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T646" s="19" t="s">
        <v>172</v>
      </c>
      <c r="AU646" s="19" t="s">
        <v>81</v>
      </c>
    </row>
    <row r="647" spans="1:47" s="2" customFormat="1" ht="12">
      <c r="A647" s="40"/>
      <c r="B647" s="41"/>
      <c r="C647" s="42"/>
      <c r="D647" s="232" t="s">
        <v>174</v>
      </c>
      <c r="E647" s="42"/>
      <c r="F647" s="233" t="s">
        <v>2393</v>
      </c>
      <c r="G647" s="42"/>
      <c r="H647" s="42"/>
      <c r="I647" s="229"/>
      <c r="J647" s="42"/>
      <c r="K647" s="42"/>
      <c r="L647" s="46"/>
      <c r="M647" s="230"/>
      <c r="N647" s="231"/>
      <c r="O647" s="86"/>
      <c r="P647" s="86"/>
      <c r="Q647" s="86"/>
      <c r="R647" s="86"/>
      <c r="S647" s="86"/>
      <c r="T647" s="87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T647" s="19" t="s">
        <v>174</v>
      </c>
      <c r="AU647" s="19" t="s">
        <v>81</v>
      </c>
    </row>
    <row r="648" spans="1:51" s="13" customFormat="1" ht="12">
      <c r="A648" s="13"/>
      <c r="B648" s="234"/>
      <c r="C648" s="235"/>
      <c r="D648" s="227" t="s">
        <v>187</v>
      </c>
      <c r="E648" s="236" t="s">
        <v>19</v>
      </c>
      <c r="F648" s="237" t="s">
        <v>2394</v>
      </c>
      <c r="G648" s="235"/>
      <c r="H648" s="238">
        <v>2904</v>
      </c>
      <c r="I648" s="239"/>
      <c r="J648" s="235"/>
      <c r="K648" s="235"/>
      <c r="L648" s="240"/>
      <c r="M648" s="241"/>
      <c r="N648" s="242"/>
      <c r="O648" s="242"/>
      <c r="P648" s="242"/>
      <c r="Q648" s="242"/>
      <c r="R648" s="242"/>
      <c r="S648" s="242"/>
      <c r="T648" s="24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44" t="s">
        <v>187</v>
      </c>
      <c r="AU648" s="244" t="s">
        <v>81</v>
      </c>
      <c r="AV648" s="13" t="s">
        <v>81</v>
      </c>
      <c r="AW648" s="13" t="s">
        <v>33</v>
      </c>
      <c r="AX648" s="13" t="s">
        <v>72</v>
      </c>
      <c r="AY648" s="244" t="s">
        <v>163</v>
      </c>
    </row>
    <row r="649" spans="1:51" s="13" customFormat="1" ht="12">
      <c r="A649" s="13"/>
      <c r="B649" s="234"/>
      <c r="C649" s="235"/>
      <c r="D649" s="227" t="s">
        <v>187</v>
      </c>
      <c r="E649" s="236" t="s">
        <v>19</v>
      </c>
      <c r="F649" s="237" t="s">
        <v>2395</v>
      </c>
      <c r="G649" s="235"/>
      <c r="H649" s="238">
        <v>38</v>
      </c>
      <c r="I649" s="239"/>
      <c r="J649" s="235"/>
      <c r="K649" s="235"/>
      <c r="L649" s="240"/>
      <c r="M649" s="241"/>
      <c r="N649" s="242"/>
      <c r="O649" s="242"/>
      <c r="P649" s="242"/>
      <c r="Q649" s="242"/>
      <c r="R649" s="242"/>
      <c r="S649" s="242"/>
      <c r="T649" s="24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44" t="s">
        <v>187</v>
      </c>
      <c r="AU649" s="244" t="s">
        <v>81</v>
      </c>
      <c r="AV649" s="13" t="s">
        <v>81</v>
      </c>
      <c r="AW649" s="13" t="s">
        <v>33</v>
      </c>
      <c r="AX649" s="13" t="s">
        <v>72</v>
      </c>
      <c r="AY649" s="244" t="s">
        <v>163</v>
      </c>
    </row>
    <row r="650" spans="1:51" s="13" customFormat="1" ht="12">
      <c r="A650" s="13"/>
      <c r="B650" s="234"/>
      <c r="C650" s="235"/>
      <c r="D650" s="227" t="s">
        <v>187</v>
      </c>
      <c r="E650" s="236" t="s">
        <v>19</v>
      </c>
      <c r="F650" s="237" t="s">
        <v>2396</v>
      </c>
      <c r="G650" s="235"/>
      <c r="H650" s="238">
        <v>54</v>
      </c>
      <c r="I650" s="239"/>
      <c r="J650" s="235"/>
      <c r="K650" s="235"/>
      <c r="L650" s="240"/>
      <c r="M650" s="241"/>
      <c r="N650" s="242"/>
      <c r="O650" s="242"/>
      <c r="P650" s="242"/>
      <c r="Q650" s="242"/>
      <c r="R650" s="242"/>
      <c r="S650" s="242"/>
      <c r="T650" s="24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44" t="s">
        <v>187</v>
      </c>
      <c r="AU650" s="244" t="s">
        <v>81</v>
      </c>
      <c r="AV650" s="13" t="s">
        <v>81</v>
      </c>
      <c r="AW650" s="13" t="s">
        <v>33</v>
      </c>
      <c r="AX650" s="13" t="s">
        <v>72</v>
      </c>
      <c r="AY650" s="244" t="s">
        <v>163</v>
      </c>
    </row>
    <row r="651" spans="1:51" s="14" customFormat="1" ht="12">
      <c r="A651" s="14"/>
      <c r="B651" s="245"/>
      <c r="C651" s="246"/>
      <c r="D651" s="227" t="s">
        <v>187</v>
      </c>
      <c r="E651" s="247" t="s">
        <v>19</v>
      </c>
      <c r="F651" s="248" t="s">
        <v>190</v>
      </c>
      <c r="G651" s="246"/>
      <c r="H651" s="249">
        <v>2996</v>
      </c>
      <c r="I651" s="250"/>
      <c r="J651" s="246"/>
      <c r="K651" s="246"/>
      <c r="L651" s="251"/>
      <c r="M651" s="252"/>
      <c r="N651" s="253"/>
      <c r="O651" s="253"/>
      <c r="P651" s="253"/>
      <c r="Q651" s="253"/>
      <c r="R651" s="253"/>
      <c r="S651" s="253"/>
      <c r="T651" s="25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55" t="s">
        <v>187</v>
      </c>
      <c r="AU651" s="255" t="s">
        <v>81</v>
      </c>
      <c r="AV651" s="14" t="s">
        <v>170</v>
      </c>
      <c r="AW651" s="14" t="s">
        <v>33</v>
      </c>
      <c r="AX651" s="14" t="s">
        <v>79</v>
      </c>
      <c r="AY651" s="255" t="s">
        <v>163</v>
      </c>
    </row>
    <row r="652" spans="1:65" s="2" customFormat="1" ht="24.15" customHeight="1">
      <c r="A652" s="40"/>
      <c r="B652" s="41"/>
      <c r="C652" s="256" t="s">
        <v>1004</v>
      </c>
      <c r="D652" s="256" t="s">
        <v>279</v>
      </c>
      <c r="E652" s="257" t="s">
        <v>2397</v>
      </c>
      <c r="F652" s="258" t="s">
        <v>2398</v>
      </c>
      <c r="G652" s="259" t="s">
        <v>168</v>
      </c>
      <c r="H652" s="260">
        <v>1016.4</v>
      </c>
      <c r="I652" s="261"/>
      <c r="J652" s="262">
        <f>ROUND(I652*H652,2)</f>
        <v>0</v>
      </c>
      <c r="K652" s="258" t="s">
        <v>169</v>
      </c>
      <c r="L652" s="263"/>
      <c r="M652" s="264" t="s">
        <v>19</v>
      </c>
      <c r="N652" s="265" t="s">
        <v>43</v>
      </c>
      <c r="O652" s="86"/>
      <c r="P652" s="223">
        <f>O652*H652</f>
        <v>0</v>
      </c>
      <c r="Q652" s="223">
        <v>0.0012</v>
      </c>
      <c r="R652" s="223">
        <f>Q652*H652</f>
        <v>1.2196799999999999</v>
      </c>
      <c r="S652" s="223">
        <v>0</v>
      </c>
      <c r="T652" s="224">
        <f>S652*H652</f>
        <v>0</v>
      </c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R652" s="225" t="s">
        <v>381</v>
      </c>
      <c r="AT652" s="225" t="s">
        <v>279</v>
      </c>
      <c r="AU652" s="225" t="s">
        <v>81</v>
      </c>
      <c r="AY652" s="19" t="s">
        <v>163</v>
      </c>
      <c r="BE652" s="226">
        <f>IF(N652="základní",J652,0)</f>
        <v>0</v>
      </c>
      <c r="BF652" s="226">
        <f>IF(N652="snížená",J652,0)</f>
        <v>0</v>
      </c>
      <c r="BG652" s="226">
        <f>IF(N652="zákl. přenesená",J652,0)</f>
        <v>0</v>
      </c>
      <c r="BH652" s="226">
        <f>IF(N652="sníž. přenesená",J652,0)</f>
        <v>0</v>
      </c>
      <c r="BI652" s="226">
        <f>IF(N652="nulová",J652,0)</f>
        <v>0</v>
      </c>
      <c r="BJ652" s="19" t="s">
        <v>79</v>
      </c>
      <c r="BK652" s="226">
        <f>ROUND(I652*H652,2)</f>
        <v>0</v>
      </c>
      <c r="BL652" s="19" t="s">
        <v>278</v>
      </c>
      <c r="BM652" s="225" t="s">
        <v>2399</v>
      </c>
    </row>
    <row r="653" spans="1:47" s="2" customFormat="1" ht="12">
      <c r="A653" s="40"/>
      <c r="B653" s="41"/>
      <c r="C653" s="42"/>
      <c r="D653" s="227" t="s">
        <v>172</v>
      </c>
      <c r="E653" s="42"/>
      <c r="F653" s="228" t="s">
        <v>2398</v>
      </c>
      <c r="G653" s="42"/>
      <c r="H653" s="42"/>
      <c r="I653" s="229"/>
      <c r="J653" s="42"/>
      <c r="K653" s="42"/>
      <c r="L653" s="46"/>
      <c r="M653" s="230"/>
      <c r="N653" s="231"/>
      <c r="O653" s="86"/>
      <c r="P653" s="86"/>
      <c r="Q653" s="86"/>
      <c r="R653" s="86"/>
      <c r="S653" s="86"/>
      <c r="T653" s="87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T653" s="19" t="s">
        <v>172</v>
      </c>
      <c r="AU653" s="19" t="s">
        <v>81</v>
      </c>
    </row>
    <row r="654" spans="1:51" s="13" customFormat="1" ht="12">
      <c r="A654" s="13"/>
      <c r="B654" s="234"/>
      <c r="C654" s="235"/>
      <c r="D654" s="227" t="s">
        <v>187</v>
      </c>
      <c r="E654" s="236" t="s">
        <v>19</v>
      </c>
      <c r="F654" s="237" t="s">
        <v>2296</v>
      </c>
      <c r="G654" s="235"/>
      <c r="H654" s="238">
        <v>968</v>
      </c>
      <c r="I654" s="239"/>
      <c r="J654" s="235"/>
      <c r="K654" s="235"/>
      <c r="L654" s="240"/>
      <c r="M654" s="241"/>
      <c r="N654" s="242"/>
      <c r="O654" s="242"/>
      <c r="P654" s="242"/>
      <c r="Q654" s="242"/>
      <c r="R654" s="242"/>
      <c r="S654" s="242"/>
      <c r="T654" s="24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44" t="s">
        <v>187</v>
      </c>
      <c r="AU654" s="244" t="s">
        <v>81</v>
      </c>
      <c r="AV654" s="13" t="s">
        <v>81</v>
      </c>
      <c r="AW654" s="13" t="s">
        <v>33</v>
      </c>
      <c r="AX654" s="13" t="s">
        <v>79</v>
      </c>
      <c r="AY654" s="244" t="s">
        <v>163</v>
      </c>
    </row>
    <row r="655" spans="1:51" s="13" customFormat="1" ht="12">
      <c r="A655" s="13"/>
      <c r="B655" s="234"/>
      <c r="C655" s="235"/>
      <c r="D655" s="227" t="s">
        <v>187</v>
      </c>
      <c r="E655" s="235"/>
      <c r="F655" s="237" t="s">
        <v>2400</v>
      </c>
      <c r="G655" s="235"/>
      <c r="H655" s="238">
        <v>1016.4</v>
      </c>
      <c r="I655" s="239"/>
      <c r="J655" s="235"/>
      <c r="K655" s="235"/>
      <c r="L655" s="240"/>
      <c r="M655" s="241"/>
      <c r="N655" s="242"/>
      <c r="O655" s="242"/>
      <c r="P655" s="242"/>
      <c r="Q655" s="242"/>
      <c r="R655" s="242"/>
      <c r="S655" s="242"/>
      <c r="T655" s="24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44" t="s">
        <v>187</v>
      </c>
      <c r="AU655" s="244" t="s">
        <v>81</v>
      </c>
      <c r="AV655" s="13" t="s">
        <v>81</v>
      </c>
      <c r="AW655" s="13" t="s">
        <v>4</v>
      </c>
      <c r="AX655" s="13" t="s">
        <v>79</v>
      </c>
      <c r="AY655" s="244" t="s">
        <v>163</v>
      </c>
    </row>
    <row r="656" spans="1:65" s="2" customFormat="1" ht="24.15" customHeight="1">
      <c r="A656" s="40"/>
      <c r="B656" s="41"/>
      <c r="C656" s="256" t="s">
        <v>1011</v>
      </c>
      <c r="D656" s="256" t="s">
        <v>279</v>
      </c>
      <c r="E656" s="257" t="s">
        <v>2401</v>
      </c>
      <c r="F656" s="258" t="s">
        <v>2402</v>
      </c>
      <c r="G656" s="259" t="s">
        <v>168</v>
      </c>
      <c r="H656" s="260">
        <v>49.298</v>
      </c>
      <c r="I656" s="261"/>
      <c r="J656" s="262">
        <f>ROUND(I656*H656,2)</f>
        <v>0</v>
      </c>
      <c r="K656" s="258" t="s">
        <v>169</v>
      </c>
      <c r="L656" s="263"/>
      <c r="M656" s="264" t="s">
        <v>19</v>
      </c>
      <c r="N656" s="265" t="s">
        <v>43</v>
      </c>
      <c r="O656" s="86"/>
      <c r="P656" s="223">
        <f>O656*H656</f>
        <v>0</v>
      </c>
      <c r="Q656" s="223">
        <v>0.0014</v>
      </c>
      <c r="R656" s="223">
        <f>Q656*H656</f>
        <v>0.0690172</v>
      </c>
      <c r="S656" s="223">
        <v>0</v>
      </c>
      <c r="T656" s="224">
        <f>S656*H656</f>
        <v>0</v>
      </c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R656" s="225" t="s">
        <v>381</v>
      </c>
      <c r="AT656" s="225" t="s">
        <v>279</v>
      </c>
      <c r="AU656" s="225" t="s">
        <v>81</v>
      </c>
      <c r="AY656" s="19" t="s">
        <v>163</v>
      </c>
      <c r="BE656" s="226">
        <f>IF(N656="základní",J656,0)</f>
        <v>0</v>
      </c>
      <c r="BF656" s="226">
        <f>IF(N656="snížená",J656,0)</f>
        <v>0</v>
      </c>
      <c r="BG656" s="226">
        <f>IF(N656="zákl. přenesená",J656,0)</f>
        <v>0</v>
      </c>
      <c r="BH656" s="226">
        <f>IF(N656="sníž. přenesená",J656,0)</f>
        <v>0</v>
      </c>
      <c r="BI656" s="226">
        <f>IF(N656="nulová",J656,0)</f>
        <v>0</v>
      </c>
      <c r="BJ656" s="19" t="s">
        <v>79</v>
      </c>
      <c r="BK656" s="226">
        <f>ROUND(I656*H656,2)</f>
        <v>0</v>
      </c>
      <c r="BL656" s="19" t="s">
        <v>278</v>
      </c>
      <c r="BM656" s="225" t="s">
        <v>2403</v>
      </c>
    </row>
    <row r="657" spans="1:47" s="2" customFormat="1" ht="12">
      <c r="A657" s="40"/>
      <c r="B657" s="41"/>
      <c r="C657" s="42"/>
      <c r="D657" s="227" t="s">
        <v>172</v>
      </c>
      <c r="E657" s="42"/>
      <c r="F657" s="228" t="s">
        <v>2402</v>
      </c>
      <c r="G657" s="42"/>
      <c r="H657" s="42"/>
      <c r="I657" s="229"/>
      <c r="J657" s="42"/>
      <c r="K657" s="42"/>
      <c r="L657" s="46"/>
      <c r="M657" s="230"/>
      <c r="N657" s="231"/>
      <c r="O657" s="86"/>
      <c r="P657" s="86"/>
      <c r="Q657" s="86"/>
      <c r="R657" s="86"/>
      <c r="S657" s="86"/>
      <c r="T657" s="87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T657" s="19" t="s">
        <v>172</v>
      </c>
      <c r="AU657" s="19" t="s">
        <v>81</v>
      </c>
    </row>
    <row r="658" spans="1:51" s="13" customFormat="1" ht="12">
      <c r="A658" s="13"/>
      <c r="B658" s="234"/>
      <c r="C658" s="235"/>
      <c r="D658" s="227" t="s">
        <v>187</v>
      </c>
      <c r="E658" s="236" t="s">
        <v>19</v>
      </c>
      <c r="F658" s="237" t="s">
        <v>2404</v>
      </c>
      <c r="G658" s="235"/>
      <c r="H658" s="238">
        <v>19.95</v>
      </c>
      <c r="I658" s="239"/>
      <c r="J658" s="235"/>
      <c r="K658" s="235"/>
      <c r="L658" s="240"/>
      <c r="M658" s="241"/>
      <c r="N658" s="242"/>
      <c r="O658" s="242"/>
      <c r="P658" s="242"/>
      <c r="Q658" s="242"/>
      <c r="R658" s="242"/>
      <c r="S658" s="242"/>
      <c r="T658" s="24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44" t="s">
        <v>187</v>
      </c>
      <c r="AU658" s="244" t="s">
        <v>81</v>
      </c>
      <c r="AV658" s="13" t="s">
        <v>81</v>
      </c>
      <c r="AW658" s="13" t="s">
        <v>33</v>
      </c>
      <c r="AX658" s="13" t="s">
        <v>72</v>
      </c>
      <c r="AY658" s="244" t="s">
        <v>163</v>
      </c>
    </row>
    <row r="659" spans="1:51" s="13" customFormat="1" ht="12">
      <c r="A659" s="13"/>
      <c r="B659" s="234"/>
      <c r="C659" s="235"/>
      <c r="D659" s="227" t="s">
        <v>187</v>
      </c>
      <c r="E659" s="236" t="s">
        <v>19</v>
      </c>
      <c r="F659" s="237" t="s">
        <v>349</v>
      </c>
      <c r="G659" s="235"/>
      <c r="H659" s="238">
        <v>27</v>
      </c>
      <c r="I659" s="239"/>
      <c r="J659" s="235"/>
      <c r="K659" s="235"/>
      <c r="L659" s="240"/>
      <c r="M659" s="241"/>
      <c r="N659" s="242"/>
      <c r="O659" s="242"/>
      <c r="P659" s="242"/>
      <c r="Q659" s="242"/>
      <c r="R659" s="242"/>
      <c r="S659" s="242"/>
      <c r="T659" s="24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44" t="s">
        <v>187</v>
      </c>
      <c r="AU659" s="244" t="s">
        <v>81</v>
      </c>
      <c r="AV659" s="13" t="s">
        <v>81</v>
      </c>
      <c r="AW659" s="13" t="s">
        <v>33</v>
      </c>
      <c r="AX659" s="13" t="s">
        <v>72</v>
      </c>
      <c r="AY659" s="244" t="s">
        <v>163</v>
      </c>
    </row>
    <row r="660" spans="1:51" s="14" customFormat="1" ht="12">
      <c r="A660" s="14"/>
      <c r="B660" s="245"/>
      <c r="C660" s="246"/>
      <c r="D660" s="227" t="s">
        <v>187</v>
      </c>
      <c r="E660" s="247" t="s">
        <v>19</v>
      </c>
      <c r="F660" s="248" t="s">
        <v>190</v>
      </c>
      <c r="G660" s="246"/>
      <c r="H660" s="249">
        <v>46.95</v>
      </c>
      <c r="I660" s="250"/>
      <c r="J660" s="246"/>
      <c r="K660" s="246"/>
      <c r="L660" s="251"/>
      <c r="M660" s="252"/>
      <c r="N660" s="253"/>
      <c r="O660" s="253"/>
      <c r="P660" s="253"/>
      <c r="Q660" s="253"/>
      <c r="R660" s="253"/>
      <c r="S660" s="253"/>
      <c r="T660" s="25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55" t="s">
        <v>187</v>
      </c>
      <c r="AU660" s="255" t="s">
        <v>81</v>
      </c>
      <c r="AV660" s="14" t="s">
        <v>170</v>
      </c>
      <c r="AW660" s="14" t="s">
        <v>33</v>
      </c>
      <c r="AX660" s="14" t="s">
        <v>79</v>
      </c>
      <c r="AY660" s="255" t="s">
        <v>163</v>
      </c>
    </row>
    <row r="661" spans="1:51" s="13" customFormat="1" ht="12">
      <c r="A661" s="13"/>
      <c r="B661" s="234"/>
      <c r="C661" s="235"/>
      <c r="D661" s="227" t="s">
        <v>187</v>
      </c>
      <c r="E661" s="235"/>
      <c r="F661" s="237" t="s">
        <v>2405</v>
      </c>
      <c r="G661" s="235"/>
      <c r="H661" s="238">
        <v>49.298</v>
      </c>
      <c r="I661" s="239"/>
      <c r="J661" s="235"/>
      <c r="K661" s="235"/>
      <c r="L661" s="240"/>
      <c r="M661" s="241"/>
      <c r="N661" s="242"/>
      <c r="O661" s="242"/>
      <c r="P661" s="242"/>
      <c r="Q661" s="242"/>
      <c r="R661" s="242"/>
      <c r="S661" s="242"/>
      <c r="T661" s="24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44" t="s">
        <v>187</v>
      </c>
      <c r="AU661" s="244" t="s">
        <v>81</v>
      </c>
      <c r="AV661" s="13" t="s">
        <v>81</v>
      </c>
      <c r="AW661" s="13" t="s">
        <v>4</v>
      </c>
      <c r="AX661" s="13" t="s">
        <v>79</v>
      </c>
      <c r="AY661" s="244" t="s">
        <v>163</v>
      </c>
    </row>
    <row r="662" spans="1:65" s="2" customFormat="1" ht="24.15" customHeight="1">
      <c r="A662" s="40"/>
      <c r="B662" s="41"/>
      <c r="C662" s="256" t="s">
        <v>1021</v>
      </c>
      <c r="D662" s="256" t="s">
        <v>279</v>
      </c>
      <c r="E662" s="257" t="s">
        <v>2406</v>
      </c>
      <c r="F662" s="258" t="s">
        <v>2407</v>
      </c>
      <c r="G662" s="259" t="s">
        <v>168</v>
      </c>
      <c r="H662" s="260">
        <v>987.36</v>
      </c>
      <c r="I662" s="261"/>
      <c r="J662" s="262">
        <f>ROUND(I662*H662,2)</f>
        <v>0</v>
      </c>
      <c r="K662" s="258" t="s">
        <v>169</v>
      </c>
      <c r="L662" s="263"/>
      <c r="M662" s="264" t="s">
        <v>19</v>
      </c>
      <c r="N662" s="265" t="s">
        <v>43</v>
      </c>
      <c r="O662" s="86"/>
      <c r="P662" s="223">
        <f>O662*H662</f>
        <v>0</v>
      </c>
      <c r="Q662" s="223">
        <v>0.00802</v>
      </c>
      <c r="R662" s="223">
        <f>Q662*H662</f>
        <v>7.9186271999999995</v>
      </c>
      <c r="S662" s="223">
        <v>0</v>
      </c>
      <c r="T662" s="224">
        <f>S662*H662</f>
        <v>0</v>
      </c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R662" s="225" t="s">
        <v>381</v>
      </c>
      <c r="AT662" s="225" t="s">
        <v>279</v>
      </c>
      <c r="AU662" s="225" t="s">
        <v>81</v>
      </c>
      <c r="AY662" s="19" t="s">
        <v>163</v>
      </c>
      <c r="BE662" s="226">
        <f>IF(N662="základní",J662,0)</f>
        <v>0</v>
      </c>
      <c r="BF662" s="226">
        <f>IF(N662="snížená",J662,0)</f>
        <v>0</v>
      </c>
      <c r="BG662" s="226">
        <f>IF(N662="zákl. přenesená",J662,0)</f>
        <v>0</v>
      </c>
      <c r="BH662" s="226">
        <f>IF(N662="sníž. přenesená",J662,0)</f>
        <v>0</v>
      </c>
      <c r="BI662" s="226">
        <f>IF(N662="nulová",J662,0)</f>
        <v>0</v>
      </c>
      <c r="BJ662" s="19" t="s">
        <v>79</v>
      </c>
      <c r="BK662" s="226">
        <f>ROUND(I662*H662,2)</f>
        <v>0</v>
      </c>
      <c r="BL662" s="19" t="s">
        <v>278</v>
      </c>
      <c r="BM662" s="225" t="s">
        <v>2408</v>
      </c>
    </row>
    <row r="663" spans="1:47" s="2" customFormat="1" ht="12">
      <c r="A663" s="40"/>
      <c r="B663" s="41"/>
      <c r="C663" s="42"/>
      <c r="D663" s="227" t="s">
        <v>172</v>
      </c>
      <c r="E663" s="42"/>
      <c r="F663" s="228" t="s">
        <v>2407</v>
      </c>
      <c r="G663" s="42"/>
      <c r="H663" s="42"/>
      <c r="I663" s="229"/>
      <c r="J663" s="42"/>
      <c r="K663" s="42"/>
      <c r="L663" s="46"/>
      <c r="M663" s="230"/>
      <c r="N663" s="231"/>
      <c r="O663" s="86"/>
      <c r="P663" s="86"/>
      <c r="Q663" s="86"/>
      <c r="R663" s="86"/>
      <c r="S663" s="86"/>
      <c r="T663" s="87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T663" s="19" t="s">
        <v>172</v>
      </c>
      <c r="AU663" s="19" t="s">
        <v>81</v>
      </c>
    </row>
    <row r="664" spans="1:51" s="13" customFormat="1" ht="12">
      <c r="A664" s="13"/>
      <c r="B664" s="234"/>
      <c r="C664" s="235"/>
      <c r="D664" s="227" t="s">
        <v>187</v>
      </c>
      <c r="E664" s="235"/>
      <c r="F664" s="237" t="s">
        <v>2409</v>
      </c>
      <c r="G664" s="235"/>
      <c r="H664" s="238">
        <v>987.36</v>
      </c>
      <c r="I664" s="239"/>
      <c r="J664" s="235"/>
      <c r="K664" s="235"/>
      <c r="L664" s="240"/>
      <c r="M664" s="241"/>
      <c r="N664" s="242"/>
      <c r="O664" s="242"/>
      <c r="P664" s="242"/>
      <c r="Q664" s="242"/>
      <c r="R664" s="242"/>
      <c r="S664" s="242"/>
      <c r="T664" s="24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44" t="s">
        <v>187</v>
      </c>
      <c r="AU664" s="244" t="s">
        <v>81</v>
      </c>
      <c r="AV664" s="13" t="s">
        <v>81</v>
      </c>
      <c r="AW664" s="13" t="s">
        <v>4</v>
      </c>
      <c r="AX664" s="13" t="s">
        <v>79</v>
      </c>
      <c r="AY664" s="244" t="s">
        <v>163</v>
      </c>
    </row>
    <row r="665" spans="1:65" s="2" customFormat="1" ht="16.5" customHeight="1">
      <c r="A665" s="40"/>
      <c r="B665" s="41"/>
      <c r="C665" s="256" t="s">
        <v>1028</v>
      </c>
      <c r="D665" s="256" t="s">
        <v>279</v>
      </c>
      <c r="E665" s="257" t="s">
        <v>2410</v>
      </c>
      <c r="F665" s="258" t="s">
        <v>2411</v>
      </c>
      <c r="G665" s="259" t="s">
        <v>193</v>
      </c>
      <c r="H665" s="260">
        <v>119.84</v>
      </c>
      <c r="I665" s="261"/>
      <c r="J665" s="262">
        <f>ROUND(I665*H665,2)</f>
        <v>0</v>
      </c>
      <c r="K665" s="258" t="s">
        <v>169</v>
      </c>
      <c r="L665" s="263"/>
      <c r="M665" s="264" t="s">
        <v>19</v>
      </c>
      <c r="N665" s="265" t="s">
        <v>43</v>
      </c>
      <c r="O665" s="86"/>
      <c r="P665" s="223">
        <f>O665*H665</f>
        <v>0</v>
      </c>
      <c r="Q665" s="223">
        <v>0.02</v>
      </c>
      <c r="R665" s="223">
        <f>Q665*H665</f>
        <v>2.3968000000000003</v>
      </c>
      <c r="S665" s="223">
        <v>0</v>
      </c>
      <c r="T665" s="224">
        <f>S665*H665</f>
        <v>0</v>
      </c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R665" s="225" t="s">
        <v>381</v>
      </c>
      <c r="AT665" s="225" t="s">
        <v>279</v>
      </c>
      <c r="AU665" s="225" t="s">
        <v>81</v>
      </c>
      <c r="AY665" s="19" t="s">
        <v>163</v>
      </c>
      <c r="BE665" s="226">
        <f>IF(N665="základní",J665,0)</f>
        <v>0</v>
      </c>
      <c r="BF665" s="226">
        <f>IF(N665="snížená",J665,0)</f>
        <v>0</v>
      </c>
      <c r="BG665" s="226">
        <f>IF(N665="zákl. přenesená",J665,0)</f>
        <v>0</v>
      </c>
      <c r="BH665" s="226">
        <f>IF(N665="sníž. přenesená",J665,0)</f>
        <v>0</v>
      </c>
      <c r="BI665" s="226">
        <f>IF(N665="nulová",J665,0)</f>
        <v>0</v>
      </c>
      <c r="BJ665" s="19" t="s">
        <v>79</v>
      </c>
      <c r="BK665" s="226">
        <f>ROUND(I665*H665,2)</f>
        <v>0</v>
      </c>
      <c r="BL665" s="19" t="s">
        <v>278</v>
      </c>
      <c r="BM665" s="225" t="s">
        <v>2412</v>
      </c>
    </row>
    <row r="666" spans="1:47" s="2" customFormat="1" ht="12">
      <c r="A666" s="40"/>
      <c r="B666" s="41"/>
      <c r="C666" s="42"/>
      <c r="D666" s="227" t="s">
        <v>172</v>
      </c>
      <c r="E666" s="42"/>
      <c r="F666" s="228" t="s">
        <v>2411</v>
      </c>
      <c r="G666" s="42"/>
      <c r="H666" s="42"/>
      <c r="I666" s="229"/>
      <c r="J666" s="42"/>
      <c r="K666" s="42"/>
      <c r="L666" s="46"/>
      <c r="M666" s="230"/>
      <c r="N666" s="231"/>
      <c r="O666" s="86"/>
      <c r="P666" s="86"/>
      <c r="Q666" s="86"/>
      <c r="R666" s="86"/>
      <c r="S666" s="86"/>
      <c r="T666" s="87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T666" s="19" t="s">
        <v>172</v>
      </c>
      <c r="AU666" s="19" t="s">
        <v>81</v>
      </c>
    </row>
    <row r="667" spans="1:51" s="13" customFormat="1" ht="12">
      <c r="A667" s="13"/>
      <c r="B667" s="234"/>
      <c r="C667" s="235"/>
      <c r="D667" s="227" t="s">
        <v>187</v>
      </c>
      <c r="E667" s="236" t="s">
        <v>19</v>
      </c>
      <c r="F667" s="237" t="s">
        <v>2413</v>
      </c>
      <c r="G667" s="235"/>
      <c r="H667" s="238">
        <v>116.16</v>
      </c>
      <c r="I667" s="239"/>
      <c r="J667" s="235"/>
      <c r="K667" s="235"/>
      <c r="L667" s="240"/>
      <c r="M667" s="241"/>
      <c r="N667" s="242"/>
      <c r="O667" s="242"/>
      <c r="P667" s="242"/>
      <c r="Q667" s="242"/>
      <c r="R667" s="242"/>
      <c r="S667" s="242"/>
      <c r="T667" s="24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44" t="s">
        <v>187</v>
      </c>
      <c r="AU667" s="244" t="s">
        <v>81</v>
      </c>
      <c r="AV667" s="13" t="s">
        <v>81</v>
      </c>
      <c r="AW667" s="13" t="s">
        <v>33</v>
      </c>
      <c r="AX667" s="13" t="s">
        <v>72</v>
      </c>
      <c r="AY667" s="244" t="s">
        <v>163</v>
      </c>
    </row>
    <row r="668" spans="1:51" s="13" customFormat="1" ht="12">
      <c r="A668" s="13"/>
      <c r="B668" s="234"/>
      <c r="C668" s="235"/>
      <c r="D668" s="227" t="s">
        <v>187</v>
      </c>
      <c r="E668" s="236" t="s">
        <v>19</v>
      </c>
      <c r="F668" s="237" t="s">
        <v>2414</v>
      </c>
      <c r="G668" s="235"/>
      <c r="H668" s="238">
        <v>1.52</v>
      </c>
      <c r="I668" s="239"/>
      <c r="J668" s="235"/>
      <c r="K668" s="235"/>
      <c r="L668" s="240"/>
      <c r="M668" s="241"/>
      <c r="N668" s="242"/>
      <c r="O668" s="242"/>
      <c r="P668" s="242"/>
      <c r="Q668" s="242"/>
      <c r="R668" s="242"/>
      <c r="S668" s="242"/>
      <c r="T668" s="24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44" t="s">
        <v>187</v>
      </c>
      <c r="AU668" s="244" t="s">
        <v>81</v>
      </c>
      <c r="AV668" s="13" t="s">
        <v>81</v>
      </c>
      <c r="AW668" s="13" t="s">
        <v>33</v>
      </c>
      <c r="AX668" s="13" t="s">
        <v>72</v>
      </c>
      <c r="AY668" s="244" t="s">
        <v>163</v>
      </c>
    </row>
    <row r="669" spans="1:51" s="13" customFormat="1" ht="12">
      <c r="A669" s="13"/>
      <c r="B669" s="234"/>
      <c r="C669" s="235"/>
      <c r="D669" s="227" t="s">
        <v>187</v>
      </c>
      <c r="E669" s="236" t="s">
        <v>19</v>
      </c>
      <c r="F669" s="237" t="s">
        <v>2415</v>
      </c>
      <c r="G669" s="235"/>
      <c r="H669" s="238">
        <v>2.16</v>
      </c>
      <c r="I669" s="239"/>
      <c r="J669" s="235"/>
      <c r="K669" s="235"/>
      <c r="L669" s="240"/>
      <c r="M669" s="241"/>
      <c r="N669" s="242"/>
      <c r="O669" s="242"/>
      <c r="P669" s="242"/>
      <c r="Q669" s="242"/>
      <c r="R669" s="242"/>
      <c r="S669" s="242"/>
      <c r="T669" s="24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44" t="s">
        <v>187</v>
      </c>
      <c r="AU669" s="244" t="s">
        <v>81</v>
      </c>
      <c r="AV669" s="13" t="s">
        <v>81</v>
      </c>
      <c r="AW669" s="13" t="s">
        <v>33</v>
      </c>
      <c r="AX669" s="13" t="s">
        <v>72</v>
      </c>
      <c r="AY669" s="244" t="s">
        <v>163</v>
      </c>
    </row>
    <row r="670" spans="1:51" s="14" customFormat="1" ht="12">
      <c r="A670" s="14"/>
      <c r="B670" s="245"/>
      <c r="C670" s="246"/>
      <c r="D670" s="227" t="s">
        <v>187</v>
      </c>
      <c r="E670" s="247" t="s">
        <v>19</v>
      </c>
      <c r="F670" s="248" t="s">
        <v>190</v>
      </c>
      <c r="G670" s="246"/>
      <c r="H670" s="249">
        <v>119.83999999999999</v>
      </c>
      <c r="I670" s="250"/>
      <c r="J670" s="246"/>
      <c r="K670" s="246"/>
      <c r="L670" s="251"/>
      <c r="M670" s="252"/>
      <c r="N670" s="253"/>
      <c r="O670" s="253"/>
      <c r="P670" s="253"/>
      <c r="Q670" s="253"/>
      <c r="R670" s="253"/>
      <c r="S670" s="253"/>
      <c r="T670" s="25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55" t="s">
        <v>187</v>
      </c>
      <c r="AU670" s="255" t="s">
        <v>81</v>
      </c>
      <c r="AV670" s="14" t="s">
        <v>170</v>
      </c>
      <c r="AW670" s="14" t="s">
        <v>33</v>
      </c>
      <c r="AX670" s="14" t="s">
        <v>79</v>
      </c>
      <c r="AY670" s="255" t="s">
        <v>163</v>
      </c>
    </row>
    <row r="671" spans="1:65" s="2" customFormat="1" ht="33" customHeight="1">
      <c r="A671" s="40"/>
      <c r="B671" s="41"/>
      <c r="C671" s="214" t="s">
        <v>1035</v>
      </c>
      <c r="D671" s="214" t="s">
        <v>165</v>
      </c>
      <c r="E671" s="215" t="s">
        <v>2416</v>
      </c>
      <c r="F671" s="216" t="s">
        <v>2417</v>
      </c>
      <c r="G671" s="217" t="s">
        <v>168</v>
      </c>
      <c r="H671" s="218">
        <v>1073.001</v>
      </c>
      <c r="I671" s="219"/>
      <c r="J671" s="220">
        <f>ROUND(I671*H671,2)</f>
        <v>0</v>
      </c>
      <c r="K671" s="216" t="s">
        <v>169</v>
      </c>
      <c r="L671" s="46"/>
      <c r="M671" s="221" t="s">
        <v>19</v>
      </c>
      <c r="N671" s="222" t="s">
        <v>43</v>
      </c>
      <c r="O671" s="86"/>
      <c r="P671" s="223">
        <f>O671*H671</f>
        <v>0</v>
      </c>
      <c r="Q671" s="223">
        <v>0.00058</v>
      </c>
      <c r="R671" s="223">
        <f>Q671*H671</f>
        <v>0.62234058</v>
      </c>
      <c r="S671" s="223">
        <v>0</v>
      </c>
      <c r="T671" s="224">
        <f>S671*H671</f>
        <v>0</v>
      </c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R671" s="225" t="s">
        <v>278</v>
      </c>
      <c r="AT671" s="225" t="s">
        <v>165</v>
      </c>
      <c r="AU671" s="225" t="s">
        <v>81</v>
      </c>
      <c r="AY671" s="19" t="s">
        <v>163</v>
      </c>
      <c r="BE671" s="226">
        <f>IF(N671="základní",J671,0)</f>
        <v>0</v>
      </c>
      <c r="BF671" s="226">
        <f>IF(N671="snížená",J671,0)</f>
        <v>0</v>
      </c>
      <c r="BG671" s="226">
        <f>IF(N671="zákl. přenesená",J671,0)</f>
        <v>0</v>
      </c>
      <c r="BH671" s="226">
        <f>IF(N671="sníž. přenesená",J671,0)</f>
        <v>0</v>
      </c>
      <c r="BI671" s="226">
        <f>IF(N671="nulová",J671,0)</f>
        <v>0</v>
      </c>
      <c r="BJ671" s="19" t="s">
        <v>79</v>
      </c>
      <c r="BK671" s="226">
        <f>ROUND(I671*H671,2)</f>
        <v>0</v>
      </c>
      <c r="BL671" s="19" t="s">
        <v>278</v>
      </c>
      <c r="BM671" s="225" t="s">
        <v>2418</v>
      </c>
    </row>
    <row r="672" spans="1:47" s="2" customFormat="1" ht="12">
      <c r="A672" s="40"/>
      <c r="B672" s="41"/>
      <c r="C672" s="42"/>
      <c r="D672" s="227" t="s">
        <v>172</v>
      </c>
      <c r="E672" s="42"/>
      <c r="F672" s="228" t="s">
        <v>2419</v>
      </c>
      <c r="G672" s="42"/>
      <c r="H672" s="42"/>
      <c r="I672" s="229"/>
      <c r="J672" s="42"/>
      <c r="K672" s="42"/>
      <c r="L672" s="46"/>
      <c r="M672" s="230"/>
      <c r="N672" s="231"/>
      <c r="O672" s="86"/>
      <c r="P672" s="86"/>
      <c r="Q672" s="86"/>
      <c r="R672" s="86"/>
      <c r="S672" s="86"/>
      <c r="T672" s="87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T672" s="19" t="s">
        <v>172</v>
      </c>
      <c r="AU672" s="19" t="s">
        <v>81</v>
      </c>
    </row>
    <row r="673" spans="1:47" s="2" customFormat="1" ht="12">
      <c r="A673" s="40"/>
      <c r="B673" s="41"/>
      <c r="C673" s="42"/>
      <c r="D673" s="232" t="s">
        <v>174</v>
      </c>
      <c r="E673" s="42"/>
      <c r="F673" s="233" t="s">
        <v>2420</v>
      </c>
      <c r="G673" s="42"/>
      <c r="H673" s="42"/>
      <c r="I673" s="229"/>
      <c r="J673" s="42"/>
      <c r="K673" s="42"/>
      <c r="L673" s="46"/>
      <c r="M673" s="230"/>
      <c r="N673" s="231"/>
      <c r="O673" s="86"/>
      <c r="P673" s="86"/>
      <c r="Q673" s="86"/>
      <c r="R673" s="86"/>
      <c r="S673" s="86"/>
      <c r="T673" s="87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T673" s="19" t="s">
        <v>174</v>
      </c>
      <c r="AU673" s="19" t="s">
        <v>81</v>
      </c>
    </row>
    <row r="674" spans="1:47" s="2" customFormat="1" ht="12">
      <c r="A674" s="40"/>
      <c r="B674" s="41"/>
      <c r="C674" s="42"/>
      <c r="D674" s="227" t="s">
        <v>301</v>
      </c>
      <c r="E674" s="42"/>
      <c r="F674" s="266" t="s">
        <v>2421</v>
      </c>
      <c r="G674" s="42"/>
      <c r="H674" s="42"/>
      <c r="I674" s="229"/>
      <c r="J674" s="42"/>
      <c r="K674" s="42"/>
      <c r="L674" s="46"/>
      <c r="M674" s="230"/>
      <c r="N674" s="231"/>
      <c r="O674" s="86"/>
      <c r="P674" s="86"/>
      <c r="Q674" s="86"/>
      <c r="R674" s="86"/>
      <c r="S674" s="86"/>
      <c r="T674" s="87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T674" s="19" t="s">
        <v>301</v>
      </c>
      <c r="AU674" s="19" t="s">
        <v>81</v>
      </c>
    </row>
    <row r="675" spans="1:51" s="13" customFormat="1" ht="12">
      <c r="A675" s="13"/>
      <c r="B675" s="234"/>
      <c r="C675" s="235"/>
      <c r="D675" s="227" t="s">
        <v>187</v>
      </c>
      <c r="E675" s="236" t="s">
        <v>19</v>
      </c>
      <c r="F675" s="237" t="s">
        <v>2422</v>
      </c>
      <c r="G675" s="235"/>
      <c r="H675" s="238">
        <v>1073.001</v>
      </c>
      <c r="I675" s="239"/>
      <c r="J675" s="235"/>
      <c r="K675" s="235"/>
      <c r="L675" s="240"/>
      <c r="M675" s="241"/>
      <c r="N675" s="242"/>
      <c r="O675" s="242"/>
      <c r="P675" s="242"/>
      <c r="Q675" s="242"/>
      <c r="R675" s="242"/>
      <c r="S675" s="242"/>
      <c r="T675" s="24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44" t="s">
        <v>187</v>
      </c>
      <c r="AU675" s="244" t="s">
        <v>81</v>
      </c>
      <c r="AV675" s="13" t="s">
        <v>81</v>
      </c>
      <c r="AW675" s="13" t="s">
        <v>33</v>
      </c>
      <c r="AX675" s="13" t="s">
        <v>79</v>
      </c>
      <c r="AY675" s="244" t="s">
        <v>163</v>
      </c>
    </row>
    <row r="676" spans="1:65" s="2" customFormat="1" ht="24.15" customHeight="1">
      <c r="A676" s="40"/>
      <c r="B676" s="41"/>
      <c r="C676" s="256" t="s">
        <v>1040</v>
      </c>
      <c r="D676" s="256" t="s">
        <v>279</v>
      </c>
      <c r="E676" s="257" t="s">
        <v>2423</v>
      </c>
      <c r="F676" s="258" t="s">
        <v>2424</v>
      </c>
      <c r="G676" s="259" t="s">
        <v>168</v>
      </c>
      <c r="H676" s="260">
        <v>786.867</v>
      </c>
      <c r="I676" s="261"/>
      <c r="J676" s="262">
        <f>ROUND(I676*H676,2)</f>
        <v>0</v>
      </c>
      <c r="K676" s="258" t="s">
        <v>169</v>
      </c>
      <c r="L676" s="263"/>
      <c r="M676" s="264" t="s">
        <v>19</v>
      </c>
      <c r="N676" s="265" t="s">
        <v>43</v>
      </c>
      <c r="O676" s="86"/>
      <c r="P676" s="223">
        <f>O676*H676</f>
        <v>0</v>
      </c>
      <c r="Q676" s="223">
        <v>0.00375</v>
      </c>
      <c r="R676" s="223">
        <f>Q676*H676</f>
        <v>2.9507512499999997</v>
      </c>
      <c r="S676" s="223">
        <v>0</v>
      </c>
      <c r="T676" s="224">
        <f>S676*H676</f>
        <v>0</v>
      </c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R676" s="225" t="s">
        <v>381</v>
      </c>
      <c r="AT676" s="225" t="s">
        <v>279</v>
      </c>
      <c r="AU676" s="225" t="s">
        <v>81</v>
      </c>
      <c r="AY676" s="19" t="s">
        <v>163</v>
      </c>
      <c r="BE676" s="226">
        <f>IF(N676="základní",J676,0)</f>
        <v>0</v>
      </c>
      <c r="BF676" s="226">
        <f>IF(N676="snížená",J676,0)</f>
        <v>0</v>
      </c>
      <c r="BG676" s="226">
        <f>IF(N676="zákl. přenesená",J676,0)</f>
        <v>0</v>
      </c>
      <c r="BH676" s="226">
        <f>IF(N676="sníž. přenesená",J676,0)</f>
        <v>0</v>
      </c>
      <c r="BI676" s="226">
        <f>IF(N676="nulová",J676,0)</f>
        <v>0</v>
      </c>
      <c r="BJ676" s="19" t="s">
        <v>79</v>
      </c>
      <c r="BK676" s="226">
        <f>ROUND(I676*H676,2)</f>
        <v>0</v>
      </c>
      <c r="BL676" s="19" t="s">
        <v>278</v>
      </c>
      <c r="BM676" s="225" t="s">
        <v>2425</v>
      </c>
    </row>
    <row r="677" spans="1:47" s="2" customFormat="1" ht="12">
      <c r="A677" s="40"/>
      <c r="B677" s="41"/>
      <c r="C677" s="42"/>
      <c r="D677" s="227" t="s">
        <v>172</v>
      </c>
      <c r="E677" s="42"/>
      <c r="F677" s="228" t="s">
        <v>2424</v>
      </c>
      <c r="G677" s="42"/>
      <c r="H677" s="42"/>
      <c r="I677" s="229"/>
      <c r="J677" s="42"/>
      <c r="K677" s="42"/>
      <c r="L677" s="46"/>
      <c r="M677" s="230"/>
      <c r="N677" s="231"/>
      <c r="O677" s="86"/>
      <c r="P677" s="86"/>
      <c r="Q677" s="86"/>
      <c r="R677" s="86"/>
      <c r="S677" s="86"/>
      <c r="T677" s="87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T677" s="19" t="s">
        <v>172</v>
      </c>
      <c r="AU677" s="19" t="s">
        <v>81</v>
      </c>
    </row>
    <row r="678" spans="1:51" s="13" customFormat="1" ht="12">
      <c r="A678" s="13"/>
      <c r="B678" s="234"/>
      <c r="C678" s="235"/>
      <c r="D678" s="227" t="s">
        <v>187</v>
      </c>
      <c r="E678" s="236" t="s">
        <v>19</v>
      </c>
      <c r="F678" s="237" t="s">
        <v>2426</v>
      </c>
      <c r="G678" s="235"/>
      <c r="H678" s="238">
        <v>715.334</v>
      </c>
      <c r="I678" s="239"/>
      <c r="J678" s="235"/>
      <c r="K678" s="235"/>
      <c r="L678" s="240"/>
      <c r="M678" s="241"/>
      <c r="N678" s="242"/>
      <c r="O678" s="242"/>
      <c r="P678" s="242"/>
      <c r="Q678" s="242"/>
      <c r="R678" s="242"/>
      <c r="S678" s="242"/>
      <c r="T678" s="24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44" t="s">
        <v>187</v>
      </c>
      <c r="AU678" s="244" t="s">
        <v>81</v>
      </c>
      <c r="AV678" s="13" t="s">
        <v>81</v>
      </c>
      <c r="AW678" s="13" t="s">
        <v>33</v>
      </c>
      <c r="AX678" s="13" t="s">
        <v>79</v>
      </c>
      <c r="AY678" s="244" t="s">
        <v>163</v>
      </c>
    </row>
    <row r="679" spans="1:51" s="13" customFormat="1" ht="12">
      <c r="A679" s="13"/>
      <c r="B679" s="234"/>
      <c r="C679" s="235"/>
      <c r="D679" s="227" t="s">
        <v>187</v>
      </c>
      <c r="E679" s="235"/>
      <c r="F679" s="237" t="s">
        <v>2427</v>
      </c>
      <c r="G679" s="235"/>
      <c r="H679" s="238">
        <v>786.867</v>
      </c>
      <c r="I679" s="239"/>
      <c r="J679" s="235"/>
      <c r="K679" s="235"/>
      <c r="L679" s="240"/>
      <c r="M679" s="241"/>
      <c r="N679" s="242"/>
      <c r="O679" s="242"/>
      <c r="P679" s="242"/>
      <c r="Q679" s="242"/>
      <c r="R679" s="242"/>
      <c r="S679" s="242"/>
      <c r="T679" s="24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44" t="s">
        <v>187</v>
      </c>
      <c r="AU679" s="244" t="s">
        <v>81</v>
      </c>
      <c r="AV679" s="13" t="s">
        <v>81</v>
      </c>
      <c r="AW679" s="13" t="s">
        <v>4</v>
      </c>
      <c r="AX679" s="13" t="s">
        <v>79</v>
      </c>
      <c r="AY679" s="244" t="s">
        <v>163</v>
      </c>
    </row>
    <row r="680" spans="1:65" s="2" customFormat="1" ht="24.15" customHeight="1">
      <c r="A680" s="40"/>
      <c r="B680" s="41"/>
      <c r="C680" s="256" t="s">
        <v>1048</v>
      </c>
      <c r="D680" s="256" t="s">
        <v>279</v>
      </c>
      <c r="E680" s="257" t="s">
        <v>2406</v>
      </c>
      <c r="F680" s="258" t="s">
        <v>2407</v>
      </c>
      <c r="G680" s="259" t="s">
        <v>168</v>
      </c>
      <c r="H680" s="260">
        <v>393.434</v>
      </c>
      <c r="I680" s="261"/>
      <c r="J680" s="262">
        <f>ROUND(I680*H680,2)</f>
        <v>0</v>
      </c>
      <c r="K680" s="258" t="s">
        <v>169</v>
      </c>
      <c r="L680" s="263"/>
      <c r="M680" s="264" t="s">
        <v>19</v>
      </c>
      <c r="N680" s="265" t="s">
        <v>43</v>
      </c>
      <c r="O680" s="86"/>
      <c r="P680" s="223">
        <f>O680*H680</f>
        <v>0</v>
      </c>
      <c r="Q680" s="223">
        <v>0.00802</v>
      </c>
      <c r="R680" s="223">
        <f>Q680*H680</f>
        <v>3.15534068</v>
      </c>
      <c r="S680" s="223">
        <v>0</v>
      </c>
      <c r="T680" s="224">
        <f>S680*H680</f>
        <v>0</v>
      </c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R680" s="225" t="s">
        <v>381</v>
      </c>
      <c r="AT680" s="225" t="s">
        <v>279</v>
      </c>
      <c r="AU680" s="225" t="s">
        <v>81</v>
      </c>
      <c r="AY680" s="19" t="s">
        <v>163</v>
      </c>
      <c r="BE680" s="226">
        <f>IF(N680="základní",J680,0)</f>
        <v>0</v>
      </c>
      <c r="BF680" s="226">
        <f>IF(N680="snížená",J680,0)</f>
        <v>0</v>
      </c>
      <c r="BG680" s="226">
        <f>IF(N680="zákl. přenesená",J680,0)</f>
        <v>0</v>
      </c>
      <c r="BH680" s="226">
        <f>IF(N680="sníž. přenesená",J680,0)</f>
        <v>0</v>
      </c>
      <c r="BI680" s="226">
        <f>IF(N680="nulová",J680,0)</f>
        <v>0</v>
      </c>
      <c r="BJ680" s="19" t="s">
        <v>79</v>
      </c>
      <c r="BK680" s="226">
        <f>ROUND(I680*H680,2)</f>
        <v>0</v>
      </c>
      <c r="BL680" s="19" t="s">
        <v>278</v>
      </c>
      <c r="BM680" s="225" t="s">
        <v>2428</v>
      </c>
    </row>
    <row r="681" spans="1:47" s="2" customFormat="1" ht="12">
      <c r="A681" s="40"/>
      <c r="B681" s="41"/>
      <c r="C681" s="42"/>
      <c r="D681" s="227" t="s">
        <v>172</v>
      </c>
      <c r="E681" s="42"/>
      <c r="F681" s="228" t="s">
        <v>2407</v>
      </c>
      <c r="G681" s="42"/>
      <c r="H681" s="42"/>
      <c r="I681" s="229"/>
      <c r="J681" s="42"/>
      <c r="K681" s="42"/>
      <c r="L681" s="46"/>
      <c r="M681" s="230"/>
      <c r="N681" s="231"/>
      <c r="O681" s="86"/>
      <c r="P681" s="86"/>
      <c r="Q681" s="86"/>
      <c r="R681" s="86"/>
      <c r="S681" s="86"/>
      <c r="T681" s="87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T681" s="19" t="s">
        <v>172</v>
      </c>
      <c r="AU681" s="19" t="s">
        <v>81</v>
      </c>
    </row>
    <row r="682" spans="1:51" s="13" customFormat="1" ht="12">
      <c r="A682" s="13"/>
      <c r="B682" s="234"/>
      <c r="C682" s="235"/>
      <c r="D682" s="227" t="s">
        <v>187</v>
      </c>
      <c r="E682" s="236" t="s">
        <v>19</v>
      </c>
      <c r="F682" s="237" t="s">
        <v>2429</v>
      </c>
      <c r="G682" s="235"/>
      <c r="H682" s="238">
        <v>357.667</v>
      </c>
      <c r="I682" s="239"/>
      <c r="J682" s="235"/>
      <c r="K682" s="235"/>
      <c r="L682" s="240"/>
      <c r="M682" s="241"/>
      <c r="N682" s="242"/>
      <c r="O682" s="242"/>
      <c r="P682" s="242"/>
      <c r="Q682" s="242"/>
      <c r="R682" s="242"/>
      <c r="S682" s="242"/>
      <c r="T682" s="24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44" t="s">
        <v>187</v>
      </c>
      <c r="AU682" s="244" t="s">
        <v>81</v>
      </c>
      <c r="AV682" s="13" t="s">
        <v>81</v>
      </c>
      <c r="AW682" s="13" t="s">
        <v>33</v>
      </c>
      <c r="AX682" s="13" t="s">
        <v>79</v>
      </c>
      <c r="AY682" s="244" t="s">
        <v>163</v>
      </c>
    </row>
    <row r="683" spans="1:51" s="13" customFormat="1" ht="12">
      <c r="A683" s="13"/>
      <c r="B683" s="234"/>
      <c r="C683" s="235"/>
      <c r="D683" s="227" t="s">
        <v>187</v>
      </c>
      <c r="E683" s="235"/>
      <c r="F683" s="237" t="s">
        <v>2430</v>
      </c>
      <c r="G683" s="235"/>
      <c r="H683" s="238">
        <v>393.434</v>
      </c>
      <c r="I683" s="239"/>
      <c r="J683" s="235"/>
      <c r="K683" s="235"/>
      <c r="L683" s="240"/>
      <c r="M683" s="241"/>
      <c r="N683" s="242"/>
      <c r="O683" s="242"/>
      <c r="P683" s="242"/>
      <c r="Q683" s="242"/>
      <c r="R683" s="242"/>
      <c r="S683" s="242"/>
      <c r="T683" s="24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44" t="s">
        <v>187</v>
      </c>
      <c r="AU683" s="244" t="s">
        <v>81</v>
      </c>
      <c r="AV683" s="13" t="s">
        <v>81</v>
      </c>
      <c r="AW683" s="13" t="s">
        <v>4</v>
      </c>
      <c r="AX683" s="13" t="s">
        <v>79</v>
      </c>
      <c r="AY683" s="244" t="s">
        <v>163</v>
      </c>
    </row>
    <row r="684" spans="1:65" s="2" customFormat="1" ht="24.15" customHeight="1">
      <c r="A684" s="40"/>
      <c r="B684" s="41"/>
      <c r="C684" s="214" t="s">
        <v>1055</v>
      </c>
      <c r="D684" s="214" t="s">
        <v>165</v>
      </c>
      <c r="E684" s="215" t="s">
        <v>2431</v>
      </c>
      <c r="F684" s="216" t="s">
        <v>2432</v>
      </c>
      <c r="G684" s="217" t="s">
        <v>168</v>
      </c>
      <c r="H684" s="218">
        <v>5</v>
      </c>
      <c r="I684" s="219"/>
      <c r="J684" s="220">
        <f>ROUND(I684*H684,2)</f>
        <v>0</v>
      </c>
      <c r="K684" s="216" t="s">
        <v>169</v>
      </c>
      <c r="L684" s="46"/>
      <c r="M684" s="221" t="s">
        <v>19</v>
      </c>
      <c r="N684" s="222" t="s">
        <v>43</v>
      </c>
      <c r="O684" s="86"/>
      <c r="P684" s="223">
        <f>O684*H684</f>
        <v>0</v>
      </c>
      <c r="Q684" s="223">
        <v>0</v>
      </c>
      <c r="R684" s="223">
        <f>Q684*H684</f>
        <v>0</v>
      </c>
      <c r="S684" s="223">
        <v>0</v>
      </c>
      <c r="T684" s="224">
        <f>S684*H684</f>
        <v>0</v>
      </c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R684" s="225" t="s">
        <v>278</v>
      </c>
      <c r="AT684" s="225" t="s">
        <v>165</v>
      </c>
      <c r="AU684" s="225" t="s">
        <v>81</v>
      </c>
      <c r="AY684" s="19" t="s">
        <v>163</v>
      </c>
      <c r="BE684" s="226">
        <f>IF(N684="základní",J684,0)</f>
        <v>0</v>
      </c>
      <c r="BF684" s="226">
        <f>IF(N684="snížená",J684,0)</f>
        <v>0</v>
      </c>
      <c r="BG684" s="226">
        <f>IF(N684="zákl. přenesená",J684,0)</f>
        <v>0</v>
      </c>
      <c r="BH684" s="226">
        <f>IF(N684="sníž. přenesená",J684,0)</f>
        <v>0</v>
      </c>
      <c r="BI684" s="226">
        <f>IF(N684="nulová",J684,0)</f>
        <v>0</v>
      </c>
      <c r="BJ684" s="19" t="s">
        <v>79</v>
      </c>
      <c r="BK684" s="226">
        <f>ROUND(I684*H684,2)</f>
        <v>0</v>
      </c>
      <c r="BL684" s="19" t="s">
        <v>278</v>
      </c>
      <c r="BM684" s="225" t="s">
        <v>2433</v>
      </c>
    </row>
    <row r="685" spans="1:47" s="2" customFormat="1" ht="12">
      <c r="A685" s="40"/>
      <c r="B685" s="41"/>
      <c r="C685" s="42"/>
      <c r="D685" s="227" t="s">
        <v>172</v>
      </c>
      <c r="E685" s="42"/>
      <c r="F685" s="228" t="s">
        <v>2434</v>
      </c>
      <c r="G685" s="42"/>
      <c r="H685" s="42"/>
      <c r="I685" s="229"/>
      <c r="J685" s="42"/>
      <c r="K685" s="42"/>
      <c r="L685" s="46"/>
      <c r="M685" s="230"/>
      <c r="N685" s="231"/>
      <c r="O685" s="86"/>
      <c r="P685" s="86"/>
      <c r="Q685" s="86"/>
      <c r="R685" s="86"/>
      <c r="S685" s="86"/>
      <c r="T685" s="87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T685" s="19" t="s">
        <v>172</v>
      </c>
      <c r="AU685" s="19" t="s">
        <v>81</v>
      </c>
    </row>
    <row r="686" spans="1:47" s="2" customFormat="1" ht="12">
      <c r="A686" s="40"/>
      <c r="B686" s="41"/>
      <c r="C686" s="42"/>
      <c r="D686" s="232" t="s">
        <v>174</v>
      </c>
      <c r="E686" s="42"/>
      <c r="F686" s="233" t="s">
        <v>2435</v>
      </c>
      <c r="G686" s="42"/>
      <c r="H686" s="42"/>
      <c r="I686" s="229"/>
      <c r="J686" s="42"/>
      <c r="K686" s="42"/>
      <c r="L686" s="46"/>
      <c r="M686" s="230"/>
      <c r="N686" s="231"/>
      <c r="O686" s="86"/>
      <c r="P686" s="86"/>
      <c r="Q686" s="86"/>
      <c r="R686" s="86"/>
      <c r="S686" s="86"/>
      <c r="T686" s="87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T686" s="19" t="s">
        <v>174</v>
      </c>
      <c r="AU686" s="19" t="s">
        <v>81</v>
      </c>
    </row>
    <row r="687" spans="1:47" s="2" customFormat="1" ht="12">
      <c r="A687" s="40"/>
      <c r="B687" s="41"/>
      <c r="C687" s="42"/>
      <c r="D687" s="227" t="s">
        <v>301</v>
      </c>
      <c r="E687" s="42"/>
      <c r="F687" s="266" t="s">
        <v>2436</v>
      </c>
      <c r="G687" s="42"/>
      <c r="H687" s="42"/>
      <c r="I687" s="229"/>
      <c r="J687" s="42"/>
      <c r="K687" s="42"/>
      <c r="L687" s="46"/>
      <c r="M687" s="230"/>
      <c r="N687" s="231"/>
      <c r="O687" s="86"/>
      <c r="P687" s="86"/>
      <c r="Q687" s="86"/>
      <c r="R687" s="86"/>
      <c r="S687" s="86"/>
      <c r="T687" s="87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T687" s="19" t="s">
        <v>301</v>
      </c>
      <c r="AU687" s="19" t="s">
        <v>81</v>
      </c>
    </row>
    <row r="688" spans="1:65" s="2" customFormat="1" ht="24.15" customHeight="1">
      <c r="A688" s="40"/>
      <c r="B688" s="41"/>
      <c r="C688" s="256" t="s">
        <v>1063</v>
      </c>
      <c r="D688" s="256" t="s">
        <v>279</v>
      </c>
      <c r="E688" s="257" t="s">
        <v>2437</v>
      </c>
      <c r="F688" s="258" t="s">
        <v>2438</v>
      </c>
      <c r="G688" s="259" t="s">
        <v>168</v>
      </c>
      <c r="H688" s="260">
        <v>5.25</v>
      </c>
      <c r="I688" s="261"/>
      <c r="J688" s="262">
        <f>ROUND(I688*H688,2)</f>
        <v>0</v>
      </c>
      <c r="K688" s="258" t="s">
        <v>169</v>
      </c>
      <c r="L688" s="263"/>
      <c r="M688" s="264" t="s">
        <v>19</v>
      </c>
      <c r="N688" s="265" t="s">
        <v>43</v>
      </c>
      <c r="O688" s="86"/>
      <c r="P688" s="223">
        <f>O688*H688</f>
        <v>0</v>
      </c>
      <c r="Q688" s="223">
        <v>0.0035</v>
      </c>
      <c r="R688" s="223">
        <f>Q688*H688</f>
        <v>0.018375</v>
      </c>
      <c r="S688" s="223">
        <v>0</v>
      </c>
      <c r="T688" s="224">
        <f>S688*H688</f>
        <v>0</v>
      </c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R688" s="225" t="s">
        <v>381</v>
      </c>
      <c r="AT688" s="225" t="s">
        <v>279</v>
      </c>
      <c r="AU688" s="225" t="s">
        <v>81</v>
      </c>
      <c r="AY688" s="19" t="s">
        <v>163</v>
      </c>
      <c r="BE688" s="226">
        <f>IF(N688="základní",J688,0)</f>
        <v>0</v>
      </c>
      <c r="BF688" s="226">
        <f>IF(N688="snížená",J688,0)</f>
        <v>0</v>
      </c>
      <c r="BG688" s="226">
        <f>IF(N688="zákl. přenesená",J688,0)</f>
        <v>0</v>
      </c>
      <c r="BH688" s="226">
        <f>IF(N688="sníž. přenesená",J688,0)</f>
        <v>0</v>
      </c>
      <c r="BI688" s="226">
        <f>IF(N688="nulová",J688,0)</f>
        <v>0</v>
      </c>
      <c r="BJ688" s="19" t="s">
        <v>79</v>
      </c>
      <c r="BK688" s="226">
        <f>ROUND(I688*H688,2)</f>
        <v>0</v>
      </c>
      <c r="BL688" s="19" t="s">
        <v>278</v>
      </c>
      <c r="BM688" s="225" t="s">
        <v>2439</v>
      </c>
    </row>
    <row r="689" spans="1:47" s="2" customFormat="1" ht="12">
      <c r="A689" s="40"/>
      <c r="B689" s="41"/>
      <c r="C689" s="42"/>
      <c r="D689" s="227" t="s">
        <v>172</v>
      </c>
      <c r="E689" s="42"/>
      <c r="F689" s="228" t="s">
        <v>2438</v>
      </c>
      <c r="G689" s="42"/>
      <c r="H689" s="42"/>
      <c r="I689" s="229"/>
      <c r="J689" s="42"/>
      <c r="K689" s="42"/>
      <c r="L689" s="46"/>
      <c r="M689" s="230"/>
      <c r="N689" s="231"/>
      <c r="O689" s="86"/>
      <c r="P689" s="86"/>
      <c r="Q689" s="86"/>
      <c r="R689" s="86"/>
      <c r="S689" s="86"/>
      <c r="T689" s="87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T689" s="19" t="s">
        <v>172</v>
      </c>
      <c r="AU689" s="19" t="s">
        <v>81</v>
      </c>
    </row>
    <row r="690" spans="1:51" s="13" customFormat="1" ht="12">
      <c r="A690" s="13"/>
      <c r="B690" s="234"/>
      <c r="C690" s="235"/>
      <c r="D690" s="227" t="s">
        <v>187</v>
      </c>
      <c r="E690" s="235"/>
      <c r="F690" s="237" t="s">
        <v>2440</v>
      </c>
      <c r="G690" s="235"/>
      <c r="H690" s="238">
        <v>5.25</v>
      </c>
      <c r="I690" s="239"/>
      <c r="J690" s="235"/>
      <c r="K690" s="235"/>
      <c r="L690" s="240"/>
      <c r="M690" s="241"/>
      <c r="N690" s="242"/>
      <c r="O690" s="242"/>
      <c r="P690" s="242"/>
      <c r="Q690" s="242"/>
      <c r="R690" s="242"/>
      <c r="S690" s="242"/>
      <c r="T690" s="24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44" t="s">
        <v>187</v>
      </c>
      <c r="AU690" s="244" t="s">
        <v>81</v>
      </c>
      <c r="AV690" s="13" t="s">
        <v>81</v>
      </c>
      <c r="AW690" s="13" t="s">
        <v>4</v>
      </c>
      <c r="AX690" s="13" t="s">
        <v>79</v>
      </c>
      <c r="AY690" s="244" t="s">
        <v>163</v>
      </c>
    </row>
    <row r="691" spans="1:65" s="2" customFormat="1" ht="33" customHeight="1">
      <c r="A691" s="40"/>
      <c r="B691" s="41"/>
      <c r="C691" s="214" t="s">
        <v>1068</v>
      </c>
      <c r="D691" s="214" t="s">
        <v>165</v>
      </c>
      <c r="E691" s="215" t="s">
        <v>2441</v>
      </c>
      <c r="F691" s="216" t="s">
        <v>2442</v>
      </c>
      <c r="G691" s="217" t="s">
        <v>232</v>
      </c>
      <c r="H691" s="218">
        <v>130.5</v>
      </c>
      <c r="I691" s="219"/>
      <c r="J691" s="220">
        <f>ROUND(I691*H691,2)</f>
        <v>0</v>
      </c>
      <c r="K691" s="216" t="s">
        <v>169</v>
      </c>
      <c r="L691" s="46"/>
      <c r="M691" s="221" t="s">
        <v>19</v>
      </c>
      <c r="N691" s="222" t="s">
        <v>43</v>
      </c>
      <c r="O691" s="86"/>
      <c r="P691" s="223">
        <f>O691*H691</f>
        <v>0</v>
      </c>
      <c r="Q691" s="223">
        <v>0.0001</v>
      </c>
      <c r="R691" s="223">
        <f>Q691*H691</f>
        <v>0.01305</v>
      </c>
      <c r="S691" s="223">
        <v>0</v>
      </c>
      <c r="T691" s="224">
        <f>S691*H691</f>
        <v>0</v>
      </c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R691" s="225" t="s">
        <v>278</v>
      </c>
      <c r="AT691" s="225" t="s">
        <v>165</v>
      </c>
      <c r="AU691" s="225" t="s">
        <v>81</v>
      </c>
      <c r="AY691" s="19" t="s">
        <v>163</v>
      </c>
      <c r="BE691" s="226">
        <f>IF(N691="základní",J691,0)</f>
        <v>0</v>
      </c>
      <c r="BF691" s="226">
        <f>IF(N691="snížená",J691,0)</f>
        <v>0</v>
      </c>
      <c r="BG691" s="226">
        <f>IF(N691="zákl. přenesená",J691,0)</f>
        <v>0</v>
      </c>
      <c r="BH691" s="226">
        <f>IF(N691="sníž. přenesená",J691,0)</f>
        <v>0</v>
      </c>
      <c r="BI691" s="226">
        <f>IF(N691="nulová",J691,0)</f>
        <v>0</v>
      </c>
      <c r="BJ691" s="19" t="s">
        <v>79</v>
      </c>
      <c r="BK691" s="226">
        <f>ROUND(I691*H691,2)</f>
        <v>0</v>
      </c>
      <c r="BL691" s="19" t="s">
        <v>278</v>
      </c>
      <c r="BM691" s="225" t="s">
        <v>2443</v>
      </c>
    </row>
    <row r="692" spans="1:47" s="2" customFormat="1" ht="12">
      <c r="A692" s="40"/>
      <c r="B692" s="41"/>
      <c r="C692" s="42"/>
      <c r="D692" s="227" t="s">
        <v>172</v>
      </c>
      <c r="E692" s="42"/>
      <c r="F692" s="228" t="s">
        <v>2444</v>
      </c>
      <c r="G692" s="42"/>
      <c r="H692" s="42"/>
      <c r="I692" s="229"/>
      <c r="J692" s="42"/>
      <c r="K692" s="42"/>
      <c r="L692" s="46"/>
      <c r="M692" s="230"/>
      <c r="N692" s="231"/>
      <c r="O692" s="86"/>
      <c r="P692" s="86"/>
      <c r="Q692" s="86"/>
      <c r="R692" s="86"/>
      <c r="S692" s="86"/>
      <c r="T692" s="87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T692" s="19" t="s">
        <v>172</v>
      </c>
      <c r="AU692" s="19" t="s">
        <v>81</v>
      </c>
    </row>
    <row r="693" spans="1:47" s="2" customFormat="1" ht="12">
      <c r="A693" s="40"/>
      <c r="B693" s="41"/>
      <c r="C693" s="42"/>
      <c r="D693" s="232" t="s">
        <v>174</v>
      </c>
      <c r="E693" s="42"/>
      <c r="F693" s="233" t="s">
        <v>2445</v>
      </c>
      <c r="G693" s="42"/>
      <c r="H693" s="42"/>
      <c r="I693" s="229"/>
      <c r="J693" s="42"/>
      <c r="K693" s="42"/>
      <c r="L693" s="46"/>
      <c r="M693" s="230"/>
      <c r="N693" s="231"/>
      <c r="O693" s="86"/>
      <c r="P693" s="86"/>
      <c r="Q693" s="86"/>
      <c r="R693" s="86"/>
      <c r="S693" s="86"/>
      <c r="T693" s="87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T693" s="19" t="s">
        <v>174</v>
      </c>
      <c r="AU693" s="19" t="s">
        <v>81</v>
      </c>
    </row>
    <row r="694" spans="1:51" s="13" customFormat="1" ht="12">
      <c r="A694" s="13"/>
      <c r="B694" s="234"/>
      <c r="C694" s="235"/>
      <c r="D694" s="227" t="s">
        <v>187</v>
      </c>
      <c r="E694" s="236" t="s">
        <v>19</v>
      </c>
      <c r="F694" s="237" t="s">
        <v>2446</v>
      </c>
      <c r="G694" s="235"/>
      <c r="H694" s="238">
        <v>130.5</v>
      </c>
      <c r="I694" s="239"/>
      <c r="J694" s="235"/>
      <c r="K694" s="235"/>
      <c r="L694" s="240"/>
      <c r="M694" s="241"/>
      <c r="N694" s="242"/>
      <c r="O694" s="242"/>
      <c r="P694" s="242"/>
      <c r="Q694" s="242"/>
      <c r="R694" s="242"/>
      <c r="S694" s="242"/>
      <c r="T694" s="24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44" t="s">
        <v>187</v>
      </c>
      <c r="AU694" s="244" t="s">
        <v>81</v>
      </c>
      <c r="AV694" s="13" t="s">
        <v>81</v>
      </c>
      <c r="AW694" s="13" t="s">
        <v>33</v>
      </c>
      <c r="AX694" s="13" t="s">
        <v>79</v>
      </c>
      <c r="AY694" s="244" t="s">
        <v>163</v>
      </c>
    </row>
    <row r="695" spans="1:65" s="2" customFormat="1" ht="16.5" customHeight="1">
      <c r="A695" s="40"/>
      <c r="B695" s="41"/>
      <c r="C695" s="256" t="s">
        <v>1074</v>
      </c>
      <c r="D695" s="256" t="s">
        <v>279</v>
      </c>
      <c r="E695" s="257" t="s">
        <v>2447</v>
      </c>
      <c r="F695" s="258" t="s">
        <v>2448</v>
      </c>
      <c r="G695" s="259" t="s">
        <v>193</v>
      </c>
      <c r="H695" s="260">
        <v>1.044</v>
      </c>
      <c r="I695" s="261"/>
      <c r="J695" s="262">
        <f>ROUND(I695*H695,2)</f>
        <v>0</v>
      </c>
      <c r="K695" s="258" t="s">
        <v>169</v>
      </c>
      <c r="L695" s="263"/>
      <c r="M695" s="264" t="s">
        <v>19</v>
      </c>
      <c r="N695" s="265" t="s">
        <v>43</v>
      </c>
      <c r="O695" s="86"/>
      <c r="P695" s="223">
        <f>O695*H695</f>
        <v>0</v>
      </c>
      <c r="Q695" s="223">
        <v>0.025</v>
      </c>
      <c r="R695" s="223">
        <f>Q695*H695</f>
        <v>0.0261</v>
      </c>
      <c r="S695" s="223">
        <v>0</v>
      </c>
      <c r="T695" s="224">
        <f>S695*H695</f>
        <v>0</v>
      </c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R695" s="225" t="s">
        <v>381</v>
      </c>
      <c r="AT695" s="225" t="s">
        <v>279</v>
      </c>
      <c r="AU695" s="225" t="s">
        <v>81</v>
      </c>
      <c r="AY695" s="19" t="s">
        <v>163</v>
      </c>
      <c r="BE695" s="226">
        <f>IF(N695="základní",J695,0)</f>
        <v>0</v>
      </c>
      <c r="BF695" s="226">
        <f>IF(N695="snížená",J695,0)</f>
        <v>0</v>
      </c>
      <c r="BG695" s="226">
        <f>IF(N695="zákl. přenesená",J695,0)</f>
        <v>0</v>
      </c>
      <c r="BH695" s="226">
        <f>IF(N695="sníž. přenesená",J695,0)</f>
        <v>0</v>
      </c>
      <c r="BI695" s="226">
        <f>IF(N695="nulová",J695,0)</f>
        <v>0</v>
      </c>
      <c r="BJ695" s="19" t="s">
        <v>79</v>
      </c>
      <c r="BK695" s="226">
        <f>ROUND(I695*H695,2)</f>
        <v>0</v>
      </c>
      <c r="BL695" s="19" t="s">
        <v>278</v>
      </c>
      <c r="BM695" s="225" t="s">
        <v>2449</v>
      </c>
    </row>
    <row r="696" spans="1:47" s="2" customFormat="1" ht="12">
      <c r="A696" s="40"/>
      <c r="B696" s="41"/>
      <c r="C696" s="42"/>
      <c r="D696" s="227" t="s">
        <v>172</v>
      </c>
      <c r="E696" s="42"/>
      <c r="F696" s="228" t="s">
        <v>2448</v>
      </c>
      <c r="G696" s="42"/>
      <c r="H696" s="42"/>
      <c r="I696" s="229"/>
      <c r="J696" s="42"/>
      <c r="K696" s="42"/>
      <c r="L696" s="46"/>
      <c r="M696" s="230"/>
      <c r="N696" s="231"/>
      <c r="O696" s="86"/>
      <c r="P696" s="86"/>
      <c r="Q696" s="86"/>
      <c r="R696" s="86"/>
      <c r="S696" s="86"/>
      <c r="T696" s="87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T696" s="19" t="s">
        <v>172</v>
      </c>
      <c r="AU696" s="19" t="s">
        <v>81</v>
      </c>
    </row>
    <row r="697" spans="1:51" s="13" customFormat="1" ht="12">
      <c r="A697" s="13"/>
      <c r="B697" s="234"/>
      <c r="C697" s="235"/>
      <c r="D697" s="227" t="s">
        <v>187</v>
      </c>
      <c r="E697" s="236" t="s">
        <v>19</v>
      </c>
      <c r="F697" s="237" t="s">
        <v>2450</v>
      </c>
      <c r="G697" s="235"/>
      <c r="H697" s="238">
        <v>1.044</v>
      </c>
      <c r="I697" s="239"/>
      <c r="J697" s="235"/>
      <c r="K697" s="235"/>
      <c r="L697" s="240"/>
      <c r="M697" s="241"/>
      <c r="N697" s="242"/>
      <c r="O697" s="242"/>
      <c r="P697" s="242"/>
      <c r="Q697" s="242"/>
      <c r="R697" s="242"/>
      <c r="S697" s="242"/>
      <c r="T697" s="24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44" t="s">
        <v>187</v>
      </c>
      <c r="AU697" s="244" t="s">
        <v>81</v>
      </c>
      <c r="AV697" s="13" t="s">
        <v>81</v>
      </c>
      <c r="AW697" s="13" t="s">
        <v>33</v>
      </c>
      <c r="AX697" s="13" t="s">
        <v>79</v>
      </c>
      <c r="AY697" s="244" t="s">
        <v>163</v>
      </c>
    </row>
    <row r="698" spans="1:65" s="2" customFormat="1" ht="33" customHeight="1">
      <c r="A698" s="40"/>
      <c r="B698" s="41"/>
      <c r="C698" s="214" t="s">
        <v>1082</v>
      </c>
      <c r="D698" s="214" t="s">
        <v>165</v>
      </c>
      <c r="E698" s="215" t="s">
        <v>2451</v>
      </c>
      <c r="F698" s="216" t="s">
        <v>2452</v>
      </c>
      <c r="G698" s="217" t="s">
        <v>168</v>
      </c>
      <c r="H698" s="218">
        <v>43.375</v>
      </c>
      <c r="I698" s="219"/>
      <c r="J698" s="220">
        <f>ROUND(I698*H698,2)</f>
        <v>0</v>
      </c>
      <c r="K698" s="216" t="s">
        <v>169</v>
      </c>
      <c r="L698" s="46"/>
      <c r="M698" s="221" t="s">
        <v>19</v>
      </c>
      <c r="N698" s="222" t="s">
        <v>43</v>
      </c>
      <c r="O698" s="86"/>
      <c r="P698" s="223">
        <f>O698*H698</f>
        <v>0</v>
      </c>
      <c r="Q698" s="223">
        <v>0.00019</v>
      </c>
      <c r="R698" s="223">
        <f>Q698*H698</f>
        <v>0.00824125</v>
      </c>
      <c r="S698" s="223">
        <v>0</v>
      </c>
      <c r="T698" s="224">
        <f>S698*H698</f>
        <v>0</v>
      </c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  <c r="AE698" s="40"/>
      <c r="AR698" s="225" t="s">
        <v>278</v>
      </c>
      <c r="AT698" s="225" t="s">
        <v>165</v>
      </c>
      <c r="AU698" s="225" t="s">
        <v>81</v>
      </c>
      <c r="AY698" s="19" t="s">
        <v>163</v>
      </c>
      <c r="BE698" s="226">
        <f>IF(N698="základní",J698,0)</f>
        <v>0</v>
      </c>
      <c r="BF698" s="226">
        <f>IF(N698="snížená",J698,0)</f>
        <v>0</v>
      </c>
      <c r="BG698" s="226">
        <f>IF(N698="zákl. přenesená",J698,0)</f>
        <v>0</v>
      </c>
      <c r="BH698" s="226">
        <f>IF(N698="sníž. přenesená",J698,0)</f>
        <v>0</v>
      </c>
      <c r="BI698" s="226">
        <f>IF(N698="nulová",J698,0)</f>
        <v>0</v>
      </c>
      <c r="BJ698" s="19" t="s">
        <v>79</v>
      </c>
      <c r="BK698" s="226">
        <f>ROUND(I698*H698,2)</f>
        <v>0</v>
      </c>
      <c r="BL698" s="19" t="s">
        <v>278</v>
      </c>
      <c r="BM698" s="225" t="s">
        <v>2453</v>
      </c>
    </row>
    <row r="699" spans="1:47" s="2" customFormat="1" ht="12">
      <c r="A699" s="40"/>
      <c r="B699" s="41"/>
      <c r="C699" s="42"/>
      <c r="D699" s="227" t="s">
        <v>172</v>
      </c>
      <c r="E699" s="42"/>
      <c r="F699" s="228" t="s">
        <v>2454</v>
      </c>
      <c r="G699" s="42"/>
      <c r="H699" s="42"/>
      <c r="I699" s="229"/>
      <c r="J699" s="42"/>
      <c r="K699" s="42"/>
      <c r="L699" s="46"/>
      <c r="M699" s="230"/>
      <c r="N699" s="231"/>
      <c r="O699" s="86"/>
      <c r="P699" s="86"/>
      <c r="Q699" s="86"/>
      <c r="R699" s="86"/>
      <c r="S699" s="86"/>
      <c r="T699" s="87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T699" s="19" t="s">
        <v>172</v>
      </c>
      <c r="AU699" s="19" t="s">
        <v>81</v>
      </c>
    </row>
    <row r="700" spans="1:47" s="2" customFormat="1" ht="12">
      <c r="A700" s="40"/>
      <c r="B700" s="41"/>
      <c r="C700" s="42"/>
      <c r="D700" s="232" t="s">
        <v>174</v>
      </c>
      <c r="E700" s="42"/>
      <c r="F700" s="233" t="s">
        <v>2455</v>
      </c>
      <c r="G700" s="42"/>
      <c r="H700" s="42"/>
      <c r="I700" s="229"/>
      <c r="J700" s="42"/>
      <c r="K700" s="42"/>
      <c r="L700" s="46"/>
      <c r="M700" s="230"/>
      <c r="N700" s="231"/>
      <c r="O700" s="86"/>
      <c r="P700" s="86"/>
      <c r="Q700" s="86"/>
      <c r="R700" s="86"/>
      <c r="S700" s="86"/>
      <c r="T700" s="87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T700" s="19" t="s">
        <v>174</v>
      </c>
      <c r="AU700" s="19" t="s">
        <v>81</v>
      </c>
    </row>
    <row r="701" spans="1:51" s="13" customFormat="1" ht="12">
      <c r="A701" s="13"/>
      <c r="B701" s="234"/>
      <c r="C701" s="235"/>
      <c r="D701" s="227" t="s">
        <v>187</v>
      </c>
      <c r="E701" s="236" t="s">
        <v>19</v>
      </c>
      <c r="F701" s="237" t="s">
        <v>2456</v>
      </c>
      <c r="G701" s="235"/>
      <c r="H701" s="238">
        <v>43.375</v>
      </c>
      <c r="I701" s="239"/>
      <c r="J701" s="235"/>
      <c r="K701" s="235"/>
      <c r="L701" s="240"/>
      <c r="M701" s="241"/>
      <c r="N701" s="242"/>
      <c r="O701" s="242"/>
      <c r="P701" s="242"/>
      <c r="Q701" s="242"/>
      <c r="R701" s="242"/>
      <c r="S701" s="242"/>
      <c r="T701" s="24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44" t="s">
        <v>187</v>
      </c>
      <c r="AU701" s="244" t="s">
        <v>81</v>
      </c>
      <c r="AV701" s="13" t="s">
        <v>81</v>
      </c>
      <c r="AW701" s="13" t="s">
        <v>33</v>
      </c>
      <c r="AX701" s="13" t="s">
        <v>79</v>
      </c>
      <c r="AY701" s="244" t="s">
        <v>163</v>
      </c>
    </row>
    <row r="702" spans="1:65" s="2" customFormat="1" ht="24.15" customHeight="1">
      <c r="A702" s="40"/>
      <c r="B702" s="41"/>
      <c r="C702" s="256" t="s">
        <v>1088</v>
      </c>
      <c r="D702" s="256" t="s">
        <v>279</v>
      </c>
      <c r="E702" s="257" t="s">
        <v>2457</v>
      </c>
      <c r="F702" s="258" t="s">
        <v>2458</v>
      </c>
      <c r="G702" s="259" t="s">
        <v>168</v>
      </c>
      <c r="H702" s="260">
        <v>45.544</v>
      </c>
      <c r="I702" s="261"/>
      <c r="J702" s="262">
        <f>ROUND(I702*H702,2)</f>
        <v>0</v>
      </c>
      <c r="K702" s="258" t="s">
        <v>169</v>
      </c>
      <c r="L702" s="263"/>
      <c r="M702" s="264" t="s">
        <v>19</v>
      </c>
      <c r="N702" s="265" t="s">
        <v>43</v>
      </c>
      <c r="O702" s="86"/>
      <c r="P702" s="223">
        <f>O702*H702</f>
        <v>0</v>
      </c>
      <c r="Q702" s="223">
        <v>0.0029</v>
      </c>
      <c r="R702" s="223">
        <f>Q702*H702</f>
        <v>0.1320776</v>
      </c>
      <c r="S702" s="223">
        <v>0</v>
      </c>
      <c r="T702" s="224">
        <f>S702*H702</f>
        <v>0</v>
      </c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R702" s="225" t="s">
        <v>381</v>
      </c>
      <c r="AT702" s="225" t="s">
        <v>279</v>
      </c>
      <c r="AU702" s="225" t="s">
        <v>81</v>
      </c>
      <c r="AY702" s="19" t="s">
        <v>163</v>
      </c>
      <c r="BE702" s="226">
        <f>IF(N702="základní",J702,0)</f>
        <v>0</v>
      </c>
      <c r="BF702" s="226">
        <f>IF(N702="snížená",J702,0)</f>
        <v>0</v>
      </c>
      <c r="BG702" s="226">
        <f>IF(N702="zákl. přenesená",J702,0)</f>
        <v>0</v>
      </c>
      <c r="BH702" s="226">
        <f>IF(N702="sníž. přenesená",J702,0)</f>
        <v>0</v>
      </c>
      <c r="BI702" s="226">
        <f>IF(N702="nulová",J702,0)</f>
        <v>0</v>
      </c>
      <c r="BJ702" s="19" t="s">
        <v>79</v>
      </c>
      <c r="BK702" s="226">
        <f>ROUND(I702*H702,2)</f>
        <v>0</v>
      </c>
      <c r="BL702" s="19" t="s">
        <v>278</v>
      </c>
      <c r="BM702" s="225" t="s">
        <v>2459</v>
      </c>
    </row>
    <row r="703" spans="1:47" s="2" customFormat="1" ht="12">
      <c r="A703" s="40"/>
      <c r="B703" s="41"/>
      <c r="C703" s="42"/>
      <c r="D703" s="227" t="s">
        <v>172</v>
      </c>
      <c r="E703" s="42"/>
      <c r="F703" s="228" t="s">
        <v>2458</v>
      </c>
      <c r="G703" s="42"/>
      <c r="H703" s="42"/>
      <c r="I703" s="229"/>
      <c r="J703" s="42"/>
      <c r="K703" s="42"/>
      <c r="L703" s="46"/>
      <c r="M703" s="230"/>
      <c r="N703" s="231"/>
      <c r="O703" s="86"/>
      <c r="P703" s="86"/>
      <c r="Q703" s="86"/>
      <c r="R703" s="86"/>
      <c r="S703" s="86"/>
      <c r="T703" s="87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T703" s="19" t="s">
        <v>172</v>
      </c>
      <c r="AU703" s="19" t="s">
        <v>81</v>
      </c>
    </row>
    <row r="704" spans="1:51" s="13" customFormat="1" ht="12">
      <c r="A704" s="13"/>
      <c r="B704" s="234"/>
      <c r="C704" s="235"/>
      <c r="D704" s="227" t="s">
        <v>187</v>
      </c>
      <c r="E704" s="235"/>
      <c r="F704" s="237" t="s">
        <v>2460</v>
      </c>
      <c r="G704" s="235"/>
      <c r="H704" s="238">
        <v>45.544</v>
      </c>
      <c r="I704" s="239"/>
      <c r="J704" s="235"/>
      <c r="K704" s="235"/>
      <c r="L704" s="240"/>
      <c r="M704" s="241"/>
      <c r="N704" s="242"/>
      <c r="O704" s="242"/>
      <c r="P704" s="242"/>
      <c r="Q704" s="242"/>
      <c r="R704" s="242"/>
      <c r="S704" s="242"/>
      <c r="T704" s="24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44" t="s">
        <v>187</v>
      </c>
      <c r="AU704" s="244" t="s">
        <v>81</v>
      </c>
      <c r="AV704" s="13" t="s">
        <v>81</v>
      </c>
      <c r="AW704" s="13" t="s">
        <v>4</v>
      </c>
      <c r="AX704" s="13" t="s">
        <v>79</v>
      </c>
      <c r="AY704" s="244" t="s">
        <v>163</v>
      </c>
    </row>
    <row r="705" spans="1:65" s="2" customFormat="1" ht="24.15" customHeight="1">
      <c r="A705" s="40"/>
      <c r="B705" s="41"/>
      <c r="C705" s="214" t="s">
        <v>1093</v>
      </c>
      <c r="D705" s="214" t="s">
        <v>165</v>
      </c>
      <c r="E705" s="215" t="s">
        <v>2461</v>
      </c>
      <c r="F705" s="216" t="s">
        <v>2462</v>
      </c>
      <c r="G705" s="217" t="s">
        <v>223</v>
      </c>
      <c r="H705" s="218">
        <v>22.081</v>
      </c>
      <c r="I705" s="219"/>
      <c r="J705" s="220">
        <f>ROUND(I705*H705,2)</f>
        <v>0</v>
      </c>
      <c r="K705" s="216" t="s">
        <v>169</v>
      </c>
      <c r="L705" s="46"/>
      <c r="M705" s="221" t="s">
        <v>19</v>
      </c>
      <c r="N705" s="222" t="s">
        <v>43</v>
      </c>
      <c r="O705" s="86"/>
      <c r="P705" s="223">
        <f>O705*H705</f>
        <v>0</v>
      </c>
      <c r="Q705" s="223">
        <v>0</v>
      </c>
      <c r="R705" s="223">
        <f>Q705*H705</f>
        <v>0</v>
      </c>
      <c r="S705" s="223">
        <v>0</v>
      </c>
      <c r="T705" s="224">
        <f>S705*H705</f>
        <v>0</v>
      </c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R705" s="225" t="s">
        <v>278</v>
      </c>
      <c r="AT705" s="225" t="s">
        <v>165</v>
      </c>
      <c r="AU705" s="225" t="s">
        <v>81</v>
      </c>
      <c r="AY705" s="19" t="s">
        <v>163</v>
      </c>
      <c r="BE705" s="226">
        <f>IF(N705="základní",J705,0)</f>
        <v>0</v>
      </c>
      <c r="BF705" s="226">
        <f>IF(N705="snížená",J705,0)</f>
        <v>0</v>
      </c>
      <c r="BG705" s="226">
        <f>IF(N705="zákl. přenesená",J705,0)</f>
        <v>0</v>
      </c>
      <c r="BH705" s="226">
        <f>IF(N705="sníž. přenesená",J705,0)</f>
        <v>0</v>
      </c>
      <c r="BI705" s="226">
        <f>IF(N705="nulová",J705,0)</f>
        <v>0</v>
      </c>
      <c r="BJ705" s="19" t="s">
        <v>79</v>
      </c>
      <c r="BK705" s="226">
        <f>ROUND(I705*H705,2)</f>
        <v>0</v>
      </c>
      <c r="BL705" s="19" t="s">
        <v>278</v>
      </c>
      <c r="BM705" s="225" t="s">
        <v>2463</v>
      </c>
    </row>
    <row r="706" spans="1:47" s="2" customFormat="1" ht="12">
      <c r="A706" s="40"/>
      <c r="B706" s="41"/>
      <c r="C706" s="42"/>
      <c r="D706" s="227" t="s">
        <v>172</v>
      </c>
      <c r="E706" s="42"/>
      <c r="F706" s="228" t="s">
        <v>2464</v>
      </c>
      <c r="G706" s="42"/>
      <c r="H706" s="42"/>
      <c r="I706" s="229"/>
      <c r="J706" s="42"/>
      <c r="K706" s="42"/>
      <c r="L706" s="46"/>
      <c r="M706" s="230"/>
      <c r="N706" s="231"/>
      <c r="O706" s="86"/>
      <c r="P706" s="86"/>
      <c r="Q706" s="86"/>
      <c r="R706" s="86"/>
      <c r="S706" s="86"/>
      <c r="T706" s="87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T706" s="19" t="s">
        <v>172</v>
      </c>
      <c r="AU706" s="19" t="s">
        <v>81</v>
      </c>
    </row>
    <row r="707" spans="1:47" s="2" customFormat="1" ht="12">
      <c r="A707" s="40"/>
      <c r="B707" s="41"/>
      <c r="C707" s="42"/>
      <c r="D707" s="232" t="s">
        <v>174</v>
      </c>
      <c r="E707" s="42"/>
      <c r="F707" s="233" t="s">
        <v>2465</v>
      </c>
      <c r="G707" s="42"/>
      <c r="H707" s="42"/>
      <c r="I707" s="229"/>
      <c r="J707" s="42"/>
      <c r="K707" s="42"/>
      <c r="L707" s="46"/>
      <c r="M707" s="230"/>
      <c r="N707" s="231"/>
      <c r="O707" s="86"/>
      <c r="P707" s="86"/>
      <c r="Q707" s="86"/>
      <c r="R707" s="86"/>
      <c r="S707" s="86"/>
      <c r="T707" s="87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T707" s="19" t="s">
        <v>174</v>
      </c>
      <c r="AU707" s="19" t="s">
        <v>81</v>
      </c>
    </row>
    <row r="708" spans="1:63" s="12" customFormat="1" ht="22.8" customHeight="1">
      <c r="A708" s="12"/>
      <c r="B708" s="198"/>
      <c r="C708" s="199"/>
      <c r="D708" s="200" t="s">
        <v>71</v>
      </c>
      <c r="E708" s="212" t="s">
        <v>1046</v>
      </c>
      <c r="F708" s="212" t="s">
        <v>1047</v>
      </c>
      <c r="G708" s="199"/>
      <c r="H708" s="199"/>
      <c r="I708" s="202"/>
      <c r="J708" s="213">
        <f>BK708</f>
        <v>0</v>
      </c>
      <c r="K708" s="199"/>
      <c r="L708" s="204"/>
      <c r="M708" s="205"/>
      <c r="N708" s="206"/>
      <c r="O708" s="206"/>
      <c r="P708" s="207">
        <f>SUM(P709:P726)</f>
        <v>0</v>
      </c>
      <c r="Q708" s="206"/>
      <c r="R708" s="207">
        <f>SUM(R709:R726)</f>
        <v>0.03468</v>
      </c>
      <c r="S708" s="206"/>
      <c r="T708" s="208">
        <f>SUM(T709:T726)</f>
        <v>0</v>
      </c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R708" s="209" t="s">
        <v>81</v>
      </c>
      <c r="AT708" s="210" t="s">
        <v>71</v>
      </c>
      <c r="AU708" s="210" t="s">
        <v>79</v>
      </c>
      <c r="AY708" s="209" t="s">
        <v>163</v>
      </c>
      <c r="BK708" s="211">
        <f>SUM(BK709:BK726)</f>
        <v>0</v>
      </c>
    </row>
    <row r="709" spans="1:65" s="2" customFormat="1" ht="16.5" customHeight="1">
      <c r="A709" s="40"/>
      <c r="B709" s="41"/>
      <c r="C709" s="214" t="s">
        <v>1099</v>
      </c>
      <c r="D709" s="214" t="s">
        <v>165</v>
      </c>
      <c r="E709" s="215" t="s">
        <v>2466</v>
      </c>
      <c r="F709" s="216" t="s">
        <v>2467</v>
      </c>
      <c r="G709" s="217" t="s">
        <v>232</v>
      </c>
      <c r="H709" s="218">
        <v>10</v>
      </c>
      <c r="I709" s="219"/>
      <c r="J709" s="220">
        <f>ROUND(I709*H709,2)</f>
        <v>0</v>
      </c>
      <c r="K709" s="216" t="s">
        <v>169</v>
      </c>
      <c r="L709" s="46"/>
      <c r="M709" s="221" t="s">
        <v>19</v>
      </c>
      <c r="N709" s="222" t="s">
        <v>43</v>
      </c>
      <c r="O709" s="86"/>
      <c r="P709" s="223">
        <f>O709*H709</f>
        <v>0</v>
      </c>
      <c r="Q709" s="223">
        <v>0.0019</v>
      </c>
      <c r="R709" s="223">
        <f>Q709*H709</f>
        <v>0.019</v>
      </c>
      <c r="S709" s="223">
        <v>0</v>
      </c>
      <c r="T709" s="224">
        <f>S709*H709</f>
        <v>0</v>
      </c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R709" s="225" t="s">
        <v>278</v>
      </c>
      <c r="AT709" s="225" t="s">
        <v>165</v>
      </c>
      <c r="AU709" s="225" t="s">
        <v>81</v>
      </c>
      <c r="AY709" s="19" t="s">
        <v>163</v>
      </c>
      <c r="BE709" s="226">
        <f>IF(N709="základní",J709,0)</f>
        <v>0</v>
      </c>
      <c r="BF709" s="226">
        <f>IF(N709="snížená",J709,0)</f>
        <v>0</v>
      </c>
      <c r="BG709" s="226">
        <f>IF(N709="zákl. přenesená",J709,0)</f>
        <v>0</v>
      </c>
      <c r="BH709" s="226">
        <f>IF(N709="sníž. přenesená",J709,0)</f>
        <v>0</v>
      </c>
      <c r="BI709" s="226">
        <f>IF(N709="nulová",J709,0)</f>
        <v>0</v>
      </c>
      <c r="BJ709" s="19" t="s">
        <v>79</v>
      </c>
      <c r="BK709" s="226">
        <f>ROUND(I709*H709,2)</f>
        <v>0</v>
      </c>
      <c r="BL709" s="19" t="s">
        <v>278</v>
      </c>
      <c r="BM709" s="225" t="s">
        <v>2468</v>
      </c>
    </row>
    <row r="710" spans="1:47" s="2" customFormat="1" ht="12">
      <c r="A710" s="40"/>
      <c r="B710" s="41"/>
      <c r="C710" s="42"/>
      <c r="D710" s="227" t="s">
        <v>172</v>
      </c>
      <c r="E710" s="42"/>
      <c r="F710" s="228" t="s">
        <v>2469</v>
      </c>
      <c r="G710" s="42"/>
      <c r="H710" s="42"/>
      <c r="I710" s="229"/>
      <c r="J710" s="42"/>
      <c r="K710" s="42"/>
      <c r="L710" s="46"/>
      <c r="M710" s="230"/>
      <c r="N710" s="231"/>
      <c r="O710" s="86"/>
      <c r="P710" s="86"/>
      <c r="Q710" s="86"/>
      <c r="R710" s="86"/>
      <c r="S710" s="86"/>
      <c r="T710" s="87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T710" s="19" t="s">
        <v>172</v>
      </c>
      <c r="AU710" s="19" t="s">
        <v>81</v>
      </c>
    </row>
    <row r="711" spans="1:47" s="2" customFormat="1" ht="12">
      <c r="A711" s="40"/>
      <c r="B711" s="41"/>
      <c r="C711" s="42"/>
      <c r="D711" s="232" t="s">
        <v>174</v>
      </c>
      <c r="E711" s="42"/>
      <c r="F711" s="233" t="s">
        <v>2470</v>
      </c>
      <c r="G711" s="42"/>
      <c r="H711" s="42"/>
      <c r="I711" s="229"/>
      <c r="J711" s="42"/>
      <c r="K711" s="42"/>
      <c r="L711" s="46"/>
      <c r="M711" s="230"/>
      <c r="N711" s="231"/>
      <c r="O711" s="86"/>
      <c r="P711" s="86"/>
      <c r="Q711" s="86"/>
      <c r="R711" s="86"/>
      <c r="S711" s="86"/>
      <c r="T711" s="87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T711" s="19" t="s">
        <v>174</v>
      </c>
      <c r="AU711" s="19" t="s">
        <v>81</v>
      </c>
    </row>
    <row r="712" spans="1:65" s="2" customFormat="1" ht="24.15" customHeight="1">
      <c r="A712" s="40"/>
      <c r="B712" s="41"/>
      <c r="C712" s="214" t="s">
        <v>1103</v>
      </c>
      <c r="D712" s="214" t="s">
        <v>165</v>
      </c>
      <c r="E712" s="215" t="s">
        <v>2471</v>
      </c>
      <c r="F712" s="216" t="s">
        <v>2472</v>
      </c>
      <c r="G712" s="217" t="s">
        <v>297</v>
      </c>
      <c r="H712" s="218">
        <v>6</v>
      </c>
      <c r="I712" s="219"/>
      <c r="J712" s="220">
        <f>ROUND(I712*H712,2)</f>
        <v>0</v>
      </c>
      <c r="K712" s="216" t="s">
        <v>169</v>
      </c>
      <c r="L712" s="46"/>
      <c r="M712" s="221" t="s">
        <v>19</v>
      </c>
      <c r="N712" s="222" t="s">
        <v>43</v>
      </c>
      <c r="O712" s="86"/>
      <c r="P712" s="223">
        <f>O712*H712</f>
        <v>0</v>
      </c>
      <c r="Q712" s="223">
        <v>0.00213</v>
      </c>
      <c r="R712" s="223">
        <f>Q712*H712</f>
        <v>0.01278</v>
      </c>
      <c r="S712" s="223">
        <v>0</v>
      </c>
      <c r="T712" s="224">
        <f>S712*H712</f>
        <v>0</v>
      </c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R712" s="225" t="s">
        <v>278</v>
      </c>
      <c r="AT712" s="225" t="s">
        <v>165</v>
      </c>
      <c r="AU712" s="225" t="s">
        <v>81</v>
      </c>
      <c r="AY712" s="19" t="s">
        <v>163</v>
      </c>
      <c r="BE712" s="226">
        <f>IF(N712="základní",J712,0)</f>
        <v>0</v>
      </c>
      <c r="BF712" s="226">
        <f>IF(N712="snížená",J712,0)</f>
        <v>0</v>
      </c>
      <c r="BG712" s="226">
        <f>IF(N712="zákl. přenesená",J712,0)</f>
        <v>0</v>
      </c>
      <c r="BH712" s="226">
        <f>IF(N712="sníž. přenesená",J712,0)</f>
        <v>0</v>
      </c>
      <c r="BI712" s="226">
        <f>IF(N712="nulová",J712,0)</f>
        <v>0</v>
      </c>
      <c r="BJ712" s="19" t="s">
        <v>79</v>
      </c>
      <c r="BK712" s="226">
        <f>ROUND(I712*H712,2)</f>
        <v>0</v>
      </c>
      <c r="BL712" s="19" t="s">
        <v>278</v>
      </c>
      <c r="BM712" s="225" t="s">
        <v>2473</v>
      </c>
    </row>
    <row r="713" spans="1:47" s="2" customFormat="1" ht="12">
      <c r="A713" s="40"/>
      <c r="B713" s="41"/>
      <c r="C713" s="42"/>
      <c r="D713" s="227" t="s">
        <v>172</v>
      </c>
      <c r="E713" s="42"/>
      <c r="F713" s="228" t="s">
        <v>2474</v>
      </c>
      <c r="G713" s="42"/>
      <c r="H713" s="42"/>
      <c r="I713" s="229"/>
      <c r="J713" s="42"/>
      <c r="K713" s="42"/>
      <c r="L713" s="46"/>
      <c r="M713" s="230"/>
      <c r="N713" s="231"/>
      <c r="O713" s="86"/>
      <c r="P713" s="86"/>
      <c r="Q713" s="86"/>
      <c r="R713" s="86"/>
      <c r="S713" s="86"/>
      <c r="T713" s="87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T713" s="19" t="s">
        <v>172</v>
      </c>
      <c r="AU713" s="19" t="s">
        <v>81</v>
      </c>
    </row>
    <row r="714" spans="1:47" s="2" customFormat="1" ht="12">
      <c r="A714" s="40"/>
      <c r="B714" s="41"/>
      <c r="C714" s="42"/>
      <c r="D714" s="232" t="s">
        <v>174</v>
      </c>
      <c r="E714" s="42"/>
      <c r="F714" s="233" t="s">
        <v>2475</v>
      </c>
      <c r="G714" s="42"/>
      <c r="H714" s="42"/>
      <c r="I714" s="229"/>
      <c r="J714" s="42"/>
      <c r="K714" s="42"/>
      <c r="L714" s="46"/>
      <c r="M714" s="230"/>
      <c r="N714" s="231"/>
      <c r="O714" s="86"/>
      <c r="P714" s="86"/>
      <c r="Q714" s="86"/>
      <c r="R714" s="86"/>
      <c r="S714" s="86"/>
      <c r="T714" s="87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T714" s="19" t="s">
        <v>174</v>
      </c>
      <c r="AU714" s="19" t="s">
        <v>81</v>
      </c>
    </row>
    <row r="715" spans="1:65" s="2" customFormat="1" ht="16.5" customHeight="1">
      <c r="A715" s="40"/>
      <c r="B715" s="41"/>
      <c r="C715" s="214" t="s">
        <v>1109</v>
      </c>
      <c r="D715" s="214" t="s">
        <v>165</v>
      </c>
      <c r="E715" s="215" t="s">
        <v>2476</v>
      </c>
      <c r="F715" s="216" t="s">
        <v>2477</v>
      </c>
      <c r="G715" s="217" t="s">
        <v>297</v>
      </c>
      <c r="H715" s="218">
        <v>10</v>
      </c>
      <c r="I715" s="219"/>
      <c r="J715" s="220">
        <f>ROUND(I715*H715,2)</f>
        <v>0</v>
      </c>
      <c r="K715" s="216" t="s">
        <v>169</v>
      </c>
      <c r="L715" s="46"/>
      <c r="M715" s="221" t="s">
        <v>19</v>
      </c>
      <c r="N715" s="222" t="s">
        <v>43</v>
      </c>
      <c r="O715" s="86"/>
      <c r="P715" s="223">
        <f>O715*H715</f>
        <v>0</v>
      </c>
      <c r="Q715" s="223">
        <v>0.00029</v>
      </c>
      <c r="R715" s="223">
        <f>Q715*H715</f>
        <v>0.0029</v>
      </c>
      <c r="S715" s="223">
        <v>0</v>
      </c>
      <c r="T715" s="224">
        <f>S715*H715</f>
        <v>0</v>
      </c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R715" s="225" t="s">
        <v>278</v>
      </c>
      <c r="AT715" s="225" t="s">
        <v>165</v>
      </c>
      <c r="AU715" s="225" t="s">
        <v>81</v>
      </c>
      <c r="AY715" s="19" t="s">
        <v>163</v>
      </c>
      <c r="BE715" s="226">
        <f>IF(N715="základní",J715,0)</f>
        <v>0</v>
      </c>
      <c r="BF715" s="226">
        <f>IF(N715="snížená",J715,0)</f>
        <v>0</v>
      </c>
      <c r="BG715" s="226">
        <f>IF(N715="zákl. přenesená",J715,0)</f>
        <v>0</v>
      </c>
      <c r="BH715" s="226">
        <f>IF(N715="sníž. přenesená",J715,0)</f>
        <v>0</v>
      </c>
      <c r="BI715" s="226">
        <f>IF(N715="nulová",J715,0)</f>
        <v>0</v>
      </c>
      <c r="BJ715" s="19" t="s">
        <v>79</v>
      </c>
      <c r="BK715" s="226">
        <f>ROUND(I715*H715,2)</f>
        <v>0</v>
      </c>
      <c r="BL715" s="19" t="s">
        <v>278</v>
      </c>
      <c r="BM715" s="225" t="s">
        <v>2478</v>
      </c>
    </row>
    <row r="716" spans="1:47" s="2" customFormat="1" ht="12">
      <c r="A716" s="40"/>
      <c r="B716" s="41"/>
      <c r="C716" s="42"/>
      <c r="D716" s="227" t="s">
        <v>172</v>
      </c>
      <c r="E716" s="42"/>
      <c r="F716" s="228" t="s">
        <v>2479</v>
      </c>
      <c r="G716" s="42"/>
      <c r="H716" s="42"/>
      <c r="I716" s="229"/>
      <c r="J716" s="42"/>
      <c r="K716" s="42"/>
      <c r="L716" s="46"/>
      <c r="M716" s="230"/>
      <c r="N716" s="231"/>
      <c r="O716" s="86"/>
      <c r="P716" s="86"/>
      <c r="Q716" s="86"/>
      <c r="R716" s="86"/>
      <c r="S716" s="86"/>
      <c r="T716" s="87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T716" s="19" t="s">
        <v>172</v>
      </c>
      <c r="AU716" s="19" t="s">
        <v>81</v>
      </c>
    </row>
    <row r="717" spans="1:47" s="2" customFormat="1" ht="12">
      <c r="A717" s="40"/>
      <c r="B717" s="41"/>
      <c r="C717" s="42"/>
      <c r="D717" s="232" t="s">
        <v>174</v>
      </c>
      <c r="E717" s="42"/>
      <c r="F717" s="233" t="s">
        <v>2480</v>
      </c>
      <c r="G717" s="42"/>
      <c r="H717" s="42"/>
      <c r="I717" s="229"/>
      <c r="J717" s="42"/>
      <c r="K717" s="42"/>
      <c r="L717" s="46"/>
      <c r="M717" s="230"/>
      <c r="N717" s="231"/>
      <c r="O717" s="86"/>
      <c r="P717" s="86"/>
      <c r="Q717" s="86"/>
      <c r="R717" s="86"/>
      <c r="S717" s="86"/>
      <c r="T717" s="87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T717" s="19" t="s">
        <v>174</v>
      </c>
      <c r="AU717" s="19" t="s">
        <v>81</v>
      </c>
    </row>
    <row r="718" spans="1:65" s="2" customFormat="1" ht="24.15" customHeight="1">
      <c r="A718" s="40"/>
      <c r="B718" s="41"/>
      <c r="C718" s="214" t="s">
        <v>1113</v>
      </c>
      <c r="D718" s="214" t="s">
        <v>165</v>
      </c>
      <c r="E718" s="215" t="s">
        <v>2481</v>
      </c>
      <c r="F718" s="216" t="s">
        <v>2482</v>
      </c>
      <c r="G718" s="217" t="s">
        <v>297</v>
      </c>
      <c r="H718" s="218">
        <v>6</v>
      </c>
      <c r="I718" s="219"/>
      <c r="J718" s="220">
        <f>ROUND(I718*H718,2)</f>
        <v>0</v>
      </c>
      <c r="K718" s="216" t="s">
        <v>169</v>
      </c>
      <c r="L718" s="46"/>
      <c r="M718" s="221" t="s">
        <v>19</v>
      </c>
      <c r="N718" s="222" t="s">
        <v>43</v>
      </c>
      <c r="O718" s="86"/>
      <c r="P718" s="223">
        <f>O718*H718</f>
        <v>0</v>
      </c>
      <c r="Q718" s="223">
        <v>0</v>
      </c>
      <c r="R718" s="223">
        <f>Q718*H718</f>
        <v>0</v>
      </c>
      <c r="S718" s="223">
        <v>0</v>
      </c>
      <c r="T718" s="224">
        <f>S718*H718</f>
        <v>0</v>
      </c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R718" s="225" t="s">
        <v>278</v>
      </c>
      <c r="AT718" s="225" t="s">
        <v>165</v>
      </c>
      <c r="AU718" s="225" t="s">
        <v>81</v>
      </c>
      <c r="AY718" s="19" t="s">
        <v>163</v>
      </c>
      <c r="BE718" s="226">
        <f>IF(N718="základní",J718,0)</f>
        <v>0</v>
      </c>
      <c r="BF718" s="226">
        <f>IF(N718="snížená",J718,0)</f>
        <v>0</v>
      </c>
      <c r="BG718" s="226">
        <f>IF(N718="zákl. přenesená",J718,0)</f>
        <v>0</v>
      </c>
      <c r="BH718" s="226">
        <f>IF(N718="sníž. přenesená",J718,0)</f>
        <v>0</v>
      </c>
      <c r="BI718" s="226">
        <f>IF(N718="nulová",J718,0)</f>
        <v>0</v>
      </c>
      <c r="BJ718" s="19" t="s">
        <v>79</v>
      </c>
      <c r="BK718" s="226">
        <f>ROUND(I718*H718,2)</f>
        <v>0</v>
      </c>
      <c r="BL718" s="19" t="s">
        <v>278</v>
      </c>
      <c r="BM718" s="225" t="s">
        <v>2483</v>
      </c>
    </row>
    <row r="719" spans="1:47" s="2" customFormat="1" ht="12">
      <c r="A719" s="40"/>
      <c r="B719" s="41"/>
      <c r="C719" s="42"/>
      <c r="D719" s="227" t="s">
        <v>172</v>
      </c>
      <c r="E719" s="42"/>
      <c r="F719" s="228" t="s">
        <v>2484</v>
      </c>
      <c r="G719" s="42"/>
      <c r="H719" s="42"/>
      <c r="I719" s="229"/>
      <c r="J719" s="42"/>
      <c r="K719" s="42"/>
      <c r="L719" s="46"/>
      <c r="M719" s="230"/>
      <c r="N719" s="231"/>
      <c r="O719" s="86"/>
      <c r="P719" s="86"/>
      <c r="Q719" s="86"/>
      <c r="R719" s="86"/>
      <c r="S719" s="86"/>
      <c r="T719" s="87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T719" s="19" t="s">
        <v>172</v>
      </c>
      <c r="AU719" s="19" t="s">
        <v>81</v>
      </c>
    </row>
    <row r="720" spans="1:47" s="2" customFormat="1" ht="12">
      <c r="A720" s="40"/>
      <c r="B720" s="41"/>
      <c r="C720" s="42"/>
      <c r="D720" s="232" t="s">
        <v>174</v>
      </c>
      <c r="E720" s="42"/>
      <c r="F720" s="233" t="s">
        <v>2485</v>
      </c>
      <c r="G720" s="42"/>
      <c r="H720" s="42"/>
      <c r="I720" s="229"/>
      <c r="J720" s="42"/>
      <c r="K720" s="42"/>
      <c r="L720" s="46"/>
      <c r="M720" s="230"/>
      <c r="N720" s="231"/>
      <c r="O720" s="86"/>
      <c r="P720" s="86"/>
      <c r="Q720" s="86"/>
      <c r="R720" s="86"/>
      <c r="S720" s="86"/>
      <c r="T720" s="87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T720" s="19" t="s">
        <v>174</v>
      </c>
      <c r="AU720" s="19" t="s">
        <v>81</v>
      </c>
    </row>
    <row r="721" spans="1:65" s="2" customFormat="1" ht="16.5" customHeight="1">
      <c r="A721" s="40"/>
      <c r="B721" s="41"/>
      <c r="C721" s="214" t="s">
        <v>1119</v>
      </c>
      <c r="D721" s="214" t="s">
        <v>165</v>
      </c>
      <c r="E721" s="215" t="s">
        <v>2486</v>
      </c>
      <c r="F721" s="216" t="s">
        <v>2487</v>
      </c>
      <c r="G721" s="217" t="s">
        <v>232</v>
      </c>
      <c r="H721" s="218">
        <v>50</v>
      </c>
      <c r="I721" s="219"/>
      <c r="J721" s="220">
        <f>ROUND(I721*H721,2)</f>
        <v>0</v>
      </c>
      <c r="K721" s="216" t="s">
        <v>169</v>
      </c>
      <c r="L721" s="46"/>
      <c r="M721" s="221" t="s">
        <v>19</v>
      </c>
      <c r="N721" s="222" t="s">
        <v>43</v>
      </c>
      <c r="O721" s="86"/>
      <c r="P721" s="223">
        <f>O721*H721</f>
        <v>0</v>
      </c>
      <c r="Q721" s="223">
        <v>0</v>
      </c>
      <c r="R721" s="223">
        <f>Q721*H721</f>
        <v>0</v>
      </c>
      <c r="S721" s="223">
        <v>0</v>
      </c>
      <c r="T721" s="224">
        <f>S721*H721</f>
        <v>0</v>
      </c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R721" s="225" t="s">
        <v>278</v>
      </c>
      <c r="AT721" s="225" t="s">
        <v>165</v>
      </c>
      <c r="AU721" s="225" t="s">
        <v>81</v>
      </c>
      <c r="AY721" s="19" t="s">
        <v>163</v>
      </c>
      <c r="BE721" s="226">
        <f>IF(N721="základní",J721,0)</f>
        <v>0</v>
      </c>
      <c r="BF721" s="226">
        <f>IF(N721="snížená",J721,0)</f>
        <v>0</v>
      </c>
      <c r="BG721" s="226">
        <f>IF(N721="zákl. přenesená",J721,0)</f>
        <v>0</v>
      </c>
      <c r="BH721" s="226">
        <f>IF(N721="sníž. přenesená",J721,0)</f>
        <v>0</v>
      </c>
      <c r="BI721" s="226">
        <f>IF(N721="nulová",J721,0)</f>
        <v>0</v>
      </c>
      <c r="BJ721" s="19" t="s">
        <v>79</v>
      </c>
      <c r="BK721" s="226">
        <f>ROUND(I721*H721,2)</f>
        <v>0</v>
      </c>
      <c r="BL721" s="19" t="s">
        <v>278</v>
      </c>
      <c r="BM721" s="225" t="s">
        <v>2488</v>
      </c>
    </row>
    <row r="722" spans="1:47" s="2" customFormat="1" ht="12">
      <c r="A722" s="40"/>
      <c r="B722" s="41"/>
      <c r="C722" s="42"/>
      <c r="D722" s="227" t="s">
        <v>172</v>
      </c>
      <c r="E722" s="42"/>
      <c r="F722" s="228" t="s">
        <v>2489</v>
      </c>
      <c r="G722" s="42"/>
      <c r="H722" s="42"/>
      <c r="I722" s="229"/>
      <c r="J722" s="42"/>
      <c r="K722" s="42"/>
      <c r="L722" s="46"/>
      <c r="M722" s="230"/>
      <c r="N722" s="231"/>
      <c r="O722" s="86"/>
      <c r="P722" s="86"/>
      <c r="Q722" s="86"/>
      <c r="R722" s="86"/>
      <c r="S722" s="86"/>
      <c r="T722" s="87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T722" s="19" t="s">
        <v>172</v>
      </c>
      <c r="AU722" s="19" t="s">
        <v>81</v>
      </c>
    </row>
    <row r="723" spans="1:47" s="2" customFormat="1" ht="12">
      <c r="A723" s="40"/>
      <c r="B723" s="41"/>
      <c r="C723" s="42"/>
      <c r="D723" s="232" t="s">
        <v>174</v>
      </c>
      <c r="E723" s="42"/>
      <c r="F723" s="233" t="s">
        <v>2490</v>
      </c>
      <c r="G723" s="42"/>
      <c r="H723" s="42"/>
      <c r="I723" s="229"/>
      <c r="J723" s="42"/>
      <c r="K723" s="42"/>
      <c r="L723" s="46"/>
      <c r="M723" s="230"/>
      <c r="N723" s="231"/>
      <c r="O723" s="86"/>
      <c r="P723" s="86"/>
      <c r="Q723" s="86"/>
      <c r="R723" s="86"/>
      <c r="S723" s="86"/>
      <c r="T723" s="87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T723" s="19" t="s">
        <v>174</v>
      </c>
      <c r="AU723" s="19" t="s">
        <v>81</v>
      </c>
    </row>
    <row r="724" spans="1:65" s="2" customFormat="1" ht="24.15" customHeight="1">
      <c r="A724" s="40"/>
      <c r="B724" s="41"/>
      <c r="C724" s="214" t="s">
        <v>1123</v>
      </c>
      <c r="D724" s="214" t="s">
        <v>165</v>
      </c>
      <c r="E724" s="215" t="s">
        <v>1056</v>
      </c>
      <c r="F724" s="216" t="s">
        <v>1057</v>
      </c>
      <c r="G724" s="217" t="s">
        <v>223</v>
      </c>
      <c r="H724" s="218">
        <v>0.035</v>
      </c>
      <c r="I724" s="219"/>
      <c r="J724" s="220">
        <f>ROUND(I724*H724,2)</f>
        <v>0</v>
      </c>
      <c r="K724" s="216" t="s">
        <v>169</v>
      </c>
      <c r="L724" s="46"/>
      <c r="M724" s="221" t="s">
        <v>19</v>
      </c>
      <c r="N724" s="222" t="s">
        <v>43</v>
      </c>
      <c r="O724" s="86"/>
      <c r="P724" s="223">
        <f>O724*H724</f>
        <v>0</v>
      </c>
      <c r="Q724" s="223">
        <v>0</v>
      </c>
      <c r="R724" s="223">
        <f>Q724*H724</f>
        <v>0</v>
      </c>
      <c r="S724" s="223">
        <v>0</v>
      </c>
      <c r="T724" s="224">
        <f>S724*H724</f>
        <v>0</v>
      </c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R724" s="225" t="s">
        <v>278</v>
      </c>
      <c r="AT724" s="225" t="s">
        <v>165</v>
      </c>
      <c r="AU724" s="225" t="s">
        <v>81</v>
      </c>
      <c r="AY724" s="19" t="s">
        <v>163</v>
      </c>
      <c r="BE724" s="226">
        <f>IF(N724="základní",J724,0)</f>
        <v>0</v>
      </c>
      <c r="BF724" s="226">
        <f>IF(N724="snížená",J724,0)</f>
        <v>0</v>
      </c>
      <c r="BG724" s="226">
        <f>IF(N724="zákl. přenesená",J724,0)</f>
        <v>0</v>
      </c>
      <c r="BH724" s="226">
        <f>IF(N724="sníž. přenesená",J724,0)</f>
        <v>0</v>
      </c>
      <c r="BI724" s="226">
        <f>IF(N724="nulová",J724,0)</f>
        <v>0</v>
      </c>
      <c r="BJ724" s="19" t="s">
        <v>79</v>
      </c>
      <c r="BK724" s="226">
        <f>ROUND(I724*H724,2)</f>
        <v>0</v>
      </c>
      <c r="BL724" s="19" t="s">
        <v>278</v>
      </c>
      <c r="BM724" s="225" t="s">
        <v>2491</v>
      </c>
    </row>
    <row r="725" spans="1:47" s="2" customFormat="1" ht="12">
      <c r="A725" s="40"/>
      <c r="B725" s="41"/>
      <c r="C725" s="42"/>
      <c r="D725" s="227" t="s">
        <v>172</v>
      </c>
      <c r="E725" s="42"/>
      <c r="F725" s="228" t="s">
        <v>1059</v>
      </c>
      <c r="G725" s="42"/>
      <c r="H725" s="42"/>
      <c r="I725" s="229"/>
      <c r="J725" s="42"/>
      <c r="K725" s="42"/>
      <c r="L725" s="46"/>
      <c r="M725" s="230"/>
      <c r="N725" s="231"/>
      <c r="O725" s="86"/>
      <c r="P725" s="86"/>
      <c r="Q725" s="86"/>
      <c r="R725" s="86"/>
      <c r="S725" s="86"/>
      <c r="T725" s="87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T725" s="19" t="s">
        <v>172</v>
      </c>
      <c r="AU725" s="19" t="s">
        <v>81</v>
      </c>
    </row>
    <row r="726" spans="1:47" s="2" customFormat="1" ht="12">
      <c r="A726" s="40"/>
      <c r="B726" s="41"/>
      <c r="C726" s="42"/>
      <c r="D726" s="232" t="s">
        <v>174</v>
      </c>
      <c r="E726" s="42"/>
      <c r="F726" s="233" t="s">
        <v>1060</v>
      </c>
      <c r="G726" s="42"/>
      <c r="H726" s="42"/>
      <c r="I726" s="229"/>
      <c r="J726" s="42"/>
      <c r="K726" s="42"/>
      <c r="L726" s="46"/>
      <c r="M726" s="230"/>
      <c r="N726" s="231"/>
      <c r="O726" s="86"/>
      <c r="P726" s="86"/>
      <c r="Q726" s="86"/>
      <c r="R726" s="86"/>
      <c r="S726" s="86"/>
      <c r="T726" s="87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T726" s="19" t="s">
        <v>174</v>
      </c>
      <c r="AU726" s="19" t="s">
        <v>81</v>
      </c>
    </row>
    <row r="727" spans="1:63" s="12" customFormat="1" ht="22.8" customHeight="1">
      <c r="A727" s="12"/>
      <c r="B727" s="198"/>
      <c r="C727" s="199"/>
      <c r="D727" s="200" t="s">
        <v>71</v>
      </c>
      <c r="E727" s="212" t="s">
        <v>1157</v>
      </c>
      <c r="F727" s="212" t="s">
        <v>1158</v>
      </c>
      <c r="G727" s="199"/>
      <c r="H727" s="199"/>
      <c r="I727" s="202"/>
      <c r="J727" s="213">
        <f>BK727</f>
        <v>0</v>
      </c>
      <c r="K727" s="199"/>
      <c r="L727" s="204"/>
      <c r="M727" s="205"/>
      <c r="N727" s="206"/>
      <c r="O727" s="206"/>
      <c r="P727" s="207">
        <f>SUM(P728:P742)</f>
        <v>0</v>
      </c>
      <c r="Q727" s="206"/>
      <c r="R727" s="207">
        <f>SUM(R728:R742)</f>
        <v>0</v>
      </c>
      <c r="S727" s="206"/>
      <c r="T727" s="208">
        <f>SUM(T728:T742)</f>
        <v>0</v>
      </c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R727" s="209" t="s">
        <v>81</v>
      </c>
      <c r="AT727" s="210" t="s">
        <v>71</v>
      </c>
      <c r="AU727" s="210" t="s">
        <v>79</v>
      </c>
      <c r="AY727" s="209" t="s">
        <v>163</v>
      </c>
      <c r="BK727" s="211">
        <f>SUM(BK728:BK742)</f>
        <v>0</v>
      </c>
    </row>
    <row r="728" spans="1:65" s="2" customFormat="1" ht="16.5" customHeight="1">
      <c r="A728" s="40"/>
      <c r="B728" s="41"/>
      <c r="C728" s="214" t="s">
        <v>1129</v>
      </c>
      <c r="D728" s="214" t="s">
        <v>165</v>
      </c>
      <c r="E728" s="215" t="s">
        <v>2492</v>
      </c>
      <c r="F728" s="216" t="s">
        <v>2493</v>
      </c>
      <c r="G728" s="217" t="s">
        <v>297</v>
      </c>
      <c r="H728" s="218">
        <v>1</v>
      </c>
      <c r="I728" s="219"/>
      <c r="J728" s="220">
        <f>ROUND(I728*H728,2)</f>
        <v>0</v>
      </c>
      <c r="K728" s="216" t="s">
        <v>19</v>
      </c>
      <c r="L728" s="46"/>
      <c r="M728" s="221" t="s">
        <v>19</v>
      </c>
      <c r="N728" s="222" t="s">
        <v>43</v>
      </c>
      <c r="O728" s="86"/>
      <c r="P728" s="223">
        <f>O728*H728</f>
        <v>0</v>
      </c>
      <c r="Q728" s="223">
        <v>0</v>
      </c>
      <c r="R728" s="223">
        <f>Q728*H728</f>
        <v>0</v>
      </c>
      <c r="S728" s="223">
        <v>0</v>
      </c>
      <c r="T728" s="224">
        <f>S728*H728</f>
        <v>0</v>
      </c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R728" s="225" t="s">
        <v>278</v>
      </c>
      <c r="AT728" s="225" t="s">
        <v>165</v>
      </c>
      <c r="AU728" s="225" t="s">
        <v>81</v>
      </c>
      <c r="AY728" s="19" t="s">
        <v>163</v>
      </c>
      <c r="BE728" s="226">
        <f>IF(N728="základní",J728,0)</f>
        <v>0</v>
      </c>
      <c r="BF728" s="226">
        <f>IF(N728="snížená",J728,0)</f>
        <v>0</v>
      </c>
      <c r="BG728" s="226">
        <f>IF(N728="zákl. přenesená",J728,0)</f>
        <v>0</v>
      </c>
      <c r="BH728" s="226">
        <f>IF(N728="sníž. přenesená",J728,0)</f>
        <v>0</v>
      </c>
      <c r="BI728" s="226">
        <f>IF(N728="nulová",J728,0)</f>
        <v>0</v>
      </c>
      <c r="BJ728" s="19" t="s">
        <v>79</v>
      </c>
      <c r="BK728" s="226">
        <f>ROUND(I728*H728,2)</f>
        <v>0</v>
      </c>
      <c r="BL728" s="19" t="s">
        <v>278</v>
      </c>
      <c r="BM728" s="225" t="s">
        <v>2494</v>
      </c>
    </row>
    <row r="729" spans="1:47" s="2" customFormat="1" ht="12">
      <c r="A729" s="40"/>
      <c r="B729" s="41"/>
      <c r="C729" s="42"/>
      <c r="D729" s="227" t="s">
        <v>172</v>
      </c>
      <c r="E729" s="42"/>
      <c r="F729" s="228" t="s">
        <v>2493</v>
      </c>
      <c r="G729" s="42"/>
      <c r="H729" s="42"/>
      <c r="I729" s="229"/>
      <c r="J729" s="42"/>
      <c r="K729" s="42"/>
      <c r="L729" s="46"/>
      <c r="M729" s="230"/>
      <c r="N729" s="231"/>
      <c r="O729" s="86"/>
      <c r="P729" s="86"/>
      <c r="Q729" s="86"/>
      <c r="R729" s="86"/>
      <c r="S729" s="86"/>
      <c r="T729" s="87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T729" s="19" t="s">
        <v>172</v>
      </c>
      <c r="AU729" s="19" t="s">
        <v>81</v>
      </c>
    </row>
    <row r="730" spans="1:47" s="2" customFormat="1" ht="12">
      <c r="A730" s="40"/>
      <c r="B730" s="41"/>
      <c r="C730" s="42"/>
      <c r="D730" s="227" t="s">
        <v>301</v>
      </c>
      <c r="E730" s="42"/>
      <c r="F730" s="266" t="s">
        <v>2224</v>
      </c>
      <c r="G730" s="42"/>
      <c r="H730" s="42"/>
      <c r="I730" s="229"/>
      <c r="J730" s="42"/>
      <c r="K730" s="42"/>
      <c r="L730" s="46"/>
      <c r="M730" s="230"/>
      <c r="N730" s="231"/>
      <c r="O730" s="86"/>
      <c r="P730" s="86"/>
      <c r="Q730" s="86"/>
      <c r="R730" s="86"/>
      <c r="S730" s="86"/>
      <c r="T730" s="87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T730" s="19" t="s">
        <v>301</v>
      </c>
      <c r="AU730" s="19" t="s">
        <v>81</v>
      </c>
    </row>
    <row r="731" spans="1:65" s="2" customFormat="1" ht="44.25" customHeight="1">
      <c r="A731" s="40"/>
      <c r="B731" s="41"/>
      <c r="C731" s="214" t="s">
        <v>1133</v>
      </c>
      <c r="D731" s="214" t="s">
        <v>165</v>
      </c>
      <c r="E731" s="215" t="s">
        <v>2495</v>
      </c>
      <c r="F731" s="216" t="s">
        <v>2496</v>
      </c>
      <c r="G731" s="217" t="s">
        <v>297</v>
      </c>
      <c r="H731" s="218">
        <v>2</v>
      </c>
      <c r="I731" s="219"/>
      <c r="J731" s="220">
        <f>ROUND(I731*H731,2)</f>
        <v>0</v>
      </c>
      <c r="K731" s="216" t="s">
        <v>169</v>
      </c>
      <c r="L731" s="46"/>
      <c r="M731" s="221" t="s">
        <v>19</v>
      </c>
      <c r="N731" s="222" t="s">
        <v>43</v>
      </c>
      <c r="O731" s="86"/>
      <c r="P731" s="223">
        <f>O731*H731</f>
        <v>0</v>
      </c>
      <c r="Q731" s="223">
        <v>0</v>
      </c>
      <c r="R731" s="223">
        <f>Q731*H731</f>
        <v>0</v>
      </c>
      <c r="S731" s="223">
        <v>0</v>
      </c>
      <c r="T731" s="224">
        <f>S731*H731</f>
        <v>0</v>
      </c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R731" s="225" t="s">
        <v>278</v>
      </c>
      <c r="AT731" s="225" t="s">
        <v>165</v>
      </c>
      <c r="AU731" s="225" t="s">
        <v>81</v>
      </c>
      <c r="AY731" s="19" t="s">
        <v>163</v>
      </c>
      <c r="BE731" s="226">
        <f>IF(N731="základní",J731,0)</f>
        <v>0</v>
      </c>
      <c r="BF731" s="226">
        <f>IF(N731="snížená",J731,0)</f>
        <v>0</v>
      </c>
      <c r="BG731" s="226">
        <f>IF(N731="zákl. přenesená",J731,0)</f>
        <v>0</v>
      </c>
      <c r="BH731" s="226">
        <f>IF(N731="sníž. přenesená",J731,0)</f>
        <v>0</v>
      </c>
      <c r="BI731" s="226">
        <f>IF(N731="nulová",J731,0)</f>
        <v>0</v>
      </c>
      <c r="BJ731" s="19" t="s">
        <v>79</v>
      </c>
      <c r="BK731" s="226">
        <f>ROUND(I731*H731,2)</f>
        <v>0</v>
      </c>
      <c r="BL731" s="19" t="s">
        <v>278</v>
      </c>
      <c r="BM731" s="225" t="s">
        <v>2497</v>
      </c>
    </row>
    <row r="732" spans="1:47" s="2" customFormat="1" ht="12">
      <c r="A732" s="40"/>
      <c r="B732" s="41"/>
      <c r="C732" s="42"/>
      <c r="D732" s="227" t="s">
        <v>172</v>
      </c>
      <c r="E732" s="42"/>
      <c r="F732" s="228" t="s">
        <v>2498</v>
      </c>
      <c r="G732" s="42"/>
      <c r="H732" s="42"/>
      <c r="I732" s="229"/>
      <c r="J732" s="42"/>
      <c r="K732" s="42"/>
      <c r="L732" s="46"/>
      <c r="M732" s="230"/>
      <c r="N732" s="231"/>
      <c r="O732" s="86"/>
      <c r="P732" s="86"/>
      <c r="Q732" s="86"/>
      <c r="R732" s="86"/>
      <c r="S732" s="86"/>
      <c r="T732" s="87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T732" s="19" t="s">
        <v>172</v>
      </c>
      <c r="AU732" s="19" t="s">
        <v>81</v>
      </c>
    </row>
    <row r="733" spans="1:47" s="2" customFormat="1" ht="12">
      <c r="A733" s="40"/>
      <c r="B733" s="41"/>
      <c r="C733" s="42"/>
      <c r="D733" s="232" t="s">
        <v>174</v>
      </c>
      <c r="E733" s="42"/>
      <c r="F733" s="233" t="s">
        <v>2499</v>
      </c>
      <c r="G733" s="42"/>
      <c r="H733" s="42"/>
      <c r="I733" s="229"/>
      <c r="J733" s="42"/>
      <c r="K733" s="42"/>
      <c r="L733" s="46"/>
      <c r="M733" s="230"/>
      <c r="N733" s="231"/>
      <c r="O733" s="86"/>
      <c r="P733" s="86"/>
      <c r="Q733" s="86"/>
      <c r="R733" s="86"/>
      <c r="S733" s="86"/>
      <c r="T733" s="87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T733" s="19" t="s">
        <v>174</v>
      </c>
      <c r="AU733" s="19" t="s">
        <v>81</v>
      </c>
    </row>
    <row r="734" spans="1:65" s="2" customFormat="1" ht="16.5" customHeight="1">
      <c r="A734" s="40"/>
      <c r="B734" s="41"/>
      <c r="C734" s="256" t="s">
        <v>1139</v>
      </c>
      <c r="D734" s="256" t="s">
        <v>279</v>
      </c>
      <c r="E734" s="257" t="s">
        <v>2500</v>
      </c>
      <c r="F734" s="258" t="s">
        <v>2501</v>
      </c>
      <c r="G734" s="259" t="s">
        <v>297</v>
      </c>
      <c r="H734" s="260">
        <v>2</v>
      </c>
      <c r="I734" s="261"/>
      <c r="J734" s="262">
        <f>ROUND(I734*H734,2)</f>
        <v>0</v>
      </c>
      <c r="K734" s="258" t="s">
        <v>19</v>
      </c>
      <c r="L734" s="263"/>
      <c r="M734" s="264" t="s">
        <v>19</v>
      </c>
      <c r="N734" s="265" t="s">
        <v>43</v>
      </c>
      <c r="O734" s="86"/>
      <c r="P734" s="223">
        <f>O734*H734</f>
        <v>0</v>
      </c>
      <c r="Q734" s="223">
        <v>0</v>
      </c>
      <c r="R734" s="223">
        <f>Q734*H734</f>
        <v>0</v>
      </c>
      <c r="S734" s="223">
        <v>0</v>
      </c>
      <c r="T734" s="224">
        <f>S734*H734</f>
        <v>0</v>
      </c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R734" s="225" t="s">
        <v>381</v>
      </c>
      <c r="AT734" s="225" t="s">
        <v>279</v>
      </c>
      <c r="AU734" s="225" t="s">
        <v>81</v>
      </c>
      <c r="AY734" s="19" t="s">
        <v>163</v>
      </c>
      <c r="BE734" s="226">
        <f>IF(N734="základní",J734,0)</f>
        <v>0</v>
      </c>
      <c r="BF734" s="226">
        <f>IF(N734="snížená",J734,0)</f>
        <v>0</v>
      </c>
      <c r="BG734" s="226">
        <f>IF(N734="zákl. přenesená",J734,0)</f>
        <v>0</v>
      </c>
      <c r="BH734" s="226">
        <f>IF(N734="sníž. přenesená",J734,0)</f>
        <v>0</v>
      </c>
      <c r="BI734" s="226">
        <f>IF(N734="nulová",J734,0)</f>
        <v>0</v>
      </c>
      <c r="BJ734" s="19" t="s">
        <v>79</v>
      </c>
      <c r="BK734" s="226">
        <f>ROUND(I734*H734,2)</f>
        <v>0</v>
      </c>
      <c r="BL734" s="19" t="s">
        <v>278</v>
      </c>
      <c r="BM734" s="225" t="s">
        <v>2502</v>
      </c>
    </row>
    <row r="735" spans="1:47" s="2" customFormat="1" ht="12">
      <c r="A735" s="40"/>
      <c r="B735" s="41"/>
      <c r="C735" s="42"/>
      <c r="D735" s="227" t="s">
        <v>172</v>
      </c>
      <c r="E735" s="42"/>
      <c r="F735" s="228" t="s">
        <v>2501</v>
      </c>
      <c r="G735" s="42"/>
      <c r="H735" s="42"/>
      <c r="I735" s="229"/>
      <c r="J735" s="42"/>
      <c r="K735" s="42"/>
      <c r="L735" s="46"/>
      <c r="M735" s="230"/>
      <c r="N735" s="231"/>
      <c r="O735" s="86"/>
      <c r="P735" s="86"/>
      <c r="Q735" s="86"/>
      <c r="R735" s="86"/>
      <c r="S735" s="86"/>
      <c r="T735" s="87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T735" s="19" t="s">
        <v>172</v>
      </c>
      <c r="AU735" s="19" t="s">
        <v>81</v>
      </c>
    </row>
    <row r="736" spans="1:47" s="2" customFormat="1" ht="12">
      <c r="A736" s="40"/>
      <c r="B736" s="41"/>
      <c r="C736" s="42"/>
      <c r="D736" s="227" t="s">
        <v>301</v>
      </c>
      <c r="E736" s="42"/>
      <c r="F736" s="266" t="s">
        <v>2224</v>
      </c>
      <c r="G736" s="42"/>
      <c r="H736" s="42"/>
      <c r="I736" s="229"/>
      <c r="J736" s="42"/>
      <c r="K736" s="42"/>
      <c r="L736" s="46"/>
      <c r="M736" s="230"/>
      <c r="N736" s="231"/>
      <c r="O736" s="86"/>
      <c r="P736" s="86"/>
      <c r="Q736" s="86"/>
      <c r="R736" s="86"/>
      <c r="S736" s="86"/>
      <c r="T736" s="87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T736" s="19" t="s">
        <v>301</v>
      </c>
      <c r="AU736" s="19" t="s">
        <v>81</v>
      </c>
    </row>
    <row r="737" spans="1:65" s="2" customFormat="1" ht="37.8" customHeight="1">
      <c r="A737" s="40"/>
      <c r="B737" s="41"/>
      <c r="C737" s="214" t="s">
        <v>1143</v>
      </c>
      <c r="D737" s="214" t="s">
        <v>165</v>
      </c>
      <c r="E737" s="215" t="s">
        <v>2503</v>
      </c>
      <c r="F737" s="216" t="s">
        <v>2504</v>
      </c>
      <c r="G737" s="217" t="s">
        <v>297</v>
      </c>
      <c r="H737" s="218">
        <v>4</v>
      </c>
      <c r="I737" s="219"/>
      <c r="J737" s="220">
        <f>ROUND(I737*H737,2)</f>
        <v>0</v>
      </c>
      <c r="K737" s="216" t="s">
        <v>169</v>
      </c>
      <c r="L737" s="46"/>
      <c r="M737" s="221" t="s">
        <v>19</v>
      </c>
      <c r="N737" s="222" t="s">
        <v>43</v>
      </c>
      <c r="O737" s="86"/>
      <c r="P737" s="223">
        <f>O737*H737</f>
        <v>0</v>
      </c>
      <c r="Q737" s="223">
        <v>0</v>
      </c>
      <c r="R737" s="223">
        <f>Q737*H737</f>
        <v>0</v>
      </c>
      <c r="S737" s="223">
        <v>0</v>
      </c>
      <c r="T737" s="224">
        <f>S737*H737</f>
        <v>0</v>
      </c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R737" s="225" t="s">
        <v>278</v>
      </c>
      <c r="AT737" s="225" t="s">
        <v>165</v>
      </c>
      <c r="AU737" s="225" t="s">
        <v>81</v>
      </c>
      <c r="AY737" s="19" t="s">
        <v>163</v>
      </c>
      <c r="BE737" s="226">
        <f>IF(N737="základní",J737,0)</f>
        <v>0</v>
      </c>
      <c r="BF737" s="226">
        <f>IF(N737="snížená",J737,0)</f>
        <v>0</v>
      </c>
      <c r="BG737" s="226">
        <f>IF(N737="zákl. přenesená",J737,0)</f>
        <v>0</v>
      </c>
      <c r="BH737" s="226">
        <f>IF(N737="sníž. přenesená",J737,0)</f>
        <v>0</v>
      </c>
      <c r="BI737" s="226">
        <f>IF(N737="nulová",J737,0)</f>
        <v>0</v>
      </c>
      <c r="BJ737" s="19" t="s">
        <v>79</v>
      </c>
      <c r="BK737" s="226">
        <f>ROUND(I737*H737,2)</f>
        <v>0</v>
      </c>
      <c r="BL737" s="19" t="s">
        <v>278</v>
      </c>
      <c r="BM737" s="225" t="s">
        <v>2505</v>
      </c>
    </row>
    <row r="738" spans="1:47" s="2" customFormat="1" ht="12">
      <c r="A738" s="40"/>
      <c r="B738" s="41"/>
      <c r="C738" s="42"/>
      <c r="D738" s="227" t="s">
        <v>172</v>
      </c>
      <c r="E738" s="42"/>
      <c r="F738" s="228" t="s">
        <v>2506</v>
      </c>
      <c r="G738" s="42"/>
      <c r="H738" s="42"/>
      <c r="I738" s="229"/>
      <c r="J738" s="42"/>
      <c r="K738" s="42"/>
      <c r="L738" s="46"/>
      <c r="M738" s="230"/>
      <c r="N738" s="231"/>
      <c r="O738" s="86"/>
      <c r="P738" s="86"/>
      <c r="Q738" s="86"/>
      <c r="R738" s="86"/>
      <c r="S738" s="86"/>
      <c r="T738" s="87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T738" s="19" t="s">
        <v>172</v>
      </c>
      <c r="AU738" s="19" t="s">
        <v>81</v>
      </c>
    </row>
    <row r="739" spans="1:47" s="2" customFormat="1" ht="12">
      <c r="A739" s="40"/>
      <c r="B739" s="41"/>
      <c r="C739" s="42"/>
      <c r="D739" s="232" t="s">
        <v>174</v>
      </c>
      <c r="E739" s="42"/>
      <c r="F739" s="233" t="s">
        <v>2507</v>
      </c>
      <c r="G739" s="42"/>
      <c r="H739" s="42"/>
      <c r="I739" s="229"/>
      <c r="J739" s="42"/>
      <c r="K739" s="42"/>
      <c r="L739" s="46"/>
      <c r="M739" s="230"/>
      <c r="N739" s="231"/>
      <c r="O739" s="86"/>
      <c r="P739" s="86"/>
      <c r="Q739" s="86"/>
      <c r="R739" s="86"/>
      <c r="S739" s="86"/>
      <c r="T739" s="87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T739" s="19" t="s">
        <v>174</v>
      </c>
      <c r="AU739" s="19" t="s">
        <v>81</v>
      </c>
    </row>
    <row r="740" spans="1:65" s="2" customFormat="1" ht="16.5" customHeight="1">
      <c r="A740" s="40"/>
      <c r="B740" s="41"/>
      <c r="C740" s="256" t="s">
        <v>1147</v>
      </c>
      <c r="D740" s="256" t="s">
        <v>279</v>
      </c>
      <c r="E740" s="257" t="s">
        <v>2508</v>
      </c>
      <c r="F740" s="258" t="s">
        <v>2509</v>
      </c>
      <c r="G740" s="259" t="s">
        <v>310</v>
      </c>
      <c r="H740" s="260">
        <v>4</v>
      </c>
      <c r="I740" s="261"/>
      <c r="J740" s="262">
        <f>ROUND(I740*H740,2)</f>
        <v>0</v>
      </c>
      <c r="K740" s="258" t="s">
        <v>19</v>
      </c>
      <c r="L740" s="263"/>
      <c r="M740" s="264" t="s">
        <v>19</v>
      </c>
      <c r="N740" s="265" t="s">
        <v>43</v>
      </c>
      <c r="O740" s="86"/>
      <c r="P740" s="223">
        <f>O740*H740</f>
        <v>0</v>
      </c>
      <c r="Q740" s="223">
        <v>0</v>
      </c>
      <c r="R740" s="223">
        <f>Q740*H740</f>
        <v>0</v>
      </c>
      <c r="S740" s="223">
        <v>0</v>
      </c>
      <c r="T740" s="224">
        <f>S740*H740</f>
        <v>0</v>
      </c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R740" s="225" t="s">
        <v>381</v>
      </c>
      <c r="AT740" s="225" t="s">
        <v>279</v>
      </c>
      <c r="AU740" s="225" t="s">
        <v>81</v>
      </c>
      <c r="AY740" s="19" t="s">
        <v>163</v>
      </c>
      <c r="BE740" s="226">
        <f>IF(N740="základní",J740,0)</f>
        <v>0</v>
      </c>
      <c r="BF740" s="226">
        <f>IF(N740="snížená",J740,0)</f>
        <v>0</v>
      </c>
      <c r="BG740" s="226">
        <f>IF(N740="zákl. přenesená",J740,0)</f>
        <v>0</v>
      </c>
      <c r="BH740" s="226">
        <f>IF(N740="sníž. přenesená",J740,0)</f>
        <v>0</v>
      </c>
      <c r="BI740" s="226">
        <f>IF(N740="nulová",J740,0)</f>
        <v>0</v>
      </c>
      <c r="BJ740" s="19" t="s">
        <v>79</v>
      </c>
      <c r="BK740" s="226">
        <f>ROUND(I740*H740,2)</f>
        <v>0</v>
      </c>
      <c r="BL740" s="19" t="s">
        <v>278</v>
      </c>
      <c r="BM740" s="225" t="s">
        <v>2510</v>
      </c>
    </row>
    <row r="741" spans="1:47" s="2" customFormat="1" ht="12">
      <c r="A741" s="40"/>
      <c r="B741" s="41"/>
      <c r="C741" s="42"/>
      <c r="D741" s="227" t="s">
        <v>172</v>
      </c>
      <c r="E741" s="42"/>
      <c r="F741" s="228" t="s">
        <v>2509</v>
      </c>
      <c r="G741" s="42"/>
      <c r="H741" s="42"/>
      <c r="I741" s="229"/>
      <c r="J741" s="42"/>
      <c r="K741" s="42"/>
      <c r="L741" s="46"/>
      <c r="M741" s="230"/>
      <c r="N741" s="231"/>
      <c r="O741" s="86"/>
      <c r="P741" s="86"/>
      <c r="Q741" s="86"/>
      <c r="R741" s="86"/>
      <c r="S741" s="86"/>
      <c r="T741" s="87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T741" s="19" t="s">
        <v>172</v>
      </c>
      <c r="AU741" s="19" t="s">
        <v>81</v>
      </c>
    </row>
    <row r="742" spans="1:47" s="2" customFormat="1" ht="12">
      <c r="A742" s="40"/>
      <c r="B742" s="41"/>
      <c r="C742" s="42"/>
      <c r="D742" s="227" t="s">
        <v>301</v>
      </c>
      <c r="E742" s="42"/>
      <c r="F742" s="266" t="s">
        <v>2224</v>
      </c>
      <c r="G742" s="42"/>
      <c r="H742" s="42"/>
      <c r="I742" s="229"/>
      <c r="J742" s="42"/>
      <c r="K742" s="42"/>
      <c r="L742" s="46"/>
      <c r="M742" s="230"/>
      <c r="N742" s="231"/>
      <c r="O742" s="86"/>
      <c r="P742" s="86"/>
      <c r="Q742" s="86"/>
      <c r="R742" s="86"/>
      <c r="S742" s="86"/>
      <c r="T742" s="87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T742" s="19" t="s">
        <v>301</v>
      </c>
      <c r="AU742" s="19" t="s">
        <v>81</v>
      </c>
    </row>
    <row r="743" spans="1:63" s="12" customFormat="1" ht="22.8" customHeight="1">
      <c r="A743" s="12"/>
      <c r="B743" s="198"/>
      <c r="C743" s="199"/>
      <c r="D743" s="200" t="s">
        <v>71</v>
      </c>
      <c r="E743" s="212" t="s">
        <v>2511</v>
      </c>
      <c r="F743" s="212" t="s">
        <v>2512</v>
      </c>
      <c r="G743" s="199"/>
      <c r="H743" s="199"/>
      <c r="I743" s="202"/>
      <c r="J743" s="213">
        <f>BK743</f>
        <v>0</v>
      </c>
      <c r="K743" s="199"/>
      <c r="L743" s="204"/>
      <c r="M743" s="205"/>
      <c r="N743" s="206"/>
      <c r="O743" s="206"/>
      <c r="P743" s="207">
        <f>SUM(P744:P752)</f>
        <v>0</v>
      </c>
      <c r="Q743" s="206"/>
      <c r="R743" s="207">
        <f>SUM(R744:R752)</f>
        <v>0</v>
      </c>
      <c r="S743" s="206"/>
      <c r="T743" s="208">
        <f>SUM(T744:T752)</f>
        <v>0</v>
      </c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R743" s="209" t="s">
        <v>81</v>
      </c>
      <c r="AT743" s="210" t="s">
        <v>71</v>
      </c>
      <c r="AU743" s="210" t="s">
        <v>79</v>
      </c>
      <c r="AY743" s="209" t="s">
        <v>163</v>
      </c>
      <c r="BK743" s="211">
        <f>SUM(BK744:BK752)</f>
        <v>0</v>
      </c>
    </row>
    <row r="744" spans="1:65" s="2" customFormat="1" ht="16.5" customHeight="1">
      <c r="A744" s="40"/>
      <c r="B744" s="41"/>
      <c r="C744" s="214" t="s">
        <v>1151</v>
      </c>
      <c r="D744" s="214" t="s">
        <v>165</v>
      </c>
      <c r="E744" s="215" t="s">
        <v>2513</v>
      </c>
      <c r="F744" s="216" t="s">
        <v>2514</v>
      </c>
      <c r="G744" s="217" t="s">
        <v>310</v>
      </c>
      <c r="H744" s="218">
        <v>1</v>
      </c>
      <c r="I744" s="219"/>
      <c r="J744" s="220">
        <f>ROUND(I744*H744,2)</f>
        <v>0</v>
      </c>
      <c r="K744" s="216" t="s">
        <v>19</v>
      </c>
      <c r="L744" s="46"/>
      <c r="M744" s="221" t="s">
        <v>19</v>
      </c>
      <c r="N744" s="222" t="s">
        <v>43</v>
      </c>
      <c r="O744" s="86"/>
      <c r="P744" s="223">
        <f>O744*H744</f>
        <v>0</v>
      </c>
      <c r="Q744" s="223">
        <v>0</v>
      </c>
      <c r="R744" s="223">
        <f>Q744*H744</f>
        <v>0</v>
      </c>
      <c r="S744" s="223">
        <v>0</v>
      </c>
      <c r="T744" s="224">
        <f>S744*H744</f>
        <v>0</v>
      </c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R744" s="225" t="s">
        <v>278</v>
      </c>
      <c r="AT744" s="225" t="s">
        <v>165</v>
      </c>
      <c r="AU744" s="225" t="s">
        <v>81</v>
      </c>
      <c r="AY744" s="19" t="s">
        <v>163</v>
      </c>
      <c r="BE744" s="226">
        <f>IF(N744="základní",J744,0)</f>
        <v>0</v>
      </c>
      <c r="BF744" s="226">
        <f>IF(N744="snížená",J744,0)</f>
        <v>0</v>
      </c>
      <c r="BG744" s="226">
        <f>IF(N744="zákl. přenesená",J744,0)</f>
        <v>0</v>
      </c>
      <c r="BH744" s="226">
        <f>IF(N744="sníž. přenesená",J744,0)</f>
        <v>0</v>
      </c>
      <c r="BI744" s="226">
        <f>IF(N744="nulová",J744,0)</f>
        <v>0</v>
      </c>
      <c r="BJ744" s="19" t="s">
        <v>79</v>
      </c>
      <c r="BK744" s="226">
        <f>ROUND(I744*H744,2)</f>
        <v>0</v>
      </c>
      <c r="BL744" s="19" t="s">
        <v>278</v>
      </c>
      <c r="BM744" s="225" t="s">
        <v>2515</v>
      </c>
    </row>
    <row r="745" spans="1:47" s="2" customFormat="1" ht="12">
      <c r="A745" s="40"/>
      <c r="B745" s="41"/>
      <c r="C745" s="42"/>
      <c r="D745" s="227" t="s">
        <v>172</v>
      </c>
      <c r="E745" s="42"/>
      <c r="F745" s="228" t="s">
        <v>2514</v>
      </c>
      <c r="G745" s="42"/>
      <c r="H745" s="42"/>
      <c r="I745" s="229"/>
      <c r="J745" s="42"/>
      <c r="K745" s="42"/>
      <c r="L745" s="46"/>
      <c r="M745" s="230"/>
      <c r="N745" s="231"/>
      <c r="O745" s="86"/>
      <c r="P745" s="86"/>
      <c r="Q745" s="86"/>
      <c r="R745" s="86"/>
      <c r="S745" s="86"/>
      <c r="T745" s="87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T745" s="19" t="s">
        <v>172</v>
      </c>
      <c r="AU745" s="19" t="s">
        <v>81</v>
      </c>
    </row>
    <row r="746" spans="1:47" s="2" customFormat="1" ht="12">
      <c r="A746" s="40"/>
      <c r="B746" s="41"/>
      <c r="C746" s="42"/>
      <c r="D746" s="227" t="s">
        <v>301</v>
      </c>
      <c r="E746" s="42"/>
      <c r="F746" s="266" t="s">
        <v>2224</v>
      </c>
      <c r="G746" s="42"/>
      <c r="H746" s="42"/>
      <c r="I746" s="229"/>
      <c r="J746" s="42"/>
      <c r="K746" s="42"/>
      <c r="L746" s="46"/>
      <c r="M746" s="230"/>
      <c r="N746" s="231"/>
      <c r="O746" s="86"/>
      <c r="P746" s="86"/>
      <c r="Q746" s="86"/>
      <c r="R746" s="86"/>
      <c r="S746" s="86"/>
      <c r="T746" s="87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T746" s="19" t="s">
        <v>301</v>
      </c>
      <c r="AU746" s="19" t="s">
        <v>81</v>
      </c>
    </row>
    <row r="747" spans="1:65" s="2" customFormat="1" ht="16.5" customHeight="1">
      <c r="A747" s="40"/>
      <c r="B747" s="41"/>
      <c r="C747" s="214" t="s">
        <v>1159</v>
      </c>
      <c r="D747" s="214" t="s">
        <v>165</v>
      </c>
      <c r="E747" s="215" t="s">
        <v>2516</v>
      </c>
      <c r="F747" s="216" t="s">
        <v>2517</v>
      </c>
      <c r="G747" s="217" t="s">
        <v>310</v>
      </c>
      <c r="H747" s="218">
        <v>1</v>
      </c>
      <c r="I747" s="219"/>
      <c r="J747" s="220">
        <f>ROUND(I747*H747,2)</f>
        <v>0</v>
      </c>
      <c r="K747" s="216" t="s">
        <v>19</v>
      </c>
      <c r="L747" s="46"/>
      <c r="M747" s="221" t="s">
        <v>19</v>
      </c>
      <c r="N747" s="222" t="s">
        <v>43</v>
      </c>
      <c r="O747" s="86"/>
      <c r="P747" s="223">
        <f>O747*H747</f>
        <v>0</v>
      </c>
      <c r="Q747" s="223">
        <v>0</v>
      </c>
      <c r="R747" s="223">
        <f>Q747*H747</f>
        <v>0</v>
      </c>
      <c r="S747" s="223">
        <v>0</v>
      </c>
      <c r="T747" s="224">
        <f>S747*H747</f>
        <v>0</v>
      </c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R747" s="225" t="s">
        <v>278</v>
      </c>
      <c r="AT747" s="225" t="s">
        <v>165</v>
      </c>
      <c r="AU747" s="225" t="s">
        <v>81</v>
      </c>
      <c r="AY747" s="19" t="s">
        <v>163</v>
      </c>
      <c r="BE747" s="226">
        <f>IF(N747="základní",J747,0)</f>
        <v>0</v>
      </c>
      <c r="BF747" s="226">
        <f>IF(N747="snížená",J747,0)</f>
        <v>0</v>
      </c>
      <c r="BG747" s="226">
        <f>IF(N747="zákl. přenesená",J747,0)</f>
        <v>0</v>
      </c>
      <c r="BH747" s="226">
        <f>IF(N747="sníž. přenesená",J747,0)</f>
        <v>0</v>
      </c>
      <c r="BI747" s="226">
        <f>IF(N747="nulová",J747,0)</f>
        <v>0</v>
      </c>
      <c r="BJ747" s="19" t="s">
        <v>79</v>
      </c>
      <c r="BK747" s="226">
        <f>ROUND(I747*H747,2)</f>
        <v>0</v>
      </c>
      <c r="BL747" s="19" t="s">
        <v>278</v>
      </c>
      <c r="BM747" s="225" t="s">
        <v>2518</v>
      </c>
    </row>
    <row r="748" spans="1:47" s="2" customFormat="1" ht="12">
      <c r="A748" s="40"/>
      <c r="B748" s="41"/>
      <c r="C748" s="42"/>
      <c r="D748" s="227" t="s">
        <v>172</v>
      </c>
      <c r="E748" s="42"/>
      <c r="F748" s="228" t="s">
        <v>2517</v>
      </c>
      <c r="G748" s="42"/>
      <c r="H748" s="42"/>
      <c r="I748" s="229"/>
      <c r="J748" s="42"/>
      <c r="K748" s="42"/>
      <c r="L748" s="46"/>
      <c r="M748" s="230"/>
      <c r="N748" s="231"/>
      <c r="O748" s="86"/>
      <c r="P748" s="86"/>
      <c r="Q748" s="86"/>
      <c r="R748" s="86"/>
      <c r="S748" s="86"/>
      <c r="T748" s="87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T748" s="19" t="s">
        <v>172</v>
      </c>
      <c r="AU748" s="19" t="s">
        <v>81</v>
      </c>
    </row>
    <row r="749" spans="1:47" s="2" customFormat="1" ht="12">
      <c r="A749" s="40"/>
      <c r="B749" s="41"/>
      <c r="C749" s="42"/>
      <c r="D749" s="227" t="s">
        <v>301</v>
      </c>
      <c r="E749" s="42"/>
      <c r="F749" s="266" t="s">
        <v>2224</v>
      </c>
      <c r="G749" s="42"/>
      <c r="H749" s="42"/>
      <c r="I749" s="229"/>
      <c r="J749" s="42"/>
      <c r="K749" s="42"/>
      <c r="L749" s="46"/>
      <c r="M749" s="230"/>
      <c r="N749" s="231"/>
      <c r="O749" s="86"/>
      <c r="P749" s="86"/>
      <c r="Q749" s="86"/>
      <c r="R749" s="86"/>
      <c r="S749" s="86"/>
      <c r="T749" s="87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T749" s="19" t="s">
        <v>301</v>
      </c>
      <c r="AU749" s="19" t="s">
        <v>81</v>
      </c>
    </row>
    <row r="750" spans="1:65" s="2" customFormat="1" ht="16.5" customHeight="1">
      <c r="A750" s="40"/>
      <c r="B750" s="41"/>
      <c r="C750" s="214" t="s">
        <v>1163</v>
      </c>
      <c r="D750" s="214" t="s">
        <v>165</v>
      </c>
      <c r="E750" s="215" t="s">
        <v>2519</v>
      </c>
      <c r="F750" s="216" t="s">
        <v>2520</v>
      </c>
      <c r="G750" s="217" t="s">
        <v>310</v>
      </c>
      <c r="H750" s="218">
        <v>1</v>
      </c>
      <c r="I750" s="219"/>
      <c r="J750" s="220">
        <f>ROUND(I750*H750,2)</f>
        <v>0</v>
      </c>
      <c r="K750" s="216" t="s">
        <v>19</v>
      </c>
      <c r="L750" s="46"/>
      <c r="M750" s="221" t="s">
        <v>19</v>
      </c>
      <c r="N750" s="222" t="s">
        <v>43</v>
      </c>
      <c r="O750" s="86"/>
      <c r="P750" s="223">
        <f>O750*H750</f>
        <v>0</v>
      </c>
      <c r="Q750" s="223">
        <v>0</v>
      </c>
      <c r="R750" s="223">
        <f>Q750*H750</f>
        <v>0</v>
      </c>
      <c r="S750" s="223">
        <v>0</v>
      </c>
      <c r="T750" s="224">
        <f>S750*H750</f>
        <v>0</v>
      </c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R750" s="225" t="s">
        <v>278</v>
      </c>
      <c r="AT750" s="225" t="s">
        <v>165</v>
      </c>
      <c r="AU750" s="225" t="s">
        <v>81</v>
      </c>
      <c r="AY750" s="19" t="s">
        <v>163</v>
      </c>
      <c r="BE750" s="226">
        <f>IF(N750="základní",J750,0)</f>
        <v>0</v>
      </c>
      <c r="BF750" s="226">
        <f>IF(N750="snížená",J750,0)</f>
        <v>0</v>
      </c>
      <c r="BG750" s="226">
        <f>IF(N750="zákl. přenesená",J750,0)</f>
        <v>0</v>
      </c>
      <c r="BH750" s="226">
        <f>IF(N750="sníž. přenesená",J750,0)</f>
        <v>0</v>
      </c>
      <c r="BI750" s="226">
        <f>IF(N750="nulová",J750,0)</f>
        <v>0</v>
      </c>
      <c r="BJ750" s="19" t="s">
        <v>79</v>
      </c>
      <c r="BK750" s="226">
        <f>ROUND(I750*H750,2)</f>
        <v>0</v>
      </c>
      <c r="BL750" s="19" t="s">
        <v>278</v>
      </c>
      <c r="BM750" s="225" t="s">
        <v>2521</v>
      </c>
    </row>
    <row r="751" spans="1:47" s="2" customFormat="1" ht="12">
      <c r="A751" s="40"/>
      <c r="B751" s="41"/>
      <c r="C751" s="42"/>
      <c r="D751" s="227" t="s">
        <v>172</v>
      </c>
      <c r="E751" s="42"/>
      <c r="F751" s="228" t="s">
        <v>2520</v>
      </c>
      <c r="G751" s="42"/>
      <c r="H751" s="42"/>
      <c r="I751" s="229"/>
      <c r="J751" s="42"/>
      <c r="K751" s="42"/>
      <c r="L751" s="46"/>
      <c r="M751" s="230"/>
      <c r="N751" s="231"/>
      <c r="O751" s="86"/>
      <c r="P751" s="86"/>
      <c r="Q751" s="86"/>
      <c r="R751" s="86"/>
      <c r="S751" s="86"/>
      <c r="T751" s="87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T751" s="19" t="s">
        <v>172</v>
      </c>
      <c r="AU751" s="19" t="s">
        <v>81</v>
      </c>
    </row>
    <row r="752" spans="1:47" s="2" customFormat="1" ht="12">
      <c r="A752" s="40"/>
      <c r="B752" s="41"/>
      <c r="C752" s="42"/>
      <c r="D752" s="227" t="s">
        <v>301</v>
      </c>
      <c r="E752" s="42"/>
      <c r="F752" s="266" t="s">
        <v>2224</v>
      </c>
      <c r="G752" s="42"/>
      <c r="H752" s="42"/>
      <c r="I752" s="229"/>
      <c r="J752" s="42"/>
      <c r="K752" s="42"/>
      <c r="L752" s="46"/>
      <c r="M752" s="230"/>
      <c r="N752" s="231"/>
      <c r="O752" s="86"/>
      <c r="P752" s="86"/>
      <c r="Q752" s="86"/>
      <c r="R752" s="86"/>
      <c r="S752" s="86"/>
      <c r="T752" s="87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T752" s="19" t="s">
        <v>301</v>
      </c>
      <c r="AU752" s="19" t="s">
        <v>81</v>
      </c>
    </row>
    <row r="753" spans="1:63" s="12" customFormat="1" ht="22.8" customHeight="1">
      <c r="A753" s="12"/>
      <c r="B753" s="198"/>
      <c r="C753" s="199"/>
      <c r="D753" s="200" t="s">
        <v>71</v>
      </c>
      <c r="E753" s="212" t="s">
        <v>1170</v>
      </c>
      <c r="F753" s="212" t="s">
        <v>1171</v>
      </c>
      <c r="G753" s="199"/>
      <c r="H753" s="199"/>
      <c r="I753" s="202"/>
      <c r="J753" s="213">
        <f>BK753</f>
        <v>0</v>
      </c>
      <c r="K753" s="199"/>
      <c r="L753" s="204"/>
      <c r="M753" s="205"/>
      <c r="N753" s="206"/>
      <c r="O753" s="206"/>
      <c r="P753" s="207">
        <f>SUM(P754:P773)</f>
        <v>0</v>
      </c>
      <c r="Q753" s="206"/>
      <c r="R753" s="207">
        <f>SUM(R754:R773)</f>
        <v>3.0908204999999995</v>
      </c>
      <c r="S753" s="206"/>
      <c r="T753" s="208">
        <f>SUM(T754:T773)</f>
        <v>0</v>
      </c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R753" s="209" t="s">
        <v>81</v>
      </c>
      <c r="AT753" s="210" t="s">
        <v>71</v>
      </c>
      <c r="AU753" s="210" t="s">
        <v>79</v>
      </c>
      <c r="AY753" s="209" t="s">
        <v>163</v>
      </c>
      <c r="BK753" s="211">
        <f>SUM(BK754:BK773)</f>
        <v>0</v>
      </c>
    </row>
    <row r="754" spans="1:65" s="2" customFormat="1" ht="24.15" customHeight="1">
      <c r="A754" s="40"/>
      <c r="B754" s="41"/>
      <c r="C754" s="214" t="s">
        <v>1172</v>
      </c>
      <c r="D754" s="214" t="s">
        <v>165</v>
      </c>
      <c r="E754" s="215" t="s">
        <v>2522</v>
      </c>
      <c r="F754" s="216" t="s">
        <v>2523</v>
      </c>
      <c r="G754" s="217" t="s">
        <v>168</v>
      </c>
      <c r="H754" s="218">
        <v>91.35</v>
      </c>
      <c r="I754" s="219"/>
      <c r="J754" s="220">
        <f>ROUND(I754*H754,2)</f>
        <v>0</v>
      </c>
      <c r="K754" s="216" t="s">
        <v>19</v>
      </c>
      <c r="L754" s="46"/>
      <c r="M754" s="221" t="s">
        <v>19</v>
      </c>
      <c r="N754" s="222" t="s">
        <v>43</v>
      </c>
      <c r="O754" s="86"/>
      <c r="P754" s="223">
        <f>O754*H754</f>
        <v>0</v>
      </c>
      <c r="Q754" s="223">
        <v>0.03383</v>
      </c>
      <c r="R754" s="223">
        <f>Q754*H754</f>
        <v>3.0903704999999997</v>
      </c>
      <c r="S754" s="223">
        <v>0</v>
      </c>
      <c r="T754" s="224">
        <f>S754*H754</f>
        <v>0</v>
      </c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R754" s="225" t="s">
        <v>278</v>
      </c>
      <c r="AT754" s="225" t="s">
        <v>165</v>
      </c>
      <c r="AU754" s="225" t="s">
        <v>81</v>
      </c>
      <c r="AY754" s="19" t="s">
        <v>163</v>
      </c>
      <c r="BE754" s="226">
        <f>IF(N754="základní",J754,0)</f>
        <v>0</v>
      </c>
      <c r="BF754" s="226">
        <f>IF(N754="snížená",J754,0)</f>
        <v>0</v>
      </c>
      <c r="BG754" s="226">
        <f>IF(N754="zákl. přenesená",J754,0)</f>
        <v>0</v>
      </c>
      <c r="BH754" s="226">
        <f>IF(N754="sníž. přenesená",J754,0)</f>
        <v>0</v>
      </c>
      <c r="BI754" s="226">
        <f>IF(N754="nulová",J754,0)</f>
        <v>0</v>
      </c>
      <c r="BJ754" s="19" t="s">
        <v>79</v>
      </c>
      <c r="BK754" s="226">
        <f>ROUND(I754*H754,2)</f>
        <v>0</v>
      </c>
      <c r="BL754" s="19" t="s">
        <v>278</v>
      </c>
      <c r="BM754" s="225" t="s">
        <v>2524</v>
      </c>
    </row>
    <row r="755" spans="1:47" s="2" customFormat="1" ht="12">
      <c r="A755" s="40"/>
      <c r="B755" s="41"/>
      <c r="C755" s="42"/>
      <c r="D755" s="227" t="s">
        <v>172</v>
      </c>
      <c r="E755" s="42"/>
      <c r="F755" s="228" t="s">
        <v>2523</v>
      </c>
      <c r="G755" s="42"/>
      <c r="H755" s="42"/>
      <c r="I755" s="229"/>
      <c r="J755" s="42"/>
      <c r="K755" s="42"/>
      <c r="L755" s="46"/>
      <c r="M755" s="230"/>
      <c r="N755" s="231"/>
      <c r="O755" s="86"/>
      <c r="P755" s="86"/>
      <c r="Q755" s="86"/>
      <c r="R755" s="86"/>
      <c r="S755" s="86"/>
      <c r="T755" s="87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T755" s="19" t="s">
        <v>172</v>
      </c>
      <c r="AU755" s="19" t="s">
        <v>81</v>
      </c>
    </row>
    <row r="756" spans="1:47" s="2" customFormat="1" ht="12">
      <c r="A756" s="40"/>
      <c r="B756" s="41"/>
      <c r="C756" s="42"/>
      <c r="D756" s="227" t="s">
        <v>301</v>
      </c>
      <c r="E756" s="42"/>
      <c r="F756" s="266" t="s">
        <v>2525</v>
      </c>
      <c r="G756" s="42"/>
      <c r="H756" s="42"/>
      <c r="I756" s="229"/>
      <c r="J756" s="42"/>
      <c r="K756" s="42"/>
      <c r="L756" s="46"/>
      <c r="M756" s="230"/>
      <c r="N756" s="231"/>
      <c r="O756" s="86"/>
      <c r="P756" s="86"/>
      <c r="Q756" s="86"/>
      <c r="R756" s="86"/>
      <c r="S756" s="86"/>
      <c r="T756" s="87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T756" s="19" t="s">
        <v>301</v>
      </c>
      <c r="AU756" s="19" t="s">
        <v>81</v>
      </c>
    </row>
    <row r="757" spans="1:51" s="13" customFormat="1" ht="12">
      <c r="A757" s="13"/>
      <c r="B757" s="234"/>
      <c r="C757" s="235"/>
      <c r="D757" s="227" t="s">
        <v>187</v>
      </c>
      <c r="E757" s="236" t="s">
        <v>19</v>
      </c>
      <c r="F757" s="237" t="s">
        <v>2526</v>
      </c>
      <c r="G757" s="235"/>
      <c r="H757" s="238">
        <v>91.35</v>
      </c>
      <c r="I757" s="239"/>
      <c r="J757" s="235"/>
      <c r="K757" s="235"/>
      <c r="L757" s="240"/>
      <c r="M757" s="241"/>
      <c r="N757" s="242"/>
      <c r="O757" s="242"/>
      <c r="P757" s="242"/>
      <c r="Q757" s="242"/>
      <c r="R757" s="242"/>
      <c r="S757" s="242"/>
      <c r="T757" s="24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T757" s="244" t="s">
        <v>187</v>
      </c>
      <c r="AU757" s="244" t="s">
        <v>81</v>
      </c>
      <c r="AV757" s="13" t="s">
        <v>81</v>
      </c>
      <c r="AW757" s="13" t="s">
        <v>33</v>
      </c>
      <c r="AX757" s="13" t="s">
        <v>79</v>
      </c>
      <c r="AY757" s="244" t="s">
        <v>163</v>
      </c>
    </row>
    <row r="758" spans="1:65" s="2" customFormat="1" ht="24.15" customHeight="1">
      <c r="A758" s="40"/>
      <c r="B758" s="41"/>
      <c r="C758" s="214" t="s">
        <v>1178</v>
      </c>
      <c r="D758" s="214" t="s">
        <v>165</v>
      </c>
      <c r="E758" s="215" t="s">
        <v>2527</v>
      </c>
      <c r="F758" s="216" t="s">
        <v>2528</v>
      </c>
      <c r="G758" s="217" t="s">
        <v>168</v>
      </c>
      <c r="H758" s="218">
        <v>5</v>
      </c>
      <c r="I758" s="219"/>
      <c r="J758" s="220">
        <f>ROUND(I758*H758,2)</f>
        <v>0</v>
      </c>
      <c r="K758" s="216" t="s">
        <v>169</v>
      </c>
      <c r="L758" s="46"/>
      <c r="M758" s="221" t="s">
        <v>19</v>
      </c>
      <c r="N758" s="222" t="s">
        <v>43</v>
      </c>
      <c r="O758" s="86"/>
      <c r="P758" s="223">
        <f>O758*H758</f>
        <v>0</v>
      </c>
      <c r="Q758" s="223">
        <v>5E-05</v>
      </c>
      <c r="R758" s="223">
        <f>Q758*H758</f>
        <v>0.00025</v>
      </c>
      <c r="S758" s="223">
        <v>0</v>
      </c>
      <c r="T758" s="224">
        <f>S758*H758</f>
        <v>0</v>
      </c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R758" s="225" t="s">
        <v>278</v>
      </c>
      <c r="AT758" s="225" t="s">
        <v>165</v>
      </c>
      <c r="AU758" s="225" t="s">
        <v>81</v>
      </c>
      <c r="AY758" s="19" t="s">
        <v>163</v>
      </c>
      <c r="BE758" s="226">
        <f>IF(N758="základní",J758,0)</f>
        <v>0</v>
      </c>
      <c r="BF758" s="226">
        <f>IF(N758="snížená",J758,0)</f>
        <v>0</v>
      </c>
      <c r="BG758" s="226">
        <f>IF(N758="zákl. přenesená",J758,0)</f>
        <v>0</v>
      </c>
      <c r="BH758" s="226">
        <f>IF(N758="sníž. přenesená",J758,0)</f>
        <v>0</v>
      </c>
      <c r="BI758" s="226">
        <f>IF(N758="nulová",J758,0)</f>
        <v>0</v>
      </c>
      <c r="BJ758" s="19" t="s">
        <v>79</v>
      </c>
      <c r="BK758" s="226">
        <f>ROUND(I758*H758,2)</f>
        <v>0</v>
      </c>
      <c r="BL758" s="19" t="s">
        <v>278</v>
      </c>
      <c r="BM758" s="225" t="s">
        <v>2529</v>
      </c>
    </row>
    <row r="759" spans="1:47" s="2" customFormat="1" ht="12">
      <c r="A759" s="40"/>
      <c r="B759" s="41"/>
      <c r="C759" s="42"/>
      <c r="D759" s="227" t="s">
        <v>172</v>
      </c>
      <c r="E759" s="42"/>
      <c r="F759" s="228" t="s">
        <v>2530</v>
      </c>
      <c r="G759" s="42"/>
      <c r="H759" s="42"/>
      <c r="I759" s="229"/>
      <c r="J759" s="42"/>
      <c r="K759" s="42"/>
      <c r="L759" s="46"/>
      <c r="M759" s="230"/>
      <c r="N759" s="231"/>
      <c r="O759" s="86"/>
      <c r="P759" s="86"/>
      <c r="Q759" s="86"/>
      <c r="R759" s="86"/>
      <c r="S759" s="86"/>
      <c r="T759" s="87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T759" s="19" t="s">
        <v>172</v>
      </c>
      <c r="AU759" s="19" t="s">
        <v>81</v>
      </c>
    </row>
    <row r="760" spans="1:47" s="2" customFormat="1" ht="12">
      <c r="A760" s="40"/>
      <c r="B760" s="41"/>
      <c r="C760" s="42"/>
      <c r="D760" s="232" t="s">
        <v>174</v>
      </c>
      <c r="E760" s="42"/>
      <c r="F760" s="233" t="s">
        <v>2531</v>
      </c>
      <c r="G760" s="42"/>
      <c r="H760" s="42"/>
      <c r="I760" s="229"/>
      <c r="J760" s="42"/>
      <c r="K760" s="42"/>
      <c r="L760" s="46"/>
      <c r="M760" s="230"/>
      <c r="N760" s="231"/>
      <c r="O760" s="86"/>
      <c r="P760" s="86"/>
      <c r="Q760" s="86"/>
      <c r="R760" s="86"/>
      <c r="S760" s="86"/>
      <c r="T760" s="87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T760" s="19" t="s">
        <v>174</v>
      </c>
      <c r="AU760" s="19" t="s">
        <v>81</v>
      </c>
    </row>
    <row r="761" spans="1:51" s="13" customFormat="1" ht="12">
      <c r="A761" s="13"/>
      <c r="B761" s="234"/>
      <c r="C761" s="235"/>
      <c r="D761" s="227" t="s">
        <v>187</v>
      </c>
      <c r="E761" s="236" t="s">
        <v>19</v>
      </c>
      <c r="F761" s="237" t="s">
        <v>2532</v>
      </c>
      <c r="G761" s="235"/>
      <c r="H761" s="238">
        <v>5</v>
      </c>
      <c r="I761" s="239"/>
      <c r="J761" s="235"/>
      <c r="K761" s="235"/>
      <c r="L761" s="240"/>
      <c r="M761" s="241"/>
      <c r="N761" s="242"/>
      <c r="O761" s="242"/>
      <c r="P761" s="242"/>
      <c r="Q761" s="242"/>
      <c r="R761" s="242"/>
      <c r="S761" s="242"/>
      <c r="T761" s="24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44" t="s">
        <v>187</v>
      </c>
      <c r="AU761" s="244" t="s">
        <v>81</v>
      </c>
      <c r="AV761" s="13" t="s">
        <v>81</v>
      </c>
      <c r="AW761" s="13" t="s">
        <v>33</v>
      </c>
      <c r="AX761" s="13" t="s">
        <v>79</v>
      </c>
      <c r="AY761" s="244" t="s">
        <v>163</v>
      </c>
    </row>
    <row r="762" spans="1:65" s="2" customFormat="1" ht="16.5" customHeight="1">
      <c r="A762" s="40"/>
      <c r="B762" s="41"/>
      <c r="C762" s="256" t="s">
        <v>1190</v>
      </c>
      <c r="D762" s="256" t="s">
        <v>279</v>
      </c>
      <c r="E762" s="257" t="s">
        <v>2533</v>
      </c>
      <c r="F762" s="258" t="s">
        <v>2534</v>
      </c>
      <c r="G762" s="259" t="s">
        <v>297</v>
      </c>
      <c r="H762" s="260">
        <v>5</v>
      </c>
      <c r="I762" s="261"/>
      <c r="J762" s="262">
        <f>ROUND(I762*H762,2)</f>
        <v>0</v>
      </c>
      <c r="K762" s="258" t="s">
        <v>19</v>
      </c>
      <c r="L762" s="263"/>
      <c r="M762" s="264" t="s">
        <v>19</v>
      </c>
      <c r="N762" s="265" t="s">
        <v>43</v>
      </c>
      <c r="O762" s="86"/>
      <c r="P762" s="223">
        <f>O762*H762</f>
        <v>0</v>
      </c>
      <c r="Q762" s="223">
        <v>0</v>
      </c>
      <c r="R762" s="223">
        <f>Q762*H762</f>
        <v>0</v>
      </c>
      <c r="S762" s="223">
        <v>0</v>
      </c>
      <c r="T762" s="224">
        <f>S762*H762</f>
        <v>0</v>
      </c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R762" s="225" t="s">
        <v>381</v>
      </c>
      <c r="AT762" s="225" t="s">
        <v>279</v>
      </c>
      <c r="AU762" s="225" t="s">
        <v>81</v>
      </c>
      <c r="AY762" s="19" t="s">
        <v>163</v>
      </c>
      <c r="BE762" s="226">
        <f>IF(N762="základní",J762,0)</f>
        <v>0</v>
      </c>
      <c r="BF762" s="226">
        <f>IF(N762="snížená",J762,0)</f>
        <v>0</v>
      </c>
      <c r="BG762" s="226">
        <f>IF(N762="zákl. přenesená",J762,0)</f>
        <v>0</v>
      </c>
      <c r="BH762" s="226">
        <f>IF(N762="sníž. přenesená",J762,0)</f>
        <v>0</v>
      </c>
      <c r="BI762" s="226">
        <f>IF(N762="nulová",J762,0)</f>
        <v>0</v>
      </c>
      <c r="BJ762" s="19" t="s">
        <v>79</v>
      </c>
      <c r="BK762" s="226">
        <f>ROUND(I762*H762,2)</f>
        <v>0</v>
      </c>
      <c r="BL762" s="19" t="s">
        <v>278</v>
      </c>
      <c r="BM762" s="225" t="s">
        <v>2535</v>
      </c>
    </row>
    <row r="763" spans="1:47" s="2" customFormat="1" ht="12">
      <c r="A763" s="40"/>
      <c r="B763" s="41"/>
      <c r="C763" s="42"/>
      <c r="D763" s="227" t="s">
        <v>172</v>
      </c>
      <c r="E763" s="42"/>
      <c r="F763" s="228" t="s">
        <v>2534</v>
      </c>
      <c r="G763" s="42"/>
      <c r="H763" s="42"/>
      <c r="I763" s="229"/>
      <c r="J763" s="42"/>
      <c r="K763" s="42"/>
      <c r="L763" s="46"/>
      <c r="M763" s="230"/>
      <c r="N763" s="231"/>
      <c r="O763" s="86"/>
      <c r="P763" s="86"/>
      <c r="Q763" s="86"/>
      <c r="R763" s="86"/>
      <c r="S763" s="86"/>
      <c r="T763" s="87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T763" s="19" t="s">
        <v>172</v>
      </c>
      <c r="AU763" s="19" t="s">
        <v>81</v>
      </c>
    </row>
    <row r="764" spans="1:65" s="2" customFormat="1" ht="24.15" customHeight="1">
      <c r="A764" s="40"/>
      <c r="B764" s="41"/>
      <c r="C764" s="214" t="s">
        <v>1195</v>
      </c>
      <c r="D764" s="214" t="s">
        <v>165</v>
      </c>
      <c r="E764" s="215" t="s">
        <v>2536</v>
      </c>
      <c r="F764" s="216" t="s">
        <v>2537</v>
      </c>
      <c r="G764" s="217" t="s">
        <v>168</v>
      </c>
      <c r="H764" s="218">
        <v>4</v>
      </c>
      <c r="I764" s="219"/>
      <c r="J764" s="220">
        <f>ROUND(I764*H764,2)</f>
        <v>0</v>
      </c>
      <c r="K764" s="216" t="s">
        <v>169</v>
      </c>
      <c r="L764" s="46"/>
      <c r="M764" s="221" t="s">
        <v>19</v>
      </c>
      <c r="N764" s="222" t="s">
        <v>43</v>
      </c>
      <c r="O764" s="86"/>
      <c r="P764" s="223">
        <f>O764*H764</f>
        <v>0</v>
      </c>
      <c r="Q764" s="223">
        <v>5E-05</v>
      </c>
      <c r="R764" s="223">
        <f>Q764*H764</f>
        <v>0.0002</v>
      </c>
      <c r="S764" s="223">
        <v>0</v>
      </c>
      <c r="T764" s="224">
        <f>S764*H764</f>
        <v>0</v>
      </c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R764" s="225" t="s">
        <v>278</v>
      </c>
      <c r="AT764" s="225" t="s">
        <v>165</v>
      </c>
      <c r="AU764" s="225" t="s">
        <v>81</v>
      </c>
      <c r="AY764" s="19" t="s">
        <v>163</v>
      </c>
      <c r="BE764" s="226">
        <f>IF(N764="základní",J764,0)</f>
        <v>0</v>
      </c>
      <c r="BF764" s="226">
        <f>IF(N764="snížená",J764,0)</f>
        <v>0</v>
      </c>
      <c r="BG764" s="226">
        <f>IF(N764="zákl. přenesená",J764,0)</f>
        <v>0</v>
      </c>
      <c r="BH764" s="226">
        <f>IF(N764="sníž. přenesená",J764,0)</f>
        <v>0</v>
      </c>
      <c r="BI764" s="226">
        <f>IF(N764="nulová",J764,0)</f>
        <v>0</v>
      </c>
      <c r="BJ764" s="19" t="s">
        <v>79</v>
      </c>
      <c r="BK764" s="226">
        <f>ROUND(I764*H764,2)</f>
        <v>0</v>
      </c>
      <c r="BL764" s="19" t="s">
        <v>278</v>
      </c>
      <c r="BM764" s="225" t="s">
        <v>2538</v>
      </c>
    </row>
    <row r="765" spans="1:47" s="2" customFormat="1" ht="12">
      <c r="A765" s="40"/>
      <c r="B765" s="41"/>
      <c r="C765" s="42"/>
      <c r="D765" s="227" t="s">
        <v>172</v>
      </c>
      <c r="E765" s="42"/>
      <c r="F765" s="228" t="s">
        <v>2539</v>
      </c>
      <c r="G765" s="42"/>
      <c r="H765" s="42"/>
      <c r="I765" s="229"/>
      <c r="J765" s="42"/>
      <c r="K765" s="42"/>
      <c r="L765" s="46"/>
      <c r="M765" s="230"/>
      <c r="N765" s="231"/>
      <c r="O765" s="86"/>
      <c r="P765" s="86"/>
      <c r="Q765" s="86"/>
      <c r="R765" s="86"/>
      <c r="S765" s="86"/>
      <c r="T765" s="87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T765" s="19" t="s">
        <v>172</v>
      </c>
      <c r="AU765" s="19" t="s">
        <v>81</v>
      </c>
    </row>
    <row r="766" spans="1:47" s="2" customFormat="1" ht="12">
      <c r="A766" s="40"/>
      <c r="B766" s="41"/>
      <c r="C766" s="42"/>
      <c r="D766" s="232" t="s">
        <v>174</v>
      </c>
      <c r="E766" s="42"/>
      <c r="F766" s="233" t="s">
        <v>2540</v>
      </c>
      <c r="G766" s="42"/>
      <c r="H766" s="42"/>
      <c r="I766" s="229"/>
      <c r="J766" s="42"/>
      <c r="K766" s="42"/>
      <c r="L766" s="46"/>
      <c r="M766" s="230"/>
      <c r="N766" s="231"/>
      <c r="O766" s="86"/>
      <c r="P766" s="86"/>
      <c r="Q766" s="86"/>
      <c r="R766" s="86"/>
      <c r="S766" s="86"/>
      <c r="T766" s="87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T766" s="19" t="s">
        <v>174</v>
      </c>
      <c r="AU766" s="19" t="s">
        <v>81</v>
      </c>
    </row>
    <row r="767" spans="1:47" s="2" customFormat="1" ht="12">
      <c r="A767" s="40"/>
      <c r="B767" s="41"/>
      <c r="C767" s="42"/>
      <c r="D767" s="227" t="s">
        <v>301</v>
      </c>
      <c r="E767" s="42"/>
      <c r="F767" s="266" t="s">
        <v>2541</v>
      </c>
      <c r="G767" s="42"/>
      <c r="H767" s="42"/>
      <c r="I767" s="229"/>
      <c r="J767" s="42"/>
      <c r="K767" s="42"/>
      <c r="L767" s="46"/>
      <c r="M767" s="230"/>
      <c r="N767" s="231"/>
      <c r="O767" s="86"/>
      <c r="P767" s="86"/>
      <c r="Q767" s="86"/>
      <c r="R767" s="86"/>
      <c r="S767" s="86"/>
      <c r="T767" s="87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T767" s="19" t="s">
        <v>301</v>
      </c>
      <c r="AU767" s="19" t="s">
        <v>81</v>
      </c>
    </row>
    <row r="768" spans="1:65" s="2" customFormat="1" ht="16.5" customHeight="1">
      <c r="A768" s="40"/>
      <c r="B768" s="41"/>
      <c r="C768" s="256" t="s">
        <v>1201</v>
      </c>
      <c r="D768" s="256" t="s">
        <v>279</v>
      </c>
      <c r="E768" s="257" t="s">
        <v>2542</v>
      </c>
      <c r="F768" s="258" t="s">
        <v>2543</v>
      </c>
      <c r="G768" s="259" t="s">
        <v>297</v>
      </c>
      <c r="H768" s="260">
        <v>4</v>
      </c>
      <c r="I768" s="261"/>
      <c r="J768" s="262">
        <f>ROUND(I768*H768,2)</f>
        <v>0</v>
      </c>
      <c r="K768" s="258" t="s">
        <v>19</v>
      </c>
      <c r="L768" s="263"/>
      <c r="M768" s="264" t="s">
        <v>19</v>
      </c>
      <c r="N768" s="265" t="s">
        <v>43</v>
      </c>
      <c r="O768" s="86"/>
      <c r="P768" s="223">
        <f>O768*H768</f>
        <v>0</v>
      </c>
      <c r="Q768" s="223">
        <v>0</v>
      </c>
      <c r="R768" s="223">
        <f>Q768*H768</f>
        <v>0</v>
      </c>
      <c r="S768" s="223">
        <v>0</v>
      </c>
      <c r="T768" s="224">
        <f>S768*H768</f>
        <v>0</v>
      </c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R768" s="225" t="s">
        <v>381</v>
      </c>
      <c r="AT768" s="225" t="s">
        <v>279</v>
      </c>
      <c r="AU768" s="225" t="s">
        <v>81</v>
      </c>
      <c r="AY768" s="19" t="s">
        <v>163</v>
      </c>
      <c r="BE768" s="226">
        <f>IF(N768="základní",J768,0)</f>
        <v>0</v>
      </c>
      <c r="BF768" s="226">
        <f>IF(N768="snížená",J768,0)</f>
        <v>0</v>
      </c>
      <c r="BG768" s="226">
        <f>IF(N768="zákl. přenesená",J768,0)</f>
        <v>0</v>
      </c>
      <c r="BH768" s="226">
        <f>IF(N768="sníž. přenesená",J768,0)</f>
        <v>0</v>
      </c>
      <c r="BI768" s="226">
        <f>IF(N768="nulová",J768,0)</f>
        <v>0</v>
      </c>
      <c r="BJ768" s="19" t="s">
        <v>79</v>
      </c>
      <c r="BK768" s="226">
        <f>ROUND(I768*H768,2)</f>
        <v>0</v>
      </c>
      <c r="BL768" s="19" t="s">
        <v>278</v>
      </c>
      <c r="BM768" s="225" t="s">
        <v>2544</v>
      </c>
    </row>
    <row r="769" spans="1:47" s="2" customFormat="1" ht="12">
      <c r="A769" s="40"/>
      <c r="B769" s="41"/>
      <c r="C769" s="42"/>
      <c r="D769" s="227" t="s">
        <v>172</v>
      </c>
      <c r="E769" s="42"/>
      <c r="F769" s="228" t="s">
        <v>2543</v>
      </c>
      <c r="G769" s="42"/>
      <c r="H769" s="42"/>
      <c r="I769" s="229"/>
      <c r="J769" s="42"/>
      <c r="K769" s="42"/>
      <c r="L769" s="46"/>
      <c r="M769" s="230"/>
      <c r="N769" s="231"/>
      <c r="O769" s="86"/>
      <c r="P769" s="86"/>
      <c r="Q769" s="86"/>
      <c r="R769" s="86"/>
      <c r="S769" s="86"/>
      <c r="T769" s="87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T769" s="19" t="s">
        <v>172</v>
      </c>
      <c r="AU769" s="19" t="s">
        <v>81</v>
      </c>
    </row>
    <row r="770" spans="1:47" s="2" customFormat="1" ht="12">
      <c r="A770" s="40"/>
      <c r="B770" s="41"/>
      <c r="C770" s="42"/>
      <c r="D770" s="227" t="s">
        <v>301</v>
      </c>
      <c r="E770" s="42"/>
      <c r="F770" s="266" t="s">
        <v>2224</v>
      </c>
      <c r="G770" s="42"/>
      <c r="H770" s="42"/>
      <c r="I770" s="229"/>
      <c r="J770" s="42"/>
      <c r="K770" s="42"/>
      <c r="L770" s="46"/>
      <c r="M770" s="230"/>
      <c r="N770" s="231"/>
      <c r="O770" s="86"/>
      <c r="P770" s="86"/>
      <c r="Q770" s="86"/>
      <c r="R770" s="86"/>
      <c r="S770" s="86"/>
      <c r="T770" s="87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T770" s="19" t="s">
        <v>301</v>
      </c>
      <c r="AU770" s="19" t="s">
        <v>81</v>
      </c>
    </row>
    <row r="771" spans="1:65" s="2" customFormat="1" ht="24.15" customHeight="1">
      <c r="A771" s="40"/>
      <c r="B771" s="41"/>
      <c r="C771" s="214" t="s">
        <v>1207</v>
      </c>
      <c r="D771" s="214" t="s">
        <v>165</v>
      </c>
      <c r="E771" s="215" t="s">
        <v>1219</v>
      </c>
      <c r="F771" s="216" t="s">
        <v>1220</v>
      </c>
      <c r="G771" s="217" t="s">
        <v>223</v>
      </c>
      <c r="H771" s="218">
        <v>3.091</v>
      </c>
      <c r="I771" s="219"/>
      <c r="J771" s="220">
        <f>ROUND(I771*H771,2)</f>
        <v>0</v>
      </c>
      <c r="K771" s="216" t="s">
        <v>169</v>
      </c>
      <c r="L771" s="46"/>
      <c r="M771" s="221" t="s">
        <v>19</v>
      </c>
      <c r="N771" s="222" t="s">
        <v>43</v>
      </c>
      <c r="O771" s="86"/>
      <c r="P771" s="223">
        <f>O771*H771</f>
        <v>0</v>
      </c>
      <c r="Q771" s="223">
        <v>0</v>
      </c>
      <c r="R771" s="223">
        <f>Q771*H771</f>
        <v>0</v>
      </c>
      <c r="S771" s="223">
        <v>0</v>
      </c>
      <c r="T771" s="224">
        <f>S771*H771</f>
        <v>0</v>
      </c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R771" s="225" t="s">
        <v>278</v>
      </c>
      <c r="AT771" s="225" t="s">
        <v>165</v>
      </c>
      <c r="AU771" s="225" t="s">
        <v>81</v>
      </c>
      <c r="AY771" s="19" t="s">
        <v>163</v>
      </c>
      <c r="BE771" s="226">
        <f>IF(N771="základní",J771,0)</f>
        <v>0</v>
      </c>
      <c r="BF771" s="226">
        <f>IF(N771="snížená",J771,0)</f>
        <v>0</v>
      </c>
      <c r="BG771" s="226">
        <f>IF(N771="zákl. přenesená",J771,0)</f>
        <v>0</v>
      </c>
      <c r="BH771" s="226">
        <f>IF(N771="sníž. přenesená",J771,0)</f>
        <v>0</v>
      </c>
      <c r="BI771" s="226">
        <f>IF(N771="nulová",J771,0)</f>
        <v>0</v>
      </c>
      <c r="BJ771" s="19" t="s">
        <v>79</v>
      </c>
      <c r="BK771" s="226">
        <f>ROUND(I771*H771,2)</f>
        <v>0</v>
      </c>
      <c r="BL771" s="19" t="s">
        <v>278</v>
      </c>
      <c r="BM771" s="225" t="s">
        <v>2545</v>
      </c>
    </row>
    <row r="772" spans="1:47" s="2" customFormat="1" ht="12">
      <c r="A772" s="40"/>
      <c r="B772" s="41"/>
      <c r="C772" s="42"/>
      <c r="D772" s="227" t="s">
        <v>172</v>
      </c>
      <c r="E772" s="42"/>
      <c r="F772" s="228" t="s">
        <v>1222</v>
      </c>
      <c r="G772" s="42"/>
      <c r="H772" s="42"/>
      <c r="I772" s="229"/>
      <c r="J772" s="42"/>
      <c r="K772" s="42"/>
      <c r="L772" s="46"/>
      <c r="M772" s="230"/>
      <c r="N772" s="231"/>
      <c r="O772" s="86"/>
      <c r="P772" s="86"/>
      <c r="Q772" s="86"/>
      <c r="R772" s="86"/>
      <c r="S772" s="86"/>
      <c r="T772" s="87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T772" s="19" t="s">
        <v>172</v>
      </c>
      <c r="AU772" s="19" t="s">
        <v>81</v>
      </c>
    </row>
    <row r="773" spans="1:47" s="2" customFormat="1" ht="12">
      <c r="A773" s="40"/>
      <c r="B773" s="41"/>
      <c r="C773" s="42"/>
      <c r="D773" s="232" t="s">
        <v>174</v>
      </c>
      <c r="E773" s="42"/>
      <c r="F773" s="233" t="s">
        <v>1223</v>
      </c>
      <c r="G773" s="42"/>
      <c r="H773" s="42"/>
      <c r="I773" s="229"/>
      <c r="J773" s="42"/>
      <c r="K773" s="42"/>
      <c r="L773" s="46"/>
      <c r="M773" s="230"/>
      <c r="N773" s="231"/>
      <c r="O773" s="86"/>
      <c r="P773" s="86"/>
      <c r="Q773" s="86"/>
      <c r="R773" s="86"/>
      <c r="S773" s="86"/>
      <c r="T773" s="87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T773" s="19" t="s">
        <v>174</v>
      </c>
      <c r="AU773" s="19" t="s">
        <v>81</v>
      </c>
    </row>
    <row r="774" spans="1:63" s="12" customFormat="1" ht="22.8" customHeight="1">
      <c r="A774" s="12"/>
      <c r="B774" s="198"/>
      <c r="C774" s="199"/>
      <c r="D774" s="200" t="s">
        <v>71</v>
      </c>
      <c r="E774" s="212" t="s">
        <v>1224</v>
      </c>
      <c r="F774" s="212" t="s">
        <v>1225</v>
      </c>
      <c r="G774" s="199"/>
      <c r="H774" s="199"/>
      <c r="I774" s="202"/>
      <c r="J774" s="213">
        <f>BK774</f>
        <v>0</v>
      </c>
      <c r="K774" s="199"/>
      <c r="L774" s="204"/>
      <c r="M774" s="205"/>
      <c r="N774" s="206"/>
      <c r="O774" s="206"/>
      <c r="P774" s="207">
        <f>SUM(P775:P781)</f>
        <v>0</v>
      </c>
      <c r="Q774" s="206"/>
      <c r="R774" s="207">
        <f>SUM(R775:R781)</f>
        <v>3.3642</v>
      </c>
      <c r="S774" s="206"/>
      <c r="T774" s="208">
        <f>SUM(T775:T781)</f>
        <v>0</v>
      </c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R774" s="209" t="s">
        <v>81</v>
      </c>
      <c r="AT774" s="210" t="s">
        <v>71</v>
      </c>
      <c r="AU774" s="210" t="s">
        <v>79</v>
      </c>
      <c r="AY774" s="209" t="s">
        <v>163</v>
      </c>
      <c r="BK774" s="211">
        <f>SUM(BK775:BK781)</f>
        <v>0</v>
      </c>
    </row>
    <row r="775" spans="1:65" s="2" customFormat="1" ht="37.8" customHeight="1">
      <c r="A775" s="40"/>
      <c r="B775" s="41"/>
      <c r="C775" s="214" t="s">
        <v>1212</v>
      </c>
      <c r="D775" s="214" t="s">
        <v>165</v>
      </c>
      <c r="E775" s="215" t="s">
        <v>2546</v>
      </c>
      <c r="F775" s="216" t="s">
        <v>2547</v>
      </c>
      <c r="G775" s="217" t="s">
        <v>168</v>
      </c>
      <c r="H775" s="218">
        <v>105</v>
      </c>
      <c r="I775" s="219"/>
      <c r="J775" s="220">
        <f>ROUND(I775*H775,2)</f>
        <v>0</v>
      </c>
      <c r="K775" s="216" t="s">
        <v>169</v>
      </c>
      <c r="L775" s="46"/>
      <c r="M775" s="221" t="s">
        <v>19</v>
      </c>
      <c r="N775" s="222" t="s">
        <v>43</v>
      </c>
      <c r="O775" s="86"/>
      <c r="P775" s="223">
        <f>O775*H775</f>
        <v>0</v>
      </c>
      <c r="Q775" s="223">
        <v>0.03204</v>
      </c>
      <c r="R775" s="223">
        <f>Q775*H775</f>
        <v>3.3642</v>
      </c>
      <c r="S775" s="223">
        <v>0</v>
      </c>
      <c r="T775" s="224">
        <f>S775*H775</f>
        <v>0</v>
      </c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R775" s="225" t="s">
        <v>278</v>
      </c>
      <c r="AT775" s="225" t="s">
        <v>165</v>
      </c>
      <c r="AU775" s="225" t="s">
        <v>81</v>
      </c>
      <c r="AY775" s="19" t="s">
        <v>163</v>
      </c>
      <c r="BE775" s="226">
        <f>IF(N775="základní",J775,0)</f>
        <v>0</v>
      </c>
      <c r="BF775" s="226">
        <f>IF(N775="snížená",J775,0)</f>
        <v>0</v>
      </c>
      <c r="BG775" s="226">
        <f>IF(N775="zákl. přenesená",J775,0)</f>
        <v>0</v>
      </c>
      <c r="BH775" s="226">
        <f>IF(N775="sníž. přenesená",J775,0)</f>
        <v>0</v>
      </c>
      <c r="BI775" s="226">
        <f>IF(N775="nulová",J775,0)</f>
        <v>0</v>
      </c>
      <c r="BJ775" s="19" t="s">
        <v>79</v>
      </c>
      <c r="BK775" s="226">
        <f>ROUND(I775*H775,2)</f>
        <v>0</v>
      </c>
      <c r="BL775" s="19" t="s">
        <v>278</v>
      </c>
      <c r="BM775" s="225" t="s">
        <v>2548</v>
      </c>
    </row>
    <row r="776" spans="1:47" s="2" customFormat="1" ht="12">
      <c r="A776" s="40"/>
      <c r="B776" s="41"/>
      <c r="C776" s="42"/>
      <c r="D776" s="227" t="s">
        <v>172</v>
      </c>
      <c r="E776" s="42"/>
      <c r="F776" s="228" t="s">
        <v>2549</v>
      </c>
      <c r="G776" s="42"/>
      <c r="H776" s="42"/>
      <c r="I776" s="229"/>
      <c r="J776" s="42"/>
      <c r="K776" s="42"/>
      <c r="L776" s="46"/>
      <c r="M776" s="230"/>
      <c r="N776" s="231"/>
      <c r="O776" s="86"/>
      <c r="P776" s="86"/>
      <c r="Q776" s="86"/>
      <c r="R776" s="86"/>
      <c r="S776" s="86"/>
      <c r="T776" s="87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T776" s="19" t="s">
        <v>172</v>
      </c>
      <c r="AU776" s="19" t="s">
        <v>81</v>
      </c>
    </row>
    <row r="777" spans="1:47" s="2" customFormat="1" ht="12">
      <c r="A777" s="40"/>
      <c r="B777" s="41"/>
      <c r="C777" s="42"/>
      <c r="D777" s="232" t="s">
        <v>174</v>
      </c>
      <c r="E777" s="42"/>
      <c r="F777" s="233" t="s">
        <v>2550</v>
      </c>
      <c r="G777" s="42"/>
      <c r="H777" s="42"/>
      <c r="I777" s="229"/>
      <c r="J777" s="42"/>
      <c r="K777" s="42"/>
      <c r="L777" s="46"/>
      <c r="M777" s="230"/>
      <c r="N777" s="231"/>
      <c r="O777" s="86"/>
      <c r="P777" s="86"/>
      <c r="Q777" s="86"/>
      <c r="R777" s="86"/>
      <c r="S777" s="86"/>
      <c r="T777" s="87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T777" s="19" t="s">
        <v>174</v>
      </c>
      <c r="AU777" s="19" t="s">
        <v>81</v>
      </c>
    </row>
    <row r="778" spans="1:47" s="2" customFormat="1" ht="12">
      <c r="A778" s="40"/>
      <c r="B778" s="41"/>
      <c r="C778" s="42"/>
      <c r="D778" s="227" t="s">
        <v>301</v>
      </c>
      <c r="E778" s="42"/>
      <c r="F778" s="266" t="s">
        <v>2551</v>
      </c>
      <c r="G778" s="42"/>
      <c r="H778" s="42"/>
      <c r="I778" s="229"/>
      <c r="J778" s="42"/>
      <c r="K778" s="42"/>
      <c r="L778" s="46"/>
      <c r="M778" s="230"/>
      <c r="N778" s="231"/>
      <c r="O778" s="86"/>
      <c r="P778" s="86"/>
      <c r="Q778" s="86"/>
      <c r="R778" s="86"/>
      <c r="S778" s="86"/>
      <c r="T778" s="87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T778" s="19" t="s">
        <v>301</v>
      </c>
      <c r="AU778" s="19" t="s">
        <v>81</v>
      </c>
    </row>
    <row r="779" spans="1:65" s="2" customFormat="1" ht="24.15" customHeight="1">
      <c r="A779" s="40"/>
      <c r="B779" s="41"/>
      <c r="C779" s="214" t="s">
        <v>1218</v>
      </c>
      <c r="D779" s="214" t="s">
        <v>165</v>
      </c>
      <c r="E779" s="215" t="s">
        <v>2552</v>
      </c>
      <c r="F779" s="216" t="s">
        <v>2553</v>
      </c>
      <c r="G779" s="217" t="s">
        <v>223</v>
      </c>
      <c r="H779" s="218">
        <v>3.364</v>
      </c>
      <c r="I779" s="219"/>
      <c r="J779" s="220">
        <f>ROUND(I779*H779,2)</f>
        <v>0</v>
      </c>
      <c r="K779" s="216" t="s">
        <v>169</v>
      </c>
      <c r="L779" s="46"/>
      <c r="M779" s="221" t="s">
        <v>19</v>
      </c>
      <c r="N779" s="222" t="s">
        <v>43</v>
      </c>
      <c r="O779" s="86"/>
      <c r="P779" s="223">
        <f>O779*H779</f>
        <v>0</v>
      </c>
      <c r="Q779" s="223">
        <v>0</v>
      </c>
      <c r="R779" s="223">
        <f>Q779*H779</f>
        <v>0</v>
      </c>
      <c r="S779" s="223">
        <v>0</v>
      </c>
      <c r="T779" s="224">
        <f>S779*H779</f>
        <v>0</v>
      </c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R779" s="225" t="s">
        <v>278</v>
      </c>
      <c r="AT779" s="225" t="s">
        <v>165</v>
      </c>
      <c r="AU779" s="225" t="s">
        <v>81</v>
      </c>
      <c r="AY779" s="19" t="s">
        <v>163</v>
      </c>
      <c r="BE779" s="226">
        <f>IF(N779="základní",J779,0)</f>
        <v>0</v>
      </c>
      <c r="BF779" s="226">
        <f>IF(N779="snížená",J779,0)</f>
        <v>0</v>
      </c>
      <c r="BG779" s="226">
        <f>IF(N779="zákl. přenesená",J779,0)</f>
        <v>0</v>
      </c>
      <c r="BH779" s="226">
        <f>IF(N779="sníž. přenesená",J779,0)</f>
        <v>0</v>
      </c>
      <c r="BI779" s="226">
        <f>IF(N779="nulová",J779,0)</f>
        <v>0</v>
      </c>
      <c r="BJ779" s="19" t="s">
        <v>79</v>
      </c>
      <c r="BK779" s="226">
        <f>ROUND(I779*H779,2)</f>
        <v>0</v>
      </c>
      <c r="BL779" s="19" t="s">
        <v>278</v>
      </c>
      <c r="BM779" s="225" t="s">
        <v>2554</v>
      </c>
    </row>
    <row r="780" spans="1:47" s="2" customFormat="1" ht="12">
      <c r="A780" s="40"/>
      <c r="B780" s="41"/>
      <c r="C780" s="42"/>
      <c r="D780" s="227" t="s">
        <v>172</v>
      </c>
      <c r="E780" s="42"/>
      <c r="F780" s="228" t="s">
        <v>2555</v>
      </c>
      <c r="G780" s="42"/>
      <c r="H780" s="42"/>
      <c r="I780" s="229"/>
      <c r="J780" s="42"/>
      <c r="K780" s="42"/>
      <c r="L780" s="46"/>
      <c r="M780" s="230"/>
      <c r="N780" s="231"/>
      <c r="O780" s="86"/>
      <c r="P780" s="86"/>
      <c r="Q780" s="86"/>
      <c r="R780" s="86"/>
      <c r="S780" s="86"/>
      <c r="T780" s="87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T780" s="19" t="s">
        <v>172</v>
      </c>
      <c r="AU780" s="19" t="s">
        <v>81</v>
      </c>
    </row>
    <row r="781" spans="1:47" s="2" customFormat="1" ht="12">
      <c r="A781" s="40"/>
      <c r="B781" s="41"/>
      <c r="C781" s="42"/>
      <c r="D781" s="232" t="s">
        <v>174</v>
      </c>
      <c r="E781" s="42"/>
      <c r="F781" s="233" t="s">
        <v>2556</v>
      </c>
      <c r="G781" s="42"/>
      <c r="H781" s="42"/>
      <c r="I781" s="229"/>
      <c r="J781" s="42"/>
      <c r="K781" s="42"/>
      <c r="L781" s="46"/>
      <c r="M781" s="230"/>
      <c r="N781" s="231"/>
      <c r="O781" s="86"/>
      <c r="P781" s="86"/>
      <c r="Q781" s="86"/>
      <c r="R781" s="86"/>
      <c r="S781" s="86"/>
      <c r="T781" s="87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T781" s="19" t="s">
        <v>174</v>
      </c>
      <c r="AU781" s="19" t="s">
        <v>81</v>
      </c>
    </row>
    <row r="782" spans="1:63" s="12" customFormat="1" ht="22.8" customHeight="1">
      <c r="A782" s="12"/>
      <c r="B782" s="198"/>
      <c r="C782" s="199"/>
      <c r="D782" s="200" t="s">
        <v>71</v>
      </c>
      <c r="E782" s="212" t="s">
        <v>2557</v>
      </c>
      <c r="F782" s="212" t="s">
        <v>2558</v>
      </c>
      <c r="G782" s="199"/>
      <c r="H782" s="199"/>
      <c r="I782" s="202"/>
      <c r="J782" s="213">
        <f>BK782</f>
        <v>0</v>
      </c>
      <c r="K782" s="199"/>
      <c r="L782" s="204"/>
      <c r="M782" s="205"/>
      <c r="N782" s="206"/>
      <c r="O782" s="206"/>
      <c r="P782" s="207">
        <f>SUM(P783:P826)</f>
        <v>0</v>
      </c>
      <c r="Q782" s="206"/>
      <c r="R782" s="207">
        <f>SUM(R783:R826)</f>
        <v>2.345406</v>
      </c>
      <c r="S782" s="206"/>
      <c r="T782" s="208">
        <f>SUM(T783:T826)</f>
        <v>0</v>
      </c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R782" s="209" t="s">
        <v>81</v>
      </c>
      <c r="AT782" s="210" t="s">
        <v>71</v>
      </c>
      <c r="AU782" s="210" t="s">
        <v>79</v>
      </c>
      <c r="AY782" s="209" t="s">
        <v>163</v>
      </c>
      <c r="BK782" s="211">
        <f>SUM(BK783:BK826)</f>
        <v>0</v>
      </c>
    </row>
    <row r="783" spans="1:65" s="2" customFormat="1" ht="16.5" customHeight="1">
      <c r="A783" s="40"/>
      <c r="B783" s="41"/>
      <c r="C783" s="214" t="s">
        <v>1226</v>
      </c>
      <c r="D783" s="214" t="s">
        <v>165</v>
      </c>
      <c r="E783" s="215" t="s">
        <v>2559</v>
      </c>
      <c r="F783" s="216" t="s">
        <v>2560</v>
      </c>
      <c r="G783" s="217" t="s">
        <v>232</v>
      </c>
      <c r="H783" s="218">
        <v>34.5</v>
      </c>
      <c r="I783" s="219"/>
      <c r="J783" s="220">
        <f>ROUND(I783*H783,2)</f>
        <v>0</v>
      </c>
      <c r="K783" s="216" t="s">
        <v>19</v>
      </c>
      <c r="L783" s="46"/>
      <c r="M783" s="221" t="s">
        <v>19</v>
      </c>
      <c r="N783" s="222" t="s">
        <v>43</v>
      </c>
      <c r="O783" s="86"/>
      <c r="P783" s="223">
        <f>O783*H783</f>
        <v>0</v>
      </c>
      <c r="Q783" s="223">
        <v>0</v>
      </c>
      <c r="R783" s="223">
        <f>Q783*H783</f>
        <v>0</v>
      </c>
      <c r="S783" s="223">
        <v>0</v>
      </c>
      <c r="T783" s="224">
        <f>S783*H783</f>
        <v>0</v>
      </c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R783" s="225" t="s">
        <v>278</v>
      </c>
      <c r="AT783" s="225" t="s">
        <v>165</v>
      </c>
      <c r="AU783" s="225" t="s">
        <v>81</v>
      </c>
      <c r="AY783" s="19" t="s">
        <v>163</v>
      </c>
      <c r="BE783" s="226">
        <f>IF(N783="základní",J783,0)</f>
        <v>0</v>
      </c>
      <c r="BF783" s="226">
        <f>IF(N783="snížená",J783,0)</f>
        <v>0</v>
      </c>
      <c r="BG783" s="226">
        <f>IF(N783="zákl. přenesená",J783,0)</f>
        <v>0</v>
      </c>
      <c r="BH783" s="226">
        <f>IF(N783="sníž. přenesená",J783,0)</f>
        <v>0</v>
      </c>
      <c r="BI783" s="226">
        <f>IF(N783="nulová",J783,0)</f>
        <v>0</v>
      </c>
      <c r="BJ783" s="19" t="s">
        <v>79</v>
      </c>
      <c r="BK783" s="226">
        <f>ROUND(I783*H783,2)</f>
        <v>0</v>
      </c>
      <c r="BL783" s="19" t="s">
        <v>278</v>
      </c>
      <c r="BM783" s="225" t="s">
        <v>2561</v>
      </c>
    </row>
    <row r="784" spans="1:47" s="2" customFormat="1" ht="12">
      <c r="A784" s="40"/>
      <c r="B784" s="41"/>
      <c r="C784" s="42"/>
      <c r="D784" s="227" t="s">
        <v>172</v>
      </c>
      <c r="E784" s="42"/>
      <c r="F784" s="228" t="s">
        <v>2560</v>
      </c>
      <c r="G784" s="42"/>
      <c r="H784" s="42"/>
      <c r="I784" s="229"/>
      <c r="J784" s="42"/>
      <c r="K784" s="42"/>
      <c r="L784" s="46"/>
      <c r="M784" s="230"/>
      <c r="N784" s="231"/>
      <c r="O784" s="86"/>
      <c r="P784" s="86"/>
      <c r="Q784" s="86"/>
      <c r="R784" s="86"/>
      <c r="S784" s="86"/>
      <c r="T784" s="87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T784" s="19" t="s">
        <v>172</v>
      </c>
      <c r="AU784" s="19" t="s">
        <v>81</v>
      </c>
    </row>
    <row r="785" spans="1:65" s="2" customFormat="1" ht="24.15" customHeight="1">
      <c r="A785" s="40"/>
      <c r="B785" s="41"/>
      <c r="C785" s="214" t="s">
        <v>1232</v>
      </c>
      <c r="D785" s="214" t="s">
        <v>165</v>
      </c>
      <c r="E785" s="215" t="s">
        <v>2562</v>
      </c>
      <c r="F785" s="216" t="s">
        <v>2563</v>
      </c>
      <c r="G785" s="217" t="s">
        <v>232</v>
      </c>
      <c r="H785" s="218">
        <v>7.3</v>
      </c>
      <c r="I785" s="219"/>
      <c r="J785" s="220">
        <f>ROUND(I785*H785,2)</f>
        <v>0</v>
      </c>
      <c r="K785" s="216" t="s">
        <v>19</v>
      </c>
      <c r="L785" s="46"/>
      <c r="M785" s="221" t="s">
        <v>19</v>
      </c>
      <c r="N785" s="222" t="s">
        <v>43</v>
      </c>
      <c r="O785" s="86"/>
      <c r="P785" s="223">
        <f>O785*H785</f>
        <v>0</v>
      </c>
      <c r="Q785" s="223">
        <v>0.00287</v>
      </c>
      <c r="R785" s="223">
        <f>Q785*H785</f>
        <v>0.020951</v>
      </c>
      <c r="S785" s="223">
        <v>0</v>
      </c>
      <c r="T785" s="224">
        <f>S785*H785</f>
        <v>0</v>
      </c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R785" s="225" t="s">
        <v>278</v>
      </c>
      <c r="AT785" s="225" t="s">
        <v>165</v>
      </c>
      <c r="AU785" s="225" t="s">
        <v>81</v>
      </c>
      <c r="AY785" s="19" t="s">
        <v>163</v>
      </c>
      <c r="BE785" s="226">
        <f>IF(N785="základní",J785,0)</f>
        <v>0</v>
      </c>
      <c r="BF785" s="226">
        <f>IF(N785="snížená",J785,0)</f>
        <v>0</v>
      </c>
      <c r="BG785" s="226">
        <f>IF(N785="zákl. přenesená",J785,0)</f>
        <v>0</v>
      </c>
      <c r="BH785" s="226">
        <f>IF(N785="sníž. přenesená",J785,0)</f>
        <v>0</v>
      </c>
      <c r="BI785" s="226">
        <f>IF(N785="nulová",J785,0)</f>
        <v>0</v>
      </c>
      <c r="BJ785" s="19" t="s">
        <v>79</v>
      </c>
      <c r="BK785" s="226">
        <f>ROUND(I785*H785,2)</f>
        <v>0</v>
      </c>
      <c r="BL785" s="19" t="s">
        <v>278</v>
      </c>
      <c r="BM785" s="225" t="s">
        <v>2564</v>
      </c>
    </row>
    <row r="786" spans="1:47" s="2" customFormat="1" ht="12">
      <c r="A786" s="40"/>
      <c r="B786" s="41"/>
      <c r="C786" s="42"/>
      <c r="D786" s="227" t="s">
        <v>172</v>
      </c>
      <c r="E786" s="42"/>
      <c r="F786" s="228" t="s">
        <v>2565</v>
      </c>
      <c r="G786" s="42"/>
      <c r="H786" s="42"/>
      <c r="I786" s="229"/>
      <c r="J786" s="42"/>
      <c r="K786" s="42"/>
      <c r="L786" s="46"/>
      <c r="M786" s="230"/>
      <c r="N786" s="231"/>
      <c r="O786" s="86"/>
      <c r="P786" s="86"/>
      <c r="Q786" s="86"/>
      <c r="R786" s="86"/>
      <c r="S786" s="86"/>
      <c r="T786" s="87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T786" s="19" t="s">
        <v>172</v>
      </c>
      <c r="AU786" s="19" t="s">
        <v>81</v>
      </c>
    </row>
    <row r="787" spans="1:65" s="2" customFormat="1" ht="24.15" customHeight="1">
      <c r="A787" s="40"/>
      <c r="B787" s="41"/>
      <c r="C787" s="214" t="s">
        <v>1239</v>
      </c>
      <c r="D787" s="214" t="s">
        <v>165</v>
      </c>
      <c r="E787" s="215" t="s">
        <v>2566</v>
      </c>
      <c r="F787" s="216" t="s">
        <v>2567</v>
      </c>
      <c r="G787" s="217" t="s">
        <v>232</v>
      </c>
      <c r="H787" s="218">
        <v>8.8</v>
      </c>
      <c r="I787" s="219"/>
      <c r="J787" s="220">
        <f>ROUND(I787*H787,2)</f>
        <v>0</v>
      </c>
      <c r="K787" s="216" t="s">
        <v>19</v>
      </c>
      <c r="L787" s="46"/>
      <c r="M787" s="221" t="s">
        <v>19</v>
      </c>
      <c r="N787" s="222" t="s">
        <v>43</v>
      </c>
      <c r="O787" s="86"/>
      <c r="P787" s="223">
        <f>O787*H787</f>
        <v>0</v>
      </c>
      <c r="Q787" s="223">
        <v>0.00287</v>
      </c>
      <c r="R787" s="223">
        <f>Q787*H787</f>
        <v>0.025256000000000004</v>
      </c>
      <c r="S787" s="223">
        <v>0</v>
      </c>
      <c r="T787" s="224">
        <f>S787*H787</f>
        <v>0</v>
      </c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R787" s="225" t="s">
        <v>278</v>
      </c>
      <c r="AT787" s="225" t="s">
        <v>165</v>
      </c>
      <c r="AU787" s="225" t="s">
        <v>81</v>
      </c>
      <c r="AY787" s="19" t="s">
        <v>163</v>
      </c>
      <c r="BE787" s="226">
        <f>IF(N787="základní",J787,0)</f>
        <v>0</v>
      </c>
      <c r="BF787" s="226">
        <f>IF(N787="snížená",J787,0)</f>
        <v>0</v>
      </c>
      <c r="BG787" s="226">
        <f>IF(N787="zákl. přenesená",J787,0)</f>
        <v>0</v>
      </c>
      <c r="BH787" s="226">
        <f>IF(N787="sníž. přenesená",J787,0)</f>
        <v>0</v>
      </c>
      <c r="BI787" s="226">
        <f>IF(N787="nulová",J787,0)</f>
        <v>0</v>
      </c>
      <c r="BJ787" s="19" t="s">
        <v>79</v>
      </c>
      <c r="BK787" s="226">
        <f>ROUND(I787*H787,2)</f>
        <v>0</v>
      </c>
      <c r="BL787" s="19" t="s">
        <v>278</v>
      </c>
      <c r="BM787" s="225" t="s">
        <v>2568</v>
      </c>
    </row>
    <row r="788" spans="1:47" s="2" customFormat="1" ht="12">
      <c r="A788" s="40"/>
      <c r="B788" s="41"/>
      <c r="C788" s="42"/>
      <c r="D788" s="227" t="s">
        <v>172</v>
      </c>
      <c r="E788" s="42"/>
      <c r="F788" s="228" t="s">
        <v>2565</v>
      </c>
      <c r="G788" s="42"/>
      <c r="H788" s="42"/>
      <c r="I788" s="229"/>
      <c r="J788" s="42"/>
      <c r="K788" s="42"/>
      <c r="L788" s="46"/>
      <c r="M788" s="230"/>
      <c r="N788" s="231"/>
      <c r="O788" s="86"/>
      <c r="P788" s="86"/>
      <c r="Q788" s="86"/>
      <c r="R788" s="86"/>
      <c r="S788" s="86"/>
      <c r="T788" s="87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T788" s="19" t="s">
        <v>172</v>
      </c>
      <c r="AU788" s="19" t="s">
        <v>81</v>
      </c>
    </row>
    <row r="789" spans="1:65" s="2" customFormat="1" ht="24.15" customHeight="1">
      <c r="A789" s="40"/>
      <c r="B789" s="41"/>
      <c r="C789" s="214" t="s">
        <v>1245</v>
      </c>
      <c r="D789" s="214" t="s">
        <v>165</v>
      </c>
      <c r="E789" s="215" t="s">
        <v>2569</v>
      </c>
      <c r="F789" s="216" t="s">
        <v>2570</v>
      </c>
      <c r="G789" s="217" t="s">
        <v>232</v>
      </c>
      <c r="H789" s="218">
        <v>8.8</v>
      </c>
      <c r="I789" s="219"/>
      <c r="J789" s="220">
        <f>ROUND(I789*H789,2)</f>
        <v>0</v>
      </c>
      <c r="K789" s="216" t="s">
        <v>169</v>
      </c>
      <c r="L789" s="46"/>
      <c r="M789" s="221" t="s">
        <v>19</v>
      </c>
      <c r="N789" s="222" t="s">
        <v>43</v>
      </c>
      <c r="O789" s="86"/>
      <c r="P789" s="223">
        <f>O789*H789</f>
        <v>0</v>
      </c>
      <c r="Q789" s="223">
        <v>0.00228</v>
      </c>
      <c r="R789" s="223">
        <f>Q789*H789</f>
        <v>0.020064000000000002</v>
      </c>
      <c r="S789" s="223">
        <v>0</v>
      </c>
      <c r="T789" s="224">
        <f>S789*H789</f>
        <v>0</v>
      </c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R789" s="225" t="s">
        <v>278</v>
      </c>
      <c r="AT789" s="225" t="s">
        <v>165</v>
      </c>
      <c r="AU789" s="225" t="s">
        <v>81</v>
      </c>
      <c r="AY789" s="19" t="s">
        <v>163</v>
      </c>
      <c r="BE789" s="226">
        <f>IF(N789="základní",J789,0)</f>
        <v>0</v>
      </c>
      <c r="BF789" s="226">
        <f>IF(N789="snížená",J789,0)</f>
        <v>0</v>
      </c>
      <c r="BG789" s="226">
        <f>IF(N789="zákl. přenesená",J789,0)</f>
        <v>0</v>
      </c>
      <c r="BH789" s="226">
        <f>IF(N789="sníž. přenesená",J789,0)</f>
        <v>0</v>
      </c>
      <c r="BI789" s="226">
        <f>IF(N789="nulová",J789,0)</f>
        <v>0</v>
      </c>
      <c r="BJ789" s="19" t="s">
        <v>79</v>
      </c>
      <c r="BK789" s="226">
        <f>ROUND(I789*H789,2)</f>
        <v>0</v>
      </c>
      <c r="BL789" s="19" t="s">
        <v>278</v>
      </c>
      <c r="BM789" s="225" t="s">
        <v>2571</v>
      </c>
    </row>
    <row r="790" spans="1:47" s="2" customFormat="1" ht="12">
      <c r="A790" s="40"/>
      <c r="B790" s="41"/>
      <c r="C790" s="42"/>
      <c r="D790" s="227" t="s">
        <v>172</v>
      </c>
      <c r="E790" s="42"/>
      <c r="F790" s="228" t="s">
        <v>2572</v>
      </c>
      <c r="G790" s="42"/>
      <c r="H790" s="42"/>
      <c r="I790" s="229"/>
      <c r="J790" s="42"/>
      <c r="K790" s="42"/>
      <c r="L790" s="46"/>
      <c r="M790" s="230"/>
      <c r="N790" s="231"/>
      <c r="O790" s="86"/>
      <c r="P790" s="86"/>
      <c r="Q790" s="86"/>
      <c r="R790" s="86"/>
      <c r="S790" s="86"/>
      <c r="T790" s="87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T790" s="19" t="s">
        <v>172</v>
      </c>
      <c r="AU790" s="19" t="s">
        <v>81</v>
      </c>
    </row>
    <row r="791" spans="1:47" s="2" customFormat="1" ht="12">
      <c r="A791" s="40"/>
      <c r="B791" s="41"/>
      <c r="C791" s="42"/>
      <c r="D791" s="232" t="s">
        <v>174</v>
      </c>
      <c r="E791" s="42"/>
      <c r="F791" s="233" t="s">
        <v>2573</v>
      </c>
      <c r="G791" s="42"/>
      <c r="H791" s="42"/>
      <c r="I791" s="229"/>
      <c r="J791" s="42"/>
      <c r="K791" s="42"/>
      <c r="L791" s="46"/>
      <c r="M791" s="230"/>
      <c r="N791" s="231"/>
      <c r="O791" s="86"/>
      <c r="P791" s="86"/>
      <c r="Q791" s="86"/>
      <c r="R791" s="86"/>
      <c r="S791" s="86"/>
      <c r="T791" s="87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T791" s="19" t="s">
        <v>174</v>
      </c>
      <c r="AU791" s="19" t="s">
        <v>81</v>
      </c>
    </row>
    <row r="792" spans="1:65" s="2" customFormat="1" ht="24.15" customHeight="1">
      <c r="A792" s="40"/>
      <c r="B792" s="41"/>
      <c r="C792" s="214" t="s">
        <v>1250</v>
      </c>
      <c r="D792" s="214" t="s">
        <v>165</v>
      </c>
      <c r="E792" s="215" t="s">
        <v>2574</v>
      </c>
      <c r="F792" s="216" t="s">
        <v>2575</v>
      </c>
      <c r="G792" s="217" t="s">
        <v>232</v>
      </c>
      <c r="H792" s="218">
        <v>83</v>
      </c>
      <c r="I792" s="219"/>
      <c r="J792" s="220">
        <f>ROUND(I792*H792,2)</f>
        <v>0</v>
      </c>
      <c r="K792" s="216" t="s">
        <v>19</v>
      </c>
      <c r="L792" s="46"/>
      <c r="M792" s="221" t="s">
        <v>19</v>
      </c>
      <c r="N792" s="222" t="s">
        <v>43</v>
      </c>
      <c r="O792" s="86"/>
      <c r="P792" s="223">
        <f>O792*H792</f>
        <v>0</v>
      </c>
      <c r="Q792" s="223">
        <v>0.00228</v>
      </c>
      <c r="R792" s="223">
        <f>Q792*H792</f>
        <v>0.18924</v>
      </c>
      <c r="S792" s="223">
        <v>0</v>
      </c>
      <c r="T792" s="224">
        <f>S792*H792</f>
        <v>0</v>
      </c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R792" s="225" t="s">
        <v>278</v>
      </c>
      <c r="AT792" s="225" t="s">
        <v>165</v>
      </c>
      <c r="AU792" s="225" t="s">
        <v>81</v>
      </c>
      <c r="AY792" s="19" t="s">
        <v>163</v>
      </c>
      <c r="BE792" s="226">
        <f>IF(N792="základní",J792,0)</f>
        <v>0</v>
      </c>
      <c r="BF792" s="226">
        <f>IF(N792="snížená",J792,0)</f>
        <v>0</v>
      </c>
      <c r="BG792" s="226">
        <f>IF(N792="zákl. přenesená",J792,0)</f>
        <v>0</v>
      </c>
      <c r="BH792" s="226">
        <f>IF(N792="sníž. přenesená",J792,0)</f>
        <v>0</v>
      </c>
      <c r="BI792" s="226">
        <f>IF(N792="nulová",J792,0)</f>
        <v>0</v>
      </c>
      <c r="BJ792" s="19" t="s">
        <v>79</v>
      </c>
      <c r="BK792" s="226">
        <f>ROUND(I792*H792,2)</f>
        <v>0</v>
      </c>
      <c r="BL792" s="19" t="s">
        <v>278</v>
      </c>
      <c r="BM792" s="225" t="s">
        <v>2576</v>
      </c>
    </row>
    <row r="793" spans="1:47" s="2" customFormat="1" ht="12">
      <c r="A793" s="40"/>
      <c r="B793" s="41"/>
      <c r="C793" s="42"/>
      <c r="D793" s="227" t="s">
        <v>172</v>
      </c>
      <c r="E793" s="42"/>
      <c r="F793" s="228" t="s">
        <v>2572</v>
      </c>
      <c r="G793" s="42"/>
      <c r="H793" s="42"/>
      <c r="I793" s="229"/>
      <c r="J793" s="42"/>
      <c r="K793" s="42"/>
      <c r="L793" s="46"/>
      <c r="M793" s="230"/>
      <c r="N793" s="231"/>
      <c r="O793" s="86"/>
      <c r="P793" s="86"/>
      <c r="Q793" s="86"/>
      <c r="R793" s="86"/>
      <c r="S793" s="86"/>
      <c r="T793" s="87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T793" s="19" t="s">
        <v>172</v>
      </c>
      <c r="AU793" s="19" t="s">
        <v>81</v>
      </c>
    </row>
    <row r="794" spans="1:65" s="2" customFormat="1" ht="24.15" customHeight="1">
      <c r="A794" s="40"/>
      <c r="B794" s="41"/>
      <c r="C794" s="214" t="s">
        <v>1256</v>
      </c>
      <c r="D794" s="214" t="s">
        <v>165</v>
      </c>
      <c r="E794" s="215" t="s">
        <v>2577</v>
      </c>
      <c r="F794" s="216" t="s">
        <v>2578</v>
      </c>
      <c r="G794" s="217" t="s">
        <v>232</v>
      </c>
      <c r="H794" s="218">
        <v>130.5</v>
      </c>
      <c r="I794" s="219"/>
      <c r="J794" s="220">
        <f>ROUND(I794*H794,2)</f>
        <v>0</v>
      </c>
      <c r="K794" s="216" t="s">
        <v>19</v>
      </c>
      <c r="L794" s="46"/>
      <c r="M794" s="221" t="s">
        <v>19</v>
      </c>
      <c r="N794" s="222" t="s">
        <v>43</v>
      </c>
      <c r="O794" s="86"/>
      <c r="P794" s="223">
        <f>O794*H794</f>
        <v>0</v>
      </c>
      <c r="Q794" s="223">
        <v>0.00584</v>
      </c>
      <c r="R794" s="223">
        <f>Q794*H794</f>
        <v>0.7621199999999999</v>
      </c>
      <c r="S794" s="223">
        <v>0</v>
      </c>
      <c r="T794" s="224">
        <f>S794*H794</f>
        <v>0</v>
      </c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R794" s="225" t="s">
        <v>278</v>
      </c>
      <c r="AT794" s="225" t="s">
        <v>165</v>
      </c>
      <c r="AU794" s="225" t="s">
        <v>81</v>
      </c>
      <c r="AY794" s="19" t="s">
        <v>163</v>
      </c>
      <c r="BE794" s="226">
        <f>IF(N794="základní",J794,0)</f>
        <v>0</v>
      </c>
      <c r="BF794" s="226">
        <f>IF(N794="snížená",J794,0)</f>
        <v>0</v>
      </c>
      <c r="BG794" s="226">
        <f>IF(N794="zákl. přenesená",J794,0)</f>
        <v>0</v>
      </c>
      <c r="BH794" s="226">
        <f>IF(N794="sníž. přenesená",J794,0)</f>
        <v>0</v>
      </c>
      <c r="BI794" s="226">
        <f>IF(N794="nulová",J794,0)</f>
        <v>0</v>
      </c>
      <c r="BJ794" s="19" t="s">
        <v>79</v>
      </c>
      <c r="BK794" s="226">
        <f>ROUND(I794*H794,2)</f>
        <v>0</v>
      </c>
      <c r="BL794" s="19" t="s">
        <v>278</v>
      </c>
      <c r="BM794" s="225" t="s">
        <v>2579</v>
      </c>
    </row>
    <row r="795" spans="1:47" s="2" customFormat="1" ht="12">
      <c r="A795" s="40"/>
      <c r="B795" s="41"/>
      <c r="C795" s="42"/>
      <c r="D795" s="227" t="s">
        <v>172</v>
      </c>
      <c r="E795" s="42"/>
      <c r="F795" s="228" t="s">
        <v>2580</v>
      </c>
      <c r="G795" s="42"/>
      <c r="H795" s="42"/>
      <c r="I795" s="229"/>
      <c r="J795" s="42"/>
      <c r="K795" s="42"/>
      <c r="L795" s="46"/>
      <c r="M795" s="230"/>
      <c r="N795" s="231"/>
      <c r="O795" s="86"/>
      <c r="P795" s="86"/>
      <c r="Q795" s="86"/>
      <c r="R795" s="86"/>
      <c r="S795" s="86"/>
      <c r="T795" s="87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T795" s="19" t="s">
        <v>172</v>
      </c>
      <c r="AU795" s="19" t="s">
        <v>81</v>
      </c>
    </row>
    <row r="796" spans="1:47" s="2" customFormat="1" ht="12">
      <c r="A796" s="40"/>
      <c r="B796" s="41"/>
      <c r="C796" s="42"/>
      <c r="D796" s="227" t="s">
        <v>301</v>
      </c>
      <c r="E796" s="42"/>
      <c r="F796" s="266" t="s">
        <v>2581</v>
      </c>
      <c r="G796" s="42"/>
      <c r="H796" s="42"/>
      <c r="I796" s="229"/>
      <c r="J796" s="42"/>
      <c r="K796" s="42"/>
      <c r="L796" s="46"/>
      <c r="M796" s="230"/>
      <c r="N796" s="231"/>
      <c r="O796" s="86"/>
      <c r="P796" s="86"/>
      <c r="Q796" s="86"/>
      <c r="R796" s="86"/>
      <c r="S796" s="86"/>
      <c r="T796" s="87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T796" s="19" t="s">
        <v>301</v>
      </c>
      <c r="AU796" s="19" t="s">
        <v>81</v>
      </c>
    </row>
    <row r="797" spans="1:65" s="2" customFormat="1" ht="24.15" customHeight="1">
      <c r="A797" s="40"/>
      <c r="B797" s="41"/>
      <c r="C797" s="214" t="s">
        <v>1261</v>
      </c>
      <c r="D797" s="214" t="s">
        <v>165</v>
      </c>
      <c r="E797" s="215" t="s">
        <v>2582</v>
      </c>
      <c r="F797" s="216" t="s">
        <v>2583</v>
      </c>
      <c r="G797" s="217" t="s">
        <v>232</v>
      </c>
      <c r="H797" s="218">
        <v>8.8</v>
      </c>
      <c r="I797" s="219"/>
      <c r="J797" s="220">
        <f>ROUND(I797*H797,2)</f>
        <v>0</v>
      </c>
      <c r="K797" s="216" t="s">
        <v>169</v>
      </c>
      <c r="L797" s="46"/>
      <c r="M797" s="221" t="s">
        <v>19</v>
      </c>
      <c r="N797" s="222" t="s">
        <v>43</v>
      </c>
      <c r="O797" s="86"/>
      <c r="P797" s="223">
        <f>O797*H797</f>
        <v>0</v>
      </c>
      <c r="Q797" s="223">
        <v>0.00198</v>
      </c>
      <c r="R797" s="223">
        <f>Q797*H797</f>
        <v>0.017424000000000002</v>
      </c>
      <c r="S797" s="223">
        <v>0</v>
      </c>
      <c r="T797" s="224">
        <f>S797*H797</f>
        <v>0</v>
      </c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R797" s="225" t="s">
        <v>278</v>
      </c>
      <c r="AT797" s="225" t="s">
        <v>165</v>
      </c>
      <c r="AU797" s="225" t="s">
        <v>81</v>
      </c>
      <c r="AY797" s="19" t="s">
        <v>163</v>
      </c>
      <c r="BE797" s="226">
        <f>IF(N797="základní",J797,0)</f>
        <v>0</v>
      </c>
      <c r="BF797" s="226">
        <f>IF(N797="snížená",J797,0)</f>
        <v>0</v>
      </c>
      <c r="BG797" s="226">
        <f>IF(N797="zákl. přenesená",J797,0)</f>
        <v>0</v>
      </c>
      <c r="BH797" s="226">
        <f>IF(N797="sníž. přenesená",J797,0)</f>
        <v>0</v>
      </c>
      <c r="BI797" s="226">
        <f>IF(N797="nulová",J797,0)</f>
        <v>0</v>
      </c>
      <c r="BJ797" s="19" t="s">
        <v>79</v>
      </c>
      <c r="BK797" s="226">
        <f>ROUND(I797*H797,2)</f>
        <v>0</v>
      </c>
      <c r="BL797" s="19" t="s">
        <v>278</v>
      </c>
      <c r="BM797" s="225" t="s">
        <v>2584</v>
      </c>
    </row>
    <row r="798" spans="1:47" s="2" customFormat="1" ht="12">
      <c r="A798" s="40"/>
      <c r="B798" s="41"/>
      <c r="C798" s="42"/>
      <c r="D798" s="227" t="s">
        <v>172</v>
      </c>
      <c r="E798" s="42"/>
      <c r="F798" s="228" t="s">
        <v>2585</v>
      </c>
      <c r="G798" s="42"/>
      <c r="H798" s="42"/>
      <c r="I798" s="229"/>
      <c r="J798" s="42"/>
      <c r="K798" s="42"/>
      <c r="L798" s="46"/>
      <c r="M798" s="230"/>
      <c r="N798" s="231"/>
      <c r="O798" s="86"/>
      <c r="P798" s="86"/>
      <c r="Q798" s="86"/>
      <c r="R798" s="86"/>
      <c r="S798" s="86"/>
      <c r="T798" s="87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T798" s="19" t="s">
        <v>172</v>
      </c>
      <c r="AU798" s="19" t="s">
        <v>81</v>
      </c>
    </row>
    <row r="799" spans="1:47" s="2" customFormat="1" ht="12">
      <c r="A799" s="40"/>
      <c r="B799" s="41"/>
      <c r="C799" s="42"/>
      <c r="D799" s="232" t="s">
        <v>174</v>
      </c>
      <c r="E799" s="42"/>
      <c r="F799" s="233" t="s">
        <v>2586</v>
      </c>
      <c r="G799" s="42"/>
      <c r="H799" s="42"/>
      <c r="I799" s="229"/>
      <c r="J799" s="42"/>
      <c r="K799" s="42"/>
      <c r="L799" s="46"/>
      <c r="M799" s="230"/>
      <c r="N799" s="231"/>
      <c r="O799" s="86"/>
      <c r="P799" s="86"/>
      <c r="Q799" s="86"/>
      <c r="R799" s="86"/>
      <c r="S799" s="86"/>
      <c r="T799" s="87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T799" s="19" t="s">
        <v>174</v>
      </c>
      <c r="AU799" s="19" t="s">
        <v>81</v>
      </c>
    </row>
    <row r="800" spans="1:65" s="2" customFormat="1" ht="24.15" customHeight="1">
      <c r="A800" s="40"/>
      <c r="B800" s="41"/>
      <c r="C800" s="214" t="s">
        <v>1268</v>
      </c>
      <c r="D800" s="214" t="s">
        <v>165</v>
      </c>
      <c r="E800" s="215" t="s">
        <v>2587</v>
      </c>
      <c r="F800" s="216" t="s">
        <v>2588</v>
      </c>
      <c r="G800" s="217" t="s">
        <v>232</v>
      </c>
      <c r="H800" s="218">
        <v>83</v>
      </c>
      <c r="I800" s="219"/>
      <c r="J800" s="220">
        <f>ROUND(I800*H800,2)</f>
        <v>0</v>
      </c>
      <c r="K800" s="216" t="s">
        <v>19</v>
      </c>
      <c r="L800" s="46"/>
      <c r="M800" s="221" t="s">
        <v>19</v>
      </c>
      <c r="N800" s="222" t="s">
        <v>43</v>
      </c>
      <c r="O800" s="86"/>
      <c r="P800" s="223">
        <f>O800*H800</f>
        <v>0</v>
      </c>
      <c r="Q800" s="223">
        <v>0.00198</v>
      </c>
      <c r="R800" s="223">
        <f>Q800*H800</f>
        <v>0.16433999999999999</v>
      </c>
      <c r="S800" s="223">
        <v>0</v>
      </c>
      <c r="T800" s="224">
        <f>S800*H800</f>
        <v>0</v>
      </c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R800" s="225" t="s">
        <v>278</v>
      </c>
      <c r="AT800" s="225" t="s">
        <v>165</v>
      </c>
      <c r="AU800" s="225" t="s">
        <v>81</v>
      </c>
      <c r="AY800" s="19" t="s">
        <v>163</v>
      </c>
      <c r="BE800" s="226">
        <f>IF(N800="základní",J800,0)</f>
        <v>0</v>
      </c>
      <c r="BF800" s="226">
        <f>IF(N800="snížená",J800,0)</f>
        <v>0</v>
      </c>
      <c r="BG800" s="226">
        <f>IF(N800="zákl. přenesená",J800,0)</f>
        <v>0</v>
      </c>
      <c r="BH800" s="226">
        <f>IF(N800="sníž. přenesená",J800,0)</f>
        <v>0</v>
      </c>
      <c r="BI800" s="226">
        <f>IF(N800="nulová",J800,0)</f>
        <v>0</v>
      </c>
      <c r="BJ800" s="19" t="s">
        <v>79</v>
      </c>
      <c r="BK800" s="226">
        <f>ROUND(I800*H800,2)</f>
        <v>0</v>
      </c>
      <c r="BL800" s="19" t="s">
        <v>278</v>
      </c>
      <c r="BM800" s="225" t="s">
        <v>2589</v>
      </c>
    </row>
    <row r="801" spans="1:47" s="2" customFormat="1" ht="12">
      <c r="A801" s="40"/>
      <c r="B801" s="41"/>
      <c r="C801" s="42"/>
      <c r="D801" s="227" t="s">
        <v>172</v>
      </c>
      <c r="E801" s="42"/>
      <c r="F801" s="228" t="s">
        <v>2585</v>
      </c>
      <c r="G801" s="42"/>
      <c r="H801" s="42"/>
      <c r="I801" s="229"/>
      <c r="J801" s="42"/>
      <c r="K801" s="42"/>
      <c r="L801" s="46"/>
      <c r="M801" s="230"/>
      <c r="N801" s="231"/>
      <c r="O801" s="86"/>
      <c r="P801" s="86"/>
      <c r="Q801" s="86"/>
      <c r="R801" s="86"/>
      <c r="S801" s="86"/>
      <c r="T801" s="87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T801" s="19" t="s">
        <v>172</v>
      </c>
      <c r="AU801" s="19" t="s">
        <v>81</v>
      </c>
    </row>
    <row r="802" spans="1:65" s="2" customFormat="1" ht="33" customHeight="1">
      <c r="A802" s="40"/>
      <c r="B802" s="41"/>
      <c r="C802" s="214" t="s">
        <v>1272</v>
      </c>
      <c r="D802" s="214" t="s">
        <v>165</v>
      </c>
      <c r="E802" s="215" t="s">
        <v>2590</v>
      </c>
      <c r="F802" s="216" t="s">
        <v>2591</v>
      </c>
      <c r="G802" s="217" t="s">
        <v>232</v>
      </c>
      <c r="H802" s="218">
        <v>7.3</v>
      </c>
      <c r="I802" s="219"/>
      <c r="J802" s="220">
        <f>ROUND(I802*H802,2)</f>
        <v>0</v>
      </c>
      <c r="K802" s="216" t="s">
        <v>19</v>
      </c>
      <c r="L802" s="46"/>
      <c r="M802" s="221" t="s">
        <v>19</v>
      </c>
      <c r="N802" s="222" t="s">
        <v>43</v>
      </c>
      <c r="O802" s="86"/>
      <c r="P802" s="223">
        <f>O802*H802</f>
        <v>0</v>
      </c>
      <c r="Q802" s="223">
        <v>0.0035</v>
      </c>
      <c r="R802" s="223">
        <f>Q802*H802</f>
        <v>0.02555</v>
      </c>
      <c r="S802" s="223">
        <v>0</v>
      </c>
      <c r="T802" s="224">
        <f>S802*H802</f>
        <v>0</v>
      </c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R802" s="225" t="s">
        <v>278</v>
      </c>
      <c r="AT802" s="225" t="s">
        <v>165</v>
      </c>
      <c r="AU802" s="225" t="s">
        <v>81</v>
      </c>
      <c r="AY802" s="19" t="s">
        <v>163</v>
      </c>
      <c r="BE802" s="226">
        <f>IF(N802="základní",J802,0)</f>
        <v>0</v>
      </c>
      <c r="BF802" s="226">
        <f>IF(N802="snížená",J802,0)</f>
        <v>0</v>
      </c>
      <c r="BG802" s="226">
        <f>IF(N802="zákl. přenesená",J802,0)</f>
        <v>0</v>
      </c>
      <c r="BH802" s="226">
        <f>IF(N802="sníž. přenesená",J802,0)</f>
        <v>0</v>
      </c>
      <c r="BI802" s="226">
        <f>IF(N802="nulová",J802,0)</f>
        <v>0</v>
      </c>
      <c r="BJ802" s="19" t="s">
        <v>79</v>
      </c>
      <c r="BK802" s="226">
        <f>ROUND(I802*H802,2)</f>
        <v>0</v>
      </c>
      <c r="BL802" s="19" t="s">
        <v>278</v>
      </c>
      <c r="BM802" s="225" t="s">
        <v>2592</v>
      </c>
    </row>
    <row r="803" spans="1:47" s="2" customFormat="1" ht="12">
      <c r="A803" s="40"/>
      <c r="B803" s="41"/>
      <c r="C803" s="42"/>
      <c r="D803" s="227" t="s">
        <v>172</v>
      </c>
      <c r="E803" s="42"/>
      <c r="F803" s="228" t="s">
        <v>2593</v>
      </c>
      <c r="G803" s="42"/>
      <c r="H803" s="42"/>
      <c r="I803" s="229"/>
      <c r="J803" s="42"/>
      <c r="K803" s="42"/>
      <c r="L803" s="46"/>
      <c r="M803" s="230"/>
      <c r="N803" s="231"/>
      <c r="O803" s="86"/>
      <c r="P803" s="86"/>
      <c r="Q803" s="86"/>
      <c r="R803" s="86"/>
      <c r="S803" s="86"/>
      <c r="T803" s="87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T803" s="19" t="s">
        <v>172</v>
      </c>
      <c r="AU803" s="19" t="s">
        <v>81</v>
      </c>
    </row>
    <row r="804" spans="1:65" s="2" customFormat="1" ht="33" customHeight="1">
      <c r="A804" s="40"/>
      <c r="B804" s="41"/>
      <c r="C804" s="214" t="s">
        <v>1276</v>
      </c>
      <c r="D804" s="214" t="s">
        <v>165</v>
      </c>
      <c r="E804" s="215" t="s">
        <v>2594</v>
      </c>
      <c r="F804" s="216" t="s">
        <v>2595</v>
      </c>
      <c r="G804" s="217" t="s">
        <v>232</v>
      </c>
      <c r="H804" s="218">
        <v>43</v>
      </c>
      <c r="I804" s="219"/>
      <c r="J804" s="220">
        <f>ROUND(I804*H804,2)</f>
        <v>0</v>
      </c>
      <c r="K804" s="216" t="s">
        <v>19</v>
      </c>
      <c r="L804" s="46"/>
      <c r="M804" s="221" t="s">
        <v>19</v>
      </c>
      <c r="N804" s="222" t="s">
        <v>43</v>
      </c>
      <c r="O804" s="86"/>
      <c r="P804" s="223">
        <f>O804*H804</f>
        <v>0</v>
      </c>
      <c r="Q804" s="223">
        <v>0.0035</v>
      </c>
      <c r="R804" s="223">
        <f>Q804*H804</f>
        <v>0.1505</v>
      </c>
      <c r="S804" s="223">
        <v>0</v>
      </c>
      <c r="T804" s="224">
        <f>S804*H804</f>
        <v>0</v>
      </c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R804" s="225" t="s">
        <v>278</v>
      </c>
      <c r="AT804" s="225" t="s">
        <v>165</v>
      </c>
      <c r="AU804" s="225" t="s">
        <v>81</v>
      </c>
      <c r="AY804" s="19" t="s">
        <v>163</v>
      </c>
      <c r="BE804" s="226">
        <f>IF(N804="základní",J804,0)</f>
        <v>0</v>
      </c>
      <c r="BF804" s="226">
        <f>IF(N804="snížená",J804,0)</f>
        <v>0</v>
      </c>
      <c r="BG804" s="226">
        <f>IF(N804="zákl. přenesená",J804,0)</f>
        <v>0</v>
      </c>
      <c r="BH804" s="226">
        <f>IF(N804="sníž. přenesená",J804,0)</f>
        <v>0</v>
      </c>
      <c r="BI804" s="226">
        <f>IF(N804="nulová",J804,0)</f>
        <v>0</v>
      </c>
      <c r="BJ804" s="19" t="s">
        <v>79</v>
      </c>
      <c r="BK804" s="226">
        <f>ROUND(I804*H804,2)</f>
        <v>0</v>
      </c>
      <c r="BL804" s="19" t="s">
        <v>278</v>
      </c>
      <c r="BM804" s="225" t="s">
        <v>2596</v>
      </c>
    </row>
    <row r="805" spans="1:47" s="2" customFormat="1" ht="12">
      <c r="A805" s="40"/>
      <c r="B805" s="41"/>
      <c r="C805" s="42"/>
      <c r="D805" s="227" t="s">
        <v>172</v>
      </c>
      <c r="E805" s="42"/>
      <c r="F805" s="228" t="s">
        <v>2593</v>
      </c>
      <c r="G805" s="42"/>
      <c r="H805" s="42"/>
      <c r="I805" s="229"/>
      <c r="J805" s="42"/>
      <c r="K805" s="42"/>
      <c r="L805" s="46"/>
      <c r="M805" s="230"/>
      <c r="N805" s="231"/>
      <c r="O805" s="86"/>
      <c r="P805" s="86"/>
      <c r="Q805" s="86"/>
      <c r="R805" s="86"/>
      <c r="S805" s="86"/>
      <c r="T805" s="87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T805" s="19" t="s">
        <v>172</v>
      </c>
      <c r="AU805" s="19" t="s">
        <v>81</v>
      </c>
    </row>
    <row r="806" spans="1:65" s="2" customFormat="1" ht="33" customHeight="1">
      <c r="A806" s="40"/>
      <c r="B806" s="41"/>
      <c r="C806" s="214" t="s">
        <v>1284</v>
      </c>
      <c r="D806" s="214" t="s">
        <v>165</v>
      </c>
      <c r="E806" s="215" t="s">
        <v>2597</v>
      </c>
      <c r="F806" s="216" t="s">
        <v>2598</v>
      </c>
      <c r="G806" s="217" t="s">
        <v>232</v>
      </c>
      <c r="H806" s="218">
        <v>34.5</v>
      </c>
      <c r="I806" s="219"/>
      <c r="J806" s="220">
        <f>ROUND(I806*H806,2)</f>
        <v>0</v>
      </c>
      <c r="K806" s="216" t="s">
        <v>19</v>
      </c>
      <c r="L806" s="46"/>
      <c r="M806" s="221" t="s">
        <v>19</v>
      </c>
      <c r="N806" s="222" t="s">
        <v>43</v>
      </c>
      <c r="O806" s="86"/>
      <c r="P806" s="223">
        <f>O806*H806</f>
        <v>0</v>
      </c>
      <c r="Q806" s="223">
        <v>0.00393</v>
      </c>
      <c r="R806" s="223">
        <f>Q806*H806</f>
        <v>0.135585</v>
      </c>
      <c r="S806" s="223">
        <v>0</v>
      </c>
      <c r="T806" s="224">
        <f>S806*H806</f>
        <v>0</v>
      </c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R806" s="225" t="s">
        <v>278</v>
      </c>
      <c r="AT806" s="225" t="s">
        <v>165</v>
      </c>
      <c r="AU806" s="225" t="s">
        <v>81</v>
      </c>
      <c r="AY806" s="19" t="s">
        <v>163</v>
      </c>
      <c r="BE806" s="226">
        <f>IF(N806="základní",J806,0)</f>
        <v>0</v>
      </c>
      <c r="BF806" s="226">
        <f>IF(N806="snížená",J806,0)</f>
        <v>0</v>
      </c>
      <c r="BG806" s="226">
        <f>IF(N806="zákl. přenesená",J806,0)</f>
        <v>0</v>
      </c>
      <c r="BH806" s="226">
        <f>IF(N806="sníž. přenesená",J806,0)</f>
        <v>0</v>
      </c>
      <c r="BI806" s="226">
        <f>IF(N806="nulová",J806,0)</f>
        <v>0</v>
      </c>
      <c r="BJ806" s="19" t="s">
        <v>79</v>
      </c>
      <c r="BK806" s="226">
        <f>ROUND(I806*H806,2)</f>
        <v>0</v>
      </c>
      <c r="BL806" s="19" t="s">
        <v>278</v>
      </c>
      <c r="BM806" s="225" t="s">
        <v>2599</v>
      </c>
    </row>
    <row r="807" spans="1:47" s="2" customFormat="1" ht="12">
      <c r="A807" s="40"/>
      <c r="B807" s="41"/>
      <c r="C807" s="42"/>
      <c r="D807" s="227" t="s">
        <v>172</v>
      </c>
      <c r="E807" s="42"/>
      <c r="F807" s="228" t="s">
        <v>2600</v>
      </c>
      <c r="G807" s="42"/>
      <c r="H807" s="42"/>
      <c r="I807" s="229"/>
      <c r="J807" s="42"/>
      <c r="K807" s="42"/>
      <c r="L807" s="46"/>
      <c r="M807" s="230"/>
      <c r="N807" s="231"/>
      <c r="O807" s="86"/>
      <c r="P807" s="86"/>
      <c r="Q807" s="86"/>
      <c r="R807" s="86"/>
      <c r="S807" s="86"/>
      <c r="T807" s="87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T807" s="19" t="s">
        <v>172</v>
      </c>
      <c r="AU807" s="19" t="s">
        <v>81</v>
      </c>
    </row>
    <row r="808" spans="1:65" s="2" customFormat="1" ht="33" customHeight="1">
      <c r="A808" s="40"/>
      <c r="B808" s="41"/>
      <c r="C808" s="214" t="s">
        <v>1290</v>
      </c>
      <c r="D808" s="214" t="s">
        <v>165</v>
      </c>
      <c r="E808" s="215" t="s">
        <v>2601</v>
      </c>
      <c r="F808" s="216" t="s">
        <v>2602</v>
      </c>
      <c r="G808" s="217" t="s">
        <v>232</v>
      </c>
      <c r="H808" s="218">
        <v>74.8</v>
      </c>
      <c r="I808" s="219"/>
      <c r="J808" s="220">
        <f>ROUND(I808*H808,2)</f>
        <v>0</v>
      </c>
      <c r="K808" s="216" t="s">
        <v>19</v>
      </c>
      <c r="L808" s="46"/>
      <c r="M808" s="221" t="s">
        <v>19</v>
      </c>
      <c r="N808" s="222" t="s">
        <v>43</v>
      </c>
      <c r="O808" s="86"/>
      <c r="P808" s="223">
        <f>O808*H808</f>
        <v>0</v>
      </c>
      <c r="Q808" s="223">
        <v>0.00468</v>
      </c>
      <c r="R808" s="223">
        <f>Q808*H808</f>
        <v>0.350064</v>
      </c>
      <c r="S808" s="223">
        <v>0</v>
      </c>
      <c r="T808" s="224">
        <f>S808*H808</f>
        <v>0</v>
      </c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  <c r="AR808" s="225" t="s">
        <v>278</v>
      </c>
      <c r="AT808" s="225" t="s">
        <v>165</v>
      </c>
      <c r="AU808" s="225" t="s">
        <v>81</v>
      </c>
      <c r="AY808" s="19" t="s">
        <v>163</v>
      </c>
      <c r="BE808" s="226">
        <f>IF(N808="základní",J808,0)</f>
        <v>0</v>
      </c>
      <c r="BF808" s="226">
        <f>IF(N808="snížená",J808,0)</f>
        <v>0</v>
      </c>
      <c r="BG808" s="226">
        <f>IF(N808="zákl. přenesená",J808,0)</f>
        <v>0</v>
      </c>
      <c r="BH808" s="226">
        <f>IF(N808="sníž. přenesená",J808,0)</f>
        <v>0</v>
      </c>
      <c r="BI808" s="226">
        <f>IF(N808="nulová",J808,0)</f>
        <v>0</v>
      </c>
      <c r="BJ808" s="19" t="s">
        <v>79</v>
      </c>
      <c r="BK808" s="226">
        <f>ROUND(I808*H808,2)</f>
        <v>0</v>
      </c>
      <c r="BL808" s="19" t="s">
        <v>278</v>
      </c>
      <c r="BM808" s="225" t="s">
        <v>2603</v>
      </c>
    </row>
    <row r="809" spans="1:47" s="2" customFormat="1" ht="12">
      <c r="A809" s="40"/>
      <c r="B809" s="41"/>
      <c r="C809" s="42"/>
      <c r="D809" s="227" t="s">
        <v>172</v>
      </c>
      <c r="E809" s="42"/>
      <c r="F809" s="228" t="s">
        <v>2604</v>
      </c>
      <c r="G809" s="42"/>
      <c r="H809" s="42"/>
      <c r="I809" s="229"/>
      <c r="J809" s="42"/>
      <c r="K809" s="42"/>
      <c r="L809" s="46"/>
      <c r="M809" s="230"/>
      <c r="N809" s="231"/>
      <c r="O809" s="86"/>
      <c r="P809" s="86"/>
      <c r="Q809" s="86"/>
      <c r="R809" s="86"/>
      <c r="S809" s="86"/>
      <c r="T809" s="87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T809" s="19" t="s">
        <v>172</v>
      </c>
      <c r="AU809" s="19" t="s">
        <v>81</v>
      </c>
    </row>
    <row r="810" spans="1:65" s="2" customFormat="1" ht="24.15" customHeight="1">
      <c r="A810" s="40"/>
      <c r="B810" s="41"/>
      <c r="C810" s="214" t="s">
        <v>1294</v>
      </c>
      <c r="D810" s="214" t="s">
        <v>165</v>
      </c>
      <c r="E810" s="215" t="s">
        <v>2605</v>
      </c>
      <c r="F810" s="216" t="s">
        <v>2606</v>
      </c>
      <c r="G810" s="217" t="s">
        <v>232</v>
      </c>
      <c r="H810" s="218">
        <v>9</v>
      </c>
      <c r="I810" s="219"/>
      <c r="J810" s="220">
        <f>ROUND(I810*H810,2)</f>
        <v>0</v>
      </c>
      <c r="K810" s="216" t="s">
        <v>169</v>
      </c>
      <c r="L810" s="46"/>
      <c r="M810" s="221" t="s">
        <v>19</v>
      </c>
      <c r="N810" s="222" t="s">
        <v>43</v>
      </c>
      <c r="O810" s="86"/>
      <c r="P810" s="223">
        <f>O810*H810</f>
        <v>0</v>
      </c>
      <c r="Q810" s="223">
        <v>0.00379</v>
      </c>
      <c r="R810" s="223">
        <f>Q810*H810</f>
        <v>0.03411</v>
      </c>
      <c r="S810" s="223">
        <v>0</v>
      </c>
      <c r="T810" s="224">
        <f>S810*H810</f>
        <v>0</v>
      </c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R810" s="225" t="s">
        <v>278</v>
      </c>
      <c r="AT810" s="225" t="s">
        <v>165</v>
      </c>
      <c r="AU810" s="225" t="s">
        <v>81</v>
      </c>
      <c r="AY810" s="19" t="s">
        <v>163</v>
      </c>
      <c r="BE810" s="226">
        <f>IF(N810="základní",J810,0)</f>
        <v>0</v>
      </c>
      <c r="BF810" s="226">
        <f>IF(N810="snížená",J810,0)</f>
        <v>0</v>
      </c>
      <c r="BG810" s="226">
        <f>IF(N810="zákl. přenesená",J810,0)</f>
        <v>0</v>
      </c>
      <c r="BH810" s="226">
        <f>IF(N810="sníž. přenesená",J810,0)</f>
        <v>0</v>
      </c>
      <c r="BI810" s="226">
        <f>IF(N810="nulová",J810,0)</f>
        <v>0</v>
      </c>
      <c r="BJ810" s="19" t="s">
        <v>79</v>
      </c>
      <c r="BK810" s="226">
        <f>ROUND(I810*H810,2)</f>
        <v>0</v>
      </c>
      <c r="BL810" s="19" t="s">
        <v>278</v>
      </c>
      <c r="BM810" s="225" t="s">
        <v>2607</v>
      </c>
    </row>
    <row r="811" spans="1:47" s="2" customFormat="1" ht="12">
      <c r="A811" s="40"/>
      <c r="B811" s="41"/>
      <c r="C811" s="42"/>
      <c r="D811" s="227" t="s">
        <v>172</v>
      </c>
      <c r="E811" s="42"/>
      <c r="F811" s="228" t="s">
        <v>2608</v>
      </c>
      <c r="G811" s="42"/>
      <c r="H811" s="42"/>
      <c r="I811" s="229"/>
      <c r="J811" s="42"/>
      <c r="K811" s="42"/>
      <c r="L811" s="46"/>
      <c r="M811" s="230"/>
      <c r="N811" s="231"/>
      <c r="O811" s="86"/>
      <c r="P811" s="86"/>
      <c r="Q811" s="86"/>
      <c r="R811" s="86"/>
      <c r="S811" s="86"/>
      <c r="T811" s="87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T811" s="19" t="s">
        <v>172</v>
      </c>
      <c r="AU811" s="19" t="s">
        <v>81</v>
      </c>
    </row>
    <row r="812" spans="1:47" s="2" customFormat="1" ht="12">
      <c r="A812" s="40"/>
      <c r="B812" s="41"/>
      <c r="C812" s="42"/>
      <c r="D812" s="232" t="s">
        <v>174</v>
      </c>
      <c r="E812" s="42"/>
      <c r="F812" s="233" t="s">
        <v>2609</v>
      </c>
      <c r="G812" s="42"/>
      <c r="H812" s="42"/>
      <c r="I812" s="229"/>
      <c r="J812" s="42"/>
      <c r="K812" s="42"/>
      <c r="L812" s="46"/>
      <c r="M812" s="230"/>
      <c r="N812" s="231"/>
      <c r="O812" s="86"/>
      <c r="P812" s="86"/>
      <c r="Q812" s="86"/>
      <c r="R812" s="86"/>
      <c r="S812" s="86"/>
      <c r="T812" s="87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T812" s="19" t="s">
        <v>174</v>
      </c>
      <c r="AU812" s="19" t="s">
        <v>81</v>
      </c>
    </row>
    <row r="813" spans="1:65" s="2" customFormat="1" ht="24.15" customHeight="1">
      <c r="A813" s="40"/>
      <c r="B813" s="41"/>
      <c r="C813" s="214" t="s">
        <v>1298</v>
      </c>
      <c r="D813" s="214" t="s">
        <v>165</v>
      </c>
      <c r="E813" s="215" t="s">
        <v>2610</v>
      </c>
      <c r="F813" s="216" t="s">
        <v>2611</v>
      </c>
      <c r="G813" s="217" t="s">
        <v>232</v>
      </c>
      <c r="H813" s="218">
        <v>74.8</v>
      </c>
      <c r="I813" s="219"/>
      <c r="J813" s="220">
        <f>ROUND(I813*H813,2)</f>
        <v>0</v>
      </c>
      <c r="K813" s="216" t="s">
        <v>19</v>
      </c>
      <c r="L813" s="46"/>
      <c r="M813" s="221" t="s">
        <v>19</v>
      </c>
      <c r="N813" s="222" t="s">
        <v>43</v>
      </c>
      <c r="O813" s="86"/>
      <c r="P813" s="223">
        <f>O813*H813</f>
        <v>0</v>
      </c>
      <c r="Q813" s="223">
        <v>0.00379</v>
      </c>
      <c r="R813" s="223">
        <f>Q813*H813</f>
        <v>0.28349199999999997</v>
      </c>
      <c r="S813" s="223">
        <v>0</v>
      </c>
      <c r="T813" s="224">
        <f>S813*H813</f>
        <v>0</v>
      </c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R813" s="225" t="s">
        <v>278</v>
      </c>
      <c r="AT813" s="225" t="s">
        <v>165</v>
      </c>
      <c r="AU813" s="225" t="s">
        <v>81</v>
      </c>
      <c r="AY813" s="19" t="s">
        <v>163</v>
      </c>
      <c r="BE813" s="226">
        <f>IF(N813="základní",J813,0)</f>
        <v>0</v>
      </c>
      <c r="BF813" s="226">
        <f>IF(N813="snížená",J813,0)</f>
        <v>0</v>
      </c>
      <c r="BG813" s="226">
        <f>IF(N813="zákl. přenesená",J813,0)</f>
        <v>0</v>
      </c>
      <c r="BH813" s="226">
        <f>IF(N813="sníž. přenesená",J813,0)</f>
        <v>0</v>
      </c>
      <c r="BI813" s="226">
        <f>IF(N813="nulová",J813,0)</f>
        <v>0</v>
      </c>
      <c r="BJ813" s="19" t="s">
        <v>79</v>
      </c>
      <c r="BK813" s="226">
        <f>ROUND(I813*H813,2)</f>
        <v>0</v>
      </c>
      <c r="BL813" s="19" t="s">
        <v>278</v>
      </c>
      <c r="BM813" s="225" t="s">
        <v>2612</v>
      </c>
    </row>
    <row r="814" spans="1:47" s="2" customFormat="1" ht="12">
      <c r="A814" s="40"/>
      <c r="B814" s="41"/>
      <c r="C814" s="42"/>
      <c r="D814" s="227" t="s">
        <v>172</v>
      </c>
      <c r="E814" s="42"/>
      <c r="F814" s="228" t="s">
        <v>2613</v>
      </c>
      <c r="G814" s="42"/>
      <c r="H814" s="42"/>
      <c r="I814" s="229"/>
      <c r="J814" s="42"/>
      <c r="K814" s="42"/>
      <c r="L814" s="46"/>
      <c r="M814" s="230"/>
      <c r="N814" s="231"/>
      <c r="O814" s="86"/>
      <c r="P814" s="86"/>
      <c r="Q814" s="86"/>
      <c r="R814" s="86"/>
      <c r="S814" s="86"/>
      <c r="T814" s="87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T814" s="19" t="s">
        <v>172</v>
      </c>
      <c r="AU814" s="19" t="s">
        <v>81</v>
      </c>
    </row>
    <row r="815" spans="1:65" s="2" customFormat="1" ht="24.15" customHeight="1">
      <c r="A815" s="40"/>
      <c r="B815" s="41"/>
      <c r="C815" s="214" t="s">
        <v>1304</v>
      </c>
      <c r="D815" s="214" t="s">
        <v>165</v>
      </c>
      <c r="E815" s="215" t="s">
        <v>2614</v>
      </c>
      <c r="F815" s="216" t="s">
        <v>2615</v>
      </c>
      <c r="G815" s="217" t="s">
        <v>232</v>
      </c>
      <c r="H815" s="218">
        <v>9</v>
      </c>
      <c r="I815" s="219"/>
      <c r="J815" s="220">
        <f>ROUND(I815*H815,2)</f>
        <v>0</v>
      </c>
      <c r="K815" s="216" t="s">
        <v>19</v>
      </c>
      <c r="L815" s="46"/>
      <c r="M815" s="221" t="s">
        <v>19</v>
      </c>
      <c r="N815" s="222" t="s">
        <v>43</v>
      </c>
      <c r="O815" s="86"/>
      <c r="P815" s="223">
        <f>O815*H815</f>
        <v>0</v>
      </c>
      <c r="Q815" s="223">
        <v>0.00379</v>
      </c>
      <c r="R815" s="223">
        <f>Q815*H815</f>
        <v>0.03411</v>
      </c>
      <c r="S815" s="223">
        <v>0</v>
      </c>
      <c r="T815" s="224">
        <f>S815*H815</f>
        <v>0</v>
      </c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R815" s="225" t="s">
        <v>278</v>
      </c>
      <c r="AT815" s="225" t="s">
        <v>165</v>
      </c>
      <c r="AU815" s="225" t="s">
        <v>81</v>
      </c>
      <c r="AY815" s="19" t="s">
        <v>163</v>
      </c>
      <c r="BE815" s="226">
        <f>IF(N815="základní",J815,0)</f>
        <v>0</v>
      </c>
      <c r="BF815" s="226">
        <f>IF(N815="snížená",J815,0)</f>
        <v>0</v>
      </c>
      <c r="BG815" s="226">
        <f>IF(N815="zákl. přenesená",J815,0)</f>
        <v>0</v>
      </c>
      <c r="BH815" s="226">
        <f>IF(N815="sníž. přenesená",J815,0)</f>
        <v>0</v>
      </c>
      <c r="BI815" s="226">
        <f>IF(N815="nulová",J815,0)</f>
        <v>0</v>
      </c>
      <c r="BJ815" s="19" t="s">
        <v>79</v>
      </c>
      <c r="BK815" s="226">
        <f>ROUND(I815*H815,2)</f>
        <v>0</v>
      </c>
      <c r="BL815" s="19" t="s">
        <v>278</v>
      </c>
      <c r="BM815" s="225" t="s">
        <v>2616</v>
      </c>
    </row>
    <row r="816" spans="1:47" s="2" customFormat="1" ht="12">
      <c r="A816" s="40"/>
      <c r="B816" s="41"/>
      <c r="C816" s="42"/>
      <c r="D816" s="227" t="s">
        <v>172</v>
      </c>
      <c r="E816" s="42"/>
      <c r="F816" s="228" t="s">
        <v>2613</v>
      </c>
      <c r="G816" s="42"/>
      <c r="H816" s="42"/>
      <c r="I816" s="229"/>
      <c r="J816" s="42"/>
      <c r="K816" s="42"/>
      <c r="L816" s="46"/>
      <c r="M816" s="230"/>
      <c r="N816" s="231"/>
      <c r="O816" s="86"/>
      <c r="P816" s="86"/>
      <c r="Q816" s="86"/>
      <c r="R816" s="86"/>
      <c r="S816" s="86"/>
      <c r="T816" s="87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T816" s="19" t="s">
        <v>172</v>
      </c>
      <c r="AU816" s="19" t="s">
        <v>81</v>
      </c>
    </row>
    <row r="817" spans="1:65" s="2" customFormat="1" ht="33" customHeight="1">
      <c r="A817" s="40"/>
      <c r="B817" s="41"/>
      <c r="C817" s="214" t="s">
        <v>1310</v>
      </c>
      <c r="D817" s="214" t="s">
        <v>165</v>
      </c>
      <c r="E817" s="215" t="s">
        <v>2617</v>
      </c>
      <c r="F817" s="216" t="s">
        <v>2618</v>
      </c>
      <c r="G817" s="217" t="s">
        <v>232</v>
      </c>
      <c r="H817" s="218">
        <v>8</v>
      </c>
      <c r="I817" s="219"/>
      <c r="J817" s="220">
        <f>ROUND(I817*H817,2)</f>
        <v>0</v>
      </c>
      <c r="K817" s="216" t="s">
        <v>169</v>
      </c>
      <c r="L817" s="46"/>
      <c r="M817" s="221" t="s">
        <v>19</v>
      </c>
      <c r="N817" s="222" t="s">
        <v>43</v>
      </c>
      <c r="O817" s="86"/>
      <c r="P817" s="223">
        <f>O817*H817</f>
        <v>0</v>
      </c>
      <c r="Q817" s="223">
        <v>0.00296</v>
      </c>
      <c r="R817" s="223">
        <f>Q817*H817</f>
        <v>0.02368</v>
      </c>
      <c r="S817" s="223">
        <v>0</v>
      </c>
      <c r="T817" s="224">
        <f>S817*H817</f>
        <v>0</v>
      </c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R817" s="225" t="s">
        <v>278</v>
      </c>
      <c r="AT817" s="225" t="s">
        <v>165</v>
      </c>
      <c r="AU817" s="225" t="s">
        <v>81</v>
      </c>
      <c r="AY817" s="19" t="s">
        <v>163</v>
      </c>
      <c r="BE817" s="226">
        <f>IF(N817="základní",J817,0)</f>
        <v>0</v>
      </c>
      <c r="BF817" s="226">
        <f>IF(N817="snížená",J817,0)</f>
        <v>0</v>
      </c>
      <c r="BG817" s="226">
        <f>IF(N817="zákl. přenesená",J817,0)</f>
        <v>0</v>
      </c>
      <c r="BH817" s="226">
        <f>IF(N817="sníž. přenesená",J817,0)</f>
        <v>0</v>
      </c>
      <c r="BI817" s="226">
        <f>IF(N817="nulová",J817,0)</f>
        <v>0</v>
      </c>
      <c r="BJ817" s="19" t="s">
        <v>79</v>
      </c>
      <c r="BK817" s="226">
        <f>ROUND(I817*H817,2)</f>
        <v>0</v>
      </c>
      <c r="BL817" s="19" t="s">
        <v>278</v>
      </c>
      <c r="BM817" s="225" t="s">
        <v>2619</v>
      </c>
    </row>
    <row r="818" spans="1:47" s="2" customFormat="1" ht="12">
      <c r="A818" s="40"/>
      <c r="B818" s="41"/>
      <c r="C818" s="42"/>
      <c r="D818" s="227" t="s">
        <v>172</v>
      </c>
      <c r="E818" s="42"/>
      <c r="F818" s="228" t="s">
        <v>2620</v>
      </c>
      <c r="G818" s="42"/>
      <c r="H818" s="42"/>
      <c r="I818" s="229"/>
      <c r="J818" s="42"/>
      <c r="K818" s="42"/>
      <c r="L818" s="46"/>
      <c r="M818" s="230"/>
      <c r="N818" s="231"/>
      <c r="O818" s="86"/>
      <c r="P818" s="86"/>
      <c r="Q818" s="86"/>
      <c r="R818" s="86"/>
      <c r="S818" s="86"/>
      <c r="T818" s="87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T818" s="19" t="s">
        <v>172</v>
      </c>
      <c r="AU818" s="19" t="s">
        <v>81</v>
      </c>
    </row>
    <row r="819" spans="1:47" s="2" customFormat="1" ht="12">
      <c r="A819" s="40"/>
      <c r="B819" s="41"/>
      <c r="C819" s="42"/>
      <c r="D819" s="232" t="s">
        <v>174</v>
      </c>
      <c r="E819" s="42"/>
      <c r="F819" s="233" t="s">
        <v>2621</v>
      </c>
      <c r="G819" s="42"/>
      <c r="H819" s="42"/>
      <c r="I819" s="229"/>
      <c r="J819" s="42"/>
      <c r="K819" s="42"/>
      <c r="L819" s="46"/>
      <c r="M819" s="230"/>
      <c r="N819" s="231"/>
      <c r="O819" s="86"/>
      <c r="P819" s="86"/>
      <c r="Q819" s="86"/>
      <c r="R819" s="86"/>
      <c r="S819" s="86"/>
      <c r="T819" s="87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T819" s="19" t="s">
        <v>174</v>
      </c>
      <c r="AU819" s="19" t="s">
        <v>81</v>
      </c>
    </row>
    <row r="820" spans="1:65" s="2" customFormat="1" ht="33" customHeight="1">
      <c r="A820" s="40"/>
      <c r="B820" s="41"/>
      <c r="C820" s="214" t="s">
        <v>1314</v>
      </c>
      <c r="D820" s="214" t="s">
        <v>165</v>
      </c>
      <c r="E820" s="215" t="s">
        <v>2622</v>
      </c>
      <c r="F820" s="216" t="s">
        <v>2623</v>
      </c>
      <c r="G820" s="217" t="s">
        <v>232</v>
      </c>
      <c r="H820" s="218">
        <v>5</v>
      </c>
      <c r="I820" s="219"/>
      <c r="J820" s="220">
        <f>ROUND(I820*H820,2)</f>
        <v>0</v>
      </c>
      <c r="K820" s="216" t="s">
        <v>19</v>
      </c>
      <c r="L820" s="46"/>
      <c r="M820" s="221" t="s">
        <v>19</v>
      </c>
      <c r="N820" s="222" t="s">
        <v>43</v>
      </c>
      <c r="O820" s="86"/>
      <c r="P820" s="223">
        <f>O820*H820</f>
        <v>0</v>
      </c>
      <c r="Q820" s="223">
        <v>0.00292</v>
      </c>
      <c r="R820" s="223">
        <f>Q820*H820</f>
        <v>0.014599999999999998</v>
      </c>
      <c r="S820" s="223">
        <v>0</v>
      </c>
      <c r="T820" s="224">
        <f>S820*H820</f>
        <v>0</v>
      </c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R820" s="225" t="s">
        <v>278</v>
      </c>
      <c r="AT820" s="225" t="s">
        <v>165</v>
      </c>
      <c r="AU820" s="225" t="s">
        <v>81</v>
      </c>
      <c r="AY820" s="19" t="s">
        <v>163</v>
      </c>
      <c r="BE820" s="226">
        <f>IF(N820="základní",J820,0)</f>
        <v>0</v>
      </c>
      <c r="BF820" s="226">
        <f>IF(N820="snížená",J820,0)</f>
        <v>0</v>
      </c>
      <c r="BG820" s="226">
        <f>IF(N820="zákl. přenesená",J820,0)</f>
        <v>0</v>
      </c>
      <c r="BH820" s="226">
        <f>IF(N820="sníž. přenesená",J820,0)</f>
        <v>0</v>
      </c>
      <c r="BI820" s="226">
        <f>IF(N820="nulová",J820,0)</f>
        <v>0</v>
      </c>
      <c r="BJ820" s="19" t="s">
        <v>79</v>
      </c>
      <c r="BK820" s="226">
        <f>ROUND(I820*H820,2)</f>
        <v>0</v>
      </c>
      <c r="BL820" s="19" t="s">
        <v>278</v>
      </c>
      <c r="BM820" s="225" t="s">
        <v>2624</v>
      </c>
    </row>
    <row r="821" spans="1:47" s="2" customFormat="1" ht="12">
      <c r="A821" s="40"/>
      <c r="B821" s="41"/>
      <c r="C821" s="42"/>
      <c r="D821" s="227" t="s">
        <v>172</v>
      </c>
      <c r="E821" s="42"/>
      <c r="F821" s="228" t="s">
        <v>2620</v>
      </c>
      <c r="G821" s="42"/>
      <c r="H821" s="42"/>
      <c r="I821" s="229"/>
      <c r="J821" s="42"/>
      <c r="K821" s="42"/>
      <c r="L821" s="46"/>
      <c r="M821" s="230"/>
      <c r="N821" s="231"/>
      <c r="O821" s="86"/>
      <c r="P821" s="86"/>
      <c r="Q821" s="86"/>
      <c r="R821" s="86"/>
      <c r="S821" s="86"/>
      <c r="T821" s="87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T821" s="19" t="s">
        <v>172</v>
      </c>
      <c r="AU821" s="19" t="s">
        <v>81</v>
      </c>
    </row>
    <row r="822" spans="1:65" s="2" customFormat="1" ht="24.15" customHeight="1">
      <c r="A822" s="40"/>
      <c r="B822" s="41"/>
      <c r="C822" s="214" t="s">
        <v>1323</v>
      </c>
      <c r="D822" s="214" t="s">
        <v>165</v>
      </c>
      <c r="E822" s="215" t="s">
        <v>2625</v>
      </c>
      <c r="F822" s="216" t="s">
        <v>2626</v>
      </c>
      <c r="G822" s="217" t="s">
        <v>232</v>
      </c>
      <c r="H822" s="218">
        <v>24</v>
      </c>
      <c r="I822" s="219"/>
      <c r="J822" s="220">
        <f>ROUND(I822*H822,2)</f>
        <v>0</v>
      </c>
      <c r="K822" s="216" t="s">
        <v>19</v>
      </c>
      <c r="L822" s="46"/>
      <c r="M822" s="221" t="s">
        <v>19</v>
      </c>
      <c r="N822" s="222" t="s">
        <v>43</v>
      </c>
      <c r="O822" s="86"/>
      <c r="P822" s="223">
        <f>O822*H822</f>
        <v>0</v>
      </c>
      <c r="Q822" s="223">
        <v>0.00393</v>
      </c>
      <c r="R822" s="223">
        <f>Q822*H822</f>
        <v>0.09432000000000001</v>
      </c>
      <c r="S822" s="223">
        <v>0</v>
      </c>
      <c r="T822" s="224">
        <f>S822*H822</f>
        <v>0</v>
      </c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R822" s="225" t="s">
        <v>278</v>
      </c>
      <c r="AT822" s="225" t="s">
        <v>165</v>
      </c>
      <c r="AU822" s="225" t="s">
        <v>81</v>
      </c>
      <c r="AY822" s="19" t="s">
        <v>163</v>
      </c>
      <c r="BE822" s="226">
        <f>IF(N822="základní",J822,0)</f>
        <v>0</v>
      </c>
      <c r="BF822" s="226">
        <f>IF(N822="snížená",J822,0)</f>
        <v>0</v>
      </c>
      <c r="BG822" s="226">
        <f>IF(N822="zákl. přenesená",J822,0)</f>
        <v>0</v>
      </c>
      <c r="BH822" s="226">
        <f>IF(N822="sníž. přenesená",J822,0)</f>
        <v>0</v>
      </c>
      <c r="BI822" s="226">
        <f>IF(N822="nulová",J822,0)</f>
        <v>0</v>
      </c>
      <c r="BJ822" s="19" t="s">
        <v>79</v>
      </c>
      <c r="BK822" s="226">
        <f>ROUND(I822*H822,2)</f>
        <v>0</v>
      </c>
      <c r="BL822" s="19" t="s">
        <v>278</v>
      </c>
      <c r="BM822" s="225" t="s">
        <v>2627</v>
      </c>
    </row>
    <row r="823" spans="1:47" s="2" customFormat="1" ht="12">
      <c r="A823" s="40"/>
      <c r="B823" s="41"/>
      <c r="C823" s="42"/>
      <c r="D823" s="227" t="s">
        <v>172</v>
      </c>
      <c r="E823" s="42"/>
      <c r="F823" s="228" t="s">
        <v>2628</v>
      </c>
      <c r="G823" s="42"/>
      <c r="H823" s="42"/>
      <c r="I823" s="229"/>
      <c r="J823" s="42"/>
      <c r="K823" s="42"/>
      <c r="L823" s="46"/>
      <c r="M823" s="230"/>
      <c r="N823" s="231"/>
      <c r="O823" s="86"/>
      <c r="P823" s="86"/>
      <c r="Q823" s="86"/>
      <c r="R823" s="86"/>
      <c r="S823" s="86"/>
      <c r="T823" s="87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T823" s="19" t="s">
        <v>172</v>
      </c>
      <c r="AU823" s="19" t="s">
        <v>81</v>
      </c>
    </row>
    <row r="824" spans="1:65" s="2" customFormat="1" ht="24.15" customHeight="1">
      <c r="A824" s="40"/>
      <c r="B824" s="41"/>
      <c r="C824" s="214" t="s">
        <v>1331</v>
      </c>
      <c r="D824" s="214" t="s">
        <v>165</v>
      </c>
      <c r="E824" s="215" t="s">
        <v>2629</v>
      </c>
      <c r="F824" s="216" t="s">
        <v>2630</v>
      </c>
      <c r="G824" s="217" t="s">
        <v>223</v>
      </c>
      <c r="H824" s="218">
        <v>2.345</v>
      </c>
      <c r="I824" s="219"/>
      <c r="J824" s="220">
        <f>ROUND(I824*H824,2)</f>
        <v>0</v>
      </c>
      <c r="K824" s="216" t="s">
        <v>169</v>
      </c>
      <c r="L824" s="46"/>
      <c r="M824" s="221" t="s">
        <v>19</v>
      </c>
      <c r="N824" s="222" t="s">
        <v>43</v>
      </c>
      <c r="O824" s="86"/>
      <c r="P824" s="223">
        <f>O824*H824</f>
        <v>0</v>
      </c>
      <c r="Q824" s="223">
        <v>0</v>
      </c>
      <c r="R824" s="223">
        <f>Q824*H824</f>
        <v>0</v>
      </c>
      <c r="S824" s="223">
        <v>0</v>
      </c>
      <c r="T824" s="224">
        <f>S824*H824</f>
        <v>0</v>
      </c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R824" s="225" t="s">
        <v>278</v>
      </c>
      <c r="AT824" s="225" t="s">
        <v>165</v>
      </c>
      <c r="AU824" s="225" t="s">
        <v>81</v>
      </c>
      <c r="AY824" s="19" t="s">
        <v>163</v>
      </c>
      <c r="BE824" s="226">
        <f>IF(N824="základní",J824,0)</f>
        <v>0</v>
      </c>
      <c r="BF824" s="226">
        <f>IF(N824="snížená",J824,0)</f>
        <v>0</v>
      </c>
      <c r="BG824" s="226">
        <f>IF(N824="zákl. přenesená",J824,0)</f>
        <v>0</v>
      </c>
      <c r="BH824" s="226">
        <f>IF(N824="sníž. přenesená",J824,0)</f>
        <v>0</v>
      </c>
      <c r="BI824" s="226">
        <f>IF(N824="nulová",J824,0)</f>
        <v>0</v>
      </c>
      <c r="BJ824" s="19" t="s">
        <v>79</v>
      </c>
      <c r="BK824" s="226">
        <f>ROUND(I824*H824,2)</f>
        <v>0</v>
      </c>
      <c r="BL824" s="19" t="s">
        <v>278</v>
      </c>
      <c r="BM824" s="225" t="s">
        <v>2631</v>
      </c>
    </row>
    <row r="825" spans="1:47" s="2" customFormat="1" ht="12">
      <c r="A825" s="40"/>
      <c r="B825" s="41"/>
      <c r="C825" s="42"/>
      <c r="D825" s="227" t="s">
        <v>172</v>
      </c>
      <c r="E825" s="42"/>
      <c r="F825" s="228" t="s">
        <v>2632</v>
      </c>
      <c r="G825" s="42"/>
      <c r="H825" s="42"/>
      <c r="I825" s="229"/>
      <c r="J825" s="42"/>
      <c r="K825" s="42"/>
      <c r="L825" s="46"/>
      <c r="M825" s="230"/>
      <c r="N825" s="231"/>
      <c r="O825" s="86"/>
      <c r="P825" s="86"/>
      <c r="Q825" s="86"/>
      <c r="R825" s="86"/>
      <c r="S825" s="86"/>
      <c r="T825" s="87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T825" s="19" t="s">
        <v>172</v>
      </c>
      <c r="AU825" s="19" t="s">
        <v>81</v>
      </c>
    </row>
    <row r="826" spans="1:47" s="2" customFormat="1" ht="12">
      <c r="A826" s="40"/>
      <c r="B826" s="41"/>
      <c r="C826" s="42"/>
      <c r="D826" s="232" t="s">
        <v>174</v>
      </c>
      <c r="E826" s="42"/>
      <c r="F826" s="233" t="s">
        <v>2633</v>
      </c>
      <c r="G826" s="42"/>
      <c r="H826" s="42"/>
      <c r="I826" s="229"/>
      <c r="J826" s="42"/>
      <c r="K826" s="42"/>
      <c r="L826" s="46"/>
      <c r="M826" s="230"/>
      <c r="N826" s="231"/>
      <c r="O826" s="86"/>
      <c r="P826" s="86"/>
      <c r="Q826" s="86"/>
      <c r="R826" s="86"/>
      <c r="S826" s="86"/>
      <c r="T826" s="87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T826" s="19" t="s">
        <v>174</v>
      </c>
      <c r="AU826" s="19" t="s">
        <v>81</v>
      </c>
    </row>
    <row r="827" spans="1:63" s="12" customFormat="1" ht="22.8" customHeight="1">
      <c r="A827" s="12"/>
      <c r="B827" s="198"/>
      <c r="C827" s="199"/>
      <c r="D827" s="200" t="s">
        <v>71</v>
      </c>
      <c r="E827" s="212" t="s">
        <v>1282</v>
      </c>
      <c r="F827" s="212" t="s">
        <v>1283</v>
      </c>
      <c r="G827" s="199"/>
      <c r="H827" s="199"/>
      <c r="I827" s="202"/>
      <c r="J827" s="213">
        <f>BK827</f>
        <v>0</v>
      </c>
      <c r="K827" s="199"/>
      <c r="L827" s="204"/>
      <c r="M827" s="205"/>
      <c r="N827" s="206"/>
      <c r="O827" s="206"/>
      <c r="P827" s="207">
        <f>SUM(P828:P892)</f>
        <v>0</v>
      </c>
      <c r="Q827" s="206"/>
      <c r="R827" s="207">
        <f>SUM(R828:R892)</f>
        <v>7.464665280000001</v>
      </c>
      <c r="S827" s="206"/>
      <c r="T827" s="208">
        <f>SUM(T828:T892)</f>
        <v>0</v>
      </c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R827" s="209" t="s">
        <v>81</v>
      </c>
      <c r="AT827" s="210" t="s">
        <v>71</v>
      </c>
      <c r="AU827" s="210" t="s">
        <v>79</v>
      </c>
      <c r="AY827" s="209" t="s">
        <v>163</v>
      </c>
      <c r="BK827" s="211">
        <f>SUM(BK828:BK892)</f>
        <v>0</v>
      </c>
    </row>
    <row r="828" spans="1:65" s="2" customFormat="1" ht="16.5" customHeight="1">
      <c r="A828" s="40"/>
      <c r="B828" s="41"/>
      <c r="C828" s="214" t="s">
        <v>1337</v>
      </c>
      <c r="D828" s="214" t="s">
        <v>165</v>
      </c>
      <c r="E828" s="215" t="s">
        <v>2634</v>
      </c>
      <c r="F828" s="216" t="s">
        <v>2635</v>
      </c>
      <c r="G828" s="217" t="s">
        <v>297</v>
      </c>
      <c r="H828" s="218">
        <v>1</v>
      </c>
      <c r="I828" s="219"/>
      <c r="J828" s="220">
        <f>ROUND(I828*H828,2)</f>
        <v>0</v>
      </c>
      <c r="K828" s="216" t="s">
        <v>19</v>
      </c>
      <c r="L828" s="46"/>
      <c r="M828" s="221" t="s">
        <v>19</v>
      </c>
      <c r="N828" s="222" t="s">
        <v>43</v>
      </c>
      <c r="O828" s="86"/>
      <c r="P828" s="223">
        <f>O828*H828</f>
        <v>0</v>
      </c>
      <c r="Q828" s="223">
        <v>0</v>
      </c>
      <c r="R828" s="223">
        <f>Q828*H828</f>
        <v>0</v>
      </c>
      <c r="S828" s="223">
        <v>0</v>
      </c>
      <c r="T828" s="224">
        <f>S828*H828</f>
        <v>0</v>
      </c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R828" s="225" t="s">
        <v>278</v>
      </c>
      <c r="AT828" s="225" t="s">
        <v>165</v>
      </c>
      <c r="AU828" s="225" t="s">
        <v>81</v>
      </c>
      <c r="AY828" s="19" t="s">
        <v>163</v>
      </c>
      <c r="BE828" s="226">
        <f>IF(N828="základní",J828,0)</f>
        <v>0</v>
      </c>
      <c r="BF828" s="226">
        <f>IF(N828="snížená",J828,0)</f>
        <v>0</v>
      </c>
      <c r="BG828" s="226">
        <f>IF(N828="zákl. přenesená",J828,0)</f>
        <v>0</v>
      </c>
      <c r="BH828" s="226">
        <f>IF(N828="sníž. přenesená",J828,0)</f>
        <v>0</v>
      </c>
      <c r="BI828" s="226">
        <f>IF(N828="nulová",J828,0)</f>
        <v>0</v>
      </c>
      <c r="BJ828" s="19" t="s">
        <v>79</v>
      </c>
      <c r="BK828" s="226">
        <f>ROUND(I828*H828,2)</f>
        <v>0</v>
      </c>
      <c r="BL828" s="19" t="s">
        <v>278</v>
      </c>
      <c r="BM828" s="225" t="s">
        <v>2636</v>
      </c>
    </row>
    <row r="829" spans="1:47" s="2" customFormat="1" ht="12">
      <c r="A829" s="40"/>
      <c r="B829" s="41"/>
      <c r="C829" s="42"/>
      <c r="D829" s="227" t="s">
        <v>172</v>
      </c>
      <c r="E829" s="42"/>
      <c r="F829" s="228" t="s">
        <v>2635</v>
      </c>
      <c r="G829" s="42"/>
      <c r="H829" s="42"/>
      <c r="I829" s="229"/>
      <c r="J829" s="42"/>
      <c r="K829" s="42"/>
      <c r="L829" s="46"/>
      <c r="M829" s="230"/>
      <c r="N829" s="231"/>
      <c r="O829" s="86"/>
      <c r="P829" s="86"/>
      <c r="Q829" s="86"/>
      <c r="R829" s="86"/>
      <c r="S829" s="86"/>
      <c r="T829" s="87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T829" s="19" t="s">
        <v>172</v>
      </c>
      <c r="AU829" s="19" t="s">
        <v>81</v>
      </c>
    </row>
    <row r="830" spans="1:65" s="2" customFormat="1" ht="16.5" customHeight="1">
      <c r="A830" s="40"/>
      <c r="B830" s="41"/>
      <c r="C830" s="214" t="s">
        <v>1343</v>
      </c>
      <c r="D830" s="214" t="s">
        <v>165</v>
      </c>
      <c r="E830" s="215" t="s">
        <v>2637</v>
      </c>
      <c r="F830" s="216" t="s">
        <v>2638</v>
      </c>
      <c r="G830" s="217" t="s">
        <v>297</v>
      </c>
      <c r="H830" s="218">
        <v>1</v>
      </c>
      <c r="I830" s="219"/>
      <c r="J830" s="220">
        <f>ROUND(I830*H830,2)</f>
        <v>0</v>
      </c>
      <c r="K830" s="216" t="s">
        <v>19</v>
      </c>
      <c r="L830" s="46"/>
      <c r="M830" s="221" t="s">
        <v>19</v>
      </c>
      <c r="N830" s="222" t="s">
        <v>43</v>
      </c>
      <c r="O830" s="86"/>
      <c r="P830" s="223">
        <f>O830*H830</f>
        <v>0</v>
      </c>
      <c r="Q830" s="223">
        <v>0</v>
      </c>
      <c r="R830" s="223">
        <f>Q830*H830</f>
        <v>0</v>
      </c>
      <c r="S830" s="223">
        <v>0</v>
      </c>
      <c r="T830" s="224">
        <f>S830*H830</f>
        <v>0</v>
      </c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R830" s="225" t="s">
        <v>278</v>
      </c>
      <c r="AT830" s="225" t="s">
        <v>165</v>
      </c>
      <c r="AU830" s="225" t="s">
        <v>81</v>
      </c>
      <c r="AY830" s="19" t="s">
        <v>163</v>
      </c>
      <c r="BE830" s="226">
        <f>IF(N830="základní",J830,0)</f>
        <v>0</v>
      </c>
      <c r="BF830" s="226">
        <f>IF(N830="snížená",J830,0)</f>
        <v>0</v>
      </c>
      <c r="BG830" s="226">
        <f>IF(N830="zákl. přenesená",J830,0)</f>
        <v>0</v>
      </c>
      <c r="BH830" s="226">
        <f>IF(N830="sníž. přenesená",J830,0)</f>
        <v>0</v>
      </c>
      <c r="BI830" s="226">
        <f>IF(N830="nulová",J830,0)</f>
        <v>0</v>
      </c>
      <c r="BJ830" s="19" t="s">
        <v>79</v>
      </c>
      <c r="BK830" s="226">
        <f>ROUND(I830*H830,2)</f>
        <v>0</v>
      </c>
      <c r="BL830" s="19" t="s">
        <v>278</v>
      </c>
      <c r="BM830" s="225" t="s">
        <v>2639</v>
      </c>
    </row>
    <row r="831" spans="1:47" s="2" customFormat="1" ht="12">
      <c r="A831" s="40"/>
      <c r="B831" s="41"/>
      <c r="C831" s="42"/>
      <c r="D831" s="227" t="s">
        <v>172</v>
      </c>
      <c r="E831" s="42"/>
      <c r="F831" s="228" t="s">
        <v>2638</v>
      </c>
      <c r="G831" s="42"/>
      <c r="H831" s="42"/>
      <c r="I831" s="229"/>
      <c r="J831" s="42"/>
      <c r="K831" s="42"/>
      <c r="L831" s="46"/>
      <c r="M831" s="230"/>
      <c r="N831" s="231"/>
      <c r="O831" s="86"/>
      <c r="P831" s="86"/>
      <c r="Q831" s="86"/>
      <c r="R831" s="86"/>
      <c r="S831" s="86"/>
      <c r="T831" s="87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T831" s="19" t="s">
        <v>172</v>
      </c>
      <c r="AU831" s="19" t="s">
        <v>81</v>
      </c>
    </row>
    <row r="832" spans="1:65" s="2" customFormat="1" ht="16.5" customHeight="1">
      <c r="A832" s="40"/>
      <c r="B832" s="41"/>
      <c r="C832" s="214" t="s">
        <v>1351</v>
      </c>
      <c r="D832" s="214" t="s">
        <v>165</v>
      </c>
      <c r="E832" s="215" t="s">
        <v>2640</v>
      </c>
      <c r="F832" s="216" t="s">
        <v>2641</v>
      </c>
      <c r="G832" s="217" t="s">
        <v>297</v>
      </c>
      <c r="H832" s="218">
        <v>1</v>
      </c>
      <c r="I832" s="219"/>
      <c r="J832" s="220">
        <f>ROUND(I832*H832,2)</f>
        <v>0</v>
      </c>
      <c r="K832" s="216" t="s">
        <v>19</v>
      </c>
      <c r="L832" s="46"/>
      <c r="M832" s="221" t="s">
        <v>19</v>
      </c>
      <c r="N832" s="222" t="s">
        <v>43</v>
      </c>
      <c r="O832" s="86"/>
      <c r="P832" s="223">
        <f>O832*H832</f>
        <v>0</v>
      </c>
      <c r="Q832" s="223">
        <v>0</v>
      </c>
      <c r="R832" s="223">
        <f>Q832*H832</f>
        <v>0</v>
      </c>
      <c r="S832" s="223">
        <v>0</v>
      </c>
      <c r="T832" s="224">
        <f>S832*H832</f>
        <v>0</v>
      </c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R832" s="225" t="s">
        <v>278</v>
      </c>
      <c r="AT832" s="225" t="s">
        <v>165</v>
      </c>
      <c r="AU832" s="225" t="s">
        <v>81</v>
      </c>
      <c r="AY832" s="19" t="s">
        <v>163</v>
      </c>
      <c r="BE832" s="226">
        <f>IF(N832="základní",J832,0)</f>
        <v>0</v>
      </c>
      <c r="BF832" s="226">
        <f>IF(N832="snížená",J832,0)</f>
        <v>0</v>
      </c>
      <c r="BG832" s="226">
        <f>IF(N832="zákl. přenesená",J832,0)</f>
        <v>0</v>
      </c>
      <c r="BH832" s="226">
        <f>IF(N832="sníž. přenesená",J832,0)</f>
        <v>0</v>
      </c>
      <c r="BI832" s="226">
        <f>IF(N832="nulová",J832,0)</f>
        <v>0</v>
      </c>
      <c r="BJ832" s="19" t="s">
        <v>79</v>
      </c>
      <c r="BK832" s="226">
        <f>ROUND(I832*H832,2)</f>
        <v>0</v>
      </c>
      <c r="BL832" s="19" t="s">
        <v>278</v>
      </c>
      <c r="BM832" s="225" t="s">
        <v>2642</v>
      </c>
    </row>
    <row r="833" spans="1:47" s="2" customFormat="1" ht="12">
      <c r="A833" s="40"/>
      <c r="B833" s="41"/>
      <c r="C833" s="42"/>
      <c r="D833" s="227" t="s">
        <v>172</v>
      </c>
      <c r="E833" s="42"/>
      <c r="F833" s="228" t="s">
        <v>2641</v>
      </c>
      <c r="G833" s="42"/>
      <c r="H833" s="42"/>
      <c r="I833" s="229"/>
      <c r="J833" s="42"/>
      <c r="K833" s="42"/>
      <c r="L833" s="46"/>
      <c r="M833" s="230"/>
      <c r="N833" s="231"/>
      <c r="O833" s="86"/>
      <c r="P833" s="86"/>
      <c r="Q833" s="86"/>
      <c r="R833" s="86"/>
      <c r="S833" s="86"/>
      <c r="T833" s="87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T833" s="19" t="s">
        <v>172</v>
      </c>
      <c r="AU833" s="19" t="s">
        <v>81</v>
      </c>
    </row>
    <row r="834" spans="1:65" s="2" customFormat="1" ht="16.5" customHeight="1">
      <c r="A834" s="40"/>
      <c r="B834" s="41"/>
      <c r="C834" s="214" t="s">
        <v>1357</v>
      </c>
      <c r="D834" s="214" t="s">
        <v>165</v>
      </c>
      <c r="E834" s="215" t="s">
        <v>2643</v>
      </c>
      <c r="F834" s="216" t="s">
        <v>2644</v>
      </c>
      <c r="G834" s="217" t="s">
        <v>297</v>
      </c>
      <c r="H834" s="218">
        <v>1</v>
      </c>
      <c r="I834" s="219"/>
      <c r="J834" s="220">
        <f>ROUND(I834*H834,2)</f>
        <v>0</v>
      </c>
      <c r="K834" s="216" t="s">
        <v>19</v>
      </c>
      <c r="L834" s="46"/>
      <c r="M834" s="221" t="s">
        <v>19</v>
      </c>
      <c r="N834" s="222" t="s">
        <v>43</v>
      </c>
      <c r="O834" s="86"/>
      <c r="P834" s="223">
        <f>O834*H834</f>
        <v>0</v>
      </c>
      <c r="Q834" s="223">
        <v>0</v>
      </c>
      <c r="R834" s="223">
        <f>Q834*H834</f>
        <v>0</v>
      </c>
      <c r="S834" s="223">
        <v>0</v>
      </c>
      <c r="T834" s="224">
        <f>S834*H834</f>
        <v>0</v>
      </c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R834" s="225" t="s">
        <v>278</v>
      </c>
      <c r="AT834" s="225" t="s">
        <v>165</v>
      </c>
      <c r="AU834" s="225" t="s">
        <v>81</v>
      </c>
      <c r="AY834" s="19" t="s">
        <v>163</v>
      </c>
      <c r="BE834" s="226">
        <f>IF(N834="základní",J834,0)</f>
        <v>0</v>
      </c>
      <c r="BF834" s="226">
        <f>IF(N834="snížená",J834,0)</f>
        <v>0</v>
      </c>
      <c r="BG834" s="226">
        <f>IF(N834="zákl. přenesená",J834,0)</f>
        <v>0</v>
      </c>
      <c r="BH834" s="226">
        <f>IF(N834="sníž. přenesená",J834,0)</f>
        <v>0</v>
      </c>
      <c r="BI834" s="226">
        <f>IF(N834="nulová",J834,0)</f>
        <v>0</v>
      </c>
      <c r="BJ834" s="19" t="s">
        <v>79</v>
      </c>
      <c r="BK834" s="226">
        <f>ROUND(I834*H834,2)</f>
        <v>0</v>
      </c>
      <c r="BL834" s="19" t="s">
        <v>278</v>
      </c>
      <c r="BM834" s="225" t="s">
        <v>2645</v>
      </c>
    </row>
    <row r="835" spans="1:47" s="2" customFormat="1" ht="12">
      <c r="A835" s="40"/>
      <c r="B835" s="41"/>
      <c r="C835" s="42"/>
      <c r="D835" s="227" t="s">
        <v>172</v>
      </c>
      <c r="E835" s="42"/>
      <c r="F835" s="228" t="s">
        <v>2644</v>
      </c>
      <c r="G835" s="42"/>
      <c r="H835" s="42"/>
      <c r="I835" s="229"/>
      <c r="J835" s="42"/>
      <c r="K835" s="42"/>
      <c r="L835" s="46"/>
      <c r="M835" s="230"/>
      <c r="N835" s="231"/>
      <c r="O835" s="86"/>
      <c r="P835" s="86"/>
      <c r="Q835" s="86"/>
      <c r="R835" s="86"/>
      <c r="S835" s="86"/>
      <c r="T835" s="87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T835" s="19" t="s">
        <v>172</v>
      </c>
      <c r="AU835" s="19" t="s">
        <v>81</v>
      </c>
    </row>
    <row r="836" spans="1:65" s="2" customFormat="1" ht="16.5" customHeight="1">
      <c r="A836" s="40"/>
      <c r="B836" s="41"/>
      <c r="C836" s="214" t="s">
        <v>1363</v>
      </c>
      <c r="D836" s="214" t="s">
        <v>165</v>
      </c>
      <c r="E836" s="215" t="s">
        <v>2646</v>
      </c>
      <c r="F836" s="216" t="s">
        <v>2647</v>
      </c>
      <c r="G836" s="217" t="s">
        <v>297</v>
      </c>
      <c r="H836" s="218">
        <v>1</v>
      </c>
      <c r="I836" s="219"/>
      <c r="J836" s="220">
        <f>ROUND(I836*H836,2)</f>
        <v>0</v>
      </c>
      <c r="K836" s="216" t="s">
        <v>19</v>
      </c>
      <c r="L836" s="46"/>
      <c r="M836" s="221" t="s">
        <v>19</v>
      </c>
      <c r="N836" s="222" t="s">
        <v>43</v>
      </c>
      <c r="O836" s="86"/>
      <c r="P836" s="223">
        <f>O836*H836</f>
        <v>0</v>
      </c>
      <c r="Q836" s="223">
        <v>0</v>
      </c>
      <c r="R836" s="223">
        <f>Q836*H836</f>
        <v>0</v>
      </c>
      <c r="S836" s="223">
        <v>0</v>
      </c>
      <c r="T836" s="224">
        <f>S836*H836</f>
        <v>0</v>
      </c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R836" s="225" t="s">
        <v>278</v>
      </c>
      <c r="AT836" s="225" t="s">
        <v>165</v>
      </c>
      <c r="AU836" s="225" t="s">
        <v>81</v>
      </c>
      <c r="AY836" s="19" t="s">
        <v>163</v>
      </c>
      <c r="BE836" s="226">
        <f>IF(N836="základní",J836,0)</f>
        <v>0</v>
      </c>
      <c r="BF836" s="226">
        <f>IF(N836="snížená",J836,0)</f>
        <v>0</v>
      </c>
      <c r="BG836" s="226">
        <f>IF(N836="zákl. přenesená",J836,0)</f>
        <v>0</v>
      </c>
      <c r="BH836" s="226">
        <f>IF(N836="sníž. přenesená",J836,0)</f>
        <v>0</v>
      </c>
      <c r="BI836" s="226">
        <f>IF(N836="nulová",J836,0)</f>
        <v>0</v>
      </c>
      <c r="BJ836" s="19" t="s">
        <v>79</v>
      </c>
      <c r="BK836" s="226">
        <f>ROUND(I836*H836,2)</f>
        <v>0</v>
      </c>
      <c r="BL836" s="19" t="s">
        <v>278</v>
      </c>
      <c r="BM836" s="225" t="s">
        <v>2648</v>
      </c>
    </row>
    <row r="837" spans="1:47" s="2" customFormat="1" ht="12">
      <c r="A837" s="40"/>
      <c r="B837" s="41"/>
      <c r="C837" s="42"/>
      <c r="D837" s="227" t="s">
        <v>172</v>
      </c>
      <c r="E837" s="42"/>
      <c r="F837" s="228" t="s">
        <v>2647</v>
      </c>
      <c r="G837" s="42"/>
      <c r="H837" s="42"/>
      <c r="I837" s="229"/>
      <c r="J837" s="42"/>
      <c r="K837" s="42"/>
      <c r="L837" s="46"/>
      <c r="M837" s="230"/>
      <c r="N837" s="231"/>
      <c r="O837" s="86"/>
      <c r="P837" s="86"/>
      <c r="Q837" s="86"/>
      <c r="R837" s="86"/>
      <c r="S837" s="86"/>
      <c r="T837" s="87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T837" s="19" t="s">
        <v>172</v>
      </c>
      <c r="AU837" s="19" t="s">
        <v>81</v>
      </c>
    </row>
    <row r="838" spans="1:65" s="2" customFormat="1" ht="16.5" customHeight="1">
      <c r="A838" s="40"/>
      <c r="B838" s="41"/>
      <c r="C838" s="214" t="s">
        <v>1369</v>
      </c>
      <c r="D838" s="214" t="s">
        <v>165</v>
      </c>
      <c r="E838" s="215" t="s">
        <v>2649</v>
      </c>
      <c r="F838" s="216" t="s">
        <v>2650</v>
      </c>
      <c r="G838" s="217" t="s">
        <v>297</v>
      </c>
      <c r="H838" s="218">
        <v>1</v>
      </c>
      <c r="I838" s="219"/>
      <c r="J838" s="220">
        <f>ROUND(I838*H838,2)</f>
        <v>0</v>
      </c>
      <c r="K838" s="216" t="s">
        <v>19</v>
      </c>
      <c r="L838" s="46"/>
      <c r="M838" s="221" t="s">
        <v>19</v>
      </c>
      <c r="N838" s="222" t="s">
        <v>43</v>
      </c>
      <c r="O838" s="86"/>
      <c r="P838" s="223">
        <f>O838*H838</f>
        <v>0</v>
      </c>
      <c r="Q838" s="223">
        <v>0</v>
      </c>
      <c r="R838" s="223">
        <f>Q838*H838</f>
        <v>0</v>
      </c>
      <c r="S838" s="223">
        <v>0</v>
      </c>
      <c r="T838" s="224">
        <f>S838*H838</f>
        <v>0</v>
      </c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R838" s="225" t="s">
        <v>278</v>
      </c>
      <c r="AT838" s="225" t="s">
        <v>165</v>
      </c>
      <c r="AU838" s="225" t="s">
        <v>81</v>
      </c>
      <c r="AY838" s="19" t="s">
        <v>163</v>
      </c>
      <c r="BE838" s="226">
        <f>IF(N838="základní",J838,0)</f>
        <v>0</v>
      </c>
      <c r="BF838" s="226">
        <f>IF(N838="snížená",J838,0)</f>
        <v>0</v>
      </c>
      <c r="BG838" s="226">
        <f>IF(N838="zákl. přenesená",J838,0)</f>
        <v>0</v>
      </c>
      <c r="BH838" s="226">
        <f>IF(N838="sníž. přenesená",J838,0)</f>
        <v>0</v>
      </c>
      <c r="BI838" s="226">
        <f>IF(N838="nulová",J838,0)</f>
        <v>0</v>
      </c>
      <c r="BJ838" s="19" t="s">
        <v>79</v>
      </c>
      <c r="BK838" s="226">
        <f>ROUND(I838*H838,2)</f>
        <v>0</v>
      </c>
      <c r="BL838" s="19" t="s">
        <v>278</v>
      </c>
      <c r="BM838" s="225" t="s">
        <v>2651</v>
      </c>
    </row>
    <row r="839" spans="1:47" s="2" customFormat="1" ht="12">
      <c r="A839" s="40"/>
      <c r="B839" s="41"/>
      <c r="C839" s="42"/>
      <c r="D839" s="227" t="s">
        <v>172</v>
      </c>
      <c r="E839" s="42"/>
      <c r="F839" s="228" t="s">
        <v>2650</v>
      </c>
      <c r="G839" s="42"/>
      <c r="H839" s="42"/>
      <c r="I839" s="229"/>
      <c r="J839" s="42"/>
      <c r="K839" s="42"/>
      <c r="L839" s="46"/>
      <c r="M839" s="230"/>
      <c r="N839" s="231"/>
      <c r="O839" s="86"/>
      <c r="P839" s="86"/>
      <c r="Q839" s="86"/>
      <c r="R839" s="86"/>
      <c r="S839" s="86"/>
      <c r="T839" s="87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T839" s="19" t="s">
        <v>172</v>
      </c>
      <c r="AU839" s="19" t="s">
        <v>81</v>
      </c>
    </row>
    <row r="840" spans="1:65" s="2" customFormat="1" ht="16.5" customHeight="1">
      <c r="A840" s="40"/>
      <c r="B840" s="41"/>
      <c r="C840" s="214" t="s">
        <v>1376</v>
      </c>
      <c r="D840" s="214" t="s">
        <v>165</v>
      </c>
      <c r="E840" s="215" t="s">
        <v>2652</v>
      </c>
      <c r="F840" s="216" t="s">
        <v>2653</v>
      </c>
      <c r="G840" s="217" t="s">
        <v>297</v>
      </c>
      <c r="H840" s="218">
        <v>1</v>
      </c>
      <c r="I840" s="219"/>
      <c r="J840" s="220">
        <f>ROUND(I840*H840,2)</f>
        <v>0</v>
      </c>
      <c r="K840" s="216" t="s">
        <v>19</v>
      </c>
      <c r="L840" s="46"/>
      <c r="M840" s="221" t="s">
        <v>19</v>
      </c>
      <c r="N840" s="222" t="s">
        <v>43</v>
      </c>
      <c r="O840" s="86"/>
      <c r="P840" s="223">
        <f>O840*H840</f>
        <v>0</v>
      </c>
      <c r="Q840" s="223">
        <v>0</v>
      </c>
      <c r="R840" s="223">
        <f>Q840*H840</f>
        <v>0</v>
      </c>
      <c r="S840" s="223">
        <v>0</v>
      </c>
      <c r="T840" s="224">
        <f>S840*H840</f>
        <v>0</v>
      </c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R840" s="225" t="s">
        <v>278</v>
      </c>
      <c r="AT840" s="225" t="s">
        <v>165</v>
      </c>
      <c r="AU840" s="225" t="s">
        <v>81</v>
      </c>
      <c r="AY840" s="19" t="s">
        <v>163</v>
      </c>
      <c r="BE840" s="226">
        <f>IF(N840="základní",J840,0)</f>
        <v>0</v>
      </c>
      <c r="BF840" s="226">
        <f>IF(N840="snížená",J840,0)</f>
        <v>0</v>
      </c>
      <c r="BG840" s="226">
        <f>IF(N840="zákl. přenesená",J840,0)</f>
        <v>0</v>
      </c>
      <c r="BH840" s="226">
        <f>IF(N840="sníž. přenesená",J840,0)</f>
        <v>0</v>
      </c>
      <c r="BI840" s="226">
        <f>IF(N840="nulová",J840,0)</f>
        <v>0</v>
      </c>
      <c r="BJ840" s="19" t="s">
        <v>79</v>
      </c>
      <c r="BK840" s="226">
        <f>ROUND(I840*H840,2)</f>
        <v>0</v>
      </c>
      <c r="BL840" s="19" t="s">
        <v>278</v>
      </c>
      <c r="BM840" s="225" t="s">
        <v>2654</v>
      </c>
    </row>
    <row r="841" spans="1:47" s="2" customFormat="1" ht="12">
      <c r="A841" s="40"/>
      <c r="B841" s="41"/>
      <c r="C841" s="42"/>
      <c r="D841" s="227" t="s">
        <v>172</v>
      </c>
      <c r="E841" s="42"/>
      <c r="F841" s="228" t="s">
        <v>2653</v>
      </c>
      <c r="G841" s="42"/>
      <c r="H841" s="42"/>
      <c r="I841" s="229"/>
      <c r="J841" s="42"/>
      <c r="K841" s="42"/>
      <c r="L841" s="46"/>
      <c r="M841" s="230"/>
      <c r="N841" s="231"/>
      <c r="O841" s="86"/>
      <c r="P841" s="86"/>
      <c r="Q841" s="86"/>
      <c r="R841" s="86"/>
      <c r="S841" s="86"/>
      <c r="T841" s="87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T841" s="19" t="s">
        <v>172</v>
      </c>
      <c r="AU841" s="19" t="s">
        <v>81</v>
      </c>
    </row>
    <row r="842" spans="1:65" s="2" customFormat="1" ht="16.5" customHeight="1">
      <c r="A842" s="40"/>
      <c r="B842" s="41"/>
      <c r="C842" s="214" t="s">
        <v>1383</v>
      </c>
      <c r="D842" s="214" t="s">
        <v>165</v>
      </c>
      <c r="E842" s="215" t="s">
        <v>2655</v>
      </c>
      <c r="F842" s="216" t="s">
        <v>2656</v>
      </c>
      <c r="G842" s="217" t="s">
        <v>297</v>
      </c>
      <c r="H842" s="218">
        <v>1</v>
      </c>
      <c r="I842" s="219"/>
      <c r="J842" s="220">
        <f>ROUND(I842*H842,2)</f>
        <v>0</v>
      </c>
      <c r="K842" s="216" t="s">
        <v>19</v>
      </c>
      <c r="L842" s="46"/>
      <c r="M842" s="221" t="s">
        <v>19</v>
      </c>
      <c r="N842" s="222" t="s">
        <v>43</v>
      </c>
      <c r="O842" s="86"/>
      <c r="P842" s="223">
        <f>O842*H842</f>
        <v>0</v>
      </c>
      <c r="Q842" s="223">
        <v>0</v>
      </c>
      <c r="R842" s="223">
        <f>Q842*H842</f>
        <v>0</v>
      </c>
      <c r="S842" s="223">
        <v>0</v>
      </c>
      <c r="T842" s="224">
        <f>S842*H842</f>
        <v>0</v>
      </c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R842" s="225" t="s">
        <v>278</v>
      </c>
      <c r="AT842" s="225" t="s">
        <v>165</v>
      </c>
      <c r="AU842" s="225" t="s">
        <v>81</v>
      </c>
      <c r="AY842" s="19" t="s">
        <v>163</v>
      </c>
      <c r="BE842" s="226">
        <f>IF(N842="základní",J842,0)</f>
        <v>0</v>
      </c>
      <c r="BF842" s="226">
        <f>IF(N842="snížená",J842,0)</f>
        <v>0</v>
      </c>
      <c r="BG842" s="226">
        <f>IF(N842="zákl. přenesená",J842,0)</f>
        <v>0</v>
      </c>
      <c r="BH842" s="226">
        <f>IF(N842="sníž. přenesená",J842,0)</f>
        <v>0</v>
      </c>
      <c r="BI842" s="226">
        <f>IF(N842="nulová",J842,0)</f>
        <v>0</v>
      </c>
      <c r="BJ842" s="19" t="s">
        <v>79</v>
      </c>
      <c r="BK842" s="226">
        <f>ROUND(I842*H842,2)</f>
        <v>0</v>
      </c>
      <c r="BL842" s="19" t="s">
        <v>278</v>
      </c>
      <c r="BM842" s="225" t="s">
        <v>2657</v>
      </c>
    </row>
    <row r="843" spans="1:47" s="2" customFormat="1" ht="12">
      <c r="A843" s="40"/>
      <c r="B843" s="41"/>
      <c r="C843" s="42"/>
      <c r="D843" s="227" t="s">
        <v>172</v>
      </c>
      <c r="E843" s="42"/>
      <c r="F843" s="228" t="s">
        <v>2656</v>
      </c>
      <c r="G843" s="42"/>
      <c r="H843" s="42"/>
      <c r="I843" s="229"/>
      <c r="J843" s="42"/>
      <c r="K843" s="42"/>
      <c r="L843" s="46"/>
      <c r="M843" s="230"/>
      <c r="N843" s="231"/>
      <c r="O843" s="86"/>
      <c r="P843" s="86"/>
      <c r="Q843" s="86"/>
      <c r="R843" s="86"/>
      <c r="S843" s="86"/>
      <c r="T843" s="87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T843" s="19" t="s">
        <v>172</v>
      </c>
      <c r="AU843" s="19" t="s">
        <v>81</v>
      </c>
    </row>
    <row r="844" spans="1:65" s="2" customFormat="1" ht="16.5" customHeight="1">
      <c r="A844" s="40"/>
      <c r="B844" s="41"/>
      <c r="C844" s="214" t="s">
        <v>1388</v>
      </c>
      <c r="D844" s="214" t="s">
        <v>165</v>
      </c>
      <c r="E844" s="215" t="s">
        <v>2658</v>
      </c>
      <c r="F844" s="216" t="s">
        <v>2659</v>
      </c>
      <c r="G844" s="217" t="s">
        <v>297</v>
      </c>
      <c r="H844" s="218">
        <v>1</v>
      </c>
      <c r="I844" s="219"/>
      <c r="J844" s="220">
        <f>ROUND(I844*H844,2)</f>
        <v>0</v>
      </c>
      <c r="K844" s="216" t="s">
        <v>19</v>
      </c>
      <c r="L844" s="46"/>
      <c r="M844" s="221" t="s">
        <v>19</v>
      </c>
      <c r="N844" s="222" t="s">
        <v>43</v>
      </c>
      <c r="O844" s="86"/>
      <c r="P844" s="223">
        <f>O844*H844</f>
        <v>0</v>
      </c>
      <c r="Q844" s="223">
        <v>0</v>
      </c>
      <c r="R844" s="223">
        <f>Q844*H844</f>
        <v>0</v>
      </c>
      <c r="S844" s="223">
        <v>0</v>
      </c>
      <c r="T844" s="224">
        <f>S844*H844</f>
        <v>0</v>
      </c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R844" s="225" t="s">
        <v>278</v>
      </c>
      <c r="AT844" s="225" t="s">
        <v>165</v>
      </c>
      <c r="AU844" s="225" t="s">
        <v>81</v>
      </c>
      <c r="AY844" s="19" t="s">
        <v>163</v>
      </c>
      <c r="BE844" s="226">
        <f>IF(N844="základní",J844,0)</f>
        <v>0</v>
      </c>
      <c r="BF844" s="226">
        <f>IF(N844="snížená",J844,0)</f>
        <v>0</v>
      </c>
      <c r="BG844" s="226">
        <f>IF(N844="zákl. přenesená",J844,0)</f>
        <v>0</v>
      </c>
      <c r="BH844" s="226">
        <f>IF(N844="sníž. přenesená",J844,0)</f>
        <v>0</v>
      </c>
      <c r="BI844" s="226">
        <f>IF(N844="nulová",J844,0)</f>
        <v>0</v>
      </c>
      <c r="BJ844" s="19" t="s">
        <v>79</v>
      </c>
      <c r="BK844" s="226">
        <f>ROUND(I844*H844,2)</f>
        <v>0</v>
      </c>
      <c r="BL844" s="19" t="s">
        <v>278</v>
      </c>
      <c r="BM844" s="225" t="s">
        <v>2660</v>
      </c>
    </row>
    <row r="845" spans="1:47" s="2" customFormat="1" ht="12">
      <c r="A845" s="40"/>
      <c r="B845" s="41"/>
      <c r="C845" s="42"/>
      <c r="D845" s="227" t="s">
        <v>172</v>
      </c>
      <c r="E845" s="42"/>
      <c r="F845" s="228" t="s">
        <v>2659</v>
      </c>
      <c r="G845" s="42"/>
      <c r="H845" s="42"/>
      <c r="I845" s="229"/>
      <c r="J845" s="42"/>
      <c r="K845" s="42"/>
      <c r="L845" s="46"/>
      <c r="M845" s="230"/>
      <c r="N845" s="231"/>
      <c r="O845" s="86"/>
      <c r="P845" s="86"/>
      <c r="Q845" s="86"/>
      <c r="R845" s="86"/>
      <c r="S845" s="86"/>
      <c r="T845" s="87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T845" s="19" t="s">
        <v>172</v>
      </c>
      <c r="AU845" s="19" t="s">
        <v>81</v>
      </c>
    </row>
    <row r="846" spans="1:65" s="2" customFormat="1" ht="16.5" customHeight="1">
      <c r="A846" s="40"/>
      <c r="B846" s="41"/>
      <c r="C846" s="214" t="s">
        <v>1394</v>
      </c>
      <c r="D846" s="214" t="s">
        <v>165</v>
      </c>
      <c r="E846" s="215" t="s">
        <v>2661</v>
      </c>
      <c r="F846" s="216" t="s">
        <v>2662</v>
      </c>
      <c r="G846" s="217" t="s">
        <v>297</v>
      </c>
      <c r="H846" s="218">
        <v>1</v>
      </c>
      <c r="I846" s="219"/>
      <c r="J846" s="220">
        <f>ROUND(I846*H846,2)</f>
        <v>0</v>
      </c>
      <c r="K846" s="216" t="s">
        <v>19</v>
      </c>
      <c r="L846" s="46"/>
      <c r="M846" s="221" t="s">
        <v>19</v>
      </c>
      <c r="N846" s="222" t="s">
        <v>43</v>
      </c>
      <c r="O846" s="86"/>
      <c r="P846" s="223">
        <f>O846*H846</f>
        <v>0</v>
      </c>
      <c r="Q846" s="223">
        <v>0</v>
      </c>
      <c r="R846" s="223">
        <f>Q846*H846</f>
        <v>0</v>
      </c>
      <c r="S846" s="223">
        <v>0</v>
      </c>
      <c r="T846" s="224">
        <f>S846*H846</f>
        <v>0</v>
      </c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R846" s="225" t="s">
        <v>278</v>
      </c>
      <c r="AT846" s="225" t="s">
        <v>165</v>
      </c>
      <c r="AU846" s="225" t="s">
        <v>81</v>
      </c>
      <c r="AY846" s="19" t="s">
        <v>163</v>
      </c>
      <c r="BE846" s="226">
        <f>IF(N846="základní",J846,0)</f>
        <v>0</v>
      </c>
      <c r="BF846" s="226">
        <f>IF(N846="snížená",J846,0)</f>
        <v>0</v>
      </c>
      <c r="BG846" s="226">
        <f>IF(N846="zákl. přenesená",J846,0)</f>
        <v>0</v>
      </c>
      <c r="BH846" s="226">
        <f>IF(N846="sníž. přenesená",J846,0)</f>
        <v>0</v>
      </c>
      <c r="BI846" s="226">
        <f>IF(N846="nulová",J846,0)</f>
        <v>0</v>
      </c>
      <c r="BJ846" s="19" t="s">
        <v>79</v>
      </c>
      <c r="BK846" s="226">
        <f>ROUND(I846*H846,2)</f>
        <v>0</v>
      </c>
      <c r="BL846" s="19" t="s">
        <v>278</v>
      </c>
      <c r="BM846" s="225" t="s">
        <v>2663</v>
      </c>
    </row>
    <row r="847" spans="1:47" s="2" customFormat="1" ht="12">
      <c r="A847" s="40"/>
      <c r="B847" s="41"/>
      <c r="C847" s="42"/>
      <c r="D847" s="227" t="s">
        <v>172</v>
      </c>
      <c r="E847" s="42"/>
      <c r="F847" s="228" t="s">
        <v>2662</v>
      </c>
      <c r="G847" s="42"/>
      <c r="H847" s="42"/>
      <c r="I847" s="229"/>
      <c r="J847" s="42"/>
      <c r="K847" s="42"/>
      <c r="L847" s="46"/>
      <c r="M847" s="230"/>
      <c r="N847" s="231"/>
      <c r="O847" s="86"/>
      <c r="P847" s="86"/>
      <c r="Q847" s="86"/>
      <c r="R847" s="86"/>
      <c r="S847" s="86"/>
      <c r="T847" s="87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T847" s="19" t="s">
        <v>172</v>
      </c>
      <c r="AU847" s="19" t="s">
        <v>81</v>
      </c>
    </row>
    <row r="848" spans="1:65" s="2" customFormat="1" ht="16.5" customHeight="1">
      <c r="A848" s="40"/>
      <c r="B848" s="41"/>
      <c r="C848" s="214" t="s">
        <v>1400</v>
      </c>
      <c r="D848" s="214" t="s">
        <v>165</v>
      </c>
      <c r="E848" s="215" t="s">
        <v>2664</v>
      </c>
      <c r="F848" s="216" t="s">
        <v>2665</v>
      </c>
      <c r="G848" s="217" t="s">
        <v>297</v>
      </c>
      <c r="H848" s="218">
        <v>1</v>
      </c>
      <c r="I848" s="219"/>
      <c r="J848" s="220">
        <f>ROUND(I848*H848,2)</f>
        <v>0</v>
      </c>
      <c r="K848" s="216" t="s">
        <v>19</v>
      </c>
      <c r="L848" s="46"/>
      <c r="M848" s="221" t="s">
        <v>19</v>
      </c>
      <c r="N848" s="222" t="s">
        <v>43</v>
      </c>
      <c r="O848" s="86"/>
      <c r="P848" s="223">
        <f>O848*H848</f>
        <v>0</v>
      </c>
      <c r="Q848" s="223">
        <v>0</v>
      </c>
      <c r="R848" s="223">
        <f>Q848*H848</f>
        <v>0</v>
      </c>
      <c r="S848" s="223">
        <v>0</v>
      </c>
      <c r="T848" s="224">
        <f>S848*H848</f>
        <v>0</v>
      </c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R848" s="225" t="s">
        <v>278</v>
      </c>
      <c r="AT848" s="225" t="s">
        <v>165</v>
      </c>
      <c r="AU848" s="225" t="s">
        <v>81</v>
      </c>
      <c r="AY848" s="19" t="s">
        <v>163</v>
      </c>
      <c r="BE848" s="226">
        <f>IF(N848="základní",J848,0)</f>
        <v>0</v>
      </c>
      <c r="BF848" s="226">
        <f>IF(N848="snížená",J848,0)</f>
        <v>0</v>
      </c>
      <c r="BG848" s="226">
        <f>IF(N848="zákl. přenesená",J848,0)</f>
        <v>0</v>
      </c>
      <c r="BH848" s="226">
        <f>IF(N848="sníž. přenesená",J848,0)</f>
        <v>0</v>
      </c>
      <c r="BI848" s="226">
        <f>IF(N848="nulová",J848,0)</f>
        <v>0</v>
      </c>
      <c r="BJ848" s="19" t="s">
        <v>79</v>
      </c>
      <c r="BK848" s="226">
        <f>ROUND(I848*H848,2)</f>
        <v>0</v>
      </c>
      <c r="BL848" s="19" t="s">
        <v>278</v>
      </c>
      <c r="BM848" s="225" t="s">
        <v>2666</v>
      </c>
    </row>
    <row r="849" spans="1:47" s="2" customFormat="1" ht="12">
      <c r="A849" s="40"/>
      <c r="B849" s="41"/>
      <c r="C849" s="42"/>
      <c r="D849" s="227" t="s">
        <v>172</v>
      </c>
      <c r="E849" s="42"/>
      <c r="F849" s="228" t="s">
        <v>2665</v>
      </c>
      <c r="G849" s="42"/>
      <c r="H849" s="42"/>
      <c r="I849" s="229"/>
      <c r="J849" s="42"/>
      <c r="K849" s="42"/>
      <c r="L849" s="46"/>
      <c r="M849" s="230"/>
      <c r="N849" s="231"/>
      <c r="O849" s="86"/>
      <c r="P849" s="86"/>
      <c r="Q849" s="86"/>
      <c r="R849" s="86"/>
      <c r="S849" s="86"/>
      <c r="T849" s="87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T849" s="19" t="s">
        <v>172</v>
      </c>
      <c r="AU849" s="19" t="s">
        <v>81</v>
      </c>
    </row>
    <row r="850" spans="1:65" s="2" customFormat="1" ht="24.15" customHeight="1">
      <c r="A850" s="40"/>
      <c r="B850" s="41"/>
      <c r="C850" s="214" t="s">
        <v>1405</v>
      </c>
      <c r="D850" s="214" t="s">
        <v>165</v>
      </c>
      <c r="E850" s="215" t="s">
        <v>2667</v>
      </c>
      <c r="F850" s="216" t="s">
        <v>2668</v>
      </c>
      <c r="G850" s="217" t="s">
        <v>168</v>
      </c>
      <c r="H850" s="218">
        <v>32.327</v>
      </c>
      <c r="I850" s="219"/>
      <c r="J850" s="220">
        <f>ROUND(I850*H850,2)</f>
        <v>0</v>
      </c>
      <c r="K850" s="216" t="s">
        <v>169</v>
      </c>
      <c r="L850" s="46"/>
      <c r="M850" s="221" t="s">
        <v>19</v>
      </c>
      <c r="N850" s="222" t="s">
        <v>43</v>
      </c>
      <c r="O850" s="86"/>
      <c r="P850" s="223">
        <f>O850*H850</f>
        <v>0</v>
      </c>
      <c r="Q850" s="223">
        <v>0.00027</v>
      </c>
      <c r="R850" s="223">
        <f>Q850*H850</f>
        <v>0.00872829</v>
      </c>
      <c r="S850" s="223">
        <v>0</v>
      </c>
      <c r="T850" s="224">
        <f>S850*H850</f>
        <v>0</v>
      </c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R850" s="225" t="s">
        <v>278</v>
      </c>
      <c r="AT850" s="225" t="s">
        <v>165</v>
      </c>
      <c r="AU850" s="225" t="s">
        <v>81</v>
      </c>
      <c r="AY850" s="19" t="s">
        <v>163</v>
      </c>
      <c r="BE850" s="226">
        <f>IF(N850="základní",J850,0)</f>
        <v>0</v>
      </c>
      <c r="BF850" s="226">
        <f>IF(N850="snížená",J850,0)</f>
        <v>0</v>
      </c>
      <c r="BG850" s="226">
        <f>IF(N850="zákl. přenesená",J850,0)</f>
        <v>0</v>
      </c>
      <c r="BH850" s="226">
        <f>IF(N850="sníž. přenesená",J850,0)</f>
        <v>0</v>
      </c>
      <c r="BI850" s="226">
        <f>IF(N850="nulová",J850,0)</f>
        <v>0</v>
      </c>
      <c r="BJ850" s="19" t="s">
        <v>79</v>
      </c>
      <c r="BK850" s="226">
        <f>ROUND(I850*H850,2)</f>
        <v>0</v>
      </c>
      <c r="BL850" s="19" t="s">
        <v>278</v>
      </c>
      <c r="BM850" s="225" t="s">
        <v>2669</v>
      </c>
    </row>
    <row r="851" spans="1:47" s="2" customFormat="1" ht="12">
      <c r="A851" s="40"/>
      <c r="B851" s="41"/>
      <c r="C851" s="42"/>
      <c r="D851" s="227" t="s">
        <v>172</v>
      </c>
      <c r="E851" s="42"/>
      <c r="F851" s="228" t="s">
        <v>2670</v>
      </c>
      <c r="G851" s="42"/>
      <c r="H851" s="42"/>
      <c r="I851" s="229"/>
      <c r="J851" s="42"/>
      <c r="K851" s="42"/>
      <c r="L851" s="46"/>
      <c r="M851" s="230"/>
      <c r="N851" s="231"/>
      <c r="O851" s="86"/>
      <c r="P851" s="86"/>
      <c r="Q851" s="86"/>
      <c r="R851" s="86"/>
      <c r="S851" s="86"/>
      <c r="T851" s="87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T851" s="19" t="s">
        <v>172</v>
      </c>
      <c r="AU851" s="19" t="s">
        <v>81</v>
      </c>
    </row>
    <row r="852" spans="1:47" s="2" customFormat="1" ht="12">
      <c r="A852" s="40"/>
      <c r="B852" s="41"/>
      <c r="C852" s="42"/>
      <c r="D852" s="232" t="s">
        <v>174</v>
      </c>
      <c r="E852" s="42"/>
      <c r="F852" s="233" t="s">
        <v>2671</v>
      </c>
      <c r="G852" s="42"/>
      <c r="H852" s="42"/>
      <c r="I852" s="229"/>
      <c r="J852" s="42"/>
      <c r="K852" s="42"/>
      <c r="L852" s="46"/>
      <c r="M852" s="230"/>
      <c r="N852" s="231"/>
      <c r="O852" s="86"/>
      <c r="P852" s="86"/>
      <c r="Q852" s="86"/>
      <c r="R852" s="86"/>
      <c r="S852" s="86"/>
      <c r="T852" s="87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T852" s="19" t="s">
        <v>174</v>
      </c>
      <c r="AU852" s="19" t="s">
        <v>81</v>
      </c>
    </row>
    <row r="853" spans="1:51" s="13" customFormat="1" ht="12">
      <c r="A853" s="13"/>
      <c r="B853" s="234"/>
      <c r="C853" s="235"/>
      <c r="D853" s="227" t="s">
        <v>187</v>
      </c>
      <c r="E853" s="236" t="s">
        <v>19</v>
      </c>
      <c r="F853" s="237" t="s">
        <v>2672</v>
      </c>
      <c r="G853" s="235"/>
      <c r="H853" s="238">
        <v>9.72</v>
      </c>
      <c r="I853" s="239"/>
      <c r="J853" s="235"/>
      <c r="K853" s="235"/>
      <c r="L853" s="240"/>
      <c r="M853" s="241"/>
      <c r="N853" s="242"/>
      <c r="O853" s="242"/>
      <c r="P853" s="242"/>
      <c r="Q853" s="242"/>
      <c r="R853" s="242"/>
      <c r="S853" s="242"/>
      <c r="T853" s="24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T853" s="244" t="s">
        <v>187</v>
      </c>
      <c r="AU853" s="244" t="s">
        <v>81</v>
      </c>
      <c r="AV853" s="13" t="s">
        <v>81</v>
      </c>
      <c r="AW853" s="13" t="s">
        <v>33</v>
      </c>
      <c r="AX853" s="13" t="s">
        <v>72</v>
      </c>
      <c r="AY853" s="244" t="s">
        <v>163</v>
      </c>
    </row>
    <row r="854" spans="1:51" s="13" customFormat="1" ht="12">
      <c r="A854" s="13"/>
      <c r="B854" s="234"/>
      <c r="C854" s="235"/>
      <c r="D854" s="227" t="s">
        <v>187</v>
      </c>
      <c r="E854" s="236" t="s">
        <v>19</v>
      </c>
      <c r="F854" s="237" t="s">
        <v>2673</v>
      </c>
      <c r="G854" s="235"/>
      <c r="H854" s="238">
        <v>1.44</v>
      </c>
      <c r="I854" s="239"/>
      <c r="J854" s="235"/>
      <c r="K854" s="235"/>
      <c r="L854" s="240"/>
      <c r="M854" s="241"/>
      <c r="N854" s="242"/>
      <c r="O854" s="242"/>
      <c r="P854" s="242"/>
      <c r="Q854" s="242"/>
      <c r="R854" s="242"/>
      <c r="S854" s="242"/>
      <c r="T854" s="24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T854" s="244" t="s">
        <v>187</v>
      </c>
      <c r="AU854" s="244" t="s">
        <v>81</v>
      </c>
      <c r="AV854" s="13" t="s">
        <v>81</v>
      </c>
      <c r="AW854" s="13" t="s">
        <v>33</v>
      </c>
      <c r="AX854" s="13" t="s">
        <v>72</v>
      </c>
      <c r="AY854" s="244" t="s">
        <v>163</v>
      </c>
    </row>
    <row r="855" spans="1:51" s="13" customFormat="1" ht="12">
      <c r="A855" s="13"/>
      <c r="B855" s="234"/>
      <c r="C855" s="235"/>
      <c r="D855" s="227" t="s">
        <v>187</v>
      </c>
      <c r="E855" s="236" t="s">
        <v>19</v>
      </c>
      <c r="F855" s="237" t="s">
        <v>2674</v>
      </c>
      <c r="G855" s="235"/>
      <c r="H855" s="238">
        <v>0.48</v>
      </c>
      <c r="I855" s="239"/>
      <c r="J855" s="235"/>
      <c r="K855" s="235"/>
      <c r="L855" s="240"/>
      <c r="M855" s="241"/>
      <c r="N855" s="242"/>
      <c r="O855" s="242"/>
      <c r="P855" s="242"/>
      <c r="Q855" s="242"/>
      <c r="R855" s="242"/>
      <c r="S855" s="242"/>
      <c r="T855" s="24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T855" s="244" t="s">
        <v>187</v>
      </c>
      <c r="AU855" s="244" t="s">
        <v>81</v>
      </c>
      <c r="AV855" s="13" t="s">
        <v>81</v>
      </c>
      <c r="AW855" s="13" t="s">
        <v>33</v>
      </c>
      <c r="AX855" s="13" t="s">
        <v>72</v>
      </c>
      <c r="AY855" s="244" t="s">
        <v>163</v>
      </c>
    </row>
    <row r="856" spans="1:51" s="13" customFormat="1" ht="12">
      <c r="A856" s="13"/>
      <c r="B856" s="234"/>
      <c r="C856" s="235"/>
      <c r="D856" s="227" t="s">
        <v>187</v>
      </c>
      <c r="E856" s="236" t="s">
        <v>19</v>
      </c>
      <c r="F856" s="237" t="s">
        <v>2675</v>
      </c>
      <c r="G856" s="235"/>
      <c r="H856" s="238">
        <v>8.64</v>
      </c>
      <c r="I856" s="239"/>
      <c r="J856" s="235"/>
      <c r="K856" s="235"/>
      <c r="L856" s="240"/>
      <c r="M856" s="241"/>
      <c r="N856" s="242"/>
      <c r="O856" s="242"/>
      <c r="P856" s="242"/>
      <c r="Q856" s="242"/>
      <c r="R856" s="242"/>
      <c r="S856" s="242"/>
      <c r="T856" s="24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244" t="s">
        <v>187</v>
      </c>
      <c r="AU856" s="244" t="s">
        <v>81</v>
      </c>
      <c r="AV856" s="13" t="s">
        <v>81</v>
      </c>
      <c r="AW856" s="13" t="s">
        <v>33</v>
      </c>
      <c r="AX856" s="13" t="s">
        <v>72</v>
      </c>
      <c r="AY856" s="244" t="s">
        <v>163</v>
      </c>
    </row>
    <row r="857" spans="1:51" s="13" customFormat="1" ht="12">
      <c r="A857" s="13"/>
      <c r="B857" s="234"/>
      <c r="C857" s="235"/>
      <c r="D857" s="227" t="s">
        <v>187</v>
      </c>
      <c r="E857" s="236" t="s">
        <v>19</v>
      </c>
      <c r="F857" s="237" t="s">
        <v>2676</v>
      </c>
      <c r="G857" s="235"/>
      <c r="H857" s="238">
        <v>7.689</v>
      </c>
      <c r="I857" s="239"/>
      <c r="J857" s="235"/>
      <c r="K857" s="235"/>
      <c r="L857" s="240"/>
      <c r="M857" s="241"/>
      <c r="N857" s="242"/>
      <c r="O857" s="242"/>
      <c r="P857" s="242"/>
      <c r="Q857" s="242"/>
      <c r="R857" s="242"/>
      <c r="S857" s="242"/>
      <c r="T857" s="24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T857" s="244" t="s">
        <v>187</v>
      </c>
      <c r="AU857" s="244" t="s">
        <v>81</v>
      </c>
      <c r="AV857" s="13" t="s">
        <v>81</v>
      </c>
      <c r="AW857" s="13" t="s">
        <v>33</v>
      </c>
      <c r="AX857" s="13" t="s">
        <v>72</v>
      </c>
      <c r="AY857" s="244" t="s">
        <v>163</v>
      </c>
    </row>
    <row r="858" spans="1:51" s="13" customFormat="1" ht="12">
      <c r="A858" s="13"/>
      <c r="B858" s="234"/>
      <c r="C858" s="235"/>
      <c r="D858" s="227" t="s">
        <v>187</v>
      </c>
      <c r="E858" s="236" t="s">
        <v>19</v>
      </c>
      <c r="F858" s="237" t="s">
        <v>2677</v>
      </c>
      <c r="G858" s="235"/>
      <c r="H858" s="238">
        <v>4.358</v>
      </c>
      <c r="I858" s="239"/>
      <c r="J858" s="235"/>
      <c r="K858" s="235"/>
      <c r="L858" s="240"/>
      <c r="M858" s="241"/>
      <c r="N858" s="242"/>
      <c r="O858" s="242"/>
      <c r="P858" s="242"/>
      <c r="Q858" s="242"/>
      <c r="R858" s="242"/>
      <c r="S858" s="242"/>
      <c r="T858" s="24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T858" s="244" t="s">
        <v>187</v>
      </c>
      <c r="AU858" s="244" t="s">
        <v>81</v>
      </c>
      <c r="AV858" s="13" t="s">
        <v>81</v>
      </c>
      <c r="AW858" s="13" t="s">
        <v>33</v>
      </c>
      <c r="AX858" s="13" t="s">
        <v>72</v>
      </c>
      <c r="AY858" s="244" t="s">
        <v>163</v>
      </c>
    </row>
    <row r="859" spans="1:51" s="14" customFormat="1" ht="12">
      <c r="A859" s="14"/>
      <c r="B859" s="245"/>
      <c r="C859" s="246"/>
      <c r="D859" s="227" t="s">
        <v>187</v>
      </c>
      <c r="E859" s="247" t="s">
        <v>19</v>
      </c>
      <c r="F859" s="248" t="s">
        <v>190</v>
      </c>
      <c r="G859" s="246"/>
      <c r="H859" s="249">
        <v>32.327</v>
      </c>
      <c r="I859" s="250"/>
      <c r="J859" s="246"/>
      <c r="K859" s="246"/>
      <c r="L859" s="251"/>
      <c r="M859" s="252"/>
      <c r="N859" s="253"/>
      <c r="O859" s="253"/>
      <c r="P859" s="253"/>
      <c r="Q859" s="253"/>
      <c r="R859" s="253"/>
      <c r="S859" s="253"/>
      <c r="T859" s="25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T859" s="255" t="s">
        <v>187</v>
      </c>
      <c r="AU859" s="255" t="s">
        <v>81</v>
      </c>
      <c r="AV859" s="14" t="s">
        <v>170</v>
      </c>
      <c r="AW859" s="14" t="s">
        <v>33</v>
      </c>
      <c r="AX859" s="14" t="s">
        <v>79</v>
      </c>
      <c r="AY859" s="255" t="s">
        <v>163</v>
      </c>
    </row>
    <row r="860" spans="1:65" s="2" customFormat="1" ht="24.15" customHeight="1">
      <c r="A860" s="40"/>
      <c r="B860" s="41"/>
      <c r="C860" s="256" t="s">
        <v>1413</v>
      </c>
      <c r="D860" s="256" t="s">
        <v>279</v>
      </c>
      <c r="E860" s="257" t="s">
        <v>2678</v>
      </c>
      <c r="F860" s="258" t="s">
        <v>2679</v>
      </c>
      <c r="G860" s="259" t="s">
        <v>168</v>
      </c>
      <c r="H860" s="260">
        <v>32.327</v>
      </c>
      <c r="I860" s="261"/>
      <c r="J860" s="262">
        <f>ROUND(I860*H860,2)</f>
        <v>0</v>
      </c>
      <c r="K860" s="258" t="s">
        <v>169</v>
      </c>
      <c r="L860" s="263"/>
      <c r="M860" s="264" t="s">
        <v>19</v>
      </c>
      <c r="N860" s="265" t="s">
        <v>43</v>
      </c>
      <c r="O860" s="86"/>
      <c r="P860" s="223">
        <f>O860*H860</f>
        <v>0</v>
      </c>
      <c r="Q860" s="223">
        <v>0.03681</v>
      </c>
      <c r="R860" s="223">
        <f>Q860*H860</f>
        <v>1.18995687</v>
      </c>
      <c r="S860" s="223">
        <v>0</v>
      </c>
      <c r="T860" s="224">
        <f>S860*H860</f>
        <v>0</v>
      </c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R860" s="225" t="s">
        <v>381</v>
      </c>
      <c r="AT860" s="225" t="s">
        <v>279</v>
      </c>
      <c r="AU860" s="225" t="s">
        <v>81</v>
      </c>
      <c r="AY860" s="19" t="s">
        <v>163</v>
      </c>
      <c r="BE860" s="226">
        <f>IF(N860="základní",J860,0)</f>
        <v>0</v>
      </c>
      <c r="BF860" s="226">
        <f>IF(N860="snížená",J860,0)</f>
        <v>0</v>
      </c>
      <c r="BG860" s="226">
        <f>IF(N860="zákl. přenesená",J860,0)</f>
        <v>0</v>
      </c>
      <c r="BH860" s="226">
        <f>IF(N860="sníž. přenesená",J860,0)</f>
        <v>0</v>
      </c>
      <c r="BI860" s="226">
        <f>IF(N860="nulová",J860,0)</f>
        <v>0</v>
      </c>
      <c r="BJ860" s="19" t="s">
        <v>79</v>
      </c>
      <c r="BK860" s="226">
        <f>ROUND(I860*H860,2)</f>
        <v>0</v>
      </c>
      <c r="BL860" s="19" t="s">
        <v>278</v>
      </c>
      <c r="BM860" s="225" t="s">
        <v>2680</v>
      </c>
    </row>
    <row r="861" spans="1:47" s="2" customFormat="1" ht="12">
      <c r="A861" s="40"/>
      <c r="B861" s="41"/>
      <c r="C861" s="42"/>
      <c r="D861" s="227" t="s">
        <v>172</v>
      </c>
      <c r="E861" s="42"/>
      <c r="F861" s="228" t="s">
        <v>2679</v>
      </c>
      <c r="G861" s="42"/>
      <c r="H861" s="42"/>
      <c r="I861" s="229"/>
      <c r="J861" s="42"/>
      <c r="K861" s="42"/>
      <c r="L861" s="46"/>
      <c r="M861" s="230"/>
      <c r="N861" s="231"/>
      <c r="O861" s="86"/>
      <c r="P861" s="86"/>
      <c r="Q861" s="86"/>
      <c r="R861" s="86"/>
      <c r="S861" s="86"/>
      <c r="T861" s="87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T861" s="19" t="s">
        <v>172</v>
      </c>
      <c r="AU861" s="19" t="s">
        <v>81</v>
      </c>
    </row>
    <row r="862" spans="1:47" s="2" customFormat="1" ht="12">
      <c r="A862" s="40"/>
      <c r="B862" s="41"/>
      <c r="C862" s="42"/>
      <c r="D862" s="227" t="s">
        <v>301</v>
      </c>
      <c r="E862" s="42"/>
      <c r="F862" s="266" t="s">
        <v>2681</v>
      </c>
      <c r="G862" s="42"/>
      <c r="H862" s="42"/>
      <c r="I862" s="229"/>
      <c r="J862" s="42"/>
      <c r="K862" s="42"/>
      <c r="L862" s="46"/>
      <c r="M862" s="230"/>
      <c r="N862" s="231"/>
      <c r="O862" s="86"/>
      <c r="P862" s="86"/>
      <c r="Q862" s="86"/>
      <c r="R862" s="86"/>
      <c r="S862" s="86"/>
      <c r="T862" s="87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T862" s="19" t="s">
        <v>301</v>
      </c>
      <c r="AU862" s="19" t="s">
        <v>81</v>
      </c>
    </row>
    <row r="863" spans="1:65" s="2" customFormat="1" ht="16.5" customHeight="1">
      <c r="A863" s="40"/>
      <c r="B863" s="41"/>
      <c r="C863" s="256" t="s">
        <v>1422</v>
      </c>
      <c r="D863" s="256" t="s">
        <v>279</v>
      </c>
      <c r="E863" s="257" t="s">
        <v>2682</v>
      </c>
      <c r="F863" s="258" t="s">
        <v>2683</v>
      </c>
      <c r="G863" s="259" t="s">
        <v>297</v>
      </c>
      <c r="H863" s="260">
        <v>4</v>
      </c>
      <c r="I863" s="261"/>
      <c r="J863" s="262">
        <f>ROUND(I863*H863,2)</f>
        <v>0</v>
      </c>
      <c r="K863" s="258" t="s">
        <v>19</v>
      </c>
      <c r="L863" s="263"/>
      <c r="M863" s="264" t="s">
        <v>19</v>
      </c>
      <c r="N863" s="265" t="s">
        <v>43</v>
      </c>
      <c r="O863" s="86"/>
      <c r="P863" s="223">
        <f>O863*H863</f>
        <v>0</v>
      </c>
      <c r="Q863" s="223">
        <v>0</v>
      </c>
      <c r="R863" s="223">
        <f>Q863*H863</f>
        <v>0</v>
      </c>
      <c r="S863" s="223">
        <v>0</v>
      </c>
      <c r="T863" s="224">
        <f>S863*H863</f>
        <v>0</v>
      </c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R863" s="225" t="s">
        <v>381</v>
      </c>
      <c r="AT863" s="225" t="s">
        <v>279</v>
      </c>
      <c r="AU863" s="225" t="s">
        <v>81</v>
      </c>
      <c r="AY863" s="19" t="s">
        <v>163</v>
      </c>
      <c r="BE863" s="226">
        <f>IF(N863="základní",J863,0)</f>
        <v>0</v>
      </c>
      <c r="BF863" s="226">
        <f>IF(N863="snížená",J863,0)</f>
        <v>0</v>
      </c>
      <c r="BG863" s="226">
        <f>IF(N863="zákl. přenesená",J863,0)</f>
        <v>0</v>
      </c>
      <c r="BH863" s="226">
        <f>IF(N863="sníž. přenesená",J863,0)</f>
        <v>0</v>
      </c>
      <c r="BI863" s="226">
        <f>IF(N863="nulová",J863,0)</f>
        <v>0</v>
      </c>
      <c r="BJ863" s="19" t="s">
        <v>79</v>
      </c>
      <c r="BK863" s="226">
        <f>ROUND(I863*H863,2)</f>
        <v>0</v>
      </c>
      <c r="BL863" s="19" t="s">
        <v>278</v>
      </c>
      <c r="BM863" s="225" t="s">
        <v>2684</v>
      </c>
    </row>
    <row r="864" spans="1:47" s="2" customFormat="1" ht="12">
      <c r="A864" s="40"/>
      <c r="B864" s="41"/>
      <c r="C864" s="42"/>
      <c r="D864" s="227" t="s">
        <v>172</v>
      </c>
      <c r="E864" s="42"/>
      <c r="F864" s="228" t="s">
        <v>2683</v>
      </c>
      <c r="G864" s="42"/>
      <c r="H864" s="42"/>
      <c r="I864" s="229"/>
      <c r="J864" s="42"/>
      <c r="K864" s="42"/>
      <c r="L864" s="46"/>
      <c r="M864" s="230"/>
      <c r="N864" s="231"/>
      <c r="O864" s="86"/>
      <c r="P864" s="86"/>
      <c r="Q864" s="86"/>
      <c r="R864" s="86"/>
      <c r="S864" s="86"/>
      <c r="T864" s="87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T864" s="19" t="s">
        <v>172</v>
      </c>
      <c r="AU864" s="19" t="s">
        <v>81</v>
      </c>
    </row>
    <row r="865" spans="1:65" s="2" customFormat="1" ht="16.5" customHeight="1">
      <c r="A865" s="40"/>
      <c r="B865" s="41"/>
      <c r="C865" s="256" t="s">
        <v>1428</v>
      </c>
      <c r="D865" s="256" t="s">
        <v>279</v>
      </c>
      <c r="E865" s="257" t="s">
        <v>2685</v>
      </c>
      <c r="F865" s="258" t="s">
        <v>2686</v>
      </c>
      <c r="G865" s="259" t="s">
        <v>297</v>
      </c>
      <c r="H865" s="260">
        <v>1</v>
      </c>
      <c r="I865" s="261"/>
      <c r="J865" s="262">
        <f>ROUND(I865*H865,2)</f>
        <v>0</v>
      </c>
      <c r="K865" s="258" t="s">
        <v>19</v>
      </c>
      <c r="L865" s="263"/>
      <c r="M865" s="264" t="s">
        <v>19</v>
      </c>
      <c r="N865" s="265" t="s">
        <v>43</v>
      </c>
      <c r="O865" s="86"/>
      <c r="P865" s="223">
        <f>O865*H865</f>
        <v>0</v>
      </c>
      <c r="Q865" s="223">
        <v>0</v>
      </c>
      <c r="R865" s="223">
        <f>Q865*H865</f>
        <v>0</v>
      </c>
      <c r="S865" s="223">
        <v>0</v>
      </c>
      <c r="T865" s="224">
        <f>S865*H865</f>
        <v>0</v>
      </c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R865" s="225" t="s">
        <v>381</v>
      </c>
      <c r="AT865" s="225" t="s">
        <v>279</v>
      </c>
      <c r="AU865" s="225" t="s">
        <v>81</v>
      </c>
      <c r="AY865" s="19" t="s">
        <v>163</v>
      </c>
      <c r="BE865" s="226">
        <f>IF(N865="základní",J865,0)</f>
        <v>0</v>
      </c>
      <c r="BF865" s="226">
        <f>IF(N865="snížená",J865,0)</f>
        <v>0</v>
      </c>
      <c r="BG865" s="226">
        <f>IF(N865="zákl. přenesená",J865,0)</f>
        <v>0</v>
      </c>
      <c r="BH865" s="226">
        <f>IF(N865="sníž. přenesená",J865,0)</f>
        <v>0</v>
      </c>
      <c r="BI865" s="226">
        <f>IF(N865="nulová",J865,0)</f>
        <v>0</v>
      </c>
      <c r="BJ865" s="19" t="s">
        <v>79</v>
      </c>
      <c r="BK865" s="226">
        <f>ROUND(I865*H865,2)</f>
        <v>0</v>
      </c>
      <c r="BL865" s="19" t="s">
        <v>278</v>
      </c>
      <c r="BM865" s="225" t="s">
        <v>2687</v>
      </c>
    </row>
    <row r="866" spans="1:47" s="2" customFormat="1" ht="12">
      <c r="A866" s="40"/>
      <c r="B866" s="41"/>
      <c r="C866" s="42"/>
      <c r="D866" s="227" t="s">
        <v>172</v>
      </c>
      <c r="E866" s="42"/>
      <c r="F866" s="228" t="s">
        <v>2686</v>
      </c>
      <c r="G866" s="42"/>
      <c r="H866" s="42"/>
      <c r="I866" s="229"/>
      <c r="J866" s="42"/>
      <c r="K866" s="42"/>
      <c r="L866" s="46"/>
      <c r="M866" s="230"/>
      <c r="N866" s="231"/>
      <c r="O866" s="86"/>
      <c r="P866" s="86"/>
      <c r="Q866" s="86"/>
      <c r="R866" s="86"/>
      <c r="S866" s="86"/>
      <c r="T866" s="87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T866" s="19" t="s">
        <v>172</v>
      </c>
      <c r="AU866" s="19" t="s">
        <v>81</v>
      </c>
    </row>
    <row r="867" spans="1:65" s="2" customFormat="1" ht="24.15" customHeight="1">
      <c r="A867" s="40"/>
      <c r="B867" s="41"/>
      <c r="C867" s="214" t="s">
        <v>1434</v>
      </c>
      <c r="D867" s="214" t="s">
        <v>165</v>
      </c>
      <c r="E867" s="215" t="s">
        <v>2688</v>
      </c>
      <c r="F867" s="216" t="s">
        <v>2689</v>
      </c>
      <c r="G867" s="217" t="s">
        <v>168</v>
      </c>
      <c r="H867" s="218">
        <v>171.876</v>
      </c>
      <c r="I867" s="219"/>
      <c r="J867" s="220">
        <f>ROUND(I867*H867,2)</f>
        <v>0</v>
      </c>
      <c r="K867" s="216" t="s">
        <v>169</v>
      </c>
      <c r="L867" s="46"/>
      <c r="M867" s="221" t="s">
        <v>19</v>
      </c>
      <c r="N867" s="222" t="s">
        <v>43</v>
      </c>
      <c r="O867" s="86"/>
      <c r="P867" s="223">
        <f>O867*H867</f>
        <v>0</v>
      </c>
      <c r="Q867" s="223">
        <v>0.00026</v>
      </c>
      <c r="R867" s="223">
        <f>Q867*H867</f>
        <v>0.04468776</v>
      </c>
      <c r="S867" s="223">
        <v>0</v>
      </c>
      <c r="T867" s="224">
        <f>S867*H867</f>
        <v>0</v>
      </c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R867" s="225" t="s">
        <v>278</v>
      </c>
      <c r="AT867" s="225" t="s">
        <v>165</v>
      </c>
      <c r="AU867" s="225" t="s">
        <v>81</v>
      </c>
      <c r="AY867" s="19" t="s">
        <v>163</v>
      </c>
      <c r="BE867" s="226">
        <f>IF(N867="základní",J867,0)</f>
        <v>0</v>
      </c>
      <c r="BF867" s="226">
        <f>IF(N867="snížená",J867,0)</f>
        <v>0</v>
      </c>
      <c r="BG867" s="226">
        <f>IF(N867="zákl. přenesená",J867,0)</f>
        <v>0</v>
      </c>
      <c r="BH867" s="226">
        <f>IF(N867="sníž. přenesená",J867,0)</f>
        <v>0</v>
      </c>
      <c r="BI867" s="226">
        <f>IF(N867="nulová",J867,0)</f>
        <v>0</v>
      </c>
      <c r="BJ867" s="19" t="s">
        <v>79</v>
      </c>
      <c r="BK867" s="226">
        <f>ROUND(I867*H867,2)</f>
        <v>0</v>
      </c>
      <c r="BL867" s="19" t="s">
        <v>278</v>
      </c>
      <c r="BM867" s="225" t="s">
        <v>2690</v>
      </c>
    </row>
    <row r="868" spans="1:47" s="2" customFormat="1" ht="12">
      <c r="A868" s="40"/>
      <c r="B868" s="41"/>
      <c r="C868" s="42"/>
      <c r="D868" s="227" t="s">
        <v>172</v>
      </c>
      <c r="E868" s="42"/>
      <c r="F868" s="228" t="s">
        <v>2691</v>
      </c>
      <c r="G868" s="42"/>
      <c r="H868" s="42"/>
      <c r="I868" s="229"/>
      <c r="J868" s="42"/>
      <c r="K868" s="42"/>
      <c r="L868" s="46"/>
      <c r="M868" s="230"/>
      <c r="N868" s="231"/>
      <c r="O868" s="86"/>
      <c r="P868" s="86"/>
      <c r="Q868" s="86"/>
      <c r="R868" s="86"/>
      <c r="S868" s="86"/>
      <c r="T868" s="87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T868" s="19" t="s">
        <v>172</v>
      </c>
      <c r="AU868" s="19" t="s">
        <v>81</v>
      </c>
    </row>
    <row r="869" spans="1:47" s="2" customFormat="1" ht="12">
      <c r="A869" s="40"/>
      <c r="B869" s="41"/>
      <c r="C869" s="42"/>
      <c r="D869" s="232" t="s">
        <v>174</v>
      </c>
      <c r="E869" s="42"/>
      <c r="F869" s="233" t="s">
        <v>2692</v>
      </c>
      <c r="G869" s="42"/>
      <c r="H869" s="42"/>
      <c r="I869" s="229"/>
      <c r="J869" s="42"/>
      <c r="K869" s="42"/>
      <c r="L869" s="46"/>
      <c r="M869" s="230"/>
      <c r="N869" s="231"/>
      <c r="O869" s="86"/>
      <c r="P869" s="86"/>
      <c r="Q869" s="86"/>
      <c r="R869" s="86"/>
      <c r="S869" s="86"/>
      <c r="T869" s="87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T869" s="19" t="s">
        <v>174</v>
      </c>
      <c r="AU869" s="19" t="s">
        <v>81</v>
      </c>
    </row>
    <row r="870" spans="1:51" s="13" customFormat="1" ht="12">
      <c r="A870" s="13"/>
      <c r="B870" s="234"/>
      <c r="C870" s="235"/>
      <c r="D870" s="227" t="s">
        <v>187</v>
      </c>
      <c r="E870" s="236" t="s">
        <v>19</v>
      </c>
      <c r="F870" s="237" t="s">
        <v>2693</v>
      </c>
      <c r="G870" s="235"/>
      <c r="H870" s="238">
        <v>5.04</v>
      </c>
      <c r="I870" s="239"/>
      <c r="J870" s="235"/>
      <c r="K870" s="235"/>
      <c r="L870" s="240"/>
      <c r="M870" s="241"/>
      <c r="N870" s="242"/>
      <c r="O870" s="242"/>
      <c r="P870" s="242"/>
      <c r="Q870" s="242"/>
      <c r="R870" s="242"/>
      <c r="S870" s="242"/>
      <c r="T870" s="24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44" t="s">
        <v>187</v>
      </c>
      <c r="AU870" s="244" t="s">
        <v>81</v>
      </c>
      <c r="AV870" s="13" t="s">
        <v>81</v>
      </c>
      <c r="AW870" s="13" t="s">
        <v>33</v>
      </c>
      <c r="AX870" s="13" t="s">
        <v>72</v>
      </c>
      <c r="AY870" s="244" t="s">
        <v>163</v>
      </c>
    </row>
    <row r="871" spans="1:51" s="13" customFormat="1" ht="12">
      <c r="A871" s="13"/>
      <c r="B871" s="234"/>
      <c r="C871" s="235"/>
      <c r="D871" s="227" t="s">
        <v>187</v>
      </c>
      <c r="E871" s="236" t="s">
        <v>19</v>
      </c>
      <c r="F871" s="237" t="s">
        <v>2694</v>
      </c>
      <c r="G871" s="235"/>
      <c r="H871" s="238">
        <v>52.92</v>
      </c>
      <c r="I871" s="239"/>
      <c r="J871" s="235"/>
      <c r="K871" s="235"/>
      <c r="L871" s="240"/>
      <c r="M871" s="241"/>
      <c r="N871" s="242"/>
      <c r="O871" s="242"/>
      <c r="P871" s="242"/>
      <c r="Q871" s="242"/>
      <c r="R871" s="242"/>
      <c r="S871" s="242"/>
      <c r="T871" s="24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44" t="s">
        <v>187</v>
      </c>
      <c r="AU871" s="244" t="s">
        <v>81</v>
      </c>
      <c r="AV871" s="13" t="s">
        <v>81</v>
      </c>
      <c r="AW871" s="13" t="s">
        <v>33</v>
      </c>
      <c r="AX871" s="13" t="s">
        <v>72</v>
      </c>
      <c r="AY871" s="244" t="s">
        <v>163</v>
      </c>
    </row>
    <row r="872" spans="1:51" s="13" customFormat="1" ht="12">
      <c r="A872" s="13"/>
      <c r="B872" s="234"/>
      <c r="C872" s="235"/>
      <c r="D872" s="227" t="s">
        <v>187</v>
      </c>
      <c r="E872" s="236" t="s">
        <v>19</v>
      </c>
      <c r="F872" s="237" t="s">
        <v>2695</v>
      </c>
      <c r="G872" s="235"/>
      <c r="H872" s="238">
        <v>95.76</v>
      </c>
      <c r="I872" s="239"/>
      <c r="J872" s="235"/>
      <c r="K872" s="235"/>
      <c r="L872" s="240"/>
      <c r="M872" s="241"/>
      <c r="N872" s="242"/>
      <c r="O872" s="242"/>
      <c r="P872" s="242"/>
      <c r="Q872" s="242"/>
      <c r="R872" s="242"/>
      <c r="S872" s="242"/>
      <c r="T872" s="24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44" t="s">
        <v>187</v>
      </c>
      <c r="AU872" s="244" t="s">
        <v>81</v>
      </c>
      <c r="AV872" s="13" t="s">
        <v>81</v>
      </c>
      <c r="AW872" s="13" t="s">
        <v>33</v>
      </c>
      <c r="AX872" s="13" t="s">
        <v>72</v>
      </c>
      <c r="AY872" s="244" t="s">
        <v>163</v>
      </c>
    </row>
    <row r="873" spans="1:51" s="13" customFormat="1" ht="12">
      <c r="A873" s="13"/>
      <c r="B873" s="234"/>
      <c r="C873" s="235"/>
      <c r="D873" s="227" t="s">
        <v>187</v>
      </c>
      <c r="E873" s="236" t="s">
        <v>19</v>
      </c>
      <c r="F873" s="237" t="s">
        <v>2696</v>
      </c>
      <c r="G873" s="235"/>
      <c r="H873" s="238">
        <v>4.2</v>
      </c>
      <c r="I873" s="239"/>
      <c r="J873" s="235"/>
      <c r="K873" s="235"/>
      <c r="L873" s="240"/>
      <c r="M873" s="241"/>
      <c r="N873" s="242"/>
      <c r="O873" s="242"/>
      <c r="P873" s="242"/>
      <c r="Q873" s="242"/>
      <c r="R873" s="242"/>
      <c r="S873" s="242"/>
      <c r="T873" s="24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T873" s="244" t="s">
        <v>187</v>
      </c>
      <c r="AU873" s="244" t="s">
        <v>81</v>
      </c>
      <c r="AV873" s="13" t="s">
        <v>81</v>
      </c>
      <c r="AW873" s="13" t="s">
        <v>33</v>
      </c>
      <c r="AX873" s="13" t="s">
        <v>72</v>
      </c>
      <c r="AY873" s="244" t="s">
        <v>163</v>
      </c>
    </row>
    <row r="874" spans="1:51" s="13" customFormat="1" ht="12">
      <c r="A874" s="13"/>
      <c r="B874" s="234"/>
      <c r="C874" s="235"/>
      <c r="D874" s="227" t="s">
        <v>187</v>
      </c>
      <c r="E874" s="236" t="s">
        <v>19</v>
      </c>
      <c r="F874" s="237" t="s">
        <v>2697</v>
      </c>
      <c r="G874" s="235"/>
      <c r="H874" s="238">
        <v>3.78</v>
      </c>
      <c r="I874" s="239"/>
      <c r="J874" s="235"/>
      <c r="K874" s="235"/>
      <c r="L874" s="240"/>
      <c r="M874" s="241"/>
      <c r="N874" s="242"/>
      <c r="O874" s="242"/>
      <c r="P874" s="242"/>
      <c r="Q874" s="242"/>
      <c r="R874" s="242"/>
      <c r="S874" s="242"/>
      <c r="T874" s="24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T874" s="244" t="s">
        <v>187</v>
      </c>
      <c r="AU874" s="244" t="s">
        <v>81</v>
      </c>
      <c r="AV874" s="13" t="s">
        <v>81</v>
      </c>
      <c r="AW874" s="13" t="s">
        <v>33</v>
      </c>
      <c r="AX874" s="13" t="s">
        <v>72</v>
      </c>
      <c r="AY874" s="244" t="s">
        <v>163</v>
      </c>
    </row>
    <row r="875" spans="1:51" s="13" customFormat="1" ht="12">
      <c r="A875" s="13"/>
      <c r="B875" s="234"/>
      <c r="C875" s="235"/>
      <c r="D875" s="227" t="s">
        <v>187</v>
      </c>
      <c r="E875" s="236" t="s">
        <v>19</v>
      </c>
      <c r="F875" s="237" t="s">
        <v>2698</v>
      </c>
      <c r="G875" s="235"/>
      <c r="H875" s="238">
        <v>10.176</v>
      </c>
      <c r="I875" s="239"/>
      <c r="J875" s="235"/>
      <c r="K875" s="235"/>
      <c r="L875" s="240"/>
      <c r="M875" s="241"/>
      <c r="N875" s="242"/>
      <c r="O875" s="242"/>
      <c r="P875" s="242"/>
      <c r="Q875" s="242"/>
      <c r="R875" s="242"/>
      <c r="S875" s="242"/>
      <c r="T875" s="24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44" t="s">
        <v>187</v>
      </c>
      <c r="AU875" s="244" t="s">
        <v>81</v>
      </c>
      <c r="AV875" s="13" t="s">
        <v>81</v>
      </c>
      <c r="AW875" s="13" t="s">
        <v>33</v>
      </c>
      <c r="AX875" s="13" t="s">
        <v>72</v>
      </c>
      <c r="AY875" s="244" t="s">
        <v>163</v>
      </c>
    </row>
    <row r="876" spans="1:51" s="14" customFormat="1" ht="12">
      <c r="A876" s="14"/>
      <c r="B876" s="245"/>
      <c r="C876" s="246"/>
      <c r="D876" s="227" t="s">
        <v>187</v>
      </c>
      <c r="E876" s="247" t="s">
        <v>19</v>
      </c>
      <c r="F876" s="248" t="s">
        <v>190</v>
      </c>
      <c r="G876" s="246"/>
      <c r="H876" s="249">
        <v>171.87599999999998</v>
      </c>
      <c r="I876" s="250"/>
      <c r="J876" s="246"/>
      <c r="K876" s="246"/>
      <c r="L876" s="251"/>
      <c r="M876" s="252"/>
      <c r="N876" s="253"/>
      <c r="O876" s="253"/>
      <c r="P876" s="253"/>
      <c r="Q876" s="253"/>
      <c r="R876" s="253"/>
      <c r="S876" s="253"/>
      <c r="T876" s="25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T876" s="255" t="s">
        <v>187</v>
      </c>
      <c r="AU876" s="255" t="s">
        <v>81</v>
      </c>
      <c r="AV876" s="14" t="s">
        <v>170</v>
      </c>
      <c r="AW876" s="14" t="s">
        <v>33</v>
      </c>
      <c r="AX876" s="14" t="s">
        <v>79</v>
      </c>
      <c r="AY876" s="255" t="s">
        <v>163</v>
      </c>
    </row>
    <row r="877" spans="1:65" s="2" customFormat="1" ht="24.15" customHeight="1">
      <c r="A877" s="40"/>
      <c r="B877" s="41"/>
      <c r="C877" s="256" t="s">
        <v>1440</v>
      </c>
      <c r="D877" s="256" t="s">
        <v>279</v>
      </c>
      <c r="E877" s="257" t="s">
        <v>2699</v>
      </c>
      <c r="F877" s="258" t="s">
        <v>2700</v>
      </c>
      <c r="G877" s="259" t="s">
        <v>168</v>
      </c>
      <c r="H877" s="260">
        <v>171.876</v>
      </c>
      <c r="I877" s="261"/>
      <c r="J877" s="262">
        <f>ROUND(I877*H877,2)</f>
        <v>0</v>
      </c>
      <c r="K877" s="258" t="s">
        <v>169</v>
      </c>
      <c r="L877" s="263"/>
      <c r="M877" s="264" t="s">
        <v>19</v>
      </c>
      <c r="N877" s="265" t="s">
        <v>43</v>
      </c>
      <c r="O877" s="86"/>
      <c r="P877" s="223">
        <f>O877*H877</f>
        <v>0</v>
      </c>
      <c r="Q877" s="223">
        <v>0.03611</v>
      </c>
      <c r="R877" s="223">
        <f>Q877*H877</f>
        <v>6.2064423600000005</v>
      </c>
      <c r="S877" s="223">
        <v>0</v>
      </c>
      <c r="T877" s="224">
        <f>S877*H877</f>
        <v>0</v>
      </c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R877" s="225" t="s">
        <v>381</v>
      </c>
      <c r="AT877" s="225" t="s">
        <v>279</v>
      </c>
      <c r="AU877" s="225" t="s">
        <v>81</v>
      </c>
      <c r="AY877" s="19" t="s">
        <v>163</v>
      </c>
      <c r="BE877" s="226">
        <f>IF(N877="základní",J877,0)</f>
        <v>0</v>
      </c>
      <c r="BF877" s="226">
        <f>IF(N877="snížená",J877,0)</f>
        <v>0</v>
      </c>
      <c r="BG877" s="226">
        <f>IF(N877="zákl. přenesená",J877,0)</f>
        <v>0</v>
      </c>
      <c r="BH877" s="226">
        <f>IF(N877="sníž. přenesená",J877,0)</f>
        <v>0</v>
      </c>
      <c r="BI877" s="226">
        <f>IF(N877="nulová",J877,0)</f>
        <v>0</v>
      </c>
      <c r="BJ877" s="19" t="s">
        <v>79</v>
      </c>
      <c r="BK877" s="226">
        <f>ROUND(I877*H877,2)</f>
        <v>0</v>
      </c>
      <c r="BL877" s="19" t="s">
        <v>278</v>
      </c>
      <c r="BM877" s="225" t="s">
        <v>2701</v>
      </c>
    </row>
    <row r="878" spans="1:47" s="2" customFormat="1" ht="12">
      <c r="A878" s="40"/>
      <c r="B878" s="41"/>
      <c r="C878" s="42"/>
      <c r="D878" s="227" t="s">
        <v>172</v>
      </c>
      <c r="E878" s="42"/>
      <c r="F878" s="228" t="s">
        <v>2700</v>
      </c>
      <c r="G878" s="42"/>
      <c r="H878" s="42"/>
      <c r="I878" s="229"/>
      <c r="J878" s="42"/>
      <c r="K878" s="42"/>
      <c r="L878" s="46"/>
      <c r="M878" s="230"/>
      <c r="N878" s="231"/>
      <c r="O878" s="86"/>
      <c r="P878" s="86"/>
      <c r="Q878" s="86"/>
      <c r="R878" s="86"/>
      <c r="S878" s="86"/>
      <c r="T878" s="87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T878" s="19" t="s">
        <v>172</v>
      </c>
      <c r="AU878" s="19" t="s">
        <v>81</v>
      </c>
    </row>
    <row r="879" spans="1:47" s="2" customFormat="1" ht="12">
      <c r="A879" s="40"/>
      <c r="B879" s="41"/>
      <c r="C879" s="42"/>
      <c r="D879" s="227" t="s">
        <v>301</v>
      </c>
      <c r="E879" s="42"/>
      <c r="F879" s="266" t="s">
        <v>2702</v>
      </c>
      <c r="G879" s="42"/>
      <c r="H879" s="42"/>
      <c r="I879" s="229"/>
      <c r="J879" s="42"/>
      <c r="K879" s="42"/>
      <c r="L879" s="46"/>
      <c r="M879" s="230"/>
      <c r="N879" s="231"/>
      <c r="O879" s="86"/>
      <c r="P879" s="86"/>
      <c r="Q879" s="86"/>
      <c r="R879" s="86"/>
      <c r="S879" s="86"/>
      <c r="T879" s="87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T879" s="19" t="s">
        <v>301</v>
      </c>
      <c r="AU879" s="19" t="s">
        <v>81</v>
      </c>
    </row>
    <row r="880" spans="1:65" s="2" customFormat="1" ht="24.15" customHeight="1">
      <c r="A880" s="40"/>
      <c r="B880" s="41"/>
      <c r="C880" s="214" t="s">
        <v>1448</v>
      </c>
      <c r="D880" s="214" t="s">
        <v>165</v>
      </c>
      <c r="E880" s="215" t="s">
        <v>2703</v>
      </c>
      <c r="F880" s="216" t="s">
        <v>2704</v>
      </c>
      <c r="G880" s="217" t="s">
        <v>232</v>
      </c>
      <c r="H880" s="218">
        <v>9.9</v>
      </c>
      <c r="I880" s="219"/>
      <c r="J880" s="220">
        <f>ROUND(I880*H880,2)</f>
        <v>0</v>
      </c>
      <c r="K880" s="216" t="s">
        <v>169</v>
      </c>
      <c r="L880" s="46"/>
      <c r="M880" s="221" t="s">
        <v>19</v>
      </c>
      <c r="N880" s="222" t="s">
        <v>43</v>
      </c>
      <c r="O880" s="86"/>
      <c r="P880" s="223">
        <f>O880*H880</f>
        <v>0</v>
      </c>
      <c r="Q880" s="223">
        <v>0</v>
      </c>
      <c r="R880" s="223">
        <f>Q880*H880</f>
        <v>0</v>
      </c>
      <c r="S880" s="223">
        <v>0</v>
      </c>
      <c r="T880" s="224">
        <f>S880*H880</f>
        <v>0</v>
      </c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R880" s="225" t="s">
        <v>278</v>
      </c>
      <c r="AT880" s="225" t="s">
        <v>165</v>
      </c>
      <c r="AU880" s="225" t="s">
        <v>81</v>
      </c>
      <c r="AY880" s="19" t="s">
        <v>163</v>
      </c>
      <c r="BE880" s="226">
        <f>IF(N880="základní",J880,0)</f>
        <v>0</v>
      </c>
      <c r="BF880" s="226">
        <f>IF(N880="snížená",J880,0)</f>
        <v>0</v>
      </c>
      <c r="BG880" s="226">
        <f>IF(N880="zákl. přenesená",J880,0)</f>
        <v>0</v>
      </c>
      <c r="BH880" s="226">
        <f>IF(N880="sníž. přenesená",J880,0)</f>
        <v>0</v>
      </c>
      <c r="BI880" s="226">
        <f>IF(N880="nulová",J880,0)</f>
        <v>0</v>
      </c>
      <c r="BJ880" s="19" t="s">
        <v>79</v>
      </c>
      <c r="BK880" s="226">
        <f>ROUND(I880*H880,2)</f>
        <v>0</v>
      </c>
      <c r="BL880" s="19" t="s">
        <v>278</v>
      </c>
      <c r="BM880" s="225" t="s">
        <v>2705</v>
      </c>
    </row>
    <row r="881" spans="1:47" s="2" customFormat="1" ht="12">
      <c r="A881" s="40"/>
      <c r="B881" s="41"/>
      <c r="C881" s="42"/>
      <c r="D881" s="227" t="s">
        <v>172</v>
      </c>
      <c r="E881" s="42"/>
      <c r="F881" s="228" t="s">
        <v>2706</v>
      </c>
      <c r="G881" s="42"/>
      <c r="H881" s="42"/>
      <c r="I881" s="229"/>
      <c r="J881" s="42"/>
      <c r="K881" s="42"/>
      <c r="L881" s="46"/>
      <c r="M881" s="230"/>
      <c r="N881" s="231"/>
      <c r="O881" s="86"/>
      <c r="P881" s="86"/>
      <c r="Q881" s="86"/>
      <c r="R881" s="86"/>
      <c r="S881" s="86"/>
      <c r="T881" s="87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T881" s="19" t="s">
        <v>172</v>
      </c>
      <c r="AU881" s="19" t="s">
        <v>81</v>
      </c>
    </row>
    <row r="882" spans="1:47" s="2" customFormat="1" ht="12">
      <c r="A882" s="40"/>
      <c r="B882" s="41"/>
      <c r="C882" s="42"/>
      <c r="D882" s="232" t="s">
        <v>174</v>
      </c>
      <c r="E882" s="42"/>
      <c r="F882" s="233" t="s">
        <v>2707</v>
      </c>
      <c r="G882" s="42"/>
      <c r="H882" s="42"/>
      <c r="I882" s="229"/>
      <c r="J882" s="42"/>
      <c r="K882" s="42"/>
      <c r="L882" s="46"/>
      <c r="M882" s="230"/>
      <c r="N882" s="231"/>
      <c r="O882" s="86"/>
      <c r="P882" s="86"/>
      <c r="Q882" s="86"/>
      <c r="R882" s="86"/>
      <c r="S882" s="86"/>
      <c r="T882" s="87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T882" s="19" t="s">
        <v>174</v>
      </c>
      <c r="AU882" s="19" t="s">
        <v>81</v>
      </c>
    </row>
    <row r="883" spans="1:51" s="13" customFormat="1" ht="12">
      <c r="A883" s="13"/>
      <c r="B883" s="234"/>
      <c r="C883" s="235"/>
      <c r="D883" s="227" t="s">
        <v>187</v>
      </c>
      <c r="E883" s="236" t="s">
        <v>19</v>
      </c>
      <c r="F883" s="237" t="s">
        <v>2708</v>
      </c>
      <c r="G883" s="235"/>
      <c r="H883" s="238">
        <v>9.9</v>
      </c>
      <c r="I883" s="239"/>
      <c r="J883" s="235"/>
      <c r="K883" s="235"/>
      <c r="L883" s="240"/>
      <c r="M883" s="241"/>
      <c r="N883" s="242"/>
      <c r="O883" s="242"/>
      <c r="P883" s="242"/>
      <c r="Q883" s="242"/>
      <c r="R883" s="242"/>
      <c r="S883" s="242"/>
      <c r="T883" s="24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44" t="s">
        <v>187</v>
      </c>
      <c r="AU883" s="244" t="s">
        <v>81</v>
      </c>
      <c r="AV883" s="13" t="s">
        <v>81</v>
      </c>
      <c r="AW883" s="13" t="s">
        <v>33</v>
      </c>
      <c r="AX883" s="13" t="s">
        <v>79</v>
      </c>
      <c r="AY883" s="244" t="s">
        <v>163</v>
      </c>
    </row>
    <row r="884" spans="1:65" s="2" customFormat="1" ht="16.5" customHeight="1">
      <c r="A884" s="40"/>
      <c r="B884" s="41"/>
      <c r="C884" s="256" t="s">
        <v>1456</v>
      </c>
      <c r="D884" s="256" t="s">
        <v>279</v>
      </c>
      <c r="E884" s="257" t="s">
        <v>2709</v>
      </c>
      <c r="F884" s="258" t="s">
        <v>2710</v>
      </c>
      <c r="G884" s="259" t="s">
        <v>232</v>
      </c>
      <c r="H884" s="260">
        <v>9.9</v>
      </c>
      <c r="I884" s="261"/>
      <c r="J884" s="262">
        <f>ROUND(I884*H884,2)</f>
        <v>0</v>
      </c>
      <c r="K884" s="258" t="s">
        <v>169</v>
      </c>
      <c r="L884" s="263"/>
      <c r="M884" s="264" t="s">
        <v>19</v>
      </c>
      <c r="N884" s="265" t="s">
        <v>43</v>
      </c>
      <c r="O884" s="86"/>
      <c r="P884" s="223">
        <f>O884*H884</f>
        <v>0</v>
      </c>
      <c r="Q884" s="223">
        <v>0.0015</v>
      </c>
      <c r="R884" s="223">
        <f>Q884*H884</f>
        <v>0.01485</v>
      </c>
      <c r="S884" s="223">
        <v>0</v>
      </c>
      <c r="T884" s="224">
        <f>S884*H884</f>
        <v>0</v>
      </c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R884" s="225" t="s">
        <v>381</v>
      </c>
      <c r="AT884" s="225" t="s">
        <v>279</v>
      </c>
      <c r="AU884" s="225" t="s">
        <v>81</v>
      </c>
      <c r="AY884" s="19" t="s">
        <v>163</v>
      </c>
      <c r="BE884" s="226">
        <f>IF(N884="základní",J884,0)</f>
        <v>0</v>
      </c>
      <c r="BF884" s="226">
        <f>IF(N884="snížená",J884,0)</f>
        <v>0</v>
      </c>
      <c r="BG884" s="226">
        <f>IF(N884="zákl. přenesená",J884,0)</f>
        <v>0</v>
      </c>
      <c r="BH884" s="226">
        <f>IF(N884="sníž. přenesená",J884,0)</f>
        <v>0</v>
      </c>
      <c r="BI884" s="226">
        <f>IF(N884="nulová",J884,0)</f>
        <v>0</v>
      </c>
      <c r="BJ884" s="19" t="s">
        <v>79</v>
      </c>
      <c r="BK884" s="226">
        <f>ROUND(I884*H884,2)</f>
        <v>0</v>
      </c>
      <c r="BL884" s="19" t="s">
        <v>278</v>
      </c>
      <c r="BM884" s="225" t="s">
        <v>2711</v>
      </c>
    </row>
    <row r="885" spans="1:47" s="2" customFormat="1" ht="12">
      <c r="A885" s="40"/>
      <c r="B885" s="41"/>
      <c r="C885" s="42"/>
      <c r="D885" s="227" t="s">
        <v>172</v>
      </c>
      <c r="E885" s="42"/>
      <c r="F885" s="228" t="s">
        <v>2710</v>
      </c>
      <c r="G885" s="42"/>
      <c r="H885" s="42"/>
      <c r="I885" s="229"/>
      <c r="J885" s="42"/>
      <c r="K885" s="42"/>
      <c r="L885" s="46"/>
      <c r="M885" s="230"/>
      <c r="N885" s="231"/>
      <c r="O885" s="86"/>
      <c r="P885" s="86"/>
      <c r="Q885" s="86"/>
      <c r="R885" s="86"/>
      <c r="S885" s="86"/>
      <c r="T885" s="87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T885" s="19" t="s">
        <v>172</v>
      </c>
      <c r="AU885" s="19" t="s">
        <v>81</v>
      </c>
    </row>
    <row r="886" spans="1:51" s="13" customFormat="1" ht="12">
      <c r="A886" s="13"/>
      <c r="B886" s="234"/>
      <c r="C886" s="235"/>
      <c r="D886" s="227" t="s">
        <v>187</v>
      </c>
      <c r="E886" s="235"/>
      <c r="F886" s="237" t="s">
        <v>2712</v>
      </c>
      <c r="G886" s="235"/>
      <c r="H886" s="238">
        <v>9.9</v>
      </c>
      <c r="I886" s="239"/>
      <c r="J886" s="235"/>
      <c r="K886" s="235"/>
      <c r="L886" s="240"/>
      <c r="M886" s="241"/>
      <c r="N886" s="242"/>
      <c r="O886" s="242"/>
      <c r="P886" s="242"/>
      <c r="Q886" s="242"/>
      <c r="R886" s="242"/>
      <c r="S886" s="242"/>
      <c r="T886" s="24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T886" s="244" t="s">
        <v>187</v>
      </c>
      <c r="AU886" s="244" t="s">
        <v>81</v>
      </c>
      <c r="AV886" s="13" t="s">
        <v>81</v>
      </c>
      <c r="AW886" s="13" t="s">
        <v>4</v>
      </c>
      <c r="AX886" s="13" t="s">
        <v>79</v>
      </c>
      <c r="AY886" s="244" t="s">
        <v>163</v>
      </c>
    </row>
    <row r="887" spans="1:65" s="2" customFormat="1" ht="16.5" customHeight="1">
      <c r="A887" s="40"/>
      <c r="B887" s="41"/>
      <c r="C887" s="214" t="s">
        <v>1462</v>
      </c>
      <c r="D887" s="214" t="s">
        <v>165</v>
      </c>
      <c r="E887" s="215" t="s">
        <v>2713</v>
      </c>
      <c r="F887" s="216" t="s">
        <v>2714</v>
      </c>
      <c r="G887" s="217" t="s">
        <v>297</v>
      </c>
      <c r="H887" s="218">
        <v>1</v>
      </c>
      <c r="I887" s="219"/>
      <c r="J887" s="220">
        <f>ROUND(I887*H887,2)</f>
        <v>0</v>
      </c>
      <c r="K887" s="216" t="s">
        <v>19</v>
      </c>
      <c r="L887" s="46"/>
      <c r="M887" s="221" t="s">
        <v>19</v>
      </c>
      <c r="N887" s="222" t="s">
        <v>43</v>
      </c>
      <c r="O887" s="86"/>
      <c r="P887" s="223">
        <f>O887*H887</f>
        <v>0</v>
      </c>
      <c r="Q887" s="223">
        <v>0</v>
      </c>
      <c r="R887" s="223">
        <f>Q887*H887</f>
        <v>0</v>
      </c>
      <c r="S887" s="223">
        <v>0</v>
      </c>
      <c r="T887" s="224">
        <f>S887*H887</f>
        <v>0</v>
      </c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R887" s="225" t="s">
        <v>278</v>
      </c>
      <c r="AT887" s="225" t="s">
        <v>165</v>
      </c>
      <c r="AU887" s="225" t="s">
        <v>81</v>
      </c>
      <c r="AY887" s="19" t="s">
        <v>163</v>
      </c>
      <c r="BE887" s="226">
        <f>IF(N887="základní",J887,0)</f>
        <v>0</v>
      </c>
      <c r="BF887" s="226">
        <f>IF(N887="snížená",J887,0)</f>
        <v>0</v>
      </c>
      <c r="BG887" s="226">
        <f>IF(N887="zákl. přenesená",J887,0)</f>
        <v>0</v>
      </c>
      <c r="BH887" s="226">
        <f>IF(N887="sníž. přenesená",J887,0)</f>
        <v>0</v>
      </c>
      <c r="BI887" s="226">
        <f>IF(N887="nulová",J887,0)</f>
        <v>0</v>
      </c>
      <c r="BJ887" s="19" t="s">
        <v>79</v>
      </c>
      <c r="BK887" s="226">
        <f>ROUND(I887*H887,2)</f>
        <v>0</v>
      </c>
      <c r="BL887" s="19" t="s">
        <v>278</v>
      </c>
      <c r="BM887" s="225" t="s">
        <v>2715</v>
      </c>
    </row>
    <row r="888" spans="1:47" s="2" customFormat="1" ht="12">
      <c r="A888" s="40"/>
      <c r="B888" s="41"/>
      <c r="C888" s="42"/>
      <c r="D888" s="227" t="s">
        <v>172</v>
      </c>
      <c r="E888" s="42"/>
      <c r="F888" s="228" t="s">
        <v>2714</v>
      </c>
      <c r="G888" s="42"/>
      <c r="H888" s="42"/>
      <c r="I888" s="229"/>
      <c r="J888" s="42"/>
      <c r="K888" s="42"/>
      <c r="L888" s="46"/>
      <c r="M888" s="230"/>
      <c r="N888" s="231"/>
      <c r="O888" s="86"/>
      <c r="P888" s="86"/>
      <c r="Q888" s="86"/>
      <c r="R888" s="86"/>
      <c r="S888" s="86"/>
      <c r="T888" s="87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T888" s="19" t="s">
        <v>172</v>
      </c>
      <c r="AU888" s="19" t="s">
        <v>81</v>
      </c>
    </row>
    <row r="889" spans="1:47" s="2" customFormat="1" ht="12">
      <c r="A889" s="40"/>
      <c r="B889" s="41"/>
      <c r="C889" s="42"/>
      <c r="D889" s="227" t="s">
        <v>301</v>
      </c>
      <c r="E889" s="42"/>
      <c r="F889" s="266" t="s">
        <v>918</v>
      </c>
      <c r="G889" s="42"/>
      <c r="H889" s="42"/>
      <c r="I889" s="229"/>
      <c r="J889" s="42"/>
      <c r="K889" s="42"/>
      <c r="L889" s="46"/>
      <c r="M889" s="230"/>
      <c r="N889" s="231"/>
      <c r="O889" s="86"/>
      <c r="P889" s="86"/>
      <c r="Q889" s="86"/>
      <c r="R889" s="86"/>
      <c r="S889" s="86"/>
      <c r="T889" s="87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T889" s="19" t="s">
        <v>301</v>
      </c>
      <c r="AU889" s="19" t="s">
        <v>81</v>
      </c>
    </row>
    <row r="890" spans="1:65" s="2" customFormat="1" ht="24.15" customHeight="1">
      <c r="A890" s="40"/>
      <c r="B890" s="41"/>
      <c r="C890" s="214" t="s">
        <v>1470</v>
      </c>
      <c r="D890" s="214" t="s">
        <v>165</v>
      </c>
      <c r="E890" s="215" t="s">
        <v>2716</v>
      </c>
      <c r="F890" s="216" t="s">
        <v>2717</v>
      </c>
      <c r="G890" s="217" t="s">
        <v>223</v>
      </c>
      <c r="H890" s="218">
        <v>7.465</v>
      </c>
      <c r="I890" s="219"/>
      <c r="J890" s="220">
        <f>ROUND(I890*H890,2)</f>
        <v>0</v>
      </c>
      <c r="K890" s="216" t="s">
        <v>169</v>
      </c>
      <c r="L890" s="46"/>
      <c r="M890" s="221" t="s">
        <v>19</v>
      </c>
      <c r="N890" s="222" t="s">
        <v>43</v>
      </c>
      <c r="O890" s="86"/>
      <c r="P890" s="223">
        <f>O890*H890</f>
        <v>0</v>
      </c>
      <c r="Q890" s="223">
        <v>0</v>
      </c>
      <c r="R890" s="223">
        <f>Q890*H890</f>
        <v>0</v>
      </c>
      <c r="S890" s="223">
        <v>0</v>
      </c>
      <c r="T890" s="224">
        <f>S890*H890</f>
        <v>0</v>
      </c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R890" s="225" t="s">
        <v>278</v>
      </c>
      <c r="AT890" s="225" t="s">
        <v>165</v>
      </c>
      <c r="AU890" s="225" t="s">
        <v>81</v>
      </c>
      <c r="AY890" s="19" t="s">
        <v>163</v>
      </c>
      <c r="BE890" s="226">
        <f>IF(N890="základní",J890,0)</f>
        <v>0</v>
      </c>
      <c r="BF890" s="226">
        <f>IF(N890="snížená",J890,0)</f>
        <v>0</v>
      </c>
      <c r="BG890" s="226">
        <f>IF(N890="zákl. přenesená",J890,0)</f>
        <v>0</v>
      </c>
      <c r="BH890" s="226">
        <f>IF(N890="sníž. přenesená",J890,0)</f>
        <v>0</v>
      </c>
      <c r="BI890" s="226">
        <f>IF(N890="nulová",J890,0)</f>
        <v>0</v>
      </c>
      <c r="BJ890" s="19" t="s">
        <v>79</v>
      </c>
      <c r="BK890" s="226">
        <f>ROUND(I890*H890,2)</f>
        <v>0</v>
      </c>
      <c r="BL890" s="19" t="s">
        <v>278</v>
      </c>
      <c r="BM890" s="225" t="s">
        <v>2718</v>
      </c>
    </row>
    <row r="891" spans="1:47" s="2" customFormat="1" ht="12">
      <c r="A891" s="40"/>
      <c r="B891" s="41"/>
      <c r="C891" s="42"/>
      <c r="D891" s="227" t="s">
        <v>172</v>
      </c>
      <c r="E891" s="42"/>
      <c r="F891" s="228" t="s">
        <v>2719</v>
      </c>
      <c r="G891" s="42"/>
      <c r="H891" s="42"/>
      <c r="I891" s="229"/>
      <c r="J891" s="42"/>
      <c r="K891" s="42"/>
      <c r="L891" s="46"/>
      <c r="M891" s="230"/>
      <c r="N891" s="231"/>
      <c r="O891" s="86"/>
      <c r="P891" s="86"/>
      <c r="Q891" s="86"/>
      <c r="R891" s="86"/>
      <c r="S891" s="86"/>
      <c r="T891" s="87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T891" s="19" t="s">
        <v>172</v>
      </c>
      <c r="AU891" s="19" t="s">
        <v>81</v>
      </c>
    </row>
    <row r="892" spans="1:47" s="2" customFormat="1" ht="12">
      <c r="A892" s="40"/>
      <c r="B892" s="41"/>
      <c r="C892" s="42"/>
      <c r="D892" s="232" t="s">
        <v>174</v>
      </c>
      <c r="E892" s="42"/>
      <c r="F892" s="233" t="s">
        <v>2720</v>
      </c>
      <c r="G892" s="42"/>
      <c r="H892" s="42"/>
      <c r="I892" s="229"/>
      <c r="J892" s="42"/>
      <c r="K892" s="42"/>
      <c r="L892" s="46"/>
      <c r="M892" s="230"/>
      <c r="N892" s="231"/>
      <c r="O892" s="86"/>
      <c r="P892" s="86"/>
      <c r="Q892" s="86"/>
      <c r="R892" s="86"/>
      <c r="S892" s="86"/>
      <c r="T892" s="87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T892" s="19" t="s">
        <v>174</v>
      </c>
      <c r="AU892" s="19" t="s">
        <v>81</v>
      </c>
    </row>
    <row r="893" spans="1:63" s="12" customFormat="1" ht="22.8" customHeight="1">
      <c r="A893" s="12"/>
      <c r="B893" s="198"/>
      <c r="C893" s="199"/>
      <c r="D893" s="200" t="s">
        <v>71</v>
      </c>
      <c r="E893" s="212" t="s">
        <v>1308</v>
      </c>
      <c r="F893" s="212" t="s">
        <v>1309</v>
      </c>
      <c r="G893" s="199"/>
      <c r="H893" s="199"/>
      <c r="I893" s="202"/>
      <c r="J893" s="213">
        <f>BK893</f>
        <v>0</v>
      </c>
      <c r="K893" s="199"/>
      <c r="L893" s="204"/>
      <c r="M893" s="205"/>
      <c r="N893" s="206"/>
      <c r="O893" s="206"/>
      <c r="P893" s="207">
        <f>SUM(P894:P1027)</f>
        <v>0</v>
      </c>
      <c r="Q893" s="206"/>
      <c r="R893" s="207">
        <f>SUM(R894:R1027)</f>
        <v>5.80719735</v>
      </c>
      <c r="S893" s="206"/>
      <c r="T893" s="208">
        <f>SUM(T894:T1027)</f>
        <v>0</v>
      </c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R893" s="209" t="s">
        <v>81</v>
      </c>
      <c r="AT893" s="210" t="s">
        <v>71</v>
      </c>
      <c r="AU893" s="210" t="s">
        <v>79</v>
      </c>
      <c r="AY893" s="209" t="s">
        <v>163</v>
      </c>
      <c r="BK893" s="211">
        <f>SUM(BK894:BK1027)</f>
        <v>0</v>
      </c>
    </row>
    <row r="894" spans="1:65" s="2" customFormat="1" ht="21.75" customHeight="1">
      <c r="A894" s="40"/>
      <c r="B894" s="41"/>
      <c r="C894" s="214" t="s">
        <v>1476</v>
      </c>
      <c r="D894" s="214" t="s">
        <v>165</v>
      </c>
      <c r="E894" s="215" t="s">
        <v>2721</v>
      </c>
      <c r="F894" s="216" t="s">
        <v>2722</v>
      </c>
      <c r="G894" s="217" t="s">
        <v>168</v>
      </c>
      <c r="H894" s="218">
        <v>23.174</v>
      </c>
      <c r="I894" s="219"/>
      <c r="J894" s="220">
        <f>ROUND(I894*H894,2)</f>
        <v>0</v>
      </c>
      <c r="K894" s="216" t="s">
        <v>169</v>
      </c>
      <c r="L894" s="46"/>
      <c r="M894" s="221" t="s">
        <v>19</v>
      </c>
      <c r="N894" s="222" t="s">
        <v>43</v>
      </c>
      <c r="O894" s="86"/>
      <c r="P894" s="223">
        <f>O894*H894</f>
        <v>0</v>
      </c>
      <c r="Q894" s="223">
        <v>5E-05</v>
      </c>
      <c r="R894" s="223">
        <f>Q894*H894</f>
        <v>0.0011587000000000001</v>
      </c>
      <c r="S894" s="223">
        <v>0</v>
      </c>
      <c r="T894" s="224">
        <f>S894*H894</f>
        <v>0</v>
      </c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R894" s="225" t="s">
        <v>278</v>
      </c>
      <c r="AT894" s="225" t="s">
        <v>165</v>
      </c>
      <c r="AU894" s="225" t="s">
        <v>81</v>
      </c>
      <c r="AY894" s="19" t="s">
        <v>163</v>
      </c>
      <c r="BE894" s="226">
        <f>IF(N894="základní",J894,0)</f>
        <v>0</v>
      </c>
      <c r="BF894" s="226">
        <f>IF(N894="snížená",J894,0)</f>
        <v>0</v>
      </c>
      <c r="BG894" s="226">
        <f>IF(N894="zákl. přenesená",J894,0)</f>
        <v>0</v>
      </c>
      <c r="BH894" s="226">
        <f>IF(N894="sníž. přenesená",J894,0)</f>
        <v>0</v>
      </c>
      <c r="BI894" s="226">
        <f>IF(N894="nulová",J894,0)</f>
        <v>0</v>
      </c>
      <c r="BJ894" s="19" t="s">
        <v>79</v>
      </c>
      <c r="BK894" s="226">
        <f>ROUND(I894*H894,2)</f>
        <v>0</v>
      </c>
      <c r="BL894" s="19" t="s">
        <v>278</v>
      </c>
      <c r="BM894" s="225" t="s">
        <v>2723</v>
      </c>
    </row>
    <row r="895" spans="1:47" s="2" customFormat="1" ht="12">
      <c r="A895" s="40"/>
      <c r="B895" s="41"/>
      <c r="C895" s="42"/>
      <c r="D895" s="227" t="s">
        <v>172</v>
      </c>
      <c r="E895" s="42"/>
      <c r="F895" s="228" t="s">
        <v>2724</v>
      </c>
      <c r="G895" s="42"/>
      <c r="H895" s="42"/>
      <c r="I895" s="229"/>
      <c r="J895" s="42"/>
      <c r="K895" s="42"/>
      <c r="L895" s="46"/>
      <c r="M895" s="230"/>
      <c r="N895" s="231"/>
      <c r="O895" s="86"/>
      <c r="P895" s="86"/>
      <c r="Q895" s="86"/>
      <c r="R895" s="86"/>
      <c r="S895" s="86"/>
      <c r="T895" s="87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T895" s="19" t="s">
        <v>172</v>
      </c>
      <c r="AU895" s="19" t="s">
        <v>81</v>
      </c>
    </row>
    <row r="896" spans="1:47" s="2" customFormat="1" ht="12">
      <c r="A896" s="40"/>
      <c r="B896" s="41"/>
      <c r="C896" s="42"/>
      <c r="D896" s="232" t="s">
        <v>174</v>
      </c>
      <c r="E896" s="42"/>
      <c r="F896" s="233" t="s">
        <v>2725</v>
      </c>
      <c r="G896" s="42"/>
      <c r="H896" s="42"/>
      <c r="I896" s="229"/>
      <c r="J896" s="42"/>
      <c r="K896" s="42"/>
      <c r="L896" s="46"/>
      <c r="M896" s="230"/>
      <c r="N896" s="231"/>
      <c r="O896" s="86"/>
      <c r="P896" s="86"/>
      <c r="Q896" s="86"/>
      <c r="R896" s="86"/>
      <c r="S896" s="86"/>
      <c r="T896" s="87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T896" s="19" t="s">
        <v>174</v>
      </c>
      <c r="AU896" s="19" t="s">
        <v>81</v>
      </c>
    </row>
    <row r="897" spans="1:51" s="13" customFormat="1" ht="12">
      <c r="A897" s="13"/>
      <c r="B897" s="234"/>
      <c r="C897" s="235"/>
      <c r="D897" s="227" t="s">
        <v>187</v>
      </c>
      <c r="E897" s="236" t="s">
        <v>19</v>
      </c>
      <c r="F897" s="237" t="s">
        <v>2726</v>
      </c>
      <c r="G897" s="235"/>
      <c r="H897" s="238">
        <v>5.081</v>
      </c>
      <c r="I897" s="239"/>
      <c r="J897" s="235"/>
      <c r="K897" s="235"/>
      <c r="L897" s="240"/>
      <c r="M897" s="241"/>
      <c r="N897" s="242"/>
      <c r="O897" s="242"/>
      <c r="P897" s="242"/>
      <c r="Q897" s="242"/>
      <c r="R897" s="242"/>
      <c r="S897" s="242"/>
      <c r="T897" s="24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44" t="s">
        <v>187</v>
      </c>
      <c r="AU897" s="244" t="s">
        <v>81</v>
      </c>
      <c r="AV897" s="13" t="s">
        <v>81</v>
      </c>
      <c r="AW897" s="13" t="s">
        <v>33</v>
      </c>
      <c r="AX897" s="13" t="s">
        <v>72</v>
      </c>
      <c r="AY897" s="244" t="s">
        <v>163</v>
      </c>
    </row>
    <row r="898" spans="1:51" s="13" customFormat="1" ht="12">
      <c r="A898" s="13"/>
      <c r="B898" s="234"/>
      <c r="C898" s="235"/>
      <c r="D898" s="227" t="s">
        <v>187</v>
      </c>
      <c r="E898" s="236" t="s">
        <v>19</v>
      </c>
      <c r="F898" s="237" t="s">
        <v>2727</v>
      </c>
      <c r="G898" s="235"/>
      <c r="H898" s="238">
        <v>4.431</v>
      </c>
      <c r="I898" s="239"/>
      <c r="J898" s="235"/>
      <c r="K898" s="235"/>
      <c r="L898" s="240"/>
      <c r="M898" s="241"/>
      <c r="N898" s="242"/>
      <c r="O898" s="242"/>
      <c r="P898" s="242"/>
      <c r="Q898" s="242"/>
      <c r="R898" s="242"/>
      <c r="S898" s="242"/>
      <c r="T898" s="24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44" t="s">
        <v>187</v>
      </c>
      <c r="AU898" s="244" t="s">
        <v>81</v>
      </c>
      <c r="AV898" s="13" t="s">
        <v>81</v>
      </c>
      <c r="AW898" s="13" t="s">
        <v>33</v>
      </c>
      <c r="AX898" s="13" t="s">
        <v>72</v>
      </c>
      <c r="AY898" s="244" t="s">
        <v>163</v>
      </c>
    </row>
    <row r="899" spans="1:51" s="13" customFormat="1" ht="12">
      <c r="A899" s="13"/>
      <c r="B899" s="234"/>
      <c r="C899" s="235"/>
      <c r="D899" s="227" t="s">
        <v>187</v>
      </c>
      <c r="E899" s="236" t="s">
        <v>19</v>
      </c>
      <c r="F899" s="237" t="s">
        <v>2728</v>
      </c>
      <c r="G899" s="235"/>
      <c r="H899" s="238">
        <v>13.662</v>
      </c>
      <c r="I899" s="239"/>
      <c r="J899" s="235"/>
      <c r="K899" s="235"/>
      <c r="L899" s="240"/>
      <c r="M899" s="241"/>
      <c r="N899" s="242"/>
      <c r="O899" s="242"/>
      <c r="P899" s="242"/>
      <c r="Q899" s="242"/>
      <c r="R899" s="242"/>
      <c r="S899" s="242"/>
      <c r="T899" s="24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T899" s="244" t="s">
        <v>187</v>
      </c>
      <c r="AU899" s="244" t="s">
        <v>81</v>
      </c>
      <c r="AV899" s="13" t="s">
        <v>81</v>
      </c>
      <c r="AW899" s="13" t="s">
        <v>33</v>
      </c>
      <c r="AX899" s="13" t="s">
        <v>72</v>
      </c>
      <c r="AY899" s="244" t="s">
        <v>163</v>
      </c>
    </row>
    <row r="900" spans="1:51" s="14" customFormat="1" ht="12">
      <c r="A900" s="14"/>
      <c r="B900" s="245"/>
      <c r="C900" s="246"/>
      <c r="D900" s="227" t="s">
        <v>187</v>
      </c>
      <c r="E900" s="247" t="s">
        <v>19</v>
      </c>
      <c r="F900" s="248" t="s">
        <v>190</v>
      </c>
      <c r="G900" s="246"/>
      <c r="H900" s="249">
        <v>23.174</v>
      </c>
      <c r="I900" s="250"/>
      <c r="J900" s="246"/>
      <c r="K900" s="246"/>
      <c r="L900" s="251"/>
      <c r="M900" s="252"/>
      <c r="N900" s="253"/>
      <c r="O900" s="253"/>
      <c r="P900" s="253"/>
      <c r="Q900" s="253"/>
      <c r="R900" s="253"/>
      <c r="S900" s="253"/>
      <c r="T900" s="25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T900" s="255" t="s">
        <v>187</v>
      </c>
      <c r="AU900" s="255" t="s">
        <v>81</v>
      </c>
      <c r="AV900" s="14" t="s">
        <v>170</v>
      </c>
      <c r="AW900" s="14" t="s">
        <v>33</v>
      </c>
      <c r="AX900" s="14" t="s">
        <v>79</v>
      </c>
      <c r="AY900" s="255" t="s">
        <v>163</v>
      </c>
    </row>
    <row r="901" spans="1:65" s="2" customFormat="1" ht="16.5" customHeight="1">
      <c r="A901" s="40"/>
      <c r="B901" s="41"/>
      <c r="C901" s="256" t="s">
        <v>1482</v>
      </c>
      <c r="D901" s="256" t="s">
        <v>279</v>
      </c>
      <c r="E901" s="257" t="s">
        <v>2729</v>
      </c>
      <c r="F901" s="258" t="s">
        <v>2730</v>
      </c>
      <c r="G901" s="259" t="s">
        <v>297</v>
      </c>
      <c r="H901" s="260">
        <v>1</v>
      </c>
      <c r="I901" s="261"/>
      <c r="J901" s="262">
        <f>ROUND(I901*H901,2)</f>
        <v>0</v>
      </c>
      <c r="K901" s="258" t="s">
        <v>19</v>
      </c>
      <c r="L901" s="263"/>
      <c r="M901" s="264" t="s">
        <v>19</v>
      </c>
      <c r="N901" s="265" t="s">
        <v>43</v>
      </c>
      <c r="O901" s="86"/>
      <c r="P901" s="223">
        <f>O901*H901</f>
        <v>0</v>
      </c>
      <c r="Q901" s="223">
        <v>0</v>
      </c>
      <c r="R901" s="223">
        <f>Q901*H901</f>
        <v>0</v>
      </c>
      <c r="S901" s="223">
        <v>0</v>
      </c>
      <c r="T901" s="224">
        <f>S901*H901</f>
        <v>0</v>
      </c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R901" s="225" t="s">
        <v>381</v>
      </c>
      <c r="AT901" s="225" t="s">
        <v>279</v>
      </c>
      <c r="AU901" s="225" t="s">
        <v>81</v>
      </c>
      <c r="AY901" s="19" t="s">
        <v>163</v>
      </c>
      <c r="BE901" s="226">
        <f>IF(N901="základní",J901,0)</f>
        <v>0</v>
      </c>
      <c r="BF901" s="226">
        <f>IF(N901="snížená",J901,0)</f>
        <v>0</v>
      </c>
      <c r="BG901" s="226">
        <f>IF(N901="zákl. přenesená",J901,0)</f>
        <v>0</v>
      </c>
      <c r="BH901" s="226">
        <f>IF(N901="sníž. přenesená",J901,0)</f>
        <v>0</v>
      </c>
      <c r="BI901" s="226">
        <f>IF(N901="nulová",J901,0)</f>
        <v>0</v>
      </c>
      <c r="BJ901" s="19" t="s">
        <v>79</v>
      </c>
      <c r="BK901" s="226">
        <f>ROUND(I901*H901,2)</f>
        <v>0</v>
      </c>
      <c r="BL901" s="19" t="s">
        <v>278</v>
      </c>
      <c r="BM901" s="225" t="s">
        <v>2731</v>
      </c>
    </row>
    <row r="902" spans="1:47" s="2" customFormat="1" ht="12">
      <c r="A902" s="40"/>
      <c r="B902" s="41"/>
      <c r="C902" s="42"/>
      <c r="D902" s="227" t="s">
        <v>172</v>
      </c>
      <c r="E902" s="42"/>
      <c r="F902" s="228" t="s">
        <v>2730</v>
      </c>
      <c r="G902" s="42"/>
      <c r="H902" s="42"/>
      <c r="I902" s="229"/>
      <c r="J902" s="42"/>
      <c r="K902" s="42"/>
      <c r="L902" s="46"/>
      <c r="M902" s="230"/>
      <c r="N902" s="231"/>
      <c r="O902" s="86"/>
      <c r="P902" s="86"/>
      <c r="Q902" s="86"/>
      <c r="R902" s="86"/>
      <c r="S902" s="86"/>
      <c r="T902" s="87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T902" s="19" t="s">
        <v>172</v>
      </c>
      <c r="AU902" s="19" t="s">
        <v>81</v>
      </c>
    </row>
    <row r="903" spans="1:65" s="2" customFormat="1" ht="16.5" customHeight="1">
      <c r="A903" s="40"/>
      <c r="B903" s="41"/>
      <c r="C903" s="256" t="s">
        <v>1490</v>
      </c>
      <c r="D903" s="256" t="s">
        <v>279</v>
      </c>
      <c r="E903" s="257" t="s">
        <v>2732</v>
      </c>
      <c r="F903" s="258" t="s">
        <v>2733</v>
      </c>
      <c r="G903" s="259" t="s">
        <v>297</v>
      </c>
      <c r="H903" s="260">
        <v>1</v>
      </c>
      <c r="I903" s="261"/>
      <c r="J903" s="262">
        <f>ROUND(I903*H903,2)</f>
        <v>0</v>
      </c>
      <c r="K903" s="258" t="s">
        <v>19</v>
      </c>
      <c r="L903" s="263"/>
      <c r="M903" s="264" t="s">
        <v>19</v>
      </c>
      <c r="N903" s="265" t="s">
        <v>43</v>
      </c>
      <c r="O903" s="86"/>
      <c r="P903" s="223">
        <f>O903*H903</f>
        <v>0</v>
      </c>
      <c r="Q903" s="223">
        <v>0</v>
      </c>
      <c r="R903" s="223">
        <f>Q903*H903</f>
        <v>0</v>
      </c>
      <c r="S903" s="223">
        <v>0</v>
      </c>
      <c r="T903" s="224">
        <f>S903*H903</f>
        <v>0</v>
      </c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R903" s="225" t="s">
        <v>381</v>
      </c>
      <c r="AT903" s="225" t="s">
        <v>279</v>
      </c>
      <c r="AU903" s="225" t="s">
        <v>81</v>
      </c>
      <c r="AY903" s="19" t="s">
        <v>163</v>
      </c>
      <c r="BE903" s="226">
        <f>IF(N903="základní",J903,0)</f>
        <v>0</v>
      </c>
      <c r="BF903" s="226">
        <f>IF(N903="snížená",J903,0)</f>
        <v>0</v>
      </c>
      <c r="BG903" s="226">
        <f>IF(N903="zákl. přenesená",J903,0)</f>
        <v>0</v>
      </c>
      <c r="BH903" s="226">
        <f>IF(N903="sníž. přenesená",J903,0)</f>
        <v>0</v>
      </c>
      <c r="BI903" s="226">
        <f>IF(N903="nulová",J903,0)</f>
        <v>0</v>
      </c>
      <c r="BJ903" s="19" t="s">
        <v>79</v>
      </c>
      <c r="BK903" s="226">
        <f>ROUND(I903*H903,2)</f>
        <v>0</v>
      </c>
      <c r="BL903" s="19" t="s">
        <v>278</v>
      </c>
      <c r="BM903" s="225" t="s">
        <v>2734</v>
      </c>
    </row>
    <row r="904" spans="1:47" s="2" customFormat="1" ht="12">
      <c r="A904" s="40"/>
      <c r="B904" s="41"/>
      <c r="C904" s="42"/>
      <c r="D904" s="227" t="s">
        <v>172</v>
      </c>
      <c r="E904" s="42"/>
      <c r="F904" s="228" t="s">
        <v>2733</v>
      </c>
      <c r="G904" s="42"/>
      <c r="H904" s="42"/>
      <c r="I904" s="229"/>
      <c r="J904" s="42"/>
      <c r="K904" s="42"/>
      <c r="L904" s="46"/>
      <c r="M904" s="230"/>
      <c r="N904" s="231"/>
      <c r="O904" s="86"/>
      <c r="P904" s="86"/>
      <c r="Q904" s="86"/>
      <c r="R904" s="86"/>
      <c r="S904" s="86"/>
      <c r="T904" s="87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T904" s="19" t="s">
        <v>172</v>
      </c>
      <c r="AU904" s="19" t="s">
        <v>81</v>
      </c>
    </row>
    <row r="905" spans="1:65" s="2" customFormat="1" ht="16.5" customHeight="1">
      <c r="A905" s="40"/>
      <c r="B905" s="41"/>
      <c r="C905" s="256" t="s">
        <v>1496</v>
      </c>
      <c r="D905" s="256" t="s">
        <v>279</v>
      </c>
      <c r="E905" s="257" t="s">
        <v>2735</v>
      </c>
      <c r="F905" s="258" t="s">
        <v>2736</v>
      </c>
      <c r="G905" s="259" t="s">
        <v>297</v>
      </c>
      <c r="H905" s="260">
        <v>1</v>
      </c>
      <c r="I905" s="261"/>
      <c r="J905" s="262">
        <f>ROUND(I905*H905,2)</f>
        <v>0</v>
      </c>
      <c r="K905" s="258" t="s">
        <v>19</v>
      </c>
      <c r="L905" s="263"/>
      <c r="M905" s="264" t="s">
        <v>19</v>
      </c>
      <c r="N905" s="265" t="s">
        <v>43</v>
      </c>
      <c r="O905" s="86"/>
      <c r="P905" s="223">
        <f>O905*H905</f>
        <v>0</v>
      </c>
      <c r="Q905" s="223">
        <v>0</v>
      </c>
      <c r="R905" s="223">
        <f>Q905*H905</f>
        <v>0</v>
      </c>
      <c r="S905" s="223">
        <v>0</v>
      </c>
      <c r="T905" s="224">
        <f>S905*H905</f>
        <v>0</v>
      </c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R905" s="225" t="s">
        <v>381</v>
      </c>
      <c r="AT905" s="225" t="s">
        <v>279</v>
      </c>
      <c r="AU905" s="225" t="s">
        <v>81</v>
      </c>
      <c r="AY905" s="19" t="s">
        <v>163</v>
      </c>
      <c r="BE905" s="226">
        <f>IF(N905="základní",J905,0)</f>
        <v>0</v>
      </c>
      <c r="BF905" s="226">
        <f>IF(N905="snížená",J905,0)</f>
        <v>0</v>
      </c>
      <c r="BG905" s="226">
        <f>IF(N905="zákl. přenesená",J905,0)</f>
        <v>0</v>
      </c>
      <c r="BH905" s="226">
        <f>IF(N905="sníž. přenesená",J905,0)</f>
        <v>0</v>
      </c>
      <c r="BI905" s="226">
        <f>IF(N905="nulová",J905,0)</f>
        <v>0</v>
      </c>
      <c r="BJ905" s="19" t="s">
        <v>79</v>
      </c>
      <c r="BK905" s="226">
        <f>ROUND(I905*H905,2)</f>
        <v>0</v>
      </c>
      <c r="BL905" s="19" t="s">
        <v>278</v>
      </c>
      <c r="BM905" s="225" t="s">
        <v>2737</v>
      </c>
    </row>
    <row r="906" spans="1:47" s="2" customFormat="1" ht="12">
      <c r="A906" s="40"/>
      <c r="B906" s="41"/>
      <c r="C906" s="42"/>
      <c r="D906" s="227" t="s">
        <v>172</v>
      </c>
      <c r="E906" s="42"/>
      <c r="F906" s="228" t="s">
        <v>2736</v>
      </c>
      <c r="G906" s="42"/>
      <c r="H906" s="42"/>
      <c r="I906" s="229"/>
      <c r="J906" s="42"/>
      <c r="K906" s="42"/>
      <c r="L906" s="46"/>
      <c r="M906" s="230"/>
      <c r="N906" s="231"/>
      <c r="O906" s="86"/>
      <c r="P906" s="86"/>
      <c r="Q906" s="86"/>
      <c r="R906" s="86"/>
      <c r="S906" s="86"/>
      <c r="T906" s="87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T906" s="19" t="s">
        <v>172</v>
      </c>
      <c r="AU906" s="19" t="s">
        <v>81</v>
      </c>
    </row>
    <row r="907" spans="1:65" s="2" customFormat="1" ht="24.15" customHeight="1">
      <c r="A907" s="40"/>
      <c r="B907" s="41"/>
      <c r="C907" s="214" t="s">
        <v>1502</v>
      </c>
      <c r="D907" s="214" t="s">
        <v>165</v>
      </c>
      <c r="E907" s="215" t="s">
        <v>2738</v>
      </c>
      <c r="F907" s="216" t="s">
        <v>2739</v>
      </c>
      <c r="G907" s="217" t="s">
        <v>168</v>
      </c>
      <c r="H907" s="218">
        <v>15.789</v>
      </c>
      <c r="I907" s="219"/>
      <c r="J907" s="220">
        <f>ROUND(I907*H907,2)</f>
        <v>0</v>
      </c>
      <c r="K907" s="216" t="s">
        <v>169</v>
      </c>
      <c r="L907" s="46"/>
      <c r="M907" s="221" t="s">
        <v>19</v>
      </c>
      <c r="N907" s="222" t="s">
        <v>43</v>
      </c>
      <c r="O907" s="86"/>
      <c r="P907" s="223">
        <f>O907*H907</f>
        <v>0</v>
      </c>
      <c r="Q907" s="223">
        <v>5E-05</v>
      </c>
      <c r="R907" s="223">
        <f>Q907*H907</f>
        <v>0.00078945</v>
      </c>
      <c r="S907" s="223">
        <v>0</v>
      </c>
      <c r="T907" s="224">
        <f>S907*H907</f>
        <v>0</v>
      </c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R907" s="225" t="s">
        <v>278</v>
      </c>
      <c r="AT907" s="225" t="s">
        <v>165</v>
      </c>
      <c r="AU907" s="225" t="s">
        <v>81</v>
      </c>
      <c r="AY907" s="19" t="s">
        <v>163</v>
      </c>
      <c r="BE907" s="226">
        <f>IF(N907="základní",J907,0)</f>
        <v>0</v>
      </c>
      <c r="BF907" s="226">
        <f>IF(N907="snížená",J907,0)</f>
        <v>0</v>
      </c>
      <c r="BG907" s="226">
        <f>IF(N907="zákl. přenesená",J907,0)</f>
        <v>0</v>
      </c>
      <c r="BH907" s="226">
        <f>IF(N907="sníž. přenesená",J907,0)</f>
        <v>0</v>
      </c>
      <c r="BI907" s="226">
        <f>IF(N907="nulová",J907,0)</f>
        <v>0</v>
      </c>
      <c r="BJ907" s="19" t="s">
        <v>79</v>
      </c>
      <c r="BK907" s="226">
        <f>ROUND(I907*H907,2)</f>
        <v>0</v>
      </c>
      <c r="BL907" s="19" t="s">
        <v>278</v>
      </c>
      <c r="BM907" s="225" t="s">
        <v>2740</v>
      </c>
    </row>
    <row r="908" spans="1:47" s="2" customFormat="1" ht="12">
      <c r="A908" s="40"/>
      <c r="B908" s="41"/>
      <c r="C908" s="42"/>
      <c r="D908" s="227" t="s">
        <v>172</v>
      </c>
      <c r="E908" s="42"/>
      <c r="F908" s="228" t="s">
        <v>2741</v>
      </c>
      <c r="G908" s="42"/>
      <c r="H908" s="42"/>
      <c r="I908" s="229"/>
      <c r="J908" s="42"/>
      <c r="K908" s="42"/>
      <c r="L908" s="46"/>
      <c r="M908" s="230"/>
      <c r="N908" s="231"/>
      <c r="O908" s="86"/>
      <c r="P908" s="86"/>
      <c r="Q908" s="86"/>
      <c r="R908" s="86"/>
      <c r="S908" s="86"/>
      <c r="T908" s="87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T908" s="19" t="s">
        <v>172</v>
      </c>
      <c r="AU908" s="19" t="s">
        <v>81</v>
      </c>
    </row>
    <row r="909" spans="1:47" s="2" customFormat="1" ht="12">
      <c r="A909" s="40"/>
      <c r="B909" s="41"/>
      <c r="C909" s="42"/>
      <c r="D909" s="232" t="s">
        <v>174</v>
      </c>
      <c r="E909" s="42"/>
      <c r="F909" s="233" t="s">
        <v>2742</v>
      </c>
      <c r="G909" s="42"/>
      <c r="H909" s="42"/>
      <c r="I909" s="229"/>
      <c r="J909" s="42"/>
      <c r="K909" s="42"/>
      <c r="L909" s="46"/>
      <c r="M909" s="230"/>
      <c r="N909" s="231"/>
      <c r="O909" s="86"/>
      <c r="P909" s="86"/>
      <c r="Q909" s="86"/>
      <c r="R909" s="86"/>
      <c r="S909" s="86"/>
      <c r="T909" s="87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T909" s="19" t="s">
        <v>174</v>
      </c>
      <c r="AU909" s="19" t="s">
        <v>81</v>
      </c>
    </row>
    <row r="910" spans="1:65" s="2" customFormat="1" ht="16.5" customHeight="1">
      <c r="A910" s="40"/>
      <c r="B910" s="41"/>
      <c r="C910" s="256" t="s">
        <v>1508</v>
      </c>
      <c r="D910" s="256" t="s">
        <v>279</v>
      </c>
      <c r="E910" s="257" t="s">
        <v>2743</v>
      </c>
      <c r="F910" s="258" t="s">
        <v>2744</v>
      </c>
      <c r="G910" s="259" t="s">
        <v>168</v>
      </c>
      <c r="H910" s="260">
        <v>15.789</v>
      </c>
      <c r="I910" s="261"/>
      <c r="J910" s="262">
        <f>ROUND(I910*H910,2)</f>
        <v>0</v>
      </c>
      <c r="K910" s="258" t="s">
        <v>19</v>
      </c>
      <c r="L910" s="263"/>
      <c r="M910" s="264" t="s">
        <v>19</v>
      </c>
      <c r="N910" s="265" t="s">
        <v>43</v>
      </c>
      <c r="O910" s="86"/>
      <c r="P910" s="223">
        <f>O910*H910</f>
        <v>0</v>
      </c>
      <c r="Q910" s="223">
        <v>0</v>
      </c>
      <c r="R910" s="223">
        <f>Q910*H910</f>
        <v>0</v>
      </c>
      <c r="S910" s="223">
        <v>0</v>
      </c>
      <c r="T910" s="224">
        <f>S910*H910</f>
        <v>0</v>
      </c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R910" s="225" t="s">
        <v>381</v>
      </c>
      <c r="AT910" s="225" t="s">
        <v>279</v>
      </c>
      <c r="AU910" s="225" t="s">
        <v>81</v>
      </c>
      <c r="AY910" s="19" t="s">
        <v>163</v>
      </c>
      <c r="BE910" s="226">
        <f>IF(N910="základní",J910,0)</f>
        <v>0</v>
      </c>
      <c r="BF910" s="226">
        <f>IF(N910="snížená",J910,0)</f>
        <v>0</v>
      </c>
      <c r="BG910" s="226">
        <f>IF(N910="zákl. přenesená",J910,0)</f>
        <v>0</v>
      </c>
      <c r="BH910" s="226">
        <f>IF(N910="sníž. přenesená",J910,0)</f>
        <v>0</v>
      </c>
      <c r="BI910" s="226">
        <f>IF(N910="nulová",J910,0)</f>
        <v>0</v>
      </c>
      <c r="BJ910" s="19" t="s">
        <v>79</v>
      </c>
      <c r="BK910" s="226">
        <f>ROUND(I910*H910,2)</f>
        <v>0</v>
      </c>
      <c r="BL910" s="19" t="s">
        <v>278</v>
      </c>
      <c r="BM910" s="225" t="s">
        <v>2745</v>
      </c>
    </row>
    <row r="911" spans="1:47" s="2" customFormat="1" ht="12">
      <c r="A911" s="40"/>
      <c r="B911" s="41"/>
      <c r="C911" s="42"/>
      <c r="D911" s="227" t="s">
        <v>172</v>
      </c>
      <c r="E911" s="42"/>
      <c r="F911" s="228" t="s">
        <v>2744</v>
      </c>
      <c r="G911" s="42"/>
      <c r="H911" s="42"/>
      <c r="I911" s="229"/>
      <c r="J911" s="42"/>
      <c r="K911" s="42"/>
      <c r="L911" s="46"/>
      <c r="M911" s="230"/>
      <c r="N911" s="231"/>
      <c r="O911" s="86"/>
      <c r="P911" s="86"/>
      <c r="Q911" s="86"/>
      <c r="R911" s="86"/>
      <c r="S911" s="86"/>
      <c r="T911" s="87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T911" s="19" t="s">
        <v>172</v>
      </c>
      <c r="AU911" s="19" t="s">
        <v>81</v>
      </c>
    </row>
    <row r="912" spans="1:65" s="2" customFormat="1" ht="24.15" customHeight="1">
      <c r="A912" s="40"/>
      <c r="B912" s="41"/>
      <c r="C912" s="256" t="s">
        <v>1514</v>
      </c>
      <c r="D912" s="256" t="s">
        <v>279</v>
      </c>
      <c r="E912" s="257" t="s">
        <v>2746</v>
      </c>
      <c r="F912" s="258" t="s">
        <v>2747</v>
      </c>
      <c r="G912" s="259" t="s">
        <v>168</v>
      </c>
      <c r="H912" s="260">
        <v>5.28</v>
      </c>
      <c r="I912" s="261"/>
      <c r="J912" s="262">
        <f>ROUND(I912*H912,2)</f>
        <v>0</v>
      </c>
      <c r="K912" s="258" t="s">
        <v>169</v>
      </c>
      <c r="L912" s="263"/>
      <c r="M912" s="264" t="s">
        <v>19</v>
      </c>
      <c r="N912" s="265" t="s">
        <v>43</v>
      </c>
      <c r="O912" s="86"/>
      <c r="P912" s="223">
        <f>O912*H912</f>
        <v>0</v>
      </c>
      <c r="Q912" s="223">
        <v>0.01</v>
      </c>
      <c r="R912" s="223">
        <f>Q912*H912</f>
        <v>0.05280000000000001</v>
      </c>
      <c r="S912" s="223">
        <v>0</v>
      </c>
      <c r="T912" s="224">
        <f>S912*H912</f>
        <v>0</v>
      </c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R912" s="225" t="s">
        <v>381</v>
      </c>
      <c r="AT912" s="225" t="s">
        <v>279</v>
      </c>
      <c r="AU912" s="225" t="s">
        <v>81</v>
      </c>
      <c r="AY912" s="19" t="s">
        <v>163</v>
      </c>
      <c r="BE912" s="226">
        <f>IF(N912="základní",J912,0)</f>
        <v>0</v>
      </c>
      <c r="BF912" s="226">
        <f>IF(N912="snížená",J912,0)</f>
        <v>0</v>
      </c>
      <c r="BG912" s="226">
        <f>IF(N912="zákl. přenesená",J912,0)</f>
        <v>0</v>
      </c>
      <c r="BH912" s="226">
        <f>IF(N912="sníž. přenesená",J912,0)</f>
        <v>0</v>
      </c>
      <c r="BI912" s="226">
        <f>IF(N912="nulová",J912,0)</f>
        <v>0</v>
      </c>
      <c r="BJ912" s="19" t="s">
        <v>79</v>
      </c>
      <c r="BK912" s="226">
        <f>ROUND(I912*H912,2)</f>
        <v>0</v>
      </c>
      <c r="BL912" s="19" t="s">
        <v>278</v>
      </c>
      <c r="BM912" s="225" t="s">
        <v>2748</v>
      </c>
    </row>
    <row r="913" spans="1:47" s="2" customFormat="1" ht="12">
      <c r="A913" s="40"/>
      <c r="B913" s="41"/>
      <c r="C913" s="42"/>
      <c r="D913" s="227" t="s">
        <v>172</v>
      </c>
      <c r="E913" s="42"/>
      <c r="F913" s="228" t="s">
        <v>2747</v>
      </c>
      <c r="G913" s="42"/>
      <c r="H913" s="42"/>
      <c r="I913" s="229"/>
      <c r="J913" s="42"/>
      <c r="K913" s="42"/>
      <c r="L913" s="46"/>
      <c r="M913" s="230"/>
      <c r="N913" s="231"/>
      <c r="O913" s="86"/>
      <c r="P913" s="86"/>
      <c r="Q913" s="86"/>
      <c r="R913" s="86"/>
      <c r="S913" s="86"/>
      <c r="T913" s="87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T913" s="19" t="s">
        <v>172</v>
      </c>
      <c r="AU913" s="19" t="s">
        <v>81</v>
      </c>
    </row>
    <row r="914" spans="1:47" s="2" customFormat="1" ht="12">
      <c r="A914" s="40"/>
      <c r="B914" s="41"/>
      <c r="C914" s="42"/>
      <c r="D914" s="227" t="s">
        <v>301</v>
      </c>
      <c r="E914" s="42"/>
      <c r="F914" s="266" t="s">
        <v>2749</v>
      </c>
      <c r="G914" s="42"/>
      <c r="H914" s="42"/>
      <c r="I914" s="229"/>
      <c r="J914" s="42"/>
      <c r="K914" s="42"/>
      <c r="L914" s="46"/>
      <c r="M914" s="230"/>
      <c r="N914" s="231"/>
      <c r="O914" s="86"/>
      <c r="P914" s="86"/>
      <c r="Q914" s="86"/>
      <c r="R914" s="86"/>
      <c r="S914" s="86"/>
      <c r="T914" s="87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  <c r="AE914" s="40"/>
      <c r="AT914" s="19" t="s">
        <v>301</v>
      </c>
      <c r="AU914" s="19" t="s">
        <v>81</v>
      </c>
    </row>
    <row r="915" spans="1:51" s="13" customFormat="1" ht="12">
      <c r="A915" s="13"/>
      <c r="B915" s="234"/>
      <c r="C915" s="235"/>
      <c r="D915" s="227" t="s">
        <v>187</v>
      </c>
      <c r="E915" s="235"/>
      <c r="F915" s="237" t="s">
        <v>2750</v>
      </c>
      <c r="G915" s="235"/>
      <c r="H915" s="238">
        <v>5.28</v>
      </c>
      <c r="I915" s="239"/>
      <c r="J915" s="235"/>
      <c r="K915" s="235"/>
      <c r="L915" s="240"/>
      <c r="M915" s="241"/>
      <c r="N915" s="242"/>
      <c r="O915" s="242"/>
      <c r="P915" s="242"/>
      <c r="Q915" s="242"/>
      <c r="R915" s="242"/>
      <c r="S915" s="242"/>
      <c r="T915" s="24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T915" s="244" t="s">
        <v>187</v>
      </c>
      <c r="AU915" s="244" t="s">
        <v>81</v>
      </c>
      <c r="AV915" s="13" t="s">
        <v>81</v>
      </c>
      <c r="AW915" s="13" t="s">
        <v>4</v>
      </c>
      <c r="AX915" s="13" t="s">
        <v>79</v>
      </c>
      <c r="AY915" s="244" t="s">
        <v>163</v>
      </c>
    </row>
    <row r="916" spans="1:65" s="2" customFormat="1" ht="16.5" customHeight="1">
      <c r="A916" s="40"/>
      <c r="B916" s="41"/>
      <c r="C916" s="256" t="s">
        <v>2751</v>
      </c>
      <c r="D916" s="256" t="s">
        <v>279</v>
      </c>
      <c r="E916" s="257" t="s">
        <v>2752</v>
      </c>
      <c r="F916" s="258" t="s">
        <v>2753</v>
      </c>
      <c r="G916" s="259" t="s">
        <v>168</v>
      </c>
      <c r="H916" s="260">
        <v>5.28</v>
      </c>
      <c r="I916" s="261"/>
      <c r="J916" s="262">
        <f>ROUND(I916*H916,2)</f>
        <v>0</v>
      </c>
      <c r="K916" s="258" t="s">
        <v>169</v>
      </c>
      <c r="L916" s="263"/>
      <c r="M916" s="264" t="s">
        <v>19</v>
      </c>
      <c r="N916" s="265" t="s">
        <v>43</v>
      </c>
      <c r="O916" s="86"/>
      <c r="P916" s="223">
        <f>O916*H916</f>
        <v>0</v>
      </c>
      <c r="Q916" s="223">
        <v>0.016</v>
      </c>
      <c r="R916" s="223">
        <f>Q916*H916</f>
        <v>0.08448</v>
      </c>
      <c r="S916" s="223">
        <v>0</v>
      </c>
      <c r="T916" s="224">
        <f>S916*H916</f>
        <v>0</v>
      </c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R916" s="225" t="s">
        <v>381</v>
      </c>
      <c r="AT916" s="225" t="s">
        <v>279</v>
      </c>
      <c r="AU916" s="225" t="s">
        <v>81</v>
      </c>
      <c r="AY916" s="19" t="s">
        <v>163</v>
      </c>
      <c r="BE916" s="226">
        <f>IF(N916="základní",J916,0)</f>
        <v>0</v>
      </c>
      <c r="BF916" s="226">
        <f>IF(N916="snížená",J916,0)</f>
        <v>0</v>
      </c>
      <c r="BG916" s="226">
        <f>IF(N916="zákl. přenesená",J916,0)</f>
        <v>0</v>
      </c>
      <c r="BH916" s="226">
        <f>IF(N916="sníž. přenesená",J916,0)</f>
        <v>0</v>
      </c>
      <c r="BI916" s="226">
        <f>IF(N916="nulová",J916,0)</f>
        <v>0</v>
      </c>
      <c r="BJ916" s="19" t="s">
        <v>79</v>
      </c>
      <c r="BK916" s="226">
        <f>ROUND(I916*H916,2)</f>
        <v>0</v>
      </c>
      <c r="BL916" s="19" t="s">
        <v>278</v>
      </c>
      <c r="BM916" s="225" t="s">
        <v>2754</v>
      </c>
    </row>
    <row r="917" spans="1:47" s="2" customFormat="1" ht="12">
      <c r="A917" s="40"/>
      <c r="B917" s="41"/>
      <c r="C917" s="42"/>
      <c r="D917" s="227" t="s">
        <v>172</v>
      </c>
      <c r="E917" s="42"/>
      <c r="F917" s="228" t="s">
        <v>2753</v>
      </c>
      <c r="G917" s="42"/>
      <c r="H917" s="42"/>
      <c r="I917" s="229"/>
      <c r="J917" s="42"/>
      <c r="K917" s="42"/>
      <c r="L917" s="46"/>
      <c r="M917" s="230"/>
      <c r="N917" s="231"/>
      <c r="O917" s="86"/>
      <c r="P917" s="86"/>
      <c r="Q917" s="86"/>
      <c r="R917" s="86"/>
      <c r="S917" s="86"/>
      <c r="T917" s="87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T917" s="19" t="s">
        <v>172</v>
      </c>
      <c r="AU917" s="19" t="s">
        <v>81</v>
      </c>
    </row>
    <row r="918" spans="1:47" s="2" customFormat="1" ht="12">
      <c r="A918" s="40"/>
      <c r="B918" s="41"/>
      <c r="C918" s="42"/>
      <c r="D918" s="227" t="s">
        <v>301</v>
      </c>
      <c r="E918" s="42"/>
      <c r="F918" s="266" t="s">
        <v>2755</v>
      </c>
      <c r="G918" s="42"/>
      <c r="H918" s="42"/>
      <c r="I918" s="229"/>
      <c r="J918" s="42"/>
      <c r="K918" s="42"/>
      <c r="L918" s="46"/>
      <c r="M918" s="230"/>
      <c r="N918" s="231"/>
      <c r="O918" s="86"/>
      <c r="P918" s="86"/>
      <c r="Q918" s="86"/>
      <c r="R918" s="86"/>
      <c r="S918" s="86"/>
      <c r="T918" s="87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T918" s="19" t="s">
        <v>301</v>
      </c>
      <c r="AU918" s="19" t="s">
        <v>81</v>
      </c>
    </row>
    <row r="919" spans="1:51" s="13" customFormat="1" ht="12">
      <c r="A919" s="13"/>
      <c r="B919" s="234"/>
      <c r="C919" s="235"/>
      <c r="D919" s="227" t="s">
        <v>187</v>
      </c>
      <c r="E919" s="235"/>
      <c r="F919" s="237" t="s">
        <v>2750</v>
      </c>
      <c r="G919" s="235"/>
      <c r="H919" s="238">
        <v>5.28</v>
      </c>
      <c r="I919" s="239"/>
      <c r="J919" s="235"/>
      <c r="K919" s="235"/>
      <c r="L919" s="240"/>
      <c r="M919" s="241"/>
      <c r="N919" s="242"/>
      <c r="O919" s="242"/>
      <c r="P919" s="242"/>
      <c r="Q919" s="242"/>
      <c r="R919" s="242"/>
      <c r="S919" s="242"/>
      <c r="T919" s="24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T919" s="244" t="s">
        <v>187</v>
      </c>
      <c r="AU919" s="244" t="s">
        <v>81</v>
      </c>
      <c r="AV919" s="13" t="s">
        <v>81</v>
      </c>
      <c r="AW919" s="13" t="s">
        <v>4</v>
      </c>
      <c r="AX919" s="13" t="s">
        <v>79</v>
      </c>
      <c r="AY919" s="244" t="s">
        <v>163</v>
      </c>
    </row>
    <row r="920" spans="1:65" s="2" customFormat="1" ht="24.15" customHeight="1">
      <c r="A920" s="40"/>
      <c r="B920" s="41"/>
      <c r="C920" s="214" t="s">
        <v>2756</v>
      </c>
      <c r="D920" s="214" t="s">
        <v>165</v>
      </c>
      <c r="E920" s="215" t="s">
        <v>2757</v>
      </c>
      <c r="F920" s="216" t="s">
        <v>2758</v>
      </c>
      <c r="G920" s="217" t="s">
        <v>232</v>
      </c>
      <c r="H920" s="218">
        <v>25.6</v>
      </c>
      <c r="I920" s="219"/>
      <c r="J920" s="220">
        <f>ROUND(I920*H920,2)</f>
        <v>0</v>
      </c>
      <c r="K920" s="216" t="s">
        <v>169</v>
      </c>
      <c r="L920" s="46"/>
      <c r="M920" s="221" t="s">
        <v>19</v>
      </c>
      <c r="N920" s="222" t="s">
        <v>43</v>
      </c>
      <c r="O920" s="86"/>
      <c r="P920" s="223">
        <f>O920*H920</f>
        <v>0</v>
      </c>
      <c r="Q920" s="223">
        <v>0</v>
      </c>
      <c r="R920" s="223">
        <f>Q920*H920</f>
        <v>0</v>
      </c>
      <c r="S920" s="223">
        <v>0</v>
      </c>
      <c r="T920" s="224">
        <f>S920*H920</f>
        <v>0</v>
      </c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R920" s="225" t="s">
        <v>278</v>
      </c>
      <c r="AT920" s="225" t="s">
        <v>165</v>
      </c>
      <c r="AU920" s="225" t="s">
        <v>81</v>
      </c>
      <c r="AY920" s="19" t="s">
        <v>163</v>
      </c>
      <c r="BE920" s="226">
        <f>IF(N920="základní",J920,0)</f>
        <v>0</v>
      </c>
      <c r="BF920" s="226">
        <f>IF(N920="snížená",J920,0)</f>
        <v>0</v>
      </c>
      <c r="BG920" s="226">
        <f>IF(N920="zákl. přenesená",J920,0)</f>
        <v>0</v>
      </c>
      <c r="BH920" s="226">
        <f>IF(N920="sníž. přenesená",J920,0)</f>
        <v>0</v>
      </c>
      <c r="BI920" s="226">
        <f>IF(N920="nulová",J920,0)</f>
        <v>0</v>
      </c>
      <c r="BJ920" s="19" t="s">
        <v>79</v>
      </c>
      <c r="BK920" s="226">
        <f>ROUND(I920*H920,2)</f>
        <v>0</v>
      </c>
      <c r="BL920" s="19" t="s">
        <v>278</v>
      </c>
      <c r="BM920" s="225" t="s">
        <v>2759</v>
      </c>
    </row>
    <row r="921" spans="1:47" s="2" customFormat="1" ht="12">
      <c r="A921" s="40"/>
      <c r="B921" s="41"/>
      <c r="C921" s="42"/>
      <c r="D921" s="227" t="s">
        <v>172</v>
      </c>
      <c r="E921" s="42"/>
      <c r="F921" s="228" t="s">
        <v>2760</v>
      </c>
      <c r="G921" s="42"/>
      <c r="H921" s="42"/>
      <c r="I921" s="229"/>
      <c r="J921" s="42"/>
      <c r="K921" s="42"/>
      <c r="L921" s="46"/>
      <c r="M921" s="230"/>
      <c r="N921" s="231"/>
      <c r="O921" s="86"/>
      <c r="P921" s="86"/>
      <c r="Q921" s="86"/>
      <c r="R921" s="86"/>
      <c r="S921" s="86"/>
      <c r="T921" s="87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T921" s="19" t="s">
        <v>172</v>
      </c>
      <c r="AU921" s="19" t="s">
        <v>81</v>
      </c>
    </row>
    <row r="922" spans="1:47" s="2" customFormat="1" ht="12">
      <c r="A922" s="40"/>
      <c r="B922" s="41"/>
      <c r="C922" s="42"/>
      <c r="D922" s="232" t="s">
        <v>174</v>
      </c>
      <c r="E922" s="42"/>
      <c r="F922" s="233" t="s">
        <v>2761</v>
      </c>
      <c r="G922" s="42"/>
      <c r="H922" s="42"/>
      <c r="I922" s="229"/>
      <c r="J922" s="42"/>
      <c r="K922" s="42"/>
      <c r="L922" s="46"/>
      <c r="M922" s="230"/>
      <c r="N922" s="231"/>
      <c r="O922" s="86"/>
      <c r="P922" s="86"/>
      <c r="Q922" s="86"/>
      <c r="R922" s="86"/>
      <c r="S922" s="86"/>
      <c r="T922" s="87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T922" s="19" t="s">
        <v>174</v>
      </c>
      <c r="AU922" s="19" t="s">
        <v>81</v>
      </c>
    </row>
    <row r="923" spans="1:51" s="13" customFormat="1" ht="12">
      <c r="A923" s="13"/>
      <c r="B923" s="234"/>
      <c r="C923" s="235"/>
      <c r="D923" s="227" t="s">
        <v>187</v>
      </c>
      <c r="E923" s="236" t="s">
        <v>19</v>
      </c>
      <c r="F923" s="237" t="s">
        <v>2762</v>
      </c>
      <c r="G923" s="235"/>
      <c r="H923" s="238">
        <v>25.6</v>
      </c>
      <c r="I923" s="239"/>
      <c r="J923" s="235"/>
      <c r="K923" s="235"/>
      <c r="L923" s="240"/>
      <c r="M923" s="241"/>
      <c r="N923" s="242"/>
      <c r="O923" s="242"/>
      <c r="P923" s="242"/>
      <c r="Q923" s="242"/>
      <c r="R923" s="242"/>
      <c r="S923" s="242"/>
      <c r="T923" s="24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T923" s="244" t="s">
        <v>187</v>
      </c>
      <c r="AU923" s="244" t="s">
        <v>81</v>
      </c>
      <c r="AV923" s="13" t="s">
        <v>81</v>
      </c>
      <c r="AW923" s="13" t="s">
        <v>33</v>
      </c>
      <c r="AX923" s="13" t="s">
        <v>79</v>
      </c>
      <c r="AY923" s="244" t="s">
        <v>163</v>
      </c>
    </row>
    <row r="924" spans="1:65" s="2" customFormat="1" ht="21.75" customHeight="1">
      <c r="A924" s="40"/>
      <c r="B924" s="41"/>
      <c r="C924" s="256" t="s">
        <v>2763</v>
      </c>
      <c r="D924" s="256" t="s">
        <v>279</v>
      </c>
      <c r="E924" s="257" t="s">
        <v>2764</v>
      </c>
      <c r="F924" s="258" t="s">
        <v>2765</v>
      </c>
      <c r="G924" s="259" t="s">
        <v>232</v>
      </c>
      <c r="H924" s="260">
        <v>28.16</v>
      </c>
      <c r="I924" s="261"/>
      <c r="J924" s="262">
        <f>ROUND(I924*H924,2)</f>
        <v>0</v>
      </c>
      <c r="K924" s="258" t="s">
        <v>169</v>
      </c>
      <c r="L924" s="263"/>
      <c r="M924" s="264" t="s">
        <v>19</v>
      </c>
      <c r="N924" s="265" t="s">
        <v>43</v>
      </c>
      <c r="O924" s="86"/>
      <c r="P924" s="223">
        <f>O924*H924</f>
        <v>0</v>
      </c>
      <c r="Q924" s="223">
        <v>0.0002</v>
      </c>
      <c r="R924" s="223">
        <f>Q924*H924</f>
        <v>0.005632000000000001</v>
      </c>
      <c r="S924" s="223">
        <v>0</v>
      </c>
      <c r="T924" s="224">
        <f>S924*H924</f>
        <v>0</v>
      </c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R924" s="225" t="s">
        <v>381</v>
      </c>
      <c r="AT924" s="225" t="s">
        <v>279</v>
      </c>
      <c r="AU924" s="225" t="s">
        <v>81</v>
      </c>
      <c r="AY924" s="19" t="s">
        <v>163</v>
      </c>
      <c r="BE924" s="226">
        <f>IF(N924="základní",J924,0)</f>
        <v>0</v>
      </c>
      <c r="BF924" s="226">
        <f>IF(N924="snížená",J924,0)</f>
        <v>0</v>
      </c>
      <c r="BG924" s="226">
        <f>IF(N924="zákl. přenesená",J924,0)</f>
        <v>0</v>
      </c>
      <c r="BH924" s="226">
        <f>IF(N924="sníž. přenesená",J924,0)</f>
        <v>0</v>
      </c>
      <c r="BI924" s="226">
        <f>IF(N924="nulová",J924,0)</f>
        <v>0</v>
      </c>
      <c r="BJ924" s="19" t="s">
        <v>79</v>
      </c>
      <c r="BK924" s="226">
        <f>ROUND(I924*H924,2)</f>
        <v>0</v>
      </c>
      <c r="BL924" s="19" t="s">
        <v>278</v>
      </c>
      <c r="BM924" s="225" t="s">
        <v>2766</v>
      </c>
    </row>
    <row r="925" spans="1:47" s="2" customFormat="1" ht="12">
      <c r="A925" s="40"/>
      <c r="B925" s="41"/>
      <c r="C925" s="42"/>
      <c r="D925" s="227" t="s">
        <v>172</v>
      </c>
      <c r="E925" s="42"/>
      <c r="F925" s="228" t="s">
        <v>2765</v>
      </c>
      <c r="G925" s="42"/>
      <c r="H925" s="42"/>
      <c r="I925" s="229"/>
      <c r="J925" s="42"/>
      <c r="K925" s="42"/>
      <c r="L925" s="46"/>
      <c r="M925" s="230"/>
      <c r="N925" s="231"/>
      <c r="O925" s="86"/>
      <c r="P925" s="86"/>
      <c r="Q925" s="86"/>
      <c r="R925" s="86"/>
      <c r="S925" s="86"/>
      <c r="T925" s="87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T925" s="19" t="s">
        <v>172</v>
      </c>
      <c r="AU925" s="19" t="s">
        <v>81</v>
      </c>
    </row>
    <row r="926" spans="1:51" s="13" customFormat="1" ht="12">
      <c r="A926" s="13"/>
      <c r="B926" s="234"/>
      <c r="C926" s="235"/>
      <c r="D926" s="227" t="s">
        <v>187</v>
      </c>
      <c r="E926" s="235"/>
      <c r="F926" s="237" t="s">
        <v>2767</v>
      </c>
      <c r="G926" s="235"/>
      <c r="H926" s="238">
        <v>28.16</v>
      </c>
      <c r="I926" s="239"/>
      <c r="J926" s="235"/>
      <c r="K926" s="235"/>
      <c r="L926" s="240"/>
      <c r="M926" s="241"/>
      <c r="N926" s="242"/>
      <c r="O926" s="242"/>
      <c r="P926" s="242"/>
      <c r="Q926" s="242"/>
      <c r="R926" s="242"/>
      <c r="S926" s="242"/>
      <c r="T926" s="24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T926" s="244" t="s">
        <v>187</v>
      </c>
      <c r="AU926" s="244" t="s">
        <v>81</v>
      </c>
      <c r="AV926" s="13" t="s">
        <v>81</v>
      </c>
      <c r="AW926" s="13" t="s">
        <v>4</v>
      </c>
      <c r="AX926" s="13" t="s">
        <v>79</v>
      </c>
      <c r="AY926" s="244" t="s">
        <v>163</v>
      </c>
    </row>
    <row r="927" spans="1:65" s="2" customFormat="1" ht="24.15" customHeight="1">
      <c r="A927" s="40"/>
      <c r="B927" s="41"/>
      <c r="C927" s="214" t="s">
        <v>2768</v>
      </c>
      <c r="D927" s="214" t="s">
        <v>165</v>
      </c>
      <c r="E927" s="215" t="s">
        <v>2769</v>
      </c>
      <c r="F927" s="216" t="s">
        <v>2770</v>
      </c>
      <c r="G927" s="217" t="s">
        <v>168</v>
      </c>
      <c r="H927" s="218">
        <v>9.6</v>
      </c>
      <c r="I927" s="219"/>
      <c r="J927" s="220">
        <f>ROUND(I927*H927,2)</f>
        <v>0</v>
      </c>
      <c r="K927" s="216" t="s">
        <v>169</v>
      </c>
      <c r="L927" s="46"/>
      <c r="M927" s="221" t="s">
        <v>19</v>
      </c>
      <c r="N927" s="222" t="s">
        <v>43</v>
      </c>
      <c r="O927" s="86"/>
      <c r="P927" s="223">
        <f>O927*H927</f>
        <v>0</v>
      </c>
      <c r="Q927" s="223">
        <v>0</v>
      </c>
      <c r="R927" s="223">
        <f>Q927*H927</f>
        <v>0</v>
      </c>
      <c r="S927" s="223">
        <v>0</v>
      </c>
      <c r="T927" s="224">
        <f>S927*H927</f>
        <v>0</v>
      </c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  <c r="AE927" s="40"/>
      <c r="AR927" s="225" t="s">
        <v>278</v>
      </c>
      <c r="AT927" s="225" t="s">
        <v>165</v>
      </c>
      <c r="AU927" s="225" t="s">
        <v>81</v>
      </c>
      <c r="AY927" s="19" t="s">
        <v>163</v>
      </c>
      <c r="BE927" s="226">
        <f>IF(N927="základní",J927,0)</f>
        <v>0</v>
      </c>
      <c r="BF927" s="226">
        <f>IF(N927="snížená",J927,0)</f>
        <v>0</v>
      </c>
      <c r="BG927" s="226">
        <f>IF(N927="zákl. přenesená",J927,0)</f>
        <v>0</v>
      </c>
      <c r="BH927" s="226">
        <f>IF(N927="sníž. přenesená",J927,0)</f>
        <v>0</v>
      </c>
      <c r="BI927" s="226">
        <f>IF(N927="nulová",J927,0)</f>
        <v>0</v>
      </c>
      <c r="BJ927" s="19" t="s">
        <v>79</v>
      </c>
      <c r="BK927" s="226">
        <f>ROUND(I927*H927,2)</f>
        <v>0</v>
      </c>
      <c r="BL927" s="19" t="s">
        <v>278</v>
      </c>
      <c r="BM927" s="225" t="s">
        <v>2771</v>
      </c>
    </row>
    <row r="928" spans="1:47" s="2" customFormat="1" ht="12">
      <c r="A928" s="40"/>
      <c r="B928" s="41"/>
      <c r="C928" s="42"/>
      <c r="D928" s="227" t="s">
        <v>172</v>
      </c>
      <c r="E928" s="42"/>
      <c r="F928" s="228" t="s">
        <v>2772</v>
      </c>
      <c r="G928" s="42"/>
      <c r="H928" s="42"/>
      <c r="I928" s="229"/>
      <c r="J928" s="42"/>
      <c r="K928" s="42"/>
      <c r="L928" s="46"/>
      <c r="M928" s="230"/>
      <c r="N928" s="231"/>
      <c r="O928" s="86"/>
      <c r="P928" s="86"/>
      <c r="Q928" s="86"/>
      <c r="R928" s="86"/>
      <c r="S928" s="86"/>
      <c r="T928" s="87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T928" s="19" t="s">
        <v>172</v>
      </c>
      <c r="AU928" s="19" t="s">
        <v>81</v>
      </c>
    </row>
    <row r="929" spans="1:47" s="2" customFormat="1" ht="12">
      <c r="A929" s="40"/>
      <c r="B929" s="41"/>
      <c r="C929" s="42"/>
      <c r="D929" s="232" t="s">
        <v>174</v>
      </c>
      <c r="E929" s="42"/>
      <c r="F929" s="233" t="s">
        <v>2773</v>
      </c>
      <c r="G929" s="42"/>
      <c r="H929" s="42"/>
      <c r="I929" s="229"/>
      <c r="J929" s="42"/>
      <c r="K929" s="42"/>
      <c r="L929" s="46"/>
      <c r="M929" s="230"/>
      <c r="N929" s="231"/>
      <c r="O929" s="86"/>
      <c r="P929" s="86"/>
      <c r="Q929" s="86"/>
      <c r="R929" s="86"/>
      <c r="S929" s="86"/>
      <c r="T929" s="87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T929" s="19" t="s">
        <v>174</v>
      </c>
      <c r="AU929" s="19" t="s">
        <v>81</v>
      </c>
    </row>
    <row r="930" spans="1:51" s="13" customFormat="1" ht="12">
      <c r="A930" s="13"/>
      <c r="B930" s="234"/>
      <c r="C930" s="235"/>
      <c r="D930" s="227" t="s">
        <v>187</v>
      </c>
      <c r="E930" s="236" t="s">
        <v>19</v>
      </c>
      <c r="F930" s="237" t="s">
        <v>2774</v>
      </c>
      <c r="G930" s="235"/>
      <c r="H930" s="238">
        <v>4.8</v>
      </c>
      <c r="I930" s="239"/>
      <c r="J930" s="235"/>
      <c r="K930" s="235"/>
      <c r="L930" s="240"/>
      <c r="M930" s="241"/>
      <c r="N930" s="242"/>
      <c r="O930" s="242"/>
      <c r="P930" s="242"/>
      <c r="Q930" s="242"/>
      <c r="R930" s="242"/>
      <c r="S930" s="242"/>
      <c r="T930" s="24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T930" s="244" t="s">
        <v>187</v>
      </c>
      <c r="AU930" s="244" t="s">
        <v>81</v>
      </c>
      <c r="AV930" s="13" t="s">
        <v>81</v>
      </c>
      <c r="AW930" s="13" t="s">
        <v>33</v>
      </c>
      <c r="AX930" s="13" t="s">
        <v>72</v>
      </c>
      <c r="AY930" s="244" t="s">
        <v>163</v>
      </c>
    </row>
    <row r="931" spans="1:51" s="13" customFormat="1" ht="12">
      <c r="A931" s="13"/>
      <c r="B931" s="234"/>
      <c r="C931" s="235"/>
      <c r="D931" s="227" t="s">
        <v>187</v>
      </c>
      <c r="E931" s="236" t="s">
        <v>19</v>
      </c>
      <c r="F931" s="237" t="s">
        <v>2774</v>
      </c>
      <c r="G931" s="235"/>
      <c r="H931" s="238">
        <v>4.8</v>
      </c>
      <c r="I931" s="239"/>
      <c r="J931" s="235"/>
      <c r="K931" s="235"/>
      <c r="L931" s="240"/>
      <c r="M931" s="241"/>
      <c r="N931" s="242"/>
      <c r="O931" s="242"/>
      <c r="P931" s="242"/>
      <c r="Q931" s="242"/>
      <c r="R931" s="242"/>
      <c r="S931" s="242"/>
      <c r="T931" s="24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T931" s="244" t="s">
        <v>187</v>
      </c>
      <c r="AU931" s="244" t="s">
        <v>81</v>
      </c>
      <c r="AV931" s="13" t="s">
        <v>81</v>
      </c>
      <c r="AW931" s="13" t="s">
        <v>33</v>
      </c>
      <c r="AX931" s="13" t="s">
        <v>72</v>
      </c>
      <c r="AY931" s="244" t="s">
        <v>163</v>
      </c>
    </row>
    <row r="932" spans="1:51" s="14" customFormat="1" ht="12">
      <c r="A932" s="14"/>
      <c r="B932" s="245"/>
      <c r="C932" s="246"/>
      <c r="D932" s="227" t="s">
        <v>187</v>
      </c>
      <c r="E932" s="247" t="s">
        <v>19</v>
      </c>
      <c r="F932" s="248" t="s">
        <v>190</v>
      </c>
      <c r="G932" s="246"/>
      <c r="H932" s="249">
        <v>9.6</v>
      </c>
      <c r="I932" s="250"/>
      <c r="J932" s="246"/>
      <c r="K932" s="246"/>
      <c r="L932" s="251"/>
      <c r="M932" s="252"/>
      <c r="N932" s="253"/>
      <c r="O932" s="253"/>
      <c r="P932" s="253"/>
      <c r="Q932" s="253"/>
      <c r="R932" s="253"/>
      <c r="S932" s="253"/>
      <c r="T932" s="25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T932" s="255" t="s">
        <v>187</v>
      </c>
      <c r="AU932" s="255" t="s">
        <v>81</v>
      </c>
      <c r="AV932" s="14" t="s">
        <v>170</v>
      </c>
      <c r="AW932" s="14" t="s">
        <v>33</v>
      </c>
      <c r="AX932" s="14" t="s">
        <v>79</v>
      </c>
      <c r="AY932" s="255" t="s">
        <v>163</v>
      </c>
    </row>
    <row r="933" spans="1:65" s="2" customFormat="1" ht="16.5" customHeight="1">
      <c r="A933" s="40"/>
      <c r="B933" s="41"/>
      <c r="C933" s="214" t="s">
        <v>2775</v>
      </c>
      <c r="D933" s="214" t="s">
        <v>165</v>
      </c>
      <c r="E933" s="215" t="s">
        <v>2776</v>
      </c>
      <c r="F933" s="216" t="s">
        <v>2777</v>
      </c>
      <c r="G933" s="217" t="s">
        <v>2778</v>
      </c>
      <c r="H933" s="218">
        <v>460</v>
      </c>
      <c r="I933" s="219"/>
      <c r="J933" s="220">
        <f>ROUND(I933*H933,2)</f>
        <v>0</v>
      </c>
      <c r="K933" s="216" t="s">
        <v>169</v>
      </c>
      <c r="L933" s="46"/>
      <c r="M933" s="221" t="s">
        <v>19</v>
      </c>
      <c r="N933" s="222" t="s">
        <v>43</v>
      </c>
      <c r="O933" s="86"/>
      <c r="P933" s="223">
        <f>O933*H933</f>
        <v>0</v>
      </c>
      <c r="Q933" s="223">
        <v>5E-05</v>
      </c>
      <c r="R933" s="223">
        <f>Q933*H933</f>
        <v>0.023</v>
      </c>
      <c r="S933" s="223">
        <v>0</v>
      </c>
      <c r="T933" s="224">
        <f>S933*H933</f>
        <v>0</v>
      </c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  <c r="AE933" s="40"/>
      <c r="AR933" s="225" t="s">
        <v>278</v>
      </c>
      <c r="AT933" s="225" t="s">
        <v>165</v>
      </c>
      <c r="AU933" s="225" t="s">
        <v>81</v>
      </c>
      <c r="AY933" s="19" t="s">
        <v>163</v>
      </c>
      <c r="BE933" s="226">
        <f>IF(N933="základní",J933,0)</f>
        <v>0</v>
      </c>
      <c r="BF933" s="226">
        <f>IF(N933="snížená",J933,0)</f>
        <v>0</v>
      </c>
      <c r="BG933" s="226">
        <f>IF(N933="zákl. přenesená",J933,0)</f>
        <v>0</v>
      </c>
      <c r="BH933" s="226">
        <f>IF(N933="sníž. přenesená",J933,0)</f>
        <v>0</v>
      </c>
      <c r="BI933" s="226">
        <f>IF(N933="nulová",J933,0)</f>
        <v>0</v>
      </c>
      <c r="BJ933" s="19" t="s">
        <v>79</v>
      </c>
      <c r="BK933" s="226">
        <f>ROUND(I933*H933,2)</f>
        <v>0</v>
      </c>
      <c r="BL933" s="19" t="s">
        <v>278</v>
      </c>
      <c r="BM933" s="225" t="s">
        <v>2779</v>
      </c>
    </row>
    <row r="934" spans="1:47" s="2" customFormat="1" ht="12">
      <c r="A934" s="40"/>
      <c r="B934" s="41"/>
      <c r="C934" s="42"/>
      <c r="D934" s="227" t="s">
        <v>172</v>
      </c>
      <c r="E934" s="42"/>
      <c r="F934" s="228" t="s">
        <v>2780</v>
      </c>
      <c r="G934" s="42"/>
      <c r="H934" s="42"/>
      <c r="I934" s="229"/>
      <c r="J934" s="42"/>
      <c r="K934" s="42"/>
      <c r="L934" s="46"/>
      <c r="M934" s="230"/>
      <c r="N934" s="231"/>
      <c r="O934" s="86"/>
      <c r="P934" s="86"/>
      <c r="Q934" s="86"/>
      <c r="R934" s="86"/>
      <c r="S934" s="86"/>
      <c r="T934" s="87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T934" s="19" t="s">
        <v>172</v>
      </c>
      <c r="AU934" s="19" t="s">
        <v>81</v>
      </c>
    </row>
    <row r="935" spans="1:47" s="2" customFormat="1" ht="12">
      <c r="A935" s="40"/>
      <c r="B935" s="41"/>
      <c r="C935" s="42"/>
      <c r="D935" s="232" t="s">
        <v>174</v>
      </c>
      <c r="E935" s="42"/>
      <c r="F935" s="233" t="s">
        <v>2781</v>
      </c>
      <c r="G935" s="42"/>
      <c r="H935" s="42"/>
      <c r="I935" s="229"/>
      <c r="J935" s="42"/>
      <c r="K935" s="42"/>
      <c r="L935" s="46"/>
      <c r="M935" s="230"/>
      <c r="N935" s="231"/>
      <c r="O935" s="86"/>
      <c r="P935" s="86"/>
      <c r="Q935" s="86"/>
      <c r="R935" s="86"/>
      <c r="S935" s="86"/>
      <c r="T935" s="87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T935" s="19" t="s">
        <v>174</v>
      </c>
      <c r="AU935" s="19" t="s">
        <v>81</v>
      </c>
    </row>
    <row r="936" spans="1:51" s="13" customFormat="1" ht="12">
      <c r="A936" s="13"/>
      <c r="B936" s="234"/>
      <c r="C936" s="235"/>
      <c r="D936" s="227" t="s">
        <v>187</v>
      </c>
      <c r="E936" s="236" t="s">
        <v>19</v>
      </c>
      <c r="F936" s="237" t="s">
        <v>2782</v>
      </c>
      <c r="G936" s="235"/>
      <c r="H936" s="238">
        <v>460</v>
      </c>
      <c r="I936" s="239"/>
      <c r="J936" s="235"/>
      <c r="K936" s="235"/>
      <c r="L936" s="240"/>
      <c r="M936" s="241"/>
      <c r="N936" s="242"/>
      <c r="O936" s="242"/>
      <c r="P936" s="242"/>
      <c r="Q936" s="242"/>
      <c r="R936" s="242"/>
      <c r="S936" s="242"/>
      <c r="T936" s="24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T936" s="244" t="s">
        <v>187</v>
      </c>
      <c r="AU936" s="244" t="s">
        <v>81</v>
      </c>
      <c r="AV936" s="13" t="s">
        <v>81</v>
      </c>
      <c r="AW936" s="13" t="s">
        <v>33</v>
      </c>
      <c r="AX936" s="13" t="s">
        <v>79</v>
      </c>
      <c r="AY936" s="244" t="s">
        <v>163</v>
      </c>
    </row>
    <row r="937" spans="1:65" s="2" customFormat="1" ht="24.15" customHeight="1">
      <c r="A937" s="40"/>
      <c r="B937" s="41"/>
      <c r="C937" s="256" t="s">
        <v>2783</v>
      </c>
      <c r="D937" s="256" t="s">
        <v>279</v>
      </c>
      <c r="E937" s="257" t="s">
        <v>2784</v>
      </c>
      <c r="F937" s="258" t="s">
        <v>2785</v>
      </c>
      <c r="G937" s="259" t="s">
        <v>297</v>
      </c>
      <c r="H937" s="260">
        <v>460</v>
      </c>
      <c r="I937" s="261"/>
      <c r="J937" s="262">
        <f>ROUND(I937*H937,2)</f>
        <v>0</v>
      </c>
      <c r="K937" s="258" t="s">
        <v>169</v>
      </c>
      <c r="L937" s="263"/>
      <c r="M937" s="264" t="s">
        <v>19</v>
      </c>
      <c r="N937" s="265" t="s">
        <v>43</v>
      </c>
      <c r="O937" s="86"/>
      <c r="P937" s="223">
        <f>O937*H937</f>
        <v>0</v>
      </c>
      <c r="Q937" s="223">
        <v>0.0115</v>
      </c>
      <c r="R937" s="223">
        <f>Q937*H937</f>
        <v>5.29</v>
      </c>
      <c r="S937" s="223">
        <v>0</v>
      </c>
      <c r="T937" s="224">
        <f>S937*H937</f>
        <v>0</v>
      </c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R937" s="225" t="s">
        <v>381</v>
      </c>
      <c r="AT937" s="225" t="s">
        <v>279</v>
      </c>
      <c r="AU937" s="225" t="s">
        <v>81</v>
      </c>
      <c r="AY937" s="19" t="s">
        <v>163</v>
      </c>
      <c r="BE937" s="226">
        <f>IF(N937="základní",J937,0)</f>
        <v>0</v>
      </c>
      <c r="BF937" s="226">
        <f>IF(N937="snížená",J937,0)</f>
        <v>0</v>
      </c>
      <c r="BG937" s="226">
        <f>IF(N937="zákl. přenesená",J937,0)</f>
        <v>0</v>
      </c>
      <c r="BH937" s="226">
        <f>IF(N937="sníž. přenesená",J937,0)</f>
        <v>0</v>
      </c>
      <c r="BI937" s="226">
        <f>IF(N937="nulová",J937,0)</f>
        <v>0</v>
      </c>
      <c r="BJ937" s="19" t="s">
        <v>79</v>
      </c>
      <c r="BK937" s="226">
        <f>ROUND(I937*H937,2)</f>
        <v>0</v>
      </c>
      <c r="BL937" s="19" t="s">
        <v>278</v>
      </c>
      <c r="BM937" s="225" t="s">
        <v>2786</v>
      </c>
    </row>
    <row r="938" spans="1:47" s="2" customFormat="1" ht="12">
      <c r="A938" s="40"/>
      <c r="B938" s="41"/>
      <c r="C938" s="42"/>
      <c r="D938" s="227" t="s">
        <v>172</v>
      </c>
      <c r="E938" s="42"/>
      <c r="F938" s="228" t="s">
        <v>2785</v>
      </c>
      <c r="G938" s="42"/>
      <c r="H938" s="42"/>
      <c r="I938" s="229"/>
      <c r="J938" s="42"/>
      <c r="K938" s="42"/>
      <c r="L938" s="46"/>
      <c r="M938" s="230"/>
      <c r="N938" s="231"/>
      <c r="O938" s="86"/>
      <c r="P938" s="86"/>
      <c r="Q938" s="86"/>
      <c r="R938" s="86"/>
      <c r="S938" s="86"/>
      <c r="T938" s="87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T938" s="19" t="s">
        <v>172</v>
      </c>
      <c r="AU938" s="19" t="s">
        <v>81</v>
      </c>
    </row>
    <row r="939" spans="1:65" s="2" customFormat="1" ht="24.15" customHeight="1">
      <c r="A939" s="40"/>
      <c r="B939" s="41"/>
      <c r="C939" s="214" t="s">
        <v>2787</v>
      </c>
      <c r="D939" s="214" t="s">
        <v>165</v>
      </c>
      <c r="E939" s="215" t="s">
        <v>2788</v>
      </c>
      <c r="F939" s="216" t="s">
        <v>2789</v>
      </c>
      <c r="G939" s="217" t="s">
        <v>297</v>
      </c>
      <c r="H939" s="218">
        <v>1</v>
      </c>
      <c r="I939" s="219"/>
      <c r="J939" s="220">
        <f>ROUND(I939*H939,2)</f>
        <v>0</v>
      </c>
      <c r="K939" s="216" t="s">
        <v>169</v>
      </c>
      <c r="L939" s="46"/>
      <c r="M939" s="221" t="s">
        <v>19</v>
      </c>
      <c r="N939" s="222" t="s">
        <v>43</v>
      </c>
      <c r="O939" s="86"/>
      <c r="P939" s="223">
        <f>O939*H939</f>
        <v>0</v>
      </c>
      <c r="Q939" s="223">
        <v>0</v>
      </c>
      <c r="R939" s="223">
        <f>Q939*H939</f>
        <v>0</v>
      </c>
      <c r="S939" s="223">
        <v>0</v>
      </c>
      <c r="T939" s="224">
        <f>S939*H939</f>
        <v>0</v>
      </c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R939" s="225" t="s">
        <v>278</v>
      </c>
      <c r="AT939" s="225" t="s">
        <v>165</v>
      </c>
      <c r="AU939" s="225" t="s">
        <v>81</v>
      </c>
      <c r="AY939" s="19" t="s">
        <v>163</v>
      </c>
      <c r="BE939" s="226">
        <f>IF(N939="základní",J939,0)</f>
        <v>0</v>
      </c>
      <c r="BF939" s="226">
        <f>IF(N939="snížená",J939,0)</f>
        <v>0</v>
      </c>
      <c r="BG939" s="226">
        <f>IF(N939="zákl. přenesená",J939,0)</f>
        <v>0</v>
      </c>
      <c r="BH939" s="226">
        <f>IF(N939="sníž. přenesená",J939,0)</f>
        <v>0</v>
      </c>
      <c r="BI939" s="226">
        <f>IF(N939="nulová",J939,0)</f>
        <v>0</v>
      </c>
      <c r="BJ939" s="19" t="s">
        <v>79</v>
      </c>
      <c r="BK939" s="226">
        <f>ROUND(I939*H939,2)</f>
        <v>0</v>
      </c>
      <c r="BL939" s="19" t="s">
        <v>278</v>
      </c>
      <c r="BM939" s="225" t="s">
        <v>2790</v>
      </c>
    </row>
    <row r="940" spans="1:47" s="2" customFormat="1" ht="12">
      <c r="A940" s="40"/>
      <c r="B940" s="41"/>
      <c r="C940" s="42"/>
      <c r="D940" s="227" t="s">
        <v>172</v>
      </c>
      <c r="E940" s="42"/>
      <c r="F940" s="228" t="s">
        <v>2791</v>
      </c>
      <c r="G940" s="42"/>
      <c r="H940" s="42"/>
      <c r="I940" s="229"/>
      <c r="J940" s="42"/>
      <c r="K940" s="42"/>
      <c r="L940" s="46"/>
      <c r="M940" s="230"/>
      <c r="N940" s="231"/>
      <c r="O940" s="86"/>
      <c r="P940" s="86"/>
      <c r="Q940" s="86"/>
      <c r="R940" s="86"/>
      <c r="S940" s="86"/>
      <c r="T940" s="87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T940" s="19" t="s">
        <v>172</v>
      </c>
      <c r="AU940" s="19" t="s">
        <v>81</v>
      </c>
    </row>
    <row r="941" spans="1:47" s="2" customFormat="1" ht="12">
      <c r="A941" s="40"/>
      <c r="B941" s="41"/>
      <c r="C941" s="42"/>
      <c r="D941" s="232" t="s">
        <v>174</v>
      </c>
      <c r="E941" s="42"/>
      <c r="F941" s="233" t="s">
        <v>2792</v>
      </c>
      <c r="G941" s="42"/>
      <c r="H941" s="42"/>
      <c r="I941" s="229"/>
      <c r="J941" s="42"/>
      <c r="K941" s="42"/>
      <c r="L941" s="46"/>
      <c r="M941" s="230"/>
      <c r="N941" s="231"/>
      <c r="O941" s="86"/>
      <c r="P941" s="86"/>
      <c r="Q941" s="86"/>
      <c r="R941" s="86"/>
      <c r="S941" s="86"/>
      <c r="T941" s="87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  <c r="AE941" s="40"/>
      <c r="AT941" s="19" t="s">
        <v>174</v>
      </c>
      <c r="AU941" s="19" t="s">
        <v>81</v>
      </c>
    </row>
    <row r="942" spans="1:65" s="2" customFormat="1" ht="16.5" customHeight="1">
      <c r="A942" s="40"/>
      <c r="B942" s="41"/>
      <c r="C942" s="256" t="s">
        <v>2793</v>
      </c>
      <c r="D942" s="256" t="s">
        <v>279</v>
      </c>
      <c r="E942" s="257" t="s">
        <v>2794</v>
      </c>
      <c r="F942" s="258" t="s">
        <v>2638</v>
      </c>
      <c r="G942" s="259" t="s">
        <v>297</v>
      </c>
      <c r="H942" s="260">
        <v>1</v>
      </c>
      <c r="I942" s="261"/>
      <c r="J942" s="262">
        <f>ROUND(I942*H942,2)</f>
        <v>0</v>
      </c>
      <c r="K942" s="258" t="s">
        <v>19</v>
      </c>
      <c r="L942" s="263"/>
      <c r="M942" s="264" t="s">
        <v>19</v>
      </c>
      <c r="N942" s="265" t="s">
        <v>43</v>
      </c>
      <c r="O942" s="86"/>
      <c r="P942" s="223">
        <f>O942*H942</f>
        <v>0</v>
      </c>
      <c r="Q942" s="223">
        <v>0</v>
      </c>
      <c r="R942" s="223">
        <f>Q942*H942</f>
        <v>0</v>
      </c>
      <c r="S942" s="223">
        <v>0</v>
      </c>
      <c r="T942" s="224">
        <f>S942*H942</f>
        <v>0</v>
      </c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R942" s="225" t="s">
        <v>381</v>
      </c>
      <c r="AT942" s="225" t="s">
        <v>279</v>
      </c>
      <c r="AU942" s="225" t="s">
        <v>81</v>
      </c>
      <c r="AY942" s="19" t="s">
        <v>163</v>
      </c>
      <c r="BE942" s="226">
        <f>IF(N942="základní",J942,0)</f>
        <v>0</v>
      </c>
      <c r="BF942" s="226">
        <f>IF(N942="snížená",J942,0)</f>
        <v>0</v>
      </c>
      <c r="BG942" s="226">
        <f>IF(N942="zákl. přenesená",J942,0)</f>
        <v>0</v>
      </c>
      <c r="BH942" s="226">
        <f>IF(N942="sníž. přenesená",J942,0)</f>
        <v>0</v>
      </c>
      <c r="BI942" s="226">
        <f>IF(N942="nulová",J942,0)</f>
        <v>0</v>
      </c>
      <c r="BJ942" s="19" t="s">
        <v>79</v>
      </c>
      <c r="BK942" s="226">
        <f>ROUND(I942*H942,2)</f>
        <v>0</v>
      </c>
      <c r="BL942" s="19" t="s">
        <v>278</v>
      </c>
      <c r="BM942" s="225" t="s">
        <v>2795</v>
      </c>
    </row>
    <row r="943" spans="1:47" s="2" customFormat="1" ht="12">
      <c r="A943" s="40"/>
      <c r="B943" s="41"/>
      <c r="C943" s="42"/>
      <c r="D943" s="227" t="s">
        <v>172</v>
      </c>
      <c r="E943" s="42"/>
      <c r="F943" s="228" t="s">
        <v>2638</v>
      </c>
      <c r="G943" s="42"/>
      <c r="H943" s="42"/>
      <c r="I943" s="229"/>
      <c r="J943" s="42"/>
      <c r="K943" s="42"/>
      <c r="L943" s="46"/>
      <c r="M943" s="230"/>
      <c r="N943" s="231"/>
      <c r="O943" s="86"/>
      <c r="P943" s="86"/>
      <c r="Q943" s="86"/>
      <c r="R943" s="86"/>
      <c r="S943" s="86"/>
      <c r="T943" s="87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T943" s="19" t="s">
        <v>172</v>
      </c>
      <c r="AU943" s="19" t="s">
        <v>81</v>
      </c>
    </row>
    <row r="944" spans="1:65" s="2" customFormat="1" ht="24.15" customHeight="1">
      <c r="A944" s="40"/>
      <c r="B944" s="41"/>
      <c r="C944" s="214" t="s">
        <v>2796</v>
      </c>
      <c r="D944" s="214" t="s">
        <v>165</v>
      </c>
      <c r="E944" s="215" t="s">
        <v>2797</v>
      </c>
      <c r="F944" s="216" t="s">
        <v>2798</v>
      </c>
      <c r="G944" s="217" t="s">
        <v>297</v>
      </c>
      <c r="H944" s="218">
        <v>2</v>
      </c>
      <c r="I944" s="219"/>
      <c r="J944" s="220">
        <f>ROUND(I944*H944,2)</f>
        <v>0</v>
      </c>
      <c r="K944" s="216" t="s">
        <v>169</v>
      </c>
      <c r="L944" s="46"/>
      <c r="M944" s="221" t="s">
        <v>19</v>
      </c>
      <c r="N944" s="222" t="s">
        <v>43</v>
      </c>
      <c r="O944" s="86"/>
      <c r="P944" s="223">
        <f>O944*H944</f>
        <v>0</v>
      </c>
      <c r="Q944" s="223">
        <v>0</v>
      </c>
      <c r="R944" s="223">
        <f>Q944*H944</f>
        <v>0</v>
      </c>
      <c r="S944" s="223">
        <v>0</v>
      </c>
      <c r="T944" s="224">
        <f>S944*H944</f>
        <v>0</v>
      </c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R944" s="225" t="s">
        <v>278</v>
      </c>
      <c r="AT944" s="225" t="s">
        <v>165</v>
      </c>
      <c r="AU944" s="225" t="s">
        <v>81</v>
      </c>
      <c r="AY944" s="19" t="s">
        <v>163</v>
      </c>
      <c r="BE944" s="226">
        <f>IF(N944="základní",J944,0)</f>
        <v>0</v>
      </c>
      <c r="BF944" s="226">
        <f>IF(N944="snížená",J944,0)</f>
        <v>0</v>
      </c>
      <c r="BG944" s="226">
        <f>IF(N944="zákl. přenesená",J944,0)</f>
        <v>0</v>
      </c>
      <c r="BH944" s="226">
        <f>IF(N944="sníž. přenesená",J944,0)</f>
        <v>0</v>
      </c>
      <c r="BI944" s="226">
        <f>IF(N944="nulová",J944,0)</f>
        <v>0</v>
      </c>
      <c r="BJ944" s="19" t="s">
        <v>79</v>
      </c>
      <c r="BK944" s="226">
        <f>ROUND(I944*H944,2)</f>
        <v>0</v>
      </c>
      <c r="BL944" s="19" t="s">
        <v>278</v>
      </c>
      <c r="BM944" s="225" t="s">
        <v>2799</v>
      </c>
    </row>
    <row r="945" spans="1:47" s="2" customFormat="1" ht="12">
      <c r="A945" s="40"/>
      <c r="B945" s="41"/>
      <c r="C945" s="42"/>
      <c r="D945" s="227" t="s">
        <v>172</v>
      </c>
      <c r="E945" s="42"/>
      <c r="F945" s="228" t="s">
        <v>2800</v>
      </c>
      <c r="G945" s="42"/>
      <c r="H945" s="42"/>
      <c r="I945" s="229"/>
      <c r="J945" s="42"/>
      <c r="K945" s="42"/>
      <c r="L945" s="46"/>
      <c r="M945" s="230"/>
      <c r="N945" s="231"/>
      <c r="O945" s="86"/>
      <c r="P945" s="86"/>
      <c r="Q945" s="86"/>
      <c r="R945" s="86"/>
      <c r="S945" s="86"/>
      <c r="T945" s="87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  <c r="AE945" s="40"/>
      <c r="AT945" s="19" t="s">
        <v>172</v>
      </c>
      <c r="AU945" s="19" t="s">
        <v>81</v>
      </c>
    </row>
    <row r="946" spans="1:47" s="2" customFormat="1" ht="12">
      <c r="A946" s="40"/>
      <c r="B946" s="41"/>
      <c r="C946" s="42"/>
      <c r="D946" s="232" t="s">
        <v>174</v>
      </c>
      <c r="E946" s="42"/>
      <c r="F946" s="233" t="s">
        <v>2801</v>
      </c>
      <c r="G946" s="42"/>
      <c r="H946" s="42"/>
      <c r="I946" s="229"/>
      <c r="J946" s="42"/>
      <c r="K946" s="42"/>
      <c r="L946" s="46"/>
      <c r="M946" s="230"/>
      <c r="N946" s="231"/>
      <c r="O946" s="86"/>
      <c r="P946" s="86"/>
      <c r="Q946" s="86"/>
      <c r="R946" s="86"/>
      <c r="S946" s="86"/>
      <c r="T946" s="87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T946" s="19" t="s">
        <v>174</v>
      </c>
      <c r="AU946" s="19" t="s">
        <v>81</v>
      </c>
    </row>
    <row r="947" spans="1:65" s="2" customFormat="1" ht="16.5" customHeight="1">
      <c r="A947" s="40"/>
      <c r="B947" s="41"/>
      <c r="C947" s="256" t="s">
        <v>2802</v>
      </c>
      <c r="D947" s="256" t="s">
        <v>279</v>
      </c>
      <c r="E947" s="257" t="s">
        <v>2803</v>
      </c>
      <c r="F947" s="258" t="s">
        <v>2662</v>
      </c>
      <c r="G947" s="259" t="s">
        <v>297</v>
      </c>
      <c r="H947" s="260">
        <v>1</v>
      </c>
      <c r="I947" s="261"/>
      <c r="J947" s="262">
        <f>ROUND(I947*H947,2)</f>
        <v>0</v>
      </c>
      <c r="K947" s="258" t="s">
        <v>19</v>
      </c>
      <c r="L947" s="263"/>
      <c r="M947" s="264" t="s">
        <v>19</v>
      </c>
      <c r="N947" s="265" t="s">
        <v>43</v>
      </c>
      <c r="O947" s="86"/>
      <c r="P947" s="223">
        <f>O947*H947</f>
        <v>0</v>
      </c>
      <c r="Q947" s="223">
        <v>0</v>
      </c>
      <c r="R947" s="223">
        <f>Q947*H947</f>
        <v>0</v>
      </c>
      <c r="S947" s="223">
        <v>0</v>
      </c>
      <c r="T947" s="224">
        <f>S947*H947</f>
        <v>0</v>
      </c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  <c r="AE947" s="40"/>
      <c r="AR947" s="225" t="s">
        <v>381</v>
      </c>
      <c r="AT947" s="225" t="s">
        <v>279</v>
      </c>
      <c r="AU947" s="225" t="s">
        <v>81</v>
      </c>
      <c r="AY947" s="19" t="s">
        <v>163</v>
      </c>
      <c r="BE947" s="226">
        <f>IF(N947="základní",J947,0)</f>
        <v>0</v>
      </c>
      <c r="BF947" s="226">
        <f>IF(N947="snížená",J947,0)</f>
        <v>0</v>
      </c>
      <c r="BG947" s="226">
        <f>IF(N947="zákl. přenesená",J947,0)</f>
        <v>0</v>
      </c>
      <c r="BH947" s="226">
        <f>IF(N947="sníž. přenesená",J947,0)</f>
        <v>0</v>
      </c>
      <c r="BI947" s="226">
        <f>IF(N947="nulová",J947,0)</f>
        <v>0</v>
      </c>
      <c r="BJ947" s="19" t="s">
        <v>79</v>
      </c>
      <c r="BK947" s="226">
        <f>ROUND(I947*H947,2)</f>
        <v>0</v>
      </c>
      <c r="BL947" s="19" t="s">
        <v>278</v>
      </c>
      <c r="BM947" s="225" t="s">
        <v>2804</v>
      </c>
    </row>
    <row r="948" spans="1:47" s="2" customFormat="1" ht="12">
      <c r="A948" s="40"/>
      <c r="B948" s="41"/>
      <c r="C948" s="42"/>
      <c r="D948" s="227" t="s">
        <v>172</v>
      </c>
      <c r="E948" s="42"/>
      <c r="F948" s="228" t="s">
        <v>2662</v>
      </c>
      <c r="G948" s="42"/>
      <c r="H948" s="42"/>
      <c r="I948" s="229"/>
      <c r="J948" s="42"/>
      <c r="K948" s="42"/>
      <c r="L948" s="46"/>
      <c r="M948" s="230"/>
      <c r="N948" s="231"/>
      <c r="O948" s="86"/>
      <c r="P948" s="86"/>
      <c r="Q948" s="86"/>
      <c r="R948" s="86"/>
      <c r="S948" s="86"/>
      <c r="T948" s="87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T948" s="19" t="s">
        <v>172</v>
      </c>
      <c r="AU948" s="19" t="s">
        <v>81</v>
      </c>
    </row>
    <row r="949" spans="1:65" s="2" customFormat="1" ht="16.5" customHeight="1">
      <c r="A949" s="40"/>
      <c r="B949" s="41"/>
      <c r="C949" s="256" t="s">
        <v>2805</v>
      </c>
      <c r="D949" s="256" t="s">
        <v>279</v>
      </c>
      <c r="E949" s="257" t="s">
        <v>2806</v>
      </c>
      <c r="F949" s="258" t="s">
        <v>2807</v>
      </c>
      <c r="G949" s="259" t="s">
        <v>297</v>
      </c>
      <c r="H949" s="260">
        <v>1</v>
      </c>
      <c r="I949" s="261"/>
      <c r="J949" s="262">
        <f>ROUND(I949*H949,2)</f>
        <v>0</v>
      </c>
      <c r="K949" s="258" t="s">
        <v>19</v>
      </c>
      <c r="L949" s="263"/>
      <c r="M949" s="264" t="s">
        <v>19</v>
      </c>
      <c r="N949" s="265" t="s">
        <v>43</v>
      </c>
      <c r="O949" s="86"/>
      <c r="P949" s="223">
        <f>O949*H949</f>
        <v>0</v>
      </c>
      <c r="Q949" s="223">
        <v>0</v>
      </c>
      <c r="R949" s="223">
        <f>Q949*H949</f>
        <v>0</v>
      </c>
      <c r="S949" s="223">
        <v>0</v>
      </c>
      <c r="T949" s="224">
        <f>S949*H949</f>
        <v>0</v>
      </c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R949" s="225" t="s">
        <v>381</v>
      </c>
      <c r="AT949" s="225" t="s">
        <v>279</v>
      </c>
      <c r="AU949" s="225" t="s">
        <v>81</v>
      </c>
      <c r="AY949" s="19" t="s">
        <v>163</v>
      </c>
      <c r="BE949" s="226">
        <f>IF(N949="základní",J949,0)</f>
        <v>0</v>
      </c>
      <c r="BF949" s="226">
        <f>IF(N949="snížená",J949,0)</f>
        <v>0</v>
      </c>
      <c r="BG949" s="226">
        <f>IF(N949="zákl. přenesená",J949,0)</f>
        <v>0</v>
      </c>
      <c r="BH949" s="226">
        <f>IF(N949="sníž. přenesená",J949,0)</f>
        <v>0</v>
      </c>
      <c r="BI949" s="226">
        <f>IF(N949="nulová",J949,0)</f>
        <v>0</v>
      </c>
      <c r="BJ949" s="19" t="s">
        <v>79</v>
      </c>
      <c r="BK949" s="226">
        <f>ROUND(I949*H949,2)</f>
        <v>0</v>
      </c>
      <c r="BL949" s="19" t="s">
        <v>278</v>
      </c>
      <c r="BM949" s="225" t="s">
        <v>2808</v>
      </c>
    </row>
    <row r="950" spans="1:47" s="2" customFormat="1" ht="12">
      <c r="A950" s="40"/>
      <c r="B950" s="41"/>
      <c r="C950" s="42"/>
      <c r="D950" s="227" t="s">
        <v>172</v>
      </c>
      <c r="E950" s="42"/>
      <c r="F950" s="228" t="s">
        <v>2807</v>
      </c>
      <c r="G950" s="42"/>
      <c r="H950" s="42"/>
      <c r="I950" s="229"/>
      <c r="J950" s="42"/>
      <c r="K950" s="42"/>
      <c r="L950" s="46"/>
      <c r="M950" s="230"/>
      <c r="N950" s="231"/>
      <c r="O950" s="86"/>
      <c r="P950" s="86"/>
      <c r="Q950" s="86"/>
      <c r="R950" s="86"/>
      <c r="S950" s="86"/>
      <c r="T950" s="87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  <c r="AE950" s="40"/>
      <c r="AT950" s="19" t="s">
        <v>172</v>
      </c>
      <c r="AU950" s="19" t="s">
        <v>81</v>
      </c>
    </row>
    <row r="951" spans="1:65" s="2" customFormat="1" ht="24.15" customHeight="1">
      <c r="A951" s="40"/>
      <c r="B951" s="41"/>
      <c r="C951" s="214" t="s">
        <v>2809</v>
      </c>
      <c r="D951" s="214" t="s">
        <v>165</v>
      </c>
      <c r="E951" s="215" t="s">
        <v>2810</v>
      </c>
      <c r="F951" s="216" t="s">
        <v>2811</v>
      </c>
      <c r="G951" s="217" t="s">
        <v>297</v>
      </c>
      <c r="H951" s="218">
        <v>1</v>
      </c>
      <c r="I951" s="219"/>
      <c r="J951" s="220">
        <f>ROUND(I951*H951,2)</f>
        <v>0</v>
      </c>
      <c r="K951" s="216" t="s">
        <v>169</v>
      </c>
      <c r="L951" s="46"/>
      <c r="M951" s="221" t="s">
        <v>19</v>
      </c>
      <c r="N951" s="222" t="s">
        <v>43</v>
      </c>
      <c r="O951" s="86"/>
      <c r="P951" s="223">
        <f>O951*H951</f>
        <v>0</v>
      </c>
      <c r="Q951" s="223">
        <v>0</v>
      </c>
      <c r="R951" s="223">
        <f>Q951*H951</f>
        <v>0</v>
      </c>
      <c r="S951" s="223">
        <v>0</v>
      </c>
      <c r="T951" s="224">
        <f>S951*H951</f>
        <v>0</v>
      </c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R951" s="225" t="s">
        <v>278</v>
      </c>
      <c r="AT951" s="225" t="s">
        <v>165</v>
      </c>
      <c r="AU951" s="225" t="s">
        <v>81</v>
      </c>
      <c r="AY951" s="19" t="s">
        <v>163</v>
      </c>
      <c r="BE951" s="226">
        <f>IF(N951="základní",J951,0)</f>
        <v>0</v>
      </c>
      <c r="BF951" s="226">
        <f>IF(N951="snížená",J951,0)</f>
        <v>0</v>
      </c>
      <c r="BG951" s="226">
        <f>IF(N951="zákl. přenesená",J951,0)</f>
        <v>0</v>
      </c>
      <c r="BH951" s="226">
        <f>IF(N951="sníž. přenesená",J951,0)</f>
        <v>0</v>
      </c>
      <c r="BI951" s="226">
        <f>IF(N951="nulová",J951,0)</f>
        <v>0</v>
      </c>
      <c r="BJ951" s="19" t="s">
        <v>79</v>
      </c>
      <c r="BK951" s="226">
        <f>ROUND(I951*H951,2)</f>
        <v>0</v>
      </c>
      <c r="BL951" s="19" t="s">
        <v>278</v>
      </c>
      <c r="BM951" s="225" t="s">
        <v>2812</v>
      </c>
    </row>
    <row r="952" spans="1:47" s="2" customFormat="1" ht="12">
      <c r="A952" s="40"/>
      <c r="B952" s="41"/>
      <c r="C952" s="42"/>
      <c r="D952" s="227" t="s">
        <v>172</v>
      </c>
      <c r="E952" s="42"/>
      <c r="F952" s="228" t="s">
        <v>2813</v>
      </c>
      <c r="G952" s="42"/>
      <c r="H952" s="42"/>
      <c r="I952" s="229"/>
      <c r="J952" s="42"/>
      <c r="K952" s="42"/>
      <c r="L952" s="46"/>
      <c r="M952" s="230"/>
      <c r="N952" s="231"/>
      <c r="O952" s="86"/>
      <c r="P952" s="86"/>
      <c r="Q952" s="86"/>
      <c r="R952" s="86"/>
      <c r="S952" s="86"/>
      <c r="T952" s="87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  <c r="AE952" s="40"/>
      <c r="AT952" s="19" t="s">
        <v>172</v>
      </c>
      <c r="AU952" s="19" t="s">
        <v>81</v>
      </c>
    </row>
    <row r="953" spans="1:47" s="2" customFormat="1" ht="12">
      <c r="A953" s="40"/>
      <c r="B953" s="41"/>
      <c r="C953" s="42"/>
      <c r="D953" s="232" t="s">
        <v>174</v>
      </c>
      <c r="E953" s="42"/>
      <c r="F953" s="233" t="s">
        <v>2814</v>
      </c>
      <c r="G953" s="42"/>
      <c r="H953" s="42"/>
      <c r="I953" s="229"/>
      <c r="J953" s="42"/>
      <c r="K953" s="42"/>
      <c r="L953" s="46"/>
      <c r="M953" s="230"/>
      <c r="N953" s="231"/>
      <c r="O953" s="86"/>
      <c r="P953" s="86"/>
      <c r="Q953" s="86"/>
      <c r="R953" s="86"/>
      <c r="S953" s="86"/>
      <c r="T953" s="87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  <c r="AE953" s="40"/>
      <c r="AT953" s="19" t="s">
        <v>174</v>
      </c>
      <c r="AU953" s="19" t="s">
        <v>81</v>
      </c>
    </row>
    <row r="954" spans="1:65" s="2" customFormat="1" ht="16.5" customHeight="1">
      <c r="A954" s="40"/>
      <c r="B954" s="41"/>
      <c r="C954" s="256" t="s">
        <v>2815</v>
      </c>
      <c r="D954" s="256" t="s">
        <v>279</v>
      </c>
      <c r="E954" s="257" t="s">
        <v>2816</v>
      </c>
      <c r="F954" s="258" t="s">
        <v>2817</v>
      </c>
      <c r="G954" s="259" t="s">
        <v>297</v>
      </c>
      <c r="H954" s="260">
        <v>1</v>
      </c>
      <c r="I954" s="261"/>
      <c r="J954" s="262">
        <f>ROUND(I954*H954,2)</f>
        <v>0</v>
      </c>
      <c r="K954" s="258" t="s">
        <v>19</v>
      </c>
      <c r="L954" s="263"/>
      <c r="M954" s="264" t="s">
        <v>19</v>
      </c>
      <c r="N954" s="265" t="s">
        <v>43</v>
      </c>
      <c r="O954" s="86"/>
      <c r="P954" s="223">
        <f>O954*H954</f>
        <v>0</v>
      </c>
      <c r="Q954" s="223">
        <v>0</v>
      </c>
      <c r="R954" s="223">
        <f>Q954*H954</f>
        <v>0</v>
      </c>
      <c r="S954" s="223">
        <v>0</v>
      </c>
      <c r="T954" s="224">
        <f>S954*H954</f>
        <v>0</v>
      </c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R954" s="225" t="s">
        <v>381</v>
      </c>
      <c r="AT954" s="225" t="s">
        <v>279</v>
      </c>
      <c r="AU954" s="225" t="s">
        <v>81</v>
      </c>
      <c r="AY954" s="19" t="s">
        <v>163</v>
      </c>
      <c r="BE954" s="226">
        <f>IF(N954="základní",J954,0)</f>
        <v>0</v>
      </c>
      <c r="BF954" s="226">
        <f>IF(N954="snížená",J954,0)</f>
        <v>0</v>
      </c>
      <c r="BG954" s="226">
        <f>IF(N954="zákl. přenesená",J954,0)</f>
        <v>0</v>
      </c>
      <c r="BH954" s="226">
        <f>IF(N954="sníž. přenesená",J954,0)</f>
        <v>0</v>
      </c>
      <c r="BI954" s="226">
        <f>IF(N954="nulová",J954,0)</f>
        <v>0</v>
      </c>
      <c r="BJ954" s="19" t="s">
        <v>79</v>
      </c>
      <c r="BK954" s="226">
        <f>ROUND(I954*H954,2)</f>
        <v>0</v>
      </c>
      <c r="BL954" s="19" t="s">
        <v>278</v>
      </c>
      <c r="BM954" s="225" t="s">
        <v>2818</v>
      </c>
    </row>
    <row r="955" spans="1:47" s="2" customFormat="1" ht="12">
      <c r="A955" s="40"/>
      <c r="B955" s="41"/>
      <c r="C955" s="42"/>
      <c r="D955" s="227" t="s">
        <v>172</v>
      </c>
      <c r="E955" s="42"/>
      <c r="F955" s="228" t="s">
        <v>2817</v>
      </c>
      <c r="G955" s="42"/>
      <c r="H955" s="42"/>
      <c r="I955" s="229"/>
      <c r="J955" s="42"/>
      <c r="K955" s="42"/>
      <c r="L955" s="46"/>
      <c r="M955" s="230"/>
      <c r="N955" s="231"/>
      <c r="O955" s="86"/>
      <c r="P955" s="86"/>
      <c r="Q955" s="86"/>
      <c r="R955" s="86"/>
      <c r="S955" s="86"/>
      <c r="T955" s="87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T955" s="19" t="s">
        <v>172</v>
      </c>
      <c r="AU955" s="19" t="s">
        <v>81</v>
      </c>
    </row>
    <row r="956" spans="1:65" s="2" customFormat="1" ht="16.5" customHeight="1">
      <c r="A956" s="40"/>
      <c r="B956" s="41"/>
      <c r="C956" s="214" t="s">
        <v>2819</v>
      </c>
      <c r="D956" s="214" t="s">
        <v>165</v>
      </c>
      <c r="E956" s="215" t="s">
        <v>2820</v>
      </c>
      <c r="F956" s="216" t="s">
        <v>2821</v>
      </c>
      <c r="G956" s="217" t="s">
        <v>168</v>
      </c>
      <c r="H956" s="218">
        <v>11.16</v>
      </c>
      <c r="I956" s="219"/>
      <c r="J956" s="220">
        <f>ROUND(I956*H956,2)</f>
        <v>0</v>
      </c>
      <c r="K956" s="216" t="s">
        <v>169</v>
      </c>
      <c r="L956" s="46"/>
      <c r="M956" s="221" t="s">
        <v>19</v>
      </c>
      <c r="N956" s="222" t="s">
        <v>43</v>
      </c>
      <c r="O956" s="86"/>
      <c r="P956" s="223">
        <f>O956*H956</f>
        <v>0</v>
      </c>
      <c r="Q956" s="223">
        <v>2E-05</v>
      </c>
      <c r="R956" s="223">
        <f>Q956*H956</f>
        <v>0.00022320000000000003</v>
      </c>
      <c r="S956" s="223">
        <v>0</v>
      </c>
      <c r="T956" s="224">
        <f>S956*H956</f>
        <v>0</v>
      </c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R956" s="225" t="s">
        <v>278</v>
      </c>
      <c r="AT956" s="225" t="s">
        <v>165</v>
      </c>
      <c r="AU956" s="225" t="s">
        <v>81</v>
      </c>
      <c r="AY956" s="19" t="s">
        <v>163</v>
      </c>
      <c r="BE956" s="226">
        <f>IF(N956="základní",J956,0)</f>
        <v>0</v>
      </c>
      <c r="BF956" s="226">
        <f>IF(N956="snížená",J956,0)</f>
        <v>0</v>
      </c>
      <c r="BG956" s="226">
        <f>IF(N956="zákl. přenesená",J956,0)</f>
        <v>0</v>
      </c>
      <c r="BH956" s="226">
        <f>IF(N956="sníž. přenesená",J956,0)</f>
        <v>0</v>
      </c>
      <c r="BI956" s="226">
        <f>IF(N956="nulová",J956,0)</f>
        <v>0</v>
      </c>
      <c r="BJ956" s="19" t="s">
        <v>79</v>
      </c>
      <c r="BK956" s="226">
        <f>ROUND(I956*H956,2)</f>
        <v>0</v>
      </c>
      <c r="BL956" s="19" t="s">
        <v>278</v>
      </c>
      <c r="BM956" s="225" t="s">
        <v>2822</v>
      </c>
    </row>
    <row r="957" spans="1:47" s="2" customFormat="1" ht="12">
      <c r="A957" s="40"/>
      <c r="B957" s="41"/>
      <c r="C957" s="42"/>
      <c r="D957" s="227" t="s">
        <v>172</v>
      </c>
      <c r="E957" s="42"/>
      <c r="F957" s="228" t="s">
        <v>2823</v>
      </c>
      <c r="G957" s="42"/>
      <c r="H957" s="42"/>
      <c r="I957" s="229"/>
      <c r="J957" s="42"/>
      <c r="K957" s="42"/>
      <c r="L957" s="46"/>
      <c r="M957" s="230"/>
      <c r="N957" s="231"/>
      <c r="O957" s="86"/>
      <c r="P957" s="86"/>
      <c r="Q957" s="86"/>
      <c r="R957" s="86"/>
      <c r="S957" s="86"/>
      <c r="T957" s="87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  <c r="AE957" s="40"/>
      <c r="AT957" s="19" t="s">
        <v>172</v>
      </c>
      <c r="AU957" s="19" t="s">
        <v>81</v>
      </c>
    </row>
    <row r="958" spans="1:47" s="2" customFormat="1" ht="12">
      <c r="A958" s="40"/>
      <c r="B958" s="41"/>
      <c r="C958" s="42"/>
      <c r="D958" s="232" t="s">
        <v>174</v>
      </c>
      <c r="E958" s="42"/>
      <c r="F958" s="233" t="s">
        <v>2824</v>
      </c>
      <c r="G958" s="42"/>
      <c r="H958" s="42"/>
      <c r="I958" s="229"/>
      <c r="J958" s="42"/>
      <c r="K958" s="42"/>
      <c r="L958" s="46"/>
      <c r="M958" s="230"/>
      <c r="N958" s="231"/>
      <c r="O958" s="86"/>
      <c r="P958" s="86"/>
      <c r="Q958" s="86"/>
      <c r="R958" s="86"/>
      <c r="S958" s="86"/>
      <c r="T958" s="87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  <c r="AE958" s="40"/>
      <c r="AT958" s="19" t="s">
        <v>174</v>
      </c>
      <c r="AU958" s="19" t="s">
        <v>81</v>
      </c>
    </row>
    <row r="959" spans="1:51" s="13" customFormat="1" ht="12">
      <c r="A959" s="13"/>
      <c r="B959" s="234"/>
      <c r="C959" s="235"/>
      <c r="D959" s="227" t="s">
        <v>187</v>
      </c>
      <c r="E959" s="236" t="s">
        <v>19</v>
      </c>
      <c r="F959" s="237" t="s">
        <v>2825</v>
      </c>
      <c r="G959" s="235"/>
      <c r="H959" s="238">
        <v>1.08</v>
      </c>
      <c r="I959" s="239"/>
      <c r="J959" s="235"/>
      <c r="K959" s="235"/>
      <c r="L959" s="240"/>
      <c r="M959" s="241"/>
      <c r="N959" s="242"/>
      <c r="O959" s="242"/>
      <c r="P959" s="242"/>
      <c r="Q959" s="242"/>
      <c r="R959" s="242"/>
      <c r="S959" s="242"/>
      <c r="T959" s="24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T959" s="244" t="s">
        <v>187</v>
      </c>
      <c r="AU959" s="244" t="s">
        <v>81</v>
      </c>
      <c r="AV959" s="13" t="s">
        <v>81</v>
      </c>
      <c r="AW959" s="13" t="s">
        <v>33</v>
      </c>
      <c r="AX959" s="13" t="s">
        <v>72</v>
      </c>
      <c r="AY959" s="244" t="s">
        <v>163</v>
      </c>
    </row>
    <row r="960" spans="1:51" s="13" customFormat="1" ht="12">
      <c r="A960" s="13"/>
      <c r="B960" s="234"/>
      <c r="C960" s="235"/>
      <c r="D960" s="227" t="s">
        <v>187</v>
      </c>
      <c r="E960" s="236" t="s">
        <v>19</v>
      </c>
      <c r="F960" s="237" t="s">
        <v>2826</v>
      </c>
      <c r="G960" s="235"/>
      <c r="H960" s="238">
        <v>8.64</v>
      </c>
      <c r="I960" s="239"/>
      <c r="J960" s="235"/>
      <c r="K960" s="235"/>
      <c r="L960" s="240"/>
      <c r="M960" s="241"/>
      <c r="N960" s="242"/>
      <c r="O960" s="242"/>
      <c r="P960" s="242"/>
      <c r="Q960" s="242"/>
      <c r="R960" s="242"/>
      <c r="S960" s="242"/>
      <c r="T960" s="24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T960" s="244" t="s">
        <v>187</v>
      </c>
      <c r="AU960" s="244" t="s">
        <v>81</v>
      </c>
      <c r="AV960" s="13" t="s">
        <v>81</v>
      </c>
      <c r="AW960" s="13" t="s">
        <v>33</v>
      </c>
      <c r="AX960" s="13" t="s">
        <v>72</v>
      </c>
      <c r="AY960" s="244" t="s">
        <v>163</v>
      </c>
    </row>
    <row r="961" spans="1:51" s="13" customFormat="1" ht="12">
      <c r="A961" s="13"/>
      <c r="B961" s="234"/>
      <c r="C961" s="235"/>
      <c r="D961" s="227" t="s">
        <v>187</v>
      </c>
      <c r="E961" s="236" t="s">
        <v>19</v>
      </c>
      <c r="F961" s="237" t="s">
        <v>2827</v>
      </c>
      <c r="G961" s="235"/>
      <c r="H961" s="238">
        <v>1.44</v>
      </c>
      <c r="I961" s="239"/>
      <c r="J961" s="235"/>
      <c r="K961" s="235"/>
      <c r="L961" s="240"/>
      <c r="M961" s="241"/>
      <c r="N961" s="242"/>
      <c r="O961" s="242"/>
      <c r="P961" s="242"/>
      <c r="Q961" s="242"/>
      <c r="R961" s="242"/>
      <c r="S961" s="242"/>
      <c r="T961" s="24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T961" s="244" t="s">
        <v>187</v>
      </c>
      <c r="AU961" s="244" t="s">
        <v>81</v>
      </c>
      <c r="AV961" s="13" t="s">
        <v>81</v>
      </c>
      <c r="AW961" s="13" t="s">
        <v>33</v>
      </c>
      <c r="AX961" s="13" t="s">
        <v>72</v>
      </c>
      <c r="AY961" s="244" t="s">
        <v>163</v>
      </c>
    </row>
    <row r="962" spans="1:51" s="14" customFormat="1" ht="12">
      <c r="A962" s="14"/>
      <c r="B962" s="245"/>
      <c r="C962" s="246"/>
      <c r="D962" s="227" t="s">
        <v>187</v>
      </c>
      <c r="E962" s="247" t="s">
        <v>19</v>
      </c>
      <c r="F962" s="248" t="s">
        <v>190</v>
      </c>
      <c r="G962" s="246"/>
      <c r="H962" s="249">
        <v>11.16</v>
      </c>
      <c r="I962" s="250"/>
      <c r="J962" s="246"/>
      <c r="K962" s="246"/>
      <c r="L962" s="251"/>
      <c r="M962" s="252"/>
      <c r="N962" s="253"/>
      <c r="O962" s="253"/>
      <c r="P962" s="253"/>
      <c r="Q962" s="253"/>
      <c r="R962" s="253"/>
      <c r="S962" s="253"/>
      <c r="T962" s="25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T962" s="255" t="s">
        <v>187</v>
      </c>
      <c r="AU962" s="255" t="s">
        <v>81</v>
      </c>
      <c r="AV962" s="14" t="s">
        <v>170</v>
      </c>
      <c r="AW962" s="14" t="s">
        <v>33</v>
      </c>
      <c r="AX962" s="14" t="s">
        <v>79</v>
      </c>
      <c r="AY962" s="255" t="s">
        <v>163</v>
      </c>
    </row>
    <row r="963" spans="1:65" s="2" customFormat="1" ht="16.5" customHeight="1">
      <c r="A963" s="40"/>
      <c r="B963" s="41"/>
      <c r="C963" s="256" t="s">
        <v>2828</v>
      </c>
      <c r="D963" s="256" t="s">
        <v>279</v>
      </c>
      <c r="E963" s="257" t="s">
        <v>2829</v>
      </c>
      <c r="F963" s="258" t="s">
        <v>2830</v>
      </c>
      <c r="G963" s="259" t="s">
        <v>168</v>
      </c>
      <c r="H963" s="260">
        <v>11.16</v>
      </c>
      <c r="I963" s="261"/>
      <c r="J963" s="262">
        <f>ROUND(I963*H963,2)</f>
        <v>0</v>
      </c>
      <c r="K963" s="258" t="s">
        <v>169</v>
      </c>
      <c r="L963" s="263"/>
      <c r="M963" s="264" t="s">
        <v>19</v>
      </c>
      <c r="N963" s="265" t="s">
        <v>43</v>
      </c>
      <c r="O963" s="86"/>
      <c r="P963" s="223">
        <f>O963*H963</f>
        <v>0</v>
      </c>
      <c r="Q963" s="223">
        <v>0.01</v>
      </c>
      <c r="R963" s="223">
        <f>Q963*H963</f>
        <v>0.1116</v>
      </c>
      <c r="S963" s="223">
        <v>0</v>
      </c>
      <c r="T963" s="224">
        <f>S963*H963</f>
        <v>0</v>
      </c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  <c r="AE963" s="40"/>
      <c r="AR963" s="225" t="s">
        <v>381</v>
      </c>
      <c r="AT963" s="225" t="s">
        <v>279</v>
      </c>
      <c r="AU963" s="225" t="s">
        <v>81</v>
      </c>
      <c r="AY963" s="19" t="s">
        <v>163</v>
      </c>
      <c r="BE963" s="226">
        <f>IF(N963="základní",J963,0)</f>
        <v>0</v>
      </c>
      <c r="BF963" s="226">
        <f>IF(N963="snížená",J963,0)</f>
        <v>0</v>
      </c>
      <c r="BG963" s="226">
        <f>IF(N963="zákl. přenesená",J963,0)</f>
        <v>0</v>
      </c>
      <c r="BH963" s="226">
        <f>IF(N963="sníž. přenesená",J963,0)</f>
        <v>0</v>
      </c>
      <c r="BI963" s="226">
        <f>IF(N963="nulová",J963,0)</f>
        <v>0</v>
      </c>
      <c r="BJ963" s="19" t="s">
        <v>79</v>
      </c>
      <c r="BK963" s="226">
        <f>ROUND(I963*H963,2)</f>
        <v>0</v>
      </c>
      <c r="BL963" s="19" t="s">
        <v>278</v>
      </c>
      <c r="BM963" s="225" t="s">
        <v>2831</v>
      </c>
    </row>
    <row r="964" spans="1:47" s="2" customFormat="1" ht="12">
      <c r="A964" s="40"/>
      <c r="B964" s="41"/>
      <c r="C964" s="42"/>
      <c r="D964" s="227" t="s">
        <v>172</v>
      </c>
      <c r="E964" s="42"/>
      <c r="F964" s="228" t="s">
        <v>2830</v>
      </c>
      <c r="G964" s="42"/>
      <c r="H964" s="42"/>
      <c r="I964" s="229"/>
      <c r="J964" s="42"/>
      <c r="K964" s="42"/>
      <c r="L964" s="46"/>
      <c r="M964" s="230"/>
      <c r="N964" s="231"/>
      <c r="O964" s="86"/>
      <c r="P964" s="86"/>
      <c r="Q964" s="86"/>
      <c r="R964" s="86"/>
      <c r="S964" s="86"/>
      <c r="T964" s="87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T964" s="19" t="s">
        <v>172</v>
      </c>
      <c r="AU964" s="19" t="s">
        <v>81</v>
      </c>
    </row>
    <row r="965" spans="1:65" s="2" customFormat="1" ht="16.5" customHeight="1">
      <c r="A965" s="40"/>
      <c r="B965" s="41"/>
      <c r="C965" s="214" t="s">
        <v>2832</v>
      </c>
      <c r="D965" s="214" t="s">
        <v>165</v>
      </c>
      <c r="E965" s="215" t="s">
        <v>2833</v>
      </c>
      <c r="F965" s="216" t="s">
        <v>2834</v>
      </c>
      <c r="G965" s="217" t="s">
        <v>168</v>
      </c>
      <c r="H965" s="218">
        <v>156</v>
      </c>
      <c r="I965" s="219"/>
      <c r="J965" s="220">
        <f>ROUND(I965*H965,2)</f>
        <v>0</v>
      </c>
      <c r="K965" s="216" t="s">
        <v>19</v>
      </c>
      <c r="L965" s="46"/>
      <c r="M965" s="221" t="s">
        <v>19</v>
      </c>
      <c r="N965" s="222" t="s">
        <v>43</v>
      </c>
      <c r="O965" s="86"/>
      <c r="P965" s="223">
        <f>O965*H965</f>
        <v>0</v>
      </c>
      <c r="Q965" s="223">
        <v>0</v>
      </c>
      <c r="R965" s="223">
        <f>Q965*H965</f>
        <v>0</v>
      </c>
      <c r="S965" s="223">
        <v>0</v>
      </c>
      <c r="T965" s="224">
        <f>S965*H965</f>
        <v>0</v>
      </c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R965" s="225" t="s">
        <v>278</v>
      </c>
      <c r="AT965" s="225" t="s">
        <v>165</v>
      </c>
      <c r="AU965" s="225" t="s">
        <v>81</v>
      </c>
      <c r="AY965" s="19" t="s">
        <v>163</v>
      </c>
      <c r="BE965" s="226">
        <f>IF(N965="základní",J965,0)</f>
        <v>0</v>
      </c>
      <c r="BF965" s="226">
        <f>IF(N965="snížená",J965,0)</f>
        <v>0</v>
      </c>
      <c r="BG965" s="226">
        <f>IF(N965="zákl. přenesená",J965,0)</f>
        <v>0</v>
      </c>
      <c r="BH965" s="226">
        <f>IF(N965="sníž. přenesená",J965,0)</f>
        <v>0</v>
      </c>
      <c r="BI965" s="226">
        <f>IF(N965="nulová",J965,0)</f>
        <v>0</v>
      </c>
      <c r="BJ965" s="19" t="s">
        <v>79</v>
      </c>
      <c r="BK965" s="226">
        <f>ROUND(I965*H965,2)</f>
        <v>0</v>
      </c>
      <c r="BL965" s="19" t="s">
        <v>278</v>
      </c>
      <c r="BM965" s="225" t="s">
        <v>2835</v>
      </c>
    </row>
    <row r="966" spans="1:47" s="2" customFormat="1" ht="12">
      <c r="A966" s="40"/>
      <c r="B966" s="41"/>
      <c r="C966" s="42"/>
      <c r="D966" s="227" t="s">
        <v>172</v>
      </c>
      <c r="E966" s="42"/>
      <c r="F966" s="228" t="s">
        <v>2834</v>
      </c>
      <c r="G966" s="42"/>
      <c r="H966" s="42"/>
      <c r="I966" s="229"/>
      <c r="J966" s="42"/>
      <c r="K966" s="42"/>
      <c r="L966" s="46"/>
      <c r="M966" s="230"/>
      <c r="N966" s="231"/>
      <c r="O966" s="86"/>
      <c r="P966" s="86"/>
      <c r="Q966" s="86"/>
      <c r="R966" s="86"/>
      <c r="S966" s="86"/>
      <c r="T966" s="87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  <c r="AE966" s="40"/>
      <c r="AT966" s="19" t="s">
        <v>172</v>
      </c>
      <c r="AU966" s="19" t="s">
        <v>81</v>
      </c>
    </row>
    <row r="967" spans="1:47" s="2" customFormat="1" ht="12">
      <c r="A967" s="40"/>
      <c r="B967" s="41"/>
      <c r="C967" s="42"/>
      <c r="D967" s="227" t="s">
        <v>301</v>
      </c>
      <c r="E967" s="42"/>
      <c r="F967" s="266" t="s">
        <v>2224</v>
      </c>
      <c r="G967" s="42"/>
      <c r="H967" s="42"/>
      <c r="I967" s="229"/>
      <c r="J967" s="42"/>
      <c r="K967" s="42"/>
      <c r="L967" s="46"/>
      <c r="M967" s="230"/>
      <c r="N967" s="231"/>
      <c r="O967" s="86"/>
      <c r="P967" s="86"/>
      <c r="Q967" s="86"/>
      <c r="R967" s="86"/>
      <c r="S967" s="86"/>
      <c r="T967" s="87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  <c r="AE967" s="40"/>
      <c r="AT967" s="19" t="s">
        <v>301</v>
      </c>
      <c r="AU967" s="19" t="s">
        <v>81</v>
      </c>
    </row>
    <row r="968" spans="1:65" s="2" customFormat="1" ht="16.5" customHeight="1">
      <c r="A968" s="40"/>
      <c r="B968" s="41"/>
      <c r="C968" s="214" t="s">
        <v>2836</v>
      </c>
      <c r="D968" s="214" t="s">
        <v>165</v>
      </c>
      <c r="E968" s="215" t="s">
        <v>2837</v>
      </c>
      <c r="F968" s="216" t="s">
        <v>2838</v>
      </c>
      <c r="G968" s="217" t="s">
        <v>297</v>
      </c>
      <c r="H968" s="218">
        <v>1</v>
      </c>
      <c r="I968" s="219"/>
      <c r="J968" s="220">
        <f>ROUND(I968*H968,2)</f>
        <v>0</v>
      </c>
      <c r="K968" s="216" t="s">
        <v>169</v>
      </c>
      <c r="L968" s="46"/>
      <c r="M968" s="221" t="s">
        <v>19</v>
      </c>
      <c r="N968" s="222" t="s">
        <v>43</v>
      </c>
      <c r="O968" s="86"/>
      <c r="P968" s="223">
        <f>O968*H968</f>
        <v>0</v>
      </c>
      <c r="Q968" s="223">
        <v>0</v>
      </c>
      <c r="R968" s="223">
        <f>Q968*H968</f>
        <v>0</v>
      </c>
      <c r="S968" s="223">
        <v>0</v>
      </c>
      <c r="T968" s="224">
        <f>S968*H968</f>
        <v>0</v>
      </c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  <c r="AE968" s="40"/>
      <c r="AR968" s="225" t="s">
        <v>278</v>
      </c>
      <c r="AT968" s="225" t="s">
        <v>165</v>
      </c>
      <c r="AU968" s="225" t="s">
        <v>81</v>
      </c>
      <c r="AY968" s="19" t="s">
        <v>163</v>
      </c>
      <c r="BE968" s="226">
        <f>IF(N968="základní",J968,0)</f>
        <v>0</v>
      </c>
      <c r="BF968" s="226">
        <f>IF(N968="snížená",J968,0)</f>
        <v>0</v>
      </c>
      <c r="BG968" s="226">
        <f>IF(N968="zákl. přenesená",J968,0)</f>
        <v>0</v>
      </c>
      <c r="BH968" s="226">
        <f>IF(N968="sníž. přenesená",J968,0)</f>
        <v>0</v>
      </c>
      <c r="BI968" s="226">
        <f>IF(N968="nulová",J968,0)</f>
        <v>0</v>
      </c>
      <c r="BJ968" s="19" t="s">
        <v>79</v>
      </c>
      <c r="BK968" s="226">
        <f>ROUND(I968*H968,2)</f>
        <v>0</v>
      </c>
      <c r="BL968" s="19" t="s">
        <v>278</v>
      </c>
      <c r="BM968" s="225" t="s">
        <v>2839</v>
      </c>
    </row>
    <row r="969" spans="1:47" s="2" customFormat="1" ht="12">
      <c r="A969" s="40"/>
      <c r="B969" s="41"/>
      <c r="C969" s="42"/>
      <c r="D969" s="227" t="s">
        <v>172</v>
      </c>
      <c r="E969" s="42"/>
      <c r="F969" s="228" t="s">
        <v>2840</v>
      </c>
      <c r="G969" s="42"/>
      <c r="H969" s="42"/>
      <c r="I969" s="229"/>
      <c r="J969" s="42"/>
      <c r="K969" s="42"/>
      <c r="L969" s="46"/>
      <c r="M969" s="230"/>
      <c r="N969" s="231"/>
      <c r="O969" s="86"/>
      <c r="P969" s="86"/>
      <c r="Q969" s="86"/>
      <c r="R969" s="86"/>
      <c r="S969" s="86"/>
      <c r="T969" s="87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  <c r="AE969" s="40"/>
      <c r="AT969" s="19" t="s">
        <v>172</v>
      </c>
      <c r="AU969" s="19" t="s">
        <v>81</v>
      </c>
    </row>
    <row r="970" spans="1:47" s="2" customFormat="1" ht="12">
      <c r="A970" s="40"/>
      <c r="B970" s="41"/>
      <c r="C970" s="42"/>
      <c r="D970" s="232" t="s">
        <v>174</v>
      </c>
      <c r="E970" s="42"/>
      <c r="F970" s="233" t="s">
        <v>2841</v>
      </c>
      <c r="G970" s="42"/>
      <c r="H970" s="42"/>
      <c r="I970" s="229"/>
      <c r="J970" s="42"/>
      <c r="K970" s="42"/>
      <c r="L970" s="46"/>
      <c r="M970" s="230"/>
      <c r="N970" s="231"/>
      <c r="O970" s="86"/>
      <c r="P970" s="86"/>
      <c r="Q970" s="86"/>
      <c r="R970" s="86"/>
      <c r="S970" s="86"/>
      <c r="T970" s="87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  <c r="AE970" s="40"/>
      <c r="AT970" s="19" t="s">
        <v>174</v>
      </c>
      <c r="AU970" s="19" t="s">
        <v>81</v>
      </c>
    </row>
    <row r="971" spans="1:47" s="2" customFormat="1" ht="12">
      <c r="A971" s="40"/>
      <c r="B971" s="41"/>
      <c r="C971" s="42"/>
      <c r="D971" s="227" t="s">
        <v>301</v>
      </c>
      <c r="E971" s="42"/>
      <c r="F971" s="266" t="s">
        <v>2842</v>
      </c>
      <c r="G971" s="42"/>
      <c r="H971" s="42"/>
      <c r="I971" s="229"/>
      <c r="J971" s="42"/>
      <c r="K971" s="42"/>
      <c r="L971" s="46"/>
      <c r="M971" s="230"/>
      <c r="N971" s="231"/>
      <c r="O971" s="86"/>
      <c r="P971" s="86"/>
      <c r="Q971" s="86"/>
      <c r="R971" s="86"/>
      <c r="S971" s="86"/>
      <c r="T971" s="87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  <c r="AE971" s="40"/>
      <c r="AT971" s="19" t="s">
        <v>301</v>
      </c>
      <c r="AU971" s="19" t="s">
        <v>81</v>
      </c>
    </row>
    <row r="972" spans="1:65" s="2" customFormat="1" ht="24.15" customHeight="1">
      <c r="A972" s="40"/>
      <c r="B972" s="41"/>
      <c r="C972" s="214" t="s">
        <v>2843</v>
      </c>
      <c r="D972" s="214" t="s">
        <v>165</v>
      </c>
      <c r="E972" s="215" t="s">
        <v>2844</v>
      </c>
      <c r="F972" s="216" t="s">
        <v>2845</v>
      </c>
      <c r="G972" s="217" t="s">
        <v>232</v>
      </c>
      <c r="H972" s="218">
        <v>8.2</v>
      </c>
      <c r="I972" s="219"/>
      <c r="J972" s="220">
        <f>ROUND(I972*H972,2)</f>
        <v>0</v>
      </c>
      <c r="K972" s="216" t="s">
        <v>169</v>
      </c>
      <c r="L972" s="46"/>
      <c r="M972" s="221" t="s">
        <v>19</v>
      </c>
      <c r="N972" s="222" t="s">
        <v>43</v>
      </c>
      <c r="O972" s="86"/>
      <c r="P972" s="223">
        <f>O972*H972</f>
        <v>0</v>
      </c>
      <c r="Q972" s="223">
        <v>0</v>
      </c>
      <c r="R972" s="223">
        <f>Q972*H972</f>
        <v>0</v>
      </c>
      <c r="S972" s="223">
        <v>0</v>
      </c>
      <c r="T972" s="224">
        <f>S972*H972</f>
        <v>0</v>
      </c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  <c r="AE972" s="40"/>
      <c r="AR972" s="225" t="s">
        <v>278</v>
      </c>
      <c r="AT972" s="225" t="s">
        <v>165</v>
      </c>
      <c r="AU972" s="225" t="s">
        <v>81</v>
      </c>
      <c r="AY972" s="19" t="s">
        <v>163</v>
      </c>
      <c r="BE972" s="226">
        <f>IF(N972="základní",J972,0)</f>
        <v>0</v>
      </c>
      <c r="BF972" s="226">
        <f>IF(N972="snížená",J972,0)</f>
        <v>0</v>
      </c>
      <c r="BG972" s="226">
        <f>IF(N972="zákl. přenesená",J972,0)</f>
        <v>0</v>
      </c>
      <c r="BH972" s="226">
        <f>IF(N972="sníž. přenesená",J972,0)</f>
        <v>0</v>
      </c>
      <c r="BI972" s="226">
        <f>IF(N972="nulová",J972,0)</f>
        <v>0</v>
      </c>
      <c r="BJ972" s="19" t="s">
        <v>79</v>
      </c>
      <c r="BK972" s="226">
        <f>ROUND(I972*H972,2)</f>
        <v>0</v>
      </c>
      <c r="BL972" s="19" t="s">
        <v>278</v>
      </c>
      <c r="BM972" s="225" t="s">
        <v>2846</v>
      </c>
    </row>
    <row r="973" spans="1:47" s="2" customFormat="1" ht="12">
      <c r="A973" s="40"/>
      <c r="B973" s="41"/>
      <c r="C973" s="42"/>
      <c r="D973" s="227" t="s">
        <v>172</v>
      </c>
      <c r="E973" s="42"/>
      <c r="F973" s="228" t="s">
        <v>2845</v>
      </c>
      <c r="G973" s="42"/>
      <c r="H973" s="42"/>
      <c r="I973" s="229"/>
      <c r="J973" s="42"/>
      <c r="K973" s="42"/>
      <c r="L973" s="46"/>
      <c r="M973" s="230"/>
      <c r="N973" s="231"/>
      <c r="O973" s="86"/>
      <c r="P973" s="86"/>
      <c r="Q973" s="86"/>
      <c r="R973" s="86"/>
      <c r="S973" s="86"/>
      <c r="T973" s="87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  <c r="AE973" s="40"/>
      <c r="AT973" s="19" t="s">
        <v>172</v>
      </c>
      <c r="AU973" s="19" t="s">
        <v>81</v>
      </c>
    </row>
    <row r="974" spans="1:47" s="2" customFormat="1" ht="12">
      <c r="A974" s="40"/>
      <c r="B974" s="41"/>
      <c r="C974" s="42"/>
      <c r="D974" s="232" t="s">
        <v>174</v>
      </c>
      <c r="E974" s="42"/>
      <c r="F974" s="233" t="s">
        <v>2847</v>
      </c>
      <c r="G974" s="42"/>
      <c r="H974" s="42"/>
      <c r="I974" s="229"/>
      <c r="J974" s="42"/>
      <c r="K974" s="42"/>
      <c r="L974" s="46"/>
      <c r="M974" s="230"/>
      <c r="N974" s="231"/>
      <c r="O974" s="86"/>
      <c r="P974" s="86"/>
      <c r="Q974" s="86"/>
      <c r="R974" s="86"/>
      <c r="S974" s="86"/>
      <c r="T974" s="87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T974" s="19" t="s">
        <v>174</v>
      </c>
      <c r="AU974" s="19" t="s">
        <v>81</v>
      </c>
    </row>
    <row r="975" spans="1:47" s="2" customFormat="1" ht="12">
      <c r="A975" s="40"/>
      <c r="B975" s="41"/>
      <c r="C975" s="42"/>
      <c r="D975" s="227" t="s">
        <v>301</v>
      </c>
      <c r="E975" s="42"/>
      <c r="F975" s="266" t="s">
        <v>2848</v>
      </c>
      <c r="G975" s="42"/>
      <c r="H975" s="42"/>
      <c r="I975" s="229"/>
      <c r="J975" s="42"/>
      <c r="K975" s="42"/>
      <c r="L975" s="46"/>
      <c r="M975" s="230"/>
      <c r="N975" s="231"/>
      <c r="O975" s="86"/>
      <c r="P975" s="86"/>
      <c r="Q975" s="86"/>
      <c r="R975" s="86"/>
      <c r="S975" s="86"/>
      <c r="T975" s="87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T975" s="19" t="s">
        <v>301</v>
      </c>
      <c r="AU975" s="19" t="s">
        <v>81</v>
      </c>
    </row>
    <row r="976" spans="1:65" s="2" customFormat="1" ht="21.75" customHeight="1">
      <c r="A976" s="40"/>
      <c r="B976" s="41"/>
      <c r="C976" s="256" t="s">
        <v>2849</v>
      </c>
      <c r="D976" s="256" t="s">
        <v>279</v>
      </c>
      <c r="E976" s="257" t="s">
        <v>2850</v>
      </c>
      <c r="F976" s="258" t="s">
        <v>2851</v>
      </c>
      <c r="G976" s="259" t="s">
        <v>232</v>
      </c>
      <c r="H976" s="260">
        <v>8.2</v>
      </c>
      <c r="I976" s="261"/>
      <c r="J976" s="262">
        <f>ROUND(I976*H976,2)</f>
        <v>0</v>
      </c>
      <c r="K976" s="258" t="s">
        <v>169</v>
      </c>
      <c r="L976" s="263"/>
      <c r="M976" s="264" t="s">
        <v>19</v>
      </c>
      <c r="N976" s="265" t="s">
        <v>43</v>
      </c>
      <c r="O976" s="86"/>
      <c r="P976" s="223">
        <f>O976*H976</f>
        <v>0</v>
      </c>
      <c r="Q976" s="223">
        <v>0.0035</v>
      </c>
      <c r="R976" s="223">
        <f>Q976*H976</f>
        <v>0.0287</v>
      </c>
      <c r="S976" s="223">
        <v>0</v>
      </c>
      <c r="T976" s="224">
        <f>S976*H976</f>
        <v>0</v>
      </c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  <c r="AE976" s="40"/>
      <c r="AR976" s="225" t="s">
        <v>381</v>
      </c>
      <c r="AT976" s="225" t="s">
        <v>279</v>
      </c>
      <c r="AU976" s="225" t="s">
        <v>81</v>
      </c>
      <c r="AY976" s="19" t="s">
        <v>163</v>
      </c>
      <c r="BE976" s="226">
        <f>IF(N976="základní",J976,0)</f>
        <v>0</v>
      </c>
      <c r="BF976" s="226">
        <f>IF(N976="snížená",J976,0)</f>
        <v>0</v>
      </c>
      <c r="BG976" s="226">
        <f>IF(N976="zákl. přenesená",J976,0)</f>
        <v>0</v>
      </c>
      <c r="BH976" s="226">
        <f>IF(N976="sníž. přenesená",J976,0)</f>
        <v>0</v>
      </c>
      <c r="BI976" s="226">
        <f>IF(N976="nulová",J976,0)</f>
        <v>0</v>
      </c>
      <c r="BJ976" s="19" t="s">
        <v>79</v>
      </c>
      <c r="BK976" s="226">
        <f>ROUND(I976*H976,2)</f>
        <v>0</v>
      </c>
      <c r="BL976" s="19" t="s">
        <v>278</v>
      </c>
      <c r="BM976" s="225" t="s">
        <v>2852</v>
      </c>
    </row>
    <row r="977" spans="1:47" s="2" customFormat="1" ht="12">
      <c r="A977" s="40"/>
      <c r="B977" s="41"/>
      <c r="C977" s="42"/>
      <c r="D977" s="227" t="s">
        <v>172</v>
      </c>
      <c r="E977" s="42"/>
      <c r="F977" s="228" t="s">
        <v>2851</v>
      </c>
      <c r="G977" s="42"/>
      <c r="H977" s="42"/>
      <c r="I977" s="229"/>
      <c r="J977" s="42"/>
      <c r="K977" s="42"/>
      <c r="L977" s="46"/>
      <c r="M977" s="230"/>
      <c r="N977" s="231"/>
      <c r="O977" s="86"/>
      <c r="P977" s="86"/>
      <c r="Q977" s="86"/>
      <c r="R977" s="86"/>
      <c r="S977" s="86"/>
      <c r="T977" s="87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  <c r="AE977" s="40"/>
      <c r="AT977" s="19" t="s">
        <v>172</v>
      </c>
      <c r="AU977" s="19" t="s">
        <v>81</v>
      </c>
    </row>
    <row r="978" spans="1:47" s="2" customFormat="1" ht="12">
      <c r="A978" s="40"/>
      <c r="B978" s="41"/>
      <c r="C978" s="42"/>
      <c r="D978" s="227" t="s">
        <v>301</v>
      </c>
      <c r="E978" s="42"/>
      <c r="F978" s="266" t="s">
        <v>2853</v>
      </c>
      <c r="G978" s="42"/>
      <c r="H978" s="42"/>
      <c r="I978" s="229"/>
      <c r="J978" s="42"/>
      <c r="K978" s="42"/>
      <c r="L978" s="46"/>
      <c r="M978" s="230"/>
      <c r="N978" s="231"/>
      <c r="O978" s="86"/>
      <c r="P978" s="86"/>
      <c r="Q978" s="86"/>
      <c r="R978" s="86"/>
      <c r="S978" s="86"/>
      <c r="T978" s="87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  <c r="AE978" s="40"/>
      <c r="AT978" s="19" t="s">
        <v>301</v>
      </c>
      <c r="AU978" s="19" t="s">
        <v>81</v>
      </c>
    </row>
    <row r="979" spans="1:65" s="2" customFormat="1" ht="24.15" customHeight="1">
      <c r="A979" s="40"/>
      <c r="B979" s="41"/>
      <c r="C979" s="214" t="s">
        <v>2854</v>
      </c>
      <c r="D979" s="214" t="s">
        <v>165</v>
      </c>
      <c r="E979" s="215" t="s">
        <v>2855</v>
      </c>
      <c r="F979" s="216" t="s">
        <v>2856</v>
      </c>
      <c r="G979" s="217" t="s">
        <v>232</v>
      </c>
      <c r="H979" s="218">
        <v>12.26</v>
      </c>
      <c r="I979" s="219"/>
      <c r="J979" s="220">
        <f>ROUND(I979*H979,2)</f>
        <v>0</v>
      </c>
      <c r="K979" s="216" t="s">
        <v>169</v>
      </c>
      <c r="L979" s="46"/>
      <c r="M979" s="221" t="s">
        <v>19</v>
      </c>
      <c r="N979" s="222" t="s">
        <v>43</v>
      </c>
      <c r="O979" s="86"/>
      <c r="P979" s="223">
        <f>O979*H979</f>
        <v>0</v>
      </c>
      <c r="Q979" s="223">
        <v>0</v>
      </c>
      <c r="R979" s="223">
        <f>Q979*H979</f>
        <v>0</v>
      </c>
      <c r="S979" s="223">
        <v>0</v>
      </c>
      <c r="T979" s="224">
        <f>S979*H979</f>
        <v>0</v>
      </c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  <c r="AE979" s="40"/>
      <c r="AR979" s="225" t="s">
        <v>278</v>
      </c>
      <c r="AT979" s="225" t="s">
        <v>165</v>
      </c>
      <c r="AU979" s="225" t="s">
        <v>81</v>
      </c>
      <c r="AY979" s="19" t="s">
        <v>163</v>
      </c>
      <c r="BE979" s="226">
        <f>IF(N979="základní",J979,0)</f>
        <v>0</v>
      </c>
      <c r="BF979" s="226">
        <f>IF(N979="snížená",J979,0)</f>
        <v>0</v>
      </c>
      <c r="BG979" s="226">
        <f>IF(N979="zákl. přenesená",J979,0)</f>
        <v>0</v>
      </c>
      <c r="BH979" s="226">
        <f>IF(N979="sníž. přenesená",J979,0)</f>
        <v>0</v>
      </c>
      <c r="BI979" s="226">
        <f>IF(N979="nulová",J979,0)</f>
        <v>0</v>
      </c>
      <c r="BJ979" s="19" t="s">
        <v>79</v>
      </c>
      <c r="BK979" s="226">
        <f>ROUND(I979*H979,2)</f>
        <v>0</v>
      </c>
      <c r="BL979" s="19" t="s">
        <v>278</v>
      </c>
      <c r="BM979" s="225" t="s">
        <v>2857</v>
      </c>
    </row>
    <row r="980" spans="1:47" s="2" customFormat="1" ht="12">
      <c r="A980" s="40"/>
      <c r="B980" s="41"/>
      <c r="C980" s="42"/>
      <c r="D980" s="227" t="s">
        <v>172</v>
      </c>
      <c r="E980" s="42"/>
      <c r="F980" s="228" t="s">
        <v>2856</v>
      </c>
      <c r="G980" s="42"/>
      <c r="H980" s="42"/>
      <c r="I980" s="229"/>
      <c r="J980" s="42"/>
      <c r="K980" s="42"/>
      <c r="L980" s="46"/>
      <c r="M980" s="230"/>
      <c r="N980" s="231"/>
      <c r="O980" s="86"/>
      <c r="P980" s="86"/>
      <c r="Q980" s="86"/>
      <c r="R980" s="86"/>
      <c r="S980" s="86"/>
      <c r="T980" s="87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  <c r="AE980" s="40"/>
      <c r="AT980" s="19" t="s">
        <v>172</v>
      </c>
      <c r="AU980" s="19" t="s">
        <v>81</v>
      </c>
    </row>
    <row r="981" spans="1:47" s="2" customFormat="1" ht="12">
      <c r="A981" s="40"/>
      <c r="B981" s="41"/>
      <c r="C981" s="42"/>
      <c r="D981" s="232" t="s">
        <v>174</v>
      </c>
      <c r="E981" s="42"/>
      <c r="F981" s="233" t="s">
        <v>2858</v>
      </c>
      <c r="G981" s="42"/>
      <c r="H981" s="42"/>
      <c r="I981" s="229"/>
      <c r="J981" s="42"/>
      <c r="K981" s="42"/>
      <c r="L981" s="46"/>
      <c r="M981" s="230"/>
      <c r="N981" s="231"/>
      <c r="O981" s="86"/>
      <c r="P981" s="86"/>
      <c r="Q981" s="86"/>
      <c r="R981" s="86"/>
      <c r="S981" s="86"/>
      <c r="T981" s="87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  <c r="AE981" s="40"/>
      <c r="AT981" s="19" t="s">
        <v>174</v>
      </c>
      <c r="AU981" s="19" t="s">
        <v>81</v>
      </c>
    </row>
    <row r="982" spans="1:47" s="2" customFormat="1" ht="12">
      <c r="A982" s="40"/>
      <c r="B982" s="41"/>
      <c r="C982" s="42"/>
      <c r="D982" s="227" t="s">
        <v>301</v>
      </c>
      <c r="E982" s="42"/>
      <c r="F982" s="266" t="s">
        <v>2859</v>
      </c>
      <c r="G982" s="42"/>
      <c r="H982" s="42"/>
      <c r="I982" s="229"/>
      <c r="J982" s="42"/>
      <c r="K982" s="42"/>
      <c r="L982" s="46"/>
      <c r="M982" s="230"/>
      <c r="N982" s="231"/>
      <c r="O982" s="86"/>
      <c r="P982" s="86"/>
      <c r="Q982" s="86"/>
      <c r="R982" s="86"/>
      <c r="S982" s="86"/>
      <c r="T982" s="87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  <c r="AE982" s="40"/>
      <c r="AT982" s="19" t="s">
        <v>301</v>
      </c>
      <c r="AU982" s="19" t="s">
        <v>81</v>
      </c>
    </row>
    <row r="983" spans="1:51" s="13" customFormat="1" ht="12">
      <c r="A983" s="13"/>
      <c r="B983" s="234"/>
      <c r="C983" s="235"/>
      <c r="D983" s="227" t="s">
        <v>187</v>
      </c>
      <c r="E983" s="236" t="s">
        <v>19</v>
      </c>
      <c r="F983" s="237" t="s">
        <v>2860</v>
      </c>
      <c r="G983" s="235"/>
      <c r="H983" s="238">
        <v>5.4</v>
      </c>
      <c r="I983" s="239"/>
      <c r="J983" s="235"/>
      <c r="K983" s="235"/>
      <c r="L983" s="240"/>
      <c r="M983" s="241"/>
      <c r="N983" s="242"/>
      <c r="O983" s="242"/>
      <c r="P983" s="242"/>
      <c r="Q983" s="242"/>
      <c r="R983" s="242"/>
      <c r="S983" s="242"/>
      <c r="T983" s="24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T983" s="244" t="s">
        <v>187</v>
      </c>
      <c r="AU983" s="244" t="s">
        <v>81</v>
      </c>
      <c r="AV983" s="13" t="s">
        <v>81</v>
      </c>
      <c r="AW983" s="13" t="s">
        <v>33</v>
      </c>
      <c r="AX983" s="13" t="s">
        <v>72</v>
      </c>
      <c r="AY983" s="244" t="s">
        <v>163</v>
      </c>
    </row>
    <row r="984" spans="1:51" s="13" customFormat="1" ht="12">
      <c r="A984" s="13"/>
      <c r="B984" s="234"/>
      <c r="C984" s="235"/>
      <c r="D984" s="227" t="s">
        <v>187</v>
      </c>
      <c r="E984" s="236" t="s">
        <v>19</v>
      </c>
      <c r="F984" s="237" t="s">
        <v>2861</v>
      </c>
      <c r="G984" s="235"/>
      <c r="H984" s="238">
        <v>6.86</v>
      </c>
      <c r="I984" s="239"/>
      <c r="J984" s="235"/>
      <c r="K984" s="235"/>
      <c r="L984" s="240"/>
      <c r="M984" s="241"/>
      <c r="N984" s="242"/>
      <c r="O984" s="242"/>
      <c r="P984" s="242"/>
      <c r="Q984" s="242"/>
      <c r="R984" s="242"/>
      <c r="S984" s="242"/>
      <c r="T984" s="24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T984" s="244" t="s">
        <v>187</v>
      </c>
      <c r="AU984" s="244" t="s">
        <v>81</v>
      </c>
      <c r="AV984" s="13" t="s">
        <v>81</v>
      </c>
      <c r="AW984" s="13" t="s">
        <v>33</v>
      </c>
      <c r="AX984" s="13" t="s">
        <v>72</v>
      </c>
      <c r="AY984" s="244" t="s">
        <v>163</v>
      </c>
    </row>
    <row r="985" spans="1:51" s="14" customFormat="1" ht="12">
      <c r="A985" s="14"/>
      <c r="B985" s="245"/>
      <c r="C985" s="246"/>
      <c r="D985" s="227" t="s">
        <v>187</v>
      </c>
      <c r="E985" s="247" t="s">
        <v>19</v>
      </c>
      <c r="F985" s="248" t="s">
        <v>190</v>
      </c>
      <c r="G985" s="246"/>
      <c r="H985" s="249">
        <v>12.260000000000002</v>
      </c>
      <c r="I985" s="250"/>
      <c r="J985" s="246"/>
      <c r="K985" s="246"/>
      <c r="L985" s="251"/>
      <c r="M985" s="252"/>
      <c r="N985" s="253"/>
      <c r="O985" s="253"/>
      <c r="P985" s="253"/>
      <c r="Q985" s="253"/>
      <c r="R985" s="253"/>
      <c r="S985" s="253"/>
      <c r="T985" s="25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T985" s="255" t="s">
        <v>187</v>
      </c>
      <c r="AU985" s="255" t="s">
        <v>81</v>
      </c>
      <c r="AV985" s="14" t="s">
        <v>170</v>
      </c>
      <c r="AW985" s="14" t="s">
        <v>33</v>
      </c>
      <c r="AX985" s="14" t="s">
        <v>79</v>
      </c>
      <c r="AY985" s="255" t="s">
        <v>163</v>
      </c>
    </row>
    <row r="986" spans="1:65" s="2" customFormat="1" ht="21.75" customHeight="1">
      <c r="A986" s="40"/>
      <c r="B986" s="41"/>
      <c r="C986" s="256" t="s">
        <v>2862</v>
      </c>
      <c r="D986" s="256" t="s">
        <v>279</v>
      </c>
      <c r="E986" s="257" t="s">
        <v>2863</v>
      </c>
      <c r="F986" s="258" t="s">
        <v>2864</v>
      </c>
      <c r="G986" s="259" t="s">
        <v>232</v>
      </c>
      <c r="H986" s="260">
        <v>12.26</v>
      </c>
      <c r="I986" s="261"/>
      <c r="J986" s="262">
        <f>ROUND(I986*H986,2)</f>
        <v>0</v>
      </c>
      <c r="K986" s="258" t="s">
        <v>169</v>
      </c>
      <c r="L986" s="263"/>
      <c r="M986" s="264" t="s">
        <v>19</v>
      </c>
      <c r="N986" s="265" t="s">
        <v>43</v>
      </c>
      <c r="O986" s="86"/>
      <c r="P986" s="223">
        <f>O986*H986</f>
        <v>0</v>
      </c>
      <c r="Q986" s="223">
        <v>0.0029</v>
      </c>
      <c r="R986" s="223">
        <f>Q986*H986</f>
        <v>0.035553999999999995</v>
      </c>
      <c r="S986" s="223">
        <v>0</v>
      </c>
      <c r="T986" s="224">
        <f>S986*H986</f>
        <v>0</v>
      </c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R986" s="225" t="s">
        <v>381</v>
      </c>
      <c r="AT986" s="225" t="s">
        <v>279</v>
      </c>
      <c r="AU986" s="225" t="s">
        <v>81</v>
      </c>
      <c r="AY986" s="19" t="s">
        <v>163</v>
      </c>
      <c r="BE986" s="226">
        <f>IF(N986="základní",J986,0)</f>
        <v>0</v>
      </c>
      <c r="BF986" s="226">
        <f>IF(N986="snížená",J986,0)</f>
        <v>0</v>
      </c>
      <c r="BG986" s="226">
        <f>IF(N986="zákl. přenesená",J986,0)</f>
        <v>0</v>
      </c>
      <c r="BH986" s="226">
        <f>IF(N986="sníž. přenesená",J986,0)</f>
        <v>0</v>
      </c>
      <c r="BI986" s="226">
        <f>IF(N986="nulová",J986,0)</f>
        <v>0</v>
      </c>
      <c r="BJ986" s="19" t="s">
        <v>79</v>
      </c>
      <c r="BK986" s="226">
        <f>ROUND(I986*H986,2)</f>
        <v>0</v>
      </c>
      <c r="BL986" s="19" t="s">
        <v>278</v>
      </c>
      <c r="BM986" s="225" t="s">
        <v>2865</v>
      </c>
    </row>
    <row r="987" spans="1:47" s="2" customFormat="1" ht="12">
      <c r="A987" s="40"/>
      <c r="B987" s="41"/>
      <c r="C987" s="42"/>
      <c r="D987" s="227" t="s">
        <v>172</v>
      </c>
      <c r="E987" s="42"/>
      <c r="F987" s="228" t="s">
        <v>2864</v>
      </c>
      <c r="G987" s="42"/>
      <c r="H987" s="42"/>
      <c r="I987" s="229"/>
      <c r="J987" s="42"/>
      <c r="K987" s="42"/>
      <c r="L987" s="46"/>
      <c r="M987" s="230"/>
      <c r="N987" s="231"/>
      <c r="O987" s="86"/>
      <c r="P987" s="86"/>
      <c r="Q987" s="86"/>
      <c r="R987" s="86"/>
      <c r="S987" s="86"/>
      <c r="T987" s="87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  <c r="AE987" s="40"/>
      <c r="AT987" s="19" t="s">
        <v>172</v>
      </c>
      <c r="AU987" s="19" t="s">
        <v>81</v>
      </c>
    </row>
    <row r="988" spans="1:47" s="2" customFormat="1" ht="12">
      <c r="A988" s="40"/>
      <c r="B988" s="41"/>
      <c r="C988" s="42"/>
      <c r="D988" s="227" t="s">
        <v>301</v>
      </c>
      <c r="E988" s="42"/>
      <c r="F988" s="266" t="s">
        <v>2853</v>
      </c>
      <c r="G988" s="42"/>
      <c r="H988" s="42"/>
      <c r="I988" s="229"/>
      <c r="J988" s="42"/>
      <c r="K988" s="42"/>
      <c r="L988" s="46"/>
      <c r="M988" s="230"/>
      <c r="N988" s="231"/>
      <c r="O988" s="86"/>
      <c r="P988" s="86"/>
      <c r="Q988" s="86"/>
      <c r="R988" s="86"/>
      <c r="S988" s="86"/>
      <c r="T988" s="87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  <c r="AE988" s="40"/>
      <c r="AT988" s="19" t="s">
        <v>301</v>
      </c>
      <c r="AU988" s="19" t="s">
        <v>81</v>
      </c>
    </row>
    <row r="989" spans="1:65" s="2" customFormat="1" ht="37.8" customHeight="1">
      <c r="A989" s="40"/>
      <c r="B989" s="41"/>
      <c r="C989" s="214" t="s">
        <v>1375</v>
      </c>
      <c r="D989" s="214" t="s">
        <v>165</v>
      </c>
      <c r="E989" s="215" t="s">
        <v>2866</v>
      </c>
      <c r="F989" s="216" t="s">
        <v>2867</v>
      </c>
      <c r="G989" s="217" t="s">
        <v>310</v>
      </c>
      <c r="H989" s="218">
        <v>1</v>
      </c>
      <c r="I989" s="219"/>
      <c r="J989" s="220">
        <f>ROUND(I989*H989,2)</f>
        <v>0</v>
      </c>
      <c r="K989" s="216" t="s">
        <v>169</v>
      </c>
      <c r="L989" s="46"/>
      <c r="M989" s="221" t="s">
        <v>19</v>
      </c>
      <c r="N989" s="222" t="s">
        <v>43</v>
      </c>
      <c r="O989" s="86"/>
      <c r="P989" s="223">
        <f>O989*H989</f>
        <v>0</v>
      </c>
      <c r="Q989" s="223">
        <v>0</v>
      </c>
      <c r="R989" s="223">
        <f>Q989*H989</f>
        <v>0</v>
      </c>
      <c r="S989" s="223">
        <v>0</v>
      </c>
      <c r="T989" s="224">
        <f>S989*H989</f>
        <v>0</v>
      </c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  <c r="AE989" s="40"/>
      <c r="AR989" s="225" t="s">
        <v>278</v>
      </c>
      <c r="AT989" s="225" t="s">
        <v>165</v>
      </c>
      <c r="AU989" s="225" t="s">
        <v>81</v>
      </c>
      <c r="AY989" s="19" t="s">
        <v>163</v>
      </c>
      <c r="BE989" s="226">
        <f>IF(N989="základní",J989,0)</f>
        <v>0</v>
      </c>
      <c r="BF989" s="226">
        <f>IF(N989="snížená",J989,0)</f>
        <v>0</v>
      </c>
      <c r="BG989" s="226">
        <f>IF(N989="zákl. přenesená",J989,0)</f>
        <v>0</v>
      </c>
      <c r="BH989" s="226">
        <f>IF(N989="sníž. přenesená",J989,0)</f>
        <v>0</v>
      </c>
      <c r="BI989" s="226">
        <f>IF(N989="nulová",J989,0)</f>
        <v>0</v>
      </c>
      <c r="BJ989" s="19" t="s">
        <v>79</v>
      </c>
      <c r="BK989" s="226">
        <f>ROUND(I989*H989,2)</f>
        <v>0</v>
      </c>
      <c r="BL989" s="19" t="s">
        <v>278</v>
      </c>
      <c r="BM989" s="225" t="s">
        <v>2868</v>
      </c>
    </row>
    <row r="990" spans="1:47" s="2" customFormat="1" ht="12">
      <c r="A990" s="40"/>
      <c r="B990" s="41"/>
      <c r="C990" s="42"/>
      <c r="D990" s="227" t="s">
        <v>172</v>
      </c>
      <c r="E990" s="42"/>
      <c r="F990" s="228" t="s">
        <v>2869</v>
      </c>
      <c r="G990" s="42"/>
      <c r="H990" s="42"/>
      <c r="I990" s="229"/>
      <c r="J990" s="42"/>
      <c r="K990" s="42"/>
      <c r="L990" s="46"/>
      <c r="M990" s="230"/>
      <c r="N990" s="231"/>
      <c r="O990" s="86"/>
      <c r="P990" s="86"/>
      <c r="Q990" s="86"/>
      <c r="R990" s="86"/>
      <c r="S990" s="86"/>
      <c r="T990" s="87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  <c r="AE990" s="40"/>
      <c r="AT990" s="19" t="s">
        <v>172</v>
      </c>
      <c r="AU990" s="19" t="s">
        <v>81</v>
      </c>
    </row>
    <row r="991" spans="1:47" s="2" customFormat="1" ht="12">
      <c r="A991" s="40"/>
      <c r="B991" s="41"/>
      <c r="C991" s="42"/>
      <c r="D991" s="232" t="s">
        <v>174</v>
      </c>
      <c r="E991" s="42"/>
      <c r="F991" s="233" t="s">
        <v>2870</v>
      </c>
      <c r="G991" s="42"/>
      <c r="H991" s="42"/>
      <c r="I991" s="229"/>
      <c r="J991" s="42"/>
      <c r="K991" s="42"/>
      <c r="L991" s="46"/>
      <c r="M991" s="230"/>
      <c r="N991" s="231"/>
      <c r="O991" s="86"/>
      <c r="P991" s="86"/>
      <c r="Q991" s="86"/>
      <c r="R991" s="86"/>
      <c r="S991" s="86"/>
      <c r="T991" s="87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T991" s="19" t="s">
        <v>174</v>
      </c>
      <c r="AU991" s="19" t="s">
        <v>81</v>
      </c>
    </row>
    <row r="992" spans="1:47" s="2" customFormat="1" ht="12">
      <c r="A992" s="40"/>
      <c r="B992" s="41"/>
      <c r="C992" s="42"/>
      <c r="D992" s="227" t="s">
        <v>301</v>
      </c>
      <c r="E992" s="42"/>
      <c r="F992" s="266" t="s">
        <v>2871</v>
      </c>
      <c r="G992" s="42"/>
      <c r="H992" s="42"/>
      <c r="I992" s="229"/>
      <c r="J992" s="42"/>
      <c r="K992" s="42"/>
      <c r="L992" s="46"/>
      <c r="M992" s="230"/>
      <c r="N992" s="231"/>
      <c r="O992" s="86"/>
      <c r="P992" s="86"/>
      <c r="Q992" s="86"/>
      <c r="R992" s="86"/>
      <c r="S992" s="86"/>
      <c r="T992" s="87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  <c r="AE992" s="40"/>
      <c r="AT992" s="19" t="s">
        <v>301</v>
      </c>
      <c r="AU992" s="19" t="s">
        <v>81</v>
      </c>
    </row>
    <row r="993" spans="1:65" s="2" customFormat="1" ht="16.5" customHeight="1">
      <c r="A993" s="40"/>
      <c r="B993" s="41"/>
      <c r="C993" s="256" t="s">
        <v>2872</v>
      </c>
      <c r="D993" s="256" t="s">
        <v>279</v>
      </c>
      <c r="E993" s="257" t="s">
        <v>2873</v>
      </c>
      <c r="F993" s="258" t="s">
        <v>2874</v>
      </c>
      <c r="G993" s="259" t="s">
        <v>297</v>
      </c>
      <c r="H993" s="260">
        <v>17</v>
      </c>
      <c r="I993" s="261"/>
      <c r="J993" s="262">
        <f>ROUND(I993*H993,2)</f>
        <v>0</v>
      </c>
      <c r="K993" s="258" t="s">
        <v>19</v>
      </c>
      <c r="L993" s="263"/>
      <c r="M993" s="264" t="s">
        <v>19</v>
      </c>
      <c r="N993" s="265" t="s">
        <v>43</v>
      </c>
      <c r="O993" s="86"/>
      <c r="P993" s="223">
        <f>O993*H993</f>
        <v>0</v>
      </c>
      <c r="Q993" s="223">
        <v>0.00661</v>
      </c>
      <c r="R993" s="223">
        <f>Q993*H993</f>
        <v>0.11237000000000001</v>
      </c>
      <c r="S993" s="223">
        <v>0</v>
      </c>
      <c r="T993" s="224">
        <f>S993*H993</f>
        <v>0</v>
      </c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  <c r="AE993" s="40"/>
      <c r="AR993" s="225" t="s">
        <v>381</v>
      </c>
      <c r="AT993" s="225" t="s">
        <v>279</v>
      </c>
      <c r="AU993" s="225" t="s">
        <v>81</v>
      </c>
      <c r="AY993" s="19" t="s">
        <v>163</v>
      </c>
      <c r="BE993" s="226">
        <f>IF(N993="základní",J993,0)</f>
        <v>0</v>
      </c>
      <c r="BF993" s="226">
        <f>IF(N993="snížená",J993,0)</f>
        <v>0</v>
      </c>
      <c r="BG993" s="226">
        <f>IF(N993="zákl. přenesená",J993,0)</f>
        <v>0</v>
      </c>
      <c r="BH993" s="226">
        <f>IF(N993="sníž. přenesená",J993,0)</f>
        <v>0</v>
      </c>
      <c r="BI993" s="226">
        <f>IF(N993="nulová",J993,0)</f>
        <v>0</v>
      </c>
      <c r="BJ993" s="19" t="s">
        <v>79</v>
      </c>
      <c r="BK993" s="226">
        <f>ROUND(I993*H993,2)</f>
        <v>0</v>
      </c>
      <c r="BL993" s="19" t="s">
        <v>278</v>
      </c>
      <c r="BM993" s="225" t="s">
        <v>2875</v>
      </c>
    </row>
    <row r="994" spans="1:47" s="2" customFormat="1" ht="12">
      <c r="A994" s="40"/>
      <c r="B994" s="41"/>
      <c r="C994" s="42"/>
      <c r="D994" s="227" t="s">
        <v>172</v>
      </c>
      <c r="E994" s="42"/>
      <c r="F994" s="228" t="s">
        <v>2874</v>
      </c>
      <c r="G994" s="42"/>
      <c r="H994" s="42"/>
      <c r="I994" s="229"/>
      <c r="J994" s="42"/>
      <c r="K994" s="42"/>
      <c r="L994" s="46"/>
      <c r="M994" s="230"/>
      <c r="N994" s="231"/>
      <c r="O994" s="86"/>
      <c r="P994" s="86"/>
      <c r="Q994" s="86"/>
      <c r="R994" s="86"/>
      <c r="S994" s="86"/>
      <c r="T994" s="87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T994" s="19" t="s">
        <v>172</v>
      </c>
      <c r="AU994" s="19" t="s">
        <v>81</v>
      </c>
    </row>
    <row r="995" spans="1:65" s="2" customFormat="1" ht="24.15" customHeight="1">
      <c r="A995" s="40"/>
      <c r="B995" s="41"/>
      <c r="C995" s="256" t="s">
        <v>2876</v>
      </c>
      <c r="D995" s="256" t="s">
        <v>279</v>
      </c>
      <c r="E995" s="257" t="s">
        <v>2877</v>
      </c>
      <c r="F995" s="258" t="s">
        <v>2878</v>
      </c>
      <c r="G995" s="259" t="s">
        <v>297</v>
      </c>
      <c r="H995" s="260">
        <v>11</v>
      </c>
      <c r="I995" s="261"/>
      <c r="J995" s="262">
        <f>ROUND(I995*H995,2)</f>
        <v>0</v>
      </c>
      <c r="K995" s="258" t="s">
        <v>19</v>
      </c>
      <c r="L995" s="263"/>
      <c r="M995" s="264" t="s">
        <v>19</v>
      </c>
      <c r="N995" s="265" t="s">
        <v>43</v>
      </c>
      <c r="O995" s="86"/>
      <c r="P995" s="223">
        <f>O995*H995</f>
        <v>0</v>
      </c>
      <c r="Q995" s="223">
        <v>0.00244</v>
      </c>
      <c r="R995" s="223">
        <f>Q995*H995</f>
        <v>0.02684</v>
      </c>
      <c r="S995" s="223">
        <v>0</v>
      </c>
      <c r="T995" s="224">
        <f>S995*H995</f>
        <v>0</v>
      </c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R995" s="225" t="s">
        <v>381</v>
      </c>
      <c r="AT995" s="225" t="s">
        <v>279</v>
      </c>
      <c r="AU995" s="225" t="s">
        <v>81</v>
      </c>
      <c r="AY995" s="19" t="s">
        <v>163</v>
      </c>
      <c r="BE995" s="226">
        <f>IF(N995="základní",J995,0)</f>
        <v>0</v>
      </c>
      <c r="BF995" s="226">
        <f>IF(N995="snížená",J995,0)</f>
        <v>0</v>
      </c>
      <c r="BG995" s="226">
        <f>IF(N995="zákl. přenesená",J995,0)</f>
        <v>0</v>
      </c>
      <c r="BH995" s="226">
        <f>IF(N995="sníž. přenesená",J995,0)</f>
        <v>0</v>
      </c>
      <c r="BI995" s="226">
        <f>IF(N995="nulová",J995,0)</f>
        <v>0</v>
      </c>
      <c r="BJ995" s="19" t="s">
        <v>79</v>
      </c>
      <c r="BK995" s="226">
        <f>ROUND(I995*H995,2)</f>
        <v>0</v>
      </c>
      <c r="BL995" s="19" t="s">
        <v>278</v>
      </c>
      <c r="BM995" s="225" t="s">
        <v>2879</v>
      </c>
    </row>
    <row r="996" spans="1:47" s="2" customFormat="1" ht="12">
      <c r="A996" s="40"/>
      <c r="B996" s="41"/>
      <c r="C996" s="42"/>
      <c r="D996" s="227" t="s">
        <v>172</v>
      </c>
      <c r="E996" s="42"/>
      <c r="F996" s="228" t="s">
        <v>2878</v>
      </c>
      <c r="G996" s="42"/>
      <c r="H996" s="42"/>
      <c r="I996" s="229"/>
      <c r="J996" s="42"/>
      <c r="K996" s="42"/>
      <c r="L996" s="46"/>
      <c r="M996" s="230"/>
      <c r="N996" s="231"/>
      <c r="O996" s="86"/>
      <c r="P996" s="86"/>
      <c r="Q996" s="86"/>
      <c r="R996" s="86"/>
      <c r="S996" s="86"/>
      <c r="T996" s="87"/>
      <c r="U996" s="40"/>
      <c r="V996" s="40"/>
      <c r="W996" s="40"/>
      <c r="X996" s="40"/>
      <c r="Y996" s="40"/>
      <c r="Z996" s="40"/>
      <c r="AA996" s="40"/>
      <c r="AB996" s="40"/>
      <c r="AC996" s="40"/>
      <c r="AD996" s="40"/>
      <c r="AE996" s="40"/>
      <c r="AT996" s="19" t="s">
        <v>172</v>
      </c>
      <c r="AU996" s="19" t="s">
        <v>81</v>
      </c>
    </row>
    <row r="997" spans="1:65" s="2" customFormat="1" ht="24.15" customHeight="1">
      <c r="A997" s="40"/>
      <c r="B997" s="41"/>
      <c r="C997" s="256" t="s">
        <v>2880</v>
      </c>
      <c r="D997" s="256" t="s">
        <v>279</v>
      </c>
      <c r="E997" s="257" t="s">
        <v>2881</v>
      </c>
      <c r="F997" s="258" t="s">
        <v>2882</v>
      </c>
      <c r="G997" s="259" t="s">
        <v>297</v>
      </c>
      <c r="H997" s="260">
        <v>8</v>
      </c>
      <c r="I997" s="261"/>
      <c r="J997" s="262">
        <f>ROUND(I997*H997,2)</f>
        <v>0</v>
      </c>
      <c r="K997" s="258" t="s">
        <v>19</v>
      </c>
      <c r="L997" s="263"/>
      <c r="M997" s="264" t="s">
        <v>19</v>
      </c>
      <c r="N997" s="265" t="s">
        <v>43</v>
      </c>
      <c r="O997" s="86"/>
      <c r="P997" s="223">
        <f>O997*H997</f>
        <v>0</v>
      </c>
      <c r="Q997" s="223">
        <v>0.00248</v>
      </c>
      <c r="R997" s="223">
        <f>Q997*H997</f>
        <v>0.01984</v>
      </c>
      <c r="S997" s="223">
        <v>0</v>
      </c>
      <c r="T997" s="224">
        <f>S997*H997</f>
        <v>0</v>
      </c>
      <c r="U997" s="40"/>
      <c r="V997" s="40"/>
      <c r="W997" s="40"/>
      <c r="X997" s="40"/>
      <c r="Y997" s="40"/>
      <c r="Z997" s="40"/>
      <c r="AA997" s="40"/>
      <c r="AB997" s="40"/>
      <c r="AC997" s="40"/>
      <c r="AD997" s="40"/>
      <c r="AE997" s="40"/>
      <c r="AR997" s="225" t="s">
        <v>381</v>
      </c>
      <c r="AT997" s="225" t="s">
        <v>279</v>
      </c>
      <c r="AU997" s="225" t="s">
        <v>81</v>
      </c>
      <c r="AY997" s="19" t="s">
        <v>163</v>
      </c>
      <c r="BE997" s="226">
        <f>IF(N997="základní",J997,0)</f>
        <v>0</v>
      </c>
      <c r="BF997" s="226">
        <f>IF(N997="snížená",J997,0)</f>
        <v>0</v>
      </c>
      <c r="BG997" s="226">
        <f>IF(N997="zákl. přenesená",J997,0)</f>
        <v>0</v>
      </c>
      <c r="BH997" s="226">
        <f>IF(N997="sníž. přenesená",J997,0)</f>
        <v>0</v>
      </c>
      <c r="BI997" s="226">
        <f>IF(N997="nulová",J997,0)</f>
        <v>0</v>
      </c>
      <c r="BJ997" s="19" t="s">
        <v>79</v>
      </c>
      <c r="BK997" s="226">
        <f>ROUND(I997*H997,2)</f>
        <v>0</v>
      </c>
      <c r="BL997" s="19" t="s">
        <v>278</v>
      </c>
      <c r="BM997" s="225" t="s">
        <v>2883</v>
      </c>
    </row>
    <row r="998" spans="1:47" s="2" customFormat="1" ht="12">
      <c r="A998" s="40"/>
      <c r="B998" s="41"/>
      <c r="C998" s="42"/>
      <c r="D998" s="227" t="s">
        <v>172</v>
      </c>
      <c r="E998" s="42"/>
      <c r="F998" s="228" t="s">
        <v>2882</v>
      </c>
      <c r="G998" s="42"/>
      <c r="H998" s="42"/>
      <c r="I998" s="229"/>
      <c r="J998" s="42"/>
      <c r="K998" s="42"/>
      <c r="L998" s="46"/>
      <c r="M998" s="230"/>
      <c r="N998" s="231"/>
      <c r="O998" s="86"/>
      <c r="P998" s="86"/>
      <c r="Q998" s="86"/>
      <c r="R998" s="86"/>
      <c r="S998" s="86"/>
      <c r="T998" s="87"/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T998" s="19" t="s">
        <v>172</v>
      </c>
      <c r="AU998" s="19" t="s">
        <v>81</v>
      </c>
    </row>
    <row r="999" spans="1:65" s="2" customFormat="1" ht="24.15" customHeight="1">
      <c r="A999" s="40"/>
      <c r="B999" s="41"/>
      <c r="C999" s="214" t="s">
        <v>2884</v>
      </c>
      <c r="D999" s="214" t="s">
        <v>165</v>
      </c>
      <c r="E999" s="215" t="s">
        <v>2885</v>
      </c>
      <c r="F999" s="216" t="s">
        <v>2886</v>
      </c>
      <c r="G999" s="217" t="s">
        <v>297</v>
      </c>
      <c r="H999" s="218">
        <v>8</v>
      </c>
      <c r="I999" s="219"/>
      <c r="J999" s="220">
        <f>ROUND(I999*H999,2)</f>
        <v>0</v>
      </c>
      <c r="K999" s="216" t="s">
        <v>169</v>
      </c>
      <c r="L999" s="46"/>
      <c r="M999" s="221" t="s">
        <v>19</v>
      </c>
      <c r="N999" s="222" t="s">
        <v>43</v>
      </c>
      <c r="O999" s="86"/>
      <c r="P999" s="223">
        <f>O999*H999</f>
        <v>0</v>
      </c>
      <c r="Q999" s="223">
        <v>0</v>
      </c>
      <c r="R999" s="223">
        <f>Q999*H999</f>
        <v>0</v>
      </c>
      <c r="S999" s="223">
        <v>0</v>
      </c>
      <c r="T999" s="224">
        <f>S999*H999</f>
        <v>0</v>
      </c>
      <c r="U999" s="40"/>
      <c r="V999" s="40"/>
      <c r="W999" s="40"/>
      <c r="X999" s="40"/>
      <c r="Y999" s="40"/>
      <c r="Z999" s="40"/>
      <c r="AA999" s="40"/>
      <c r="AB999" s="40"/>
      <c r="AC999" s="40"/>
      <c r="AD999" s="40"/>
      <c r="AE999" s="40"/>
      <c r="AR999" s="225" t="s">
        <v>278</v>
      </c>
      <c r="AT999" s="225" t="s">
        <v>165</v>
      </c>
      <c r="AU999" s="225" t="s">
        <v>81</v>
      </c>
      <c r="AY999" s="19" t="s">
        <v>163</v>
      </c>
      <c r="BE999" s="226">
        <f>IF(N999="základní",J999,0)</f>
        <v>0</v>
      </c>
      <c r="BF999" s="226">
        <f>IF(N999="snížená",J999,0)</f>
        <v>0</v>
      </c>
      <c r="BG999" s="226">
        <f>IF(N999="zákl. přenesená",J999,0)</f>
        <v>0</v>
      </c>
      <c r="BH999" s="226">
        <f>IF(N999="sníž. přenesená",J999,0)</f>
        <v>0</v>
      </c>
      <c r="BI999" s="226">
        <f>IF(N999="nulová",J999,0)</f>
        <v>0</v>
      </c>
      <c r="BJ999" s="19" t="s">
        <v>79</v>
      </c>
      <c r="BK999" s="226">
        <f>ROUND(I999*H999,2)</f>
        <v>0</v>
      </c>
      <c r="BL999" s="19" t="s">
        <v>278</v>
      </c>
      <c r="BM999" s="225" t="s">
        <v>2887</v>
      </c>
    </row>
    <row r="1000" spans="1:47" s="2" customFormat="1" ht="12">
      <c r="A1000" s="40"/>
      <c r="B1000" s="41"/>
      <c r="C1000" s="42"/>
      <c r="D1000" s="227" t="s">
        <v>172</v>
      </c>
      <c r="E1000" s="42"/>
      <c r="F1000" s="228" t="s">
        <v>2888</v>
      </c>
      <c r="G1000" s="42"/>
      <c r="H1000" s="42"/>
      <c r="I1000" s="229"/>
      <c r="J1000" s="42"/>
      <c r="K1000" s="42"/>
      <c r="L1000" s="46"/>
      <c r="M1000" s="230"/>
      <c r="N1000" s="231"/>
      <c r="O1000" s="86"/>
      <c r="P1000" s="86"/>
      <c r="Q1000" s="86"/>
      <c r="R1000" s="86"/>
      <c r="S1000" s="86"/>
      <c r="T1000" s="87"/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  <c r="AE1000" s="40"/>
      <c r="AT1000" s="19" t="s">
        <v>172</v>
      </c>
      <c r="AU1000" s="19" t="s">
        <v>81</v>
      </c>
    </row>
    <row r="1001" spans="1:47" s="2" customFormat="1" ht="12">
      <c r="A1001" s="40"/>
      <c r="B1001" s="41"/>
      <c r="C1001" s="42"/>
      <c r="D1001" s="232" t="s">
        <v>174</v>
      </c>
      <c r="E1001" s="42"/>
      <c r="F1001" s="233" t="s">
        <v>2889</v>
      </c>
      <c r="G1001" s="42"/>
      <c r="H1001" s="42"/>
      <c r="I1001" s="229"/>
      <c r="J1001" s="42"/>
      <c r="K1001" s="42"/>
      <c r="L1001" s="46"/>
      <c r="M1001" s="230"/>
      <c r="N1001" s="231"/>
      <c r="O1001" s="86"/>
      <c r="P1001" s="86"/>
      <c r="Q1001" s="86"/>
      <c r="R1001" s="86"/>
      <c r="S1001" s="86"/>
      <c r="T1001" s="87"/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T1001" s="19" t="s">
        <v>174</v>
      </c>
      <c r="AU1001" s="19" t="s">
        <v>81</v>
      </c>
    </row>
    <row r="1002" spans="1:65" s="2" customFormat="1" ht="16.5" customHeight="1">
      <c r="A1002" s="40"/>
      <c r="B1002" s="41"/>
      <c r="C1002" s="256" t="s">
        <v>2890</v>
      </c>
      <c r="D1002" s="256" t="s">
        <v>279</v>
      </c>
      <c r="E1002" s="257" t="s">
        <v>2891</v>
      </c>
      <c r="F1002" s="258" t="s">
        <v>2892</v>
      </c>
      <c r="G1002" s="259" t="s">
        <v>232</v>
      </c>
      <c r="H1002" s="260">
        <v>40</v>
      </c>
      <c r="I1002" s="261"/>
      <c r="J1002" s="262">
        <f>ROUND(I1002*H1002,2)</f>
        <v>0</v>
      </c>
      <c r="K1002" s="258" t="s">
        <v>19</v>
      </c>
      <c r="L1002" s="263"/>
      <c r="M1002" s="264" t="s">
        <v>19</v>
      </c>
      <c r="N1002" s="265" t="s">
        <v>43</v>
      </c>
      <c r="O1002" s="86"/>
      <c r="P1002" s="223">
        <f>O1002*H1002</f>
        <v>0</v>
      </c>
      <c r="Q1002" s="223">
        <v>0.00024</v>
      </c>
      <c r="R1002" s="223">
        <f>Q1002*H1002</f>
        <v>0.009600000000000001</v>
      </c>
      <c r="S1002" s="223">
        <v>0</v>
      </c>
      <c r="T1002" s="224">
        <f>S1002*H1002</f>
        <v>0</v>
      </c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R1002" s="225" t="s">
        <v>381</v>
      </c>
      <c r="AT1002" s="225" t="s">
        <v>279</v>
      </c>
      <c r="AU1002" s="225" t="s">
        <v>81</v>
      </c>
      <c r="AY1002" s="19" t="s">
        <v>163</v>
      </c>
      <c r="BE1002" s="226">
        <f>IF(N1002="základní",J1002,0)</f>
        <v>0</v>
      </c>
      <c r="BF1002" s="226">
        <f>IF(N1002="snížená",J1002,0)</f>
        <v>0</v>
      </c>
      <c r="BG1002" s="226">
        <f>IF(N1002="zákl. přenesená",J1002,0)</f>
        <v>0</v>
      </c>
      <c r="BH1002" s="226">
        <f>IF(N1002="sníž. přenesená",J1002,0)</f>
        <v>0</v>
      </c>
      <c r="BI1002" s="226">
        <f>IF(N1002="nulová",J1002,0)</f>
        <v>0</v>
      </c>
      <c r="BJ1002" s="19" t="s">
        <v>79</v>
      </c>
      <c r="BK1002" s="226">
        <f>ROUND(I1002*H1002,2)</f>
        <v>0</v>
      </c>
      <c r="BL1002" s="19" t="s">
        <v>278</v>
      </c>
      <c r="BM1002" s="225" t="s">
        <v>2893</v>
      </c>
    </row>
    <row r="1003" spans="1:47" s="2" customFormat="1" ht="12">
      <c r="A1003" s="40"/>
      <c r="B1003" s="41"/>
      <c r="C1003" s="42"/>
      <c r="D1003" s="227" t="s">
        <v>172</v>
      </c>
      <c r="E1003" s="42"/>
      <c r="F1003" s="228" t="s">
        <v>2892</v>
      </c>
      <c r="G1003" s="42"/>
      <c r="H1003" s="42"/>
      <c r="I1003" s="229"/>
      <c r="J1003" s="42"/>
      <c r="K1003" s="42"/>
      <c r="L1003" s="46"/>
      <c r="M1003" s="230"/>
      <c r="N1003" s="231"/>
      <c r="O1003" s="86"/>
      <c r="P1003" s="86"/>
      <c r="Q1003" s="86"/>
      <c r="R1003" s="86"/>
      <c r="S1003" s="86"/>
      <c r="T1003" s="87"/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T1003" s="19" t="s">
        <v>172</v>
      </c>
      <c r="AU1003" s="19" t="s">
        <v>81</v>
      </c>
    </row>
    <row r="1004" spans="1:65" s="2" customFormat="1" ht="16.5" customHeight="1">
      <c r="A1004" s="40"/>
      <c r="B1004" s="41"/>
      <c r="C1004" s="256" t="s">
        <v>2894</v>
      </c>
      <c r="D1004" s="256" t="s">
        <v>279</v>
      </c>
      <c r="E1004" s="257" t="s">
        <v>2895</v>
      </c>
      <c r="F1004" s="258" t="s">
        <v>2896</v>
      </c>
      <c r="G1004" s="259" t="s">
        <v>232</v>
      </c>
      <c r="H1004" s="260">
        <v>23</v>
      </c>
      <c r="I1004" s="261"/>
      <c r="J1004" s="262">
        <f>ROUND(I1004*H1004,2)</f>
        <v>0</v>
      </c>
      <c r="K1004" s="258" t="s">
        <v>19</v>
      </c>
      <c r="L1004" s="263"/>
      <c r="M1004" s="264" t="s">
        <v>19</v>
      </c>
      <c r="N1004" s="265" t="s">
        <v>43</v>
      </c>
      <c r="O1004" s="86"/>
      <c r="P1004" s="223">
        <f>O1004*H1004</f>
        <v>0</v>
      </c>
      <c r="Q1004" s="223">
        <v>0.00015</v>
      </c>
      <c r="R1004" s="223">
        <f>Q1004*H1004</f>
        <v>0.0034499999999999995</v>
      </c>
      <c r="S1004" s="223">
        <v>0</v>
      </c>
      <c r="T1004" s="224">
        <f>S1004*H1004</f>
        <v>0</v>
      </c>
      <c r="U1004" s="40"/>
      <c r="V1004" s="40"/>
      <c r="W1004" s="40"/>
      <c r="X1004" s="40"/>
      <c r="Y1004" s="40"/>
      <c r="Z1004" s="40"/>
      <c r="AA1004" s="40"/>
      <c r="AB1004" s="40"/>
      <c r="AC1004" s="40"/>
      <c r="AD1004" s="40"/>
      <c r="AE1004" s="40"/>
      <c r="AR1004" s="225" t="s">
        <v>381</v>
      </c>
      <c r="AT1004" s="225" t="s">
        <v>279</v>
      </c>
      <c r="AU1004" s="225" t="s">
        <v>81</v>
      </c>
      <c r="AY1004" s="19" t="s">
        <v>163</v>
      </c>
      <c r="BE1004" s="226">
        <f>IF(N1004="základní",J1004,0)</f>
        <v>0</v>
      </c>
      <c r="BF1004" s="226">
        <f>IF(N1004="snížená",J1004,0)</f>
        <v>0</v>
      </c>
      <c r="BG1004" s="226">
        <f>IF(N1004="zákl. přenesená",J1004,0)</f>
        <v>0</v>
      </c>
      <c r="BH1004" s="226">
        <f>IF(N1004="sníž. přenesená",J1004,0)</f>
        <v>0</v>
      </c>
      <c r="BI1004" s="226">
        <f>IF(N1004="nulová",J1004,0)</f>
        <v>0</v>
      </c>
      <c r="BJ1004" s="19" t="s">
        <v>79</v>
      </c>
      <c r="BK1004" s="226">
        <f>ROUND(I1004*H1004,2)</f>
        <v>0</v>
      </c>
      <c r="BL1004" s="19" t="s">
        <v>278</v>
      </c>
      <c r="BM1004" s="225" t="s">
        <v>2897</v>
      </c>
    </row>
    <row r="1005" spans="1:47" s="2" customFormat="1" ht="12">
      <c r="A1005" s="40"/>
      <c r="B1005" s="41"/>
      <c r="C1005" s="42"/>
      <c r="D1005" s="227" t="s">
        <v>172</v>
      </c>
      <c r="E1005" s="42"/>
      <c r="F1005" s="228" t="s">
        <v>2896</v>
      </c>
      <c r="G1005" s="42"/>
      <c r="H1005" s="42"/>
      <c r="I1005" s="229"/>
      <c r="J1005" s="42"/>
      <c r="K1005" s="42"/>
      <c r="L1005" s="46"/>
      <c r="M1005" s="230"/>
      <c r="N1005" s="231"/>
      <c r="O1005" s="86"/>
      <c r="P1005" s="86"/>
      <c r="Q1005" s="86"/>
      <c r="R1005" s="86"/>
      <c r="S1005" s="86"/>
      <c r="T1005" s="87"/>
      <c r="U1005" s="40"/>
      <c r="V1005" s="40"/>
      <c r="W1005" s="40"/>
      <c r="X1005" s="40"/>
      <c r="Y1005" s="40"/>
      <c r="Z1005" s="40"/>
      <c r="AA1005" s="40"/>
      <c r="AB1005" s="40"/>
      <c r="AC1005" s="40"/>
      <c r="AD1005" s="40"/>
      <c r="AE1005" s="40"/>
      <c r="AT1005" s="19" t="s">
        <v>172</v>
      </c>
      <c r="AU1005" s="19" t="s">
        <v>81</v>
      </c>
    </row>
    <row r="1006" spans="1:65" s="2" customFormat="1" ht="16.5" customHeight="1">
      <c r="A1006" s="40"/>
      <c r="B1006" s="41"/>
      <c r="C1006" s="256" t="s">
        <v>2898</v>
      </c>
      <c r="D1006" s="256" t="s">
        <v>279</v>
      </c>
      <c r="E1006" s="257" t="s">
        <v>2899</v>
      </c>
      <c r="F1006" s="258" t="s">
        <v>2900</v>
      </c>
      <c r="G1006" s="259" t="s">
        <v>297</v>
      </c>
      <c r="H1006" s="260">
        <v>1</v>
      </c>
      <c r="I1006" s="261"/>
      <c r="J1006" s="262">
        <f>ROUND(I1006*H1006,2)</f>
        <v>0</v>
      </c>
      <c r="K1006" s="258" t="s">
        <v>19</v>
      </c>
      <c r="L1006" s="263"/>
      <c r="M1006" s="264" t="s">
        <v>19</v>
      </c>
      <c r="N1006" s="265" t="s">
        <v>43</v>
      </c>
      <c r="O1006" s="86"/>
      <c r="P1006" s="223">
        <f>O1006*H1006</f>
        <v>0</v>
      </c>
      <c r="Q1006" s="223">
        <v>0.00084</v>
      </c>
      <c r="R1006" s="223">
        <f>Q1006*H1006</f>
        <v>0.00084</v>
      </c>
      <c r="S1006" s="223">
        <v>0</v>
      </c>
      <c r="T1006" s="224">
        <f>S1006*H1006</f>
        <v>0</v>
      </c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R1006" s="225" t="s">
        <v>381</v>
      </c>
      <c r="AT1006" s="225" t="s">
        <v>279</v>
      </c>
      <c r="AU1006" s="225" t="s">
        <v>81</v>
      </c>
      <c r="AY1006" s="19" t="s">
        <v>163</v>
      </c>
      <c r="BE1006" s="226">
        <f>IF(N1006="základní",J1006,0)</f>
        <v>0</v>
      </c>
      <c r="BF1006" s="226">
        <f>IF(N1006="snížená",J1006,0)</f>
        <v>0</v>
      </c>
      <c r="BG1006" s="226">
        <f>IF(N1006="zákl. přenesená",J1006,0)</f>
        <v>0</v>
      </c>
      <c r="BH1006" s="226">
        <f>IF(N1006="sníž. přenesená",J1006,0)</f>
        <v>0</v>
      </c>
      <c r="BI1006" s="226">
        <f>IF(N1006="nulová",J1006,0)</f>
        <v>0</v>
      </c>
      <c r="BJ1006" s="19" t="s">
        <v>79</v>
      </c>
      <c r="BK1006" s="226">
        <f>ROUND(I1006*H1006,2)</f>
        <v>0</v>
      </c>
      <c r="BL1006" s="19" t="s">
        <v>278</v>
      </c>
      <c r="BM1006" s="225" t="s">
        <v>2901</v>
      </c>
    </row>
    <row r="1007" spans="1:47" s="2" customFormat="1" ht="12">
      <c r="A1007" s="40"/>
      <c r="B1007" s="41"/>
      <c r="C1007" s="42"/>
      <c r="D1007" s="227" t="s">
        <v>172</v>
      </c>
      <c r="E1007" s="42"/>
      <c r="F1007" s="228" t="s">
        <v>2900</v>
      </c>
      <c r="G1007" s="42"/>
      <c r="H1007" s="42"/>
      <c r="I1007" s="229"/>
      <c r="J1007" s="42"/>
      <c r="K1007" s="42"/>
      <c r="L1007" s="46"/>
      <c r="M1007" s="230"/>
      <c r="N1007" s="231"/>
      <c r="O1007" s="86"/>
      <c r="P1007" s="86"/>
      <c r="Q1007" s="86"/>
      <c r="R1007" s="86"/>
      <c r="S1007" s="86"/>
      <c r="T1007" s="87"/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0"/>
      <c r="AE1007" s="40"/>
      <c r="AT1007" s="19" t="s">
        <v>172</v>
      </c>
      <c r="AU1007" s="19" t="s">
        <v>81</v>
      </c>
    </row>
    <row r="1008" spans="1:65" s="2" customFormat="1" ht="16.5" customHeight="1">
      <c r="A1008" s="40"/>
      <c r="B1008" s="41"/>
      <c r="C1008" s="256" t="s">
        <v>2902</v>
      </c>
      <c r="D1008" s="256" t="s">
        <v>279</v>
      </c>
      <c r="E1008" s="257" t="s">
        <v>2903</v>
      </c>
      <c r="F1008" s="258" t="s">
        <v>2904</v>
      </c>
      <c r="G1008" s="259" t="s">
        <v>297</v>
      </c>
      <c r="H1008" s="260">
        <v>1</v>
      </c>
      <c r="I1008" s="261"/>
      <c r="J1008" s="262">
        <f>ROUND(I1008*H1008,2)</f>
        <v>0</v>
      </c>
      <c r="K1008" s="258" t="s">
        <v>19</v>
      </c>
      <c r="L1008" s="263"/>
      <c r="M1008" s="264" t="s">
        <v>19</v>
      </c>
      <c r="N1008" s="265" t="s">
        <v>43</v>
      </c>
      <c r="O1008" s="86"/>
      <c r="P1008" s="223">
        <f>O1008*H1008</f>
        <v>0</v>
      </c>
      <c r="Q1008" s="223">
        <v>0.00032</v>
      </c>
      <c r="R1008" s="223">
        <f>Q1008*H1008</f>
        <v>0.00032</v>
      </c>
      <c r="S1008" s="223">
        <v>0</v>
      </c>
      <c r="T1008" s="224">
        <f>S1008*H1008</f>
        <v>0</v>
      </c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0"/>
      <c r="AE1008" s="40"/>
      <c r="AR1008" s="225" t="s">
        <v>381</v>
      </c>
      <c r="AT1008" s="225" t="s">
        <v>279</v>
      </c>
      <c r="AU1008" s="225" t="s">
        <v>81</v>
      </c>
      <c r="AY1008" s="19" t="s">
        <v>163</v>
      </c>
      <c r="BE1008" s="226">
        <f>IF(N1008="základní",J1008,0)</f>
        <v>0</v>
      </c>
      <c r="BF1008" s="226">
        <f>IF(N1008="snížená",J1008,0)</f>
        <v>0</v>
      </c>
      <c r="BG1008" s="226">
        <f>IF(N1008="zákl. přenesená",J1008,0)</f>
        <v>0</v>
      </c>
      <c r="BH1008" s="226">
        <f>IF(N1008="sníž. přenesená",J1008,0)</f>
        <v>0</v>
      </c>
      <c r="BI1008" s="226">
        <f>IF(N1008="nulová",J1008,0)</f>
        <v>0</v>
      </c>
      <c r="BJ1008" s="19" t="s">
        <v>79</v>
      </c>
      <c r="BK1008" s="226">
        <f>ROUND(I1008*H1008,2)</f>
        <v>0</v>
      </c>
      <c r="BL1008" s="19" t="s">
        <v>278</v>
      </c>
      <c r="BM1008" s="225" t="s">
        <v>2905</v>
      </c>
    </row>
    <row r="1009" spans="1:47" s="2" customFormat="1" ht="12">
      <c r="A1009" s="40"/>
      <c r="B1009" s="41"/>
      <c r="C1009" s="42"/>
      <c r="D1009" s="227" t="s">
        <v>172</v>
      </c>
      <c r="E1009" s="42"/>
      <c r="F1009" s="228" t="s">
        <v>2904</v>
      </c>
      <c r="G1009" s="42"/>
      <c r="H1009" s="42"/>
      <c r="I1009" s="229"/>
      <c r="J1009" s="42"/>
      <c r="K1009" s="42"/>
      <c r="L1009" s="46"/>
      <c r="M1009" s="230"/>
      <c r="N1009" s="231"/>
      <c r="O1009" s="86"/>
      <c r="P1009" s="86"/>
      <c r="Q1009" s="86"/>
      <c r="R1009" s="86"/>
      <c r="S1009" s="86"/>
      <c r="T1009" s="87"/>
      <c r="U1009" s="40"/>
      <c r="V1009" s="40"/>
      <c r="W1009" s="40"/>
      <c r="X1009" s="40"/>
      <c r="Y1009" s="40"/>
      <c r="Z1009" s="40"/>
      <c r="AA1009" s="40"/>
      <c r="AB1009" s="40"/>
      <c r="AC1009" s="40"/>
      <c r="AD1009" s="40"/>
      <c r="AE1009" s="40"/>
      <c r="AT1009" s="19" t="s">
        <v>172</v>
      </c>
      <c r="AU1009" s="19" t="s">
        <v>81</v>
      </c>
    </row>
    <row r="1010" spans="1:65" s="2" customFormat="1" ht="16.5" customHeight="1">
      <c r="A1010" s="40"/>
      <c r="B1010" s="41"/>
      <c r="C1010" s="256" t="s">
        <v>2906</v>
      </c>
      <c r="D1010" s="256" t="s">
        <v>279</v>
      </c>
      <c r="E1010" s="257" t="s">
        <v>2907</v>
      </c>
      <c r="F1010" s="258" t="s">
        <v>2908</v>
      </c>
      <c r="G1010" s="259" t="s">
        <v>297</v>
      </c>
      <c r="H1010" s="260">
        <v>1</v>
      </c>
      <c r="I1010" s="261"/>
      <c r="J1010" s="262">
        <f>ROUND(I1010*H1010,2)</f>
        <v>0</v>
      </c>
      <c r="K1010" s="258" t="s">
        <v>19</v>
      </c>
      <c r="L1010" s="263"/>
      <c r="M1010" s="264" t="s">
        <v>19</v>
      </c>
      <c r="N1010" s="265" t="s">
        <v>43</v>
      </c>
      <c r="O1010" s="86"/>
      <c r="P1010" s="223">
        <f>O1010*H1010</f>
        <v>0</v>
      </c>
      <c r="Q1010" s="223">
        <v>0</v>
      </c>
      <c r="R1010" s="223">
        <f>Q1010*H1010</f>
        <v>0</v>
      </c>
      <c r="S1010" s="223">
        <v>0</v>
      </c>
      <c r="T1010" s="224">
        <f>S1010*H1010</f>
        <v>0</v>
      </c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0"/>
      <c r="AE1010" s="40"/>
      <c r="AR1010" s="225" t="s">
        <v>381</v>
      </c>
      <c r="AT1010" s="225" t="s">
        <v>279</v>
      </c>
      <c r="AU1010" s="225" t="s">
        <v>81</v>
      </c>
      <c r="AY1010" s="19" t="s">
        <v>163</v>
      </c>
      <c r="BE1010" s="226">
        <f>IF(N1010="základní",J1010,0)</f>
        <v>0</v>
      </c>
      <c r="BF1010" s="226">
        <f>IF(N1010="snížená",J1010,0)</f>
        <v>0</v>
      </c>
      <c r="BG1010" s="226">
        <f>IF(N1010="zákl. přenesená",J1010,0)</f>
        <v>0</v>
      </c>
      <c r="BH1010" s="226">
        <f>IF(N1010="sníž. přenesená",J1010,0)</f>
        <v>0</v>
      </c>
      <c r="BI1010" s="226">
        <f>IF(N1010="nulová",J1010,0)</f>
        <v>0</v>
      </c>
      <c r="BJ1010" s="19" t="s">
        <v>79</v>
      </c>
      <c r="BK1010" s="226">
        <f>ROUND(I1010*H1010,2)</f>
        <v>0</v>
      </c>
      <c r="BL1010" s="19" t="s">
        <v>278</v>
      </c>
      <c r="BM1010" s="225" t="s">
        <v>2909</v>
      </c>
    </row>
    <row r="1011" spans="1:47" s="2" customFormat="1" ht="12">
      <c r="A1011" s="40"/>
      <c r="B1011" s="41"/>
      <c r="C1011" s="42"/>
      <c r="D1011" s="227" t="s">
        <v>172</v>
      </c>
      <c r="E1011" s="42"/>
      <c r="F1011" s="228" t="s">
        <v>2908</v>
      </c>
      <c r="G1011" s="42"/>
      <c r="H1011" s="42"/>
      <c r="I1011" s="229"/>
      <c r="J1011" s="42"/>
      <c r="K1011" s="42"/>
      <c r="L1011" s="46"/>
      <c r="M1011" s="230"/>
      <c r="N1011" s="231"/>
      <c r="O1011" s="86"/>
      <c r="P1011" s="86"/>
      <c r="Q1011" s="86"/>
      <c r="R1011" s="86"/>
      <c r="S1011" s="86"/>
      <c r="T1011" s="87"/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0"/>
      <c r="AE1011" s="40"/>
      <c r="AT1011" s="19" t="s">
        <v>172</v>
      </c>
      <c r="AU1011" s="19" t="s">
        <v>81</v>
      </c>
    </row>
    <row r="1012" spans="1:65" s="2" customFormat="1" ht="16.5" customHeight="1">
      <c r="A1012" s="40"/>
      <c r="B1012" s="41"/>
      <c r="C1012" s="256" t="s">
        <v>2910</v>
      </c>
      <c r="D1012" s="256" t="s">
        <v>279</v>
      </c>
      <c r="E1012" s="257" t="s">
        <v>2911</v>
      </c>
      <c r="F1012" s="258" t="s">
        <v>2912</v>
      </c>
      <c r="G1012" s="259" t="s">
        <v>310</v>
      </c>
      <c r="H1012" s="260">
        <v>1</v>
      </c>
      <c r="I1012" s="261"/>
      <c r="J1012" s="262">
        <f>ROUND(I1012*H1012,2)</f>
        <v>0</v>
      </c>
      <c r="K1012" s="258" t="s">
        <v>19</v>
      </c>
      <c r="L1012" s="263"/>
      <c r="M1012" s="264" t="s">
        <v>19</v>
      </c>
      <c r="N1012" s="265" t="s">
        <v>43</v>
      </c>
      <c r="O1012" s="86"/>
      <c r="P1012" s="223">
        <f>O1012*H1012</f>
        <v>0</v>
      </c>
      <c r="Q1012" s="223">
        <v>0</v>
      </c>
      <c r="R1012" s="223">
        <f>Q1012*H1012</f>
        <v>0</v>
      </c>
      <c r="S1012" s="223">
        <v>0</v>
      </c>
      <c r="T1012" s="224">
        <f>S1012*H1012</f>
        <v>0</v>
      </c>
      <c r="U1012" s="40"/>
      <c r="V1012" s="40"/>
      <c r="W1012" s="40"/>
      <c r="X1012" s="40"/>
      <c r="Y1012" s="40"/>
      <c r="Z1012" s="40"/>
      <c r="AA1012" s="40"/>
      <c r="AB1012" s="40"/>
      <c r="AC1012" s="40"/>
      <c r="AD1012" s="40"/>
      <c r="AE1012" s="40"/>
      <c r="AR1012" s="225" t="s">
        <v>381</v>
      </c>
      <c r="AT1012" s="225" t="s">
        <v>279</v>
      </c>
      <c r="AU1012" s="225" t="s">
        <v>81</v>
      </c>
      <c r="AY1012" s="19" t="s">
        <v>163</v>
      </c>
      <c r="BE1012" s="226">
        <f>IF(N1012="základní",J1012,0)</f>
        <v>0</v>
      </c>
      <c r="BF1012" s="226">
        <f>IF(N1012="snížená",J1012,0)</f>
        <v>0</v>
      </c>
      <c r="BG1012" s="226">
        <f>IF(N1012="zákl. přenesená",J1012,0)</f>
        <v>0</v>
      </c>
      <c r="BH1012" s="226">
        <f>IF(N1012="sníž. přenesená",J1012,0)</f>
        <v>0</v>
      </c>
      <c r="BI1012" s="226">
        <f>IF(N1012="nulová",J1012,0)</f>
        <v>0</v>
      </c>
      <c r="BJ1012" s="19" t="s">
        <v>79</v>
      </c>
      <c r="BK1012" s="226">
        <f>ROUND(I1012*H1012,2)</f>
        <v>0</v>
      </c>
      <c r="BL1012" s="19" t="s">
        <v>278</v>
      </c>
      <c r="BM1012" s="225" t="s">
        <v>2913</v>
      </c>
    </row>
    <row r="1013" spans="1:47" s="2" customFormat="1" ht="12">
      <c r="A1013" s="40"/>
      <c r="B1013" s="41"/>
      <c r="C1013" s="42"/>
      <c r="D1013" s="227" t="s">
        <v>172</v>
      </c>
      <c r="E1013" s="42"/>
      <c r="F1013" s="228" t="s">
        <v>2912</v>
      </c>
      <c r="G1013" s="42"/>
      <c r="H1013" s="42"/>
      <c r="I1013" s="229"/>
      <c r="J1013" s="42"/>
      <c r="K1013" s="42"/>
      <c r="L1013" s="46"/>
      <c r="M1013" s="230"/>
      <c r="N1013" s="231"/>
      <c r="O1013" s="86"/>
      <c r="P1013" s="86"/>
      <c r="Q1013" s="86"/>
      <c r="R1013" s="86"/>
      <c r="S1013" s="86"/>
      <c r="T1013" s="87"/>
      <c r="U1013" s="40"/>
      <c r="V1013" s="40"/>
      <c r="W1013" s="40"/>
      <c r="X1013" s="40"/>
      <c r="Y1013" s="40"/>
      <c r="Z1013" s="40"/>
      <c r="AA1013" s="40"/>
      <c r="AB1013" s="40"/>
      <c r="AC1013" s="40"/>
      <c r="AD1013" s="40"/>
      <c r="AE1013" s="40"/>
      <c r="AT1013" s="19" t="s">
        <v>172</v>
      </c>
      <c r="AU1013" s="19" t="s">
        <v>81</v>
      </c>
    </row>
    <row r="1014" spans="1:65" s="2" customFormat="1" ht="16.5" customHeight="1">
      <c r="A1014" s="40"/>
      <c r="B1014" s="41"/>
      <c r="C1014" s="256" t="s">
        <v>2914</v>
      </c>
      <c r="D1014" s="256" t="s">
        <v>279</v>
      </c>
      <c r="E1014" s="257" t="s">
        <v>2915</v>
      </c>
      <c r="F1014" s="258" t="s">
        <v>2916</v>
      </c>
      <c r="G1014" s="259" t="s">
        <v>310</v>
      </c>
      <c r="H1014" s="260">
        <v>1</v>
      </c>
      <c r="I1014" s="261"/>
      <c r="J1014" s="262">
        <f>ROUND(I1014*H1014,2)</f>
        <v>0</v>
      </c>
      <c r="K1014" s="258" t="s">
        <v>19</v>
      </c>
      <c r="L1014" s="263"/>
      <c r="M1014" s="264" t="s">
        <v>19</v>
      </c>
      <c r="N1014" s="265" t="s">
        <v>43</v>
      </c>
      <c r="O1014" s="86"/>
      <c r="P1014" s="223">
        <f>O1014*H1014</f>
        <v>0</v>
      </c>
      <c r="Q1014" s="223">
        <v>0</v>
      </c>
      <c r="R1014" s="223">
        <f>Q1014*H1014</f>
        <v>0</v>
      </c>
      <c r="S1014" s="223">
        <v>0</v>
      </c>
      <c r="T1014" s="224">
        <f>S1014*H1014</f>
        <v>0</v>
      </c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0"/>
      <c r="AE1014" s="40"/>
      <c r="AR1014" s="225" t="s">
        <v>381</v>
      </c>
      <c r="AT1014" s="225" t="s">
        <v>279</v>
      </c>
      <c r="AU1014" s="225" t="s">
        <v>81</v>
      </c>
      <c r="AY1014" s="19" t="s">
        <v>163</v>
      </c>
      <c r="BE1014" s="226">
        <f>IF(N1014="základní",J1014,0)</f>
        <v>0</v>
      </c>
      <c r="BF1014" s="226">
        <f>IF(N1014="snížená",J1014,0)</f>
        <v>0</v>
      </c>
      <c r="BG1014" s="226">
        <f>IF(N1014="zákl. přenesená",J1014,0)</f>
        <v>0</v>
      </c>
      <c r="BH1014" s="226">
        <f>IF(N1014="sníž. přenesená",J1014,0)</f>
        <v>0</v>
      </c>
      <c r="BI1014" s="226">
        <f>IF(N1014="nulová",J1014,0)</f>
        <v>0</v>
      </c>
      <c r="BJ1014" s="19" t="s">
        <v>79</v>
      </c>
      <c r="BK1014" s="226">
        <f>ROUND(I1014*H1014,2)</f>
        <v>0</v>
      </c>
      <c r="BL1014" s="19" t="s">
        <v>278</v>
      </c>
      <c r="BM1014" s="225" t="s">
        <v>2917</v>
      </c>
    </row>
    <row r="1015" spans="1:47" s="2" customFormat="1" ht="12">
      <c r="A1015" s="40"/>
      <c r="B1015" s="41"/>
      <c r="C1015" s="42"/>
      <c r="D1015" s="227" t="s">
        <v>172</v>
      </c>
      <c r="E1015" s="42"/>
      <c r="F1015" s="228" t="s">
        <v>2916</v>
      </c>
      <c r="G1015" s="42"/>
      <c r="H1015" s="42"/>
      <c r="I1015" s="229"/>
      <c r="J1015" s="42"/>
      <c r="K1015" s="42"/>
      <c r="L1015" s="46"/>
      <c r="M1015" s="230"/>
      <c r="N1015" s="231"/>
      <c r="O1015" s="86"/>
      <c r="P1015" s="86"/>
      <c r="Q1015" s="86"/>
      <c r="R1015" s="86"/>
      <c r="S1015" s="86"/>
      <c r="T1015" s="87"/>
      <c r="U1015" s="40"/>
      <c r="V1015" s="40"/>
      <c r="W1015" s="40"/>
      <c r="X1015" s="40"/>
      <c r="Y1015" s="40"/>
      <c r="Z1015" s="40"/>
      <c r="AA1015" s="40"/>
      <c r="AB1015" s="40"/>
      <c r="AC1015" s="40"/>
      <c r="AD1015" s="40"/>
      <c r="AE1015" s="40"/>
      <c r="AT1015" s="19" t="s">
        <v>172</v>
      </c>
      <c r="AU1015" s="19" t="s">
        <v>81</v>
      </c>
    </row>
    <row r="1016" spans="1:65" s="2" customFormat="1" ht="16.5" customHeight="1">
      <c r="A1016" s="40"/>
      <c r="B1016" s="41"/>
      <c r="C1016" s="214" t="s">
        <v>2918</v>
      </c>
      <c r="D1016" s="214" t="s">
        <v>165</v>
      </c>
      <c r="E1016" s="215" t="s">
        <v>2919</v>
      </c>
      <c r="F1016" s="216" t="s">
        <v>2920</v>
      </c>
      <c r="G1016" s="217" t="s">
        <v>310</v>
      </c>
      <c r="H1016" s="218">
        <v>1</v>
      </c>
      <c r="I1016" s="219"/>
      <c r="J1016" s="220">
        <f>ROUND(I1016*H1016,2)</f>
        <v>0</v>
      </c>
      <c r="K1016" s="216" t="s">
        <v>19</v>
      </c>
      <c r="L1016" s="46"/>
      <c r="M1016" s="221" t="s">
        <v>19</v>
      </c>
      <c r="N1016" s="222" t="s">
        <v>43</v>
      </c>
      <c r="O1016" s="86"/>
      <c r="P1016" s="223">
        <f>O1016*H1016</f>
        <v>0</v>
      </c>
      <c r="Q1016" s="223">
        <v>0</v>
      </c>
      <c r="R1016" s="223">
        <f>Q1016*H1016</f>
        <v>0</v>
      </c>
      <c r="S1016" s="223">
        <v>0</v>
      </c>
      <c r="T1016" s="224">
        <f>S1016*H1016</f>
        <v>0</v>
      </c>
      <c r="U1016" s="40"/>
      <c r="V1016" s="40"/>
      <c r="W1016" s="40"/>
      <c r="X1016" s="40"/>
      <c r="Y1016" s="40"/>
      <c r="Z1016" s="40"/>
      <c r="AA1016" s="40"/>
      <c r="AB1016" s="40"/>
      <c r="AC1016" s="40"/>
      <c r="AD1016" s="40"/>
      <c r="AE1016" s="40"/>
      <c r="AR1016" s="225" t="s">
        <v>278</v>
      </c>
      <c r="AT1016" s="225" t="s">
        <v>165</v>
      </c>
      <c r="AU1016" s="225" t="s">
        <v>81</v>
      </c>
      <c r="AY1016" s="19" t="s">
        <v>163</v>
      </c>
      <c r="BE1016" s="226">
        <f>IF(N1016="základní",J1016,0)</f>
        <v>0</v>
      </c>
      <c r="BF1016" s="226">
        <f>IF(N1016="snížená",J1016,0)</f>
        <v>0</v>
      </c>
      <c r="BG1016" s="226">
        <f>IF(N1016="zákl. přenesená",J1016,0)</f>
        <v>0</v>
      </c>
      <c r="BH1016" s="226">
        <f>IF(N1016="sníž. přenesená",J1016,0)</f>
        <v>0</v>
      </c>
      <c r="BI1016" s="226">
        <f>IF(N1016="nulová",J1016,0)</f>
        <v>0</v>
      </c>
      <c r="BJ1016" s="19" t="s">
        <v>79</v>
      </c>
      <c r="BK1016" s="226">
        <f>ROUND(I1016*H1016,2)</f>
        <v>0</v>
      </c>
      <c r="BL1016" s="19" t="s">
        <v>278</v>
      </c>
      <c r="BM1016" s="225" t="s">
        <v>2921</v>
      </c>
    </row>
    <row r="1017" spans="1:47" s="2" customFormat="1" ht="12">
      <c r="A1017" s="40"/>
      <c r="B1017" s="41"/>
      <c r="C1017" s="42"/>
      <c r="D1017" s="227" t="s">
        <v>172</v>
      </c>
      <c r="E1017" s="42"/>
      <c r="F1017" s="228" t="s">
        <v>2920</v>
      </c>
      <c r="G1017" s="42"/>
      <c r="H1017" s="42"/>
      <c r="I1017" s="229"/>
      <c r="J1017" s="42"/>
      <c r="K1017" s="42"/>
      <c r="L1017" s="46"/>
      <c r="M1017" s="230"/>
      <c r="N1017" s="231"/>
      <c r="O1017" s="86"/>
      <c r="P1017" s="86"/>
      <c r="Q1017" s="86"/>
      <c r="R1017" s="86"/>
      <c r="S1017" s="86"/>
      <c r="T1017" s="87"/>
      <c r="U1017" s="40"/>
      <c r="V1017" s="40"/>
      <c r="W1017" s="40"/>
      <c r="X1017" s="40"/>
      <c r="Y1017" s="40"/>
      <c r="Z1017" s="40"/>
      <c r="AA1017" s="40"/>
      <c r="AB1017" s="40"/>
      <c r="AC1017" s="40"/>
      <c r="AD1017" s="40"/>
      <c r="AE1017" s="40"/>
      <c r="AT1017" s="19" t="s">
        <v>172</v>
      </c>
      <c r="AU1017" s="19" t="s">
        <v>81</v>
      </c>
    </row>
    <row r="1018" spans="1:47" s="2" customFormat="1" ht="12">
      <c r="A1018" s="40"/>
      <c r="B1018" s="41"/>
      <c r="C1018" s="42"/>
      <c r="D1018" s="227" t="s">
        <v>301</v>
      </c>
      <c r="E1018" s="42"/>
      <c r="F1018" s="266" t="s">
        <v>2224</v>
      </c>
      <c r="G1018" s="42"/>
      <c r="H1018" s="42"/>
      <c r="I1018" s="229"/>
      <c r="J1018" s="42"/>
      <c r="K1018" s="42"/>
      <c r="L1018" s="46"/>
      <c r="M1018" s="230"/>
      <c r="N1018" s="231"/>
      <c r="O1018" s="86"/>
      <c r="P1018" s="86"/>
      <c r="Q1018" s="86"/>
      <c r="R1018" s="86"/>
      <c r="S1018" s="86"/>
      <c r="T1018" s="87"/>
      <c r="U1018" s="40"/>
      <c r="V1018" s="40"/>
      <c r="W1018" s="40"/>
      <c r="X1018" s="40"/>
      <c r="Y1018" s="40"/>
      <c r="Z1018" s="40"/>
      <c r="AA1018" s="40"/>
      <c r="AB1018" s="40"/>
      <c r="AC1018" s="40"/>
      <c r="AD1018" s="40"/>
      <c r="AE1018" s="40"/>
      <c r="AT1018" s="19" t="s">
        <v>301</v>
      </c>
      <c r="AU1018" s="19" t="s">
        <v>81</v>
      </c>
    </row>
    <row r="1019" spans="1:65" s="2" customFormat="1" ht="16.5" customHeight="1">
      <c r="A1019" s="40"/>
      <c r="B1019" s="41"/>
      <c r="C1019" s="214" t="s">
        <v>2922</v>
      </c>
      <c r="D1019" s="214" t="s">
        <v>165</v>
      </c>
      <c r="E1019" s="215" t="s">
        <v>2923</v>
      </c>
      <c r="F1019" s="216" t="s">
        <v>2924</v>
      </c>
      <c r="G1019" s="217" t="s">
        <v>310</v>
      </c>
      <c r="H1019" s="218">
        <v>1</v>
      </c>
      <c r="I1019" s="219"/>
      <c r="J1019" s="220">
        <f>ROUND(I1019*H1019,2)</f>
        <v>0</v>
      </c>
      <c r="K1019" s="216" t="s">
        <v>19</v>
      </c>
      <c r="L1019" s="46"/>
      <c r="M1019" s="221" t="s">
        <v>19</v>
      </c>
      <c r="N1019" s="222" t="s">
        <v>43</v>
      </c>
      <c r="O1019" s="86"/>
      <c r="P1019" s="223">
        <f>O1019*H1019</f>
        <v>0</v>
      </c>
      <c r="Q1019" s="223">
        <v>0</v>
      </c>
      <c r="R1019" s="223">
        <f>Q1019*H1019</f>
        <v>0</v>
      </c>
      <c r="S1019" s="223">
        <v>0</v>
      </c>
      <c r="T1019" s="224">
        <f>S1019*H1019</f>
        <v>0</v>
      </c>
      <c r="U1019" s="40"/>
      <c r="V1019" s="40"/>
      <c r="W1019" s="40"/>
      <c r="X1019" s="40"/>
      <c r="Y1019" s="40"/>
      <c r="Z1019" s="40"/>
      <c r="AA1019" s="40"/>
      <c r="AB1019" s="40"/>
      <c r="AC1019" s="40"/>
      <c r="AD1019" s="40"/>
      <c r="AE1019" s="40"/>
      <c r="AR1019" s="225" t="s">
        <v>278</v>
      </c>
      <c r="AT1019" s="225" t="s">
        <v>165</v>
      </c>
      <c r="AU1019" s="225" t="s">
        <v>81</v>
      </c>
      <c r="AY1019" s="19" t="s">
        <v>163</v>
      </c>
      <c r="BE1019" s="226">
        <f>IF(N1019="základní",J1019,0)</f>
        <v>0</v>
      </c>
      <c r="BF1019" s="226">
        <f>IF(N1019="snížená",J1019,0)</f>
        <v>0</v>
      </c>
      <c r="BG1019" s="226">
        <f>IF(N1019="zákl. přenesená",J1019,0)</f>
        <v>0</v>
      </c>
      <c r="BH1019" s="226">
        <f>IF(N1019="sníž. přenesená",J1019,0)</f>
        <v>0</v>
      </c>
      <c r="BI1019" s="226">
        <f>IF(N1019="nulová",J1019,0)</f>
        <v>0</v>
      </c>
      <c r="BJ1019" s="19" t="s">
        <v>79</v>
      </c>
      <c r="BK1019" s="226">
        <f>ROUND(I1019*H1019,2)</f>
        <v>0</v>
      </c>
      <c r="BL1019" s="19" t="s">
        <v>278</v>
      </c>
      <c r="BM1019" s="225" t="s">
        <v>2925</v>
      </c>
    </row>
    <row r="1020" spans="1:47" s="2" customFormat="1" ht="12">
      <c r="A1020" s="40"/>
      <c r="B1020" s="41"/>
      <c r="C1020" s="42"/>
      <c r="D1020" s="227" t="s">
        <v>172</v>
      </c>
      <c r="E1020" s="42"/>
      <c r="F1020" s="228" t="s">
        <v>2924</v>
      </c>
      <c r="G1020" s="42"/>
      <c r="H1020" s="42"/>
      <c r="I1020" s="229"/>
      <c r="J1020" s="42"/>
      <c r="K1020" s="42"/>
      <c r="L1020" s="46"/>
      <c r="M1020" s="230"/>
      <c r="N1020" s="231"/>
      <c r="O1020" s="86"/>
      <c r="P1020" s="86"/>
      <c r="Q1020" s="86"/>
      <c r="R1020" s="86"/>
      <c r="S1020" s="86"/>
      <c r="T1020" s="87"/>
      <c r="U1020" s="40"/>
      <c r="V1020" s="40"/>
      <c r="W1020" s="40"/>
      <c r="X1020" s="40"/>
      <c r="Y1020" s="40"/>
      <c r="Z1020" s="40"/>
      <c r="AA1020" s="40"/>
      <c r="AB1020" s="40"/>
      <c r="AC1020" s="40"/>
      <c r="AD1020" s="40"/>
      <c r="AE1020" s="40"/>
      <c r="AT1020" s="19" t="s">
        <v>172</v>
      </c>
      <c r="AU1020" s="19" t="s">
        <v>81</v>
      </c>
    </row>
    <row r="1021" spans="1:47" s="2" customFormat="1" ht="12">
      <c r="A1021" s="40"/>
      <c r="B1021" s="41"/>
      <c r="C1021" s="42"/>
      <c r="D1021" s="227" t="s">
        <v>301</v>
      </c>
      <c r="E1021" s="42"/>
      <c r="F1021" s="266" t="s">
        <v>2224</v>
      </c>
      <c r="G1021" s="42"/>
      <c r="H1021" s="42"/>
      <c r="I1021" s="229"/>
      <c r="J1021" s="42"/>
      <c r="K1021" s="42"/>
      <c r="L1021" s="46"/>
      <c r="M1021" s="230"/>
      <c r="N1021" s="231"/>
      <c r="O1021" s="86"/>
      <c r="P1021" s="86"/>
      <c r="Q1021" s="86"/>
      <c r="R1021" s="86"/>
      <c r="S1021" s="86"/>
      <c r="T1021" s="87"/>
      <c r="U1021" s="40"/>
      <c r="V1021" s="40"/>
      <c r="W1021" s="40"/>
      <c r="X1021" s="40"/>
      <c r="Y1021" s="40"/>
      <c r="Z1021" s="40"/>
      <c r="AA1021" s="40"/>
      <c r="AB1021" s="40"/>
      <c r="AC1021" s="40"/>
      <c r="AD1021" s="40"/>
      <c r="AE1021" s="40"/>
      <c r="AT1021" s="19" t="s">
        <v>301</v>
      </c>
      <c r="AU1021" s="19" t="s">
        <v>81</v>
      </c>
    </row>
    <row r="1022" spans="1:65" s="2" customFormat="1" ht="16.5" customHeight="1">
      <c r="A1022" s="40"/>
      <c r="B1022" s="41"/>
      <c r="C1022" s="214" t="s">
        <v>2926</v>
      </c>
      <c r="D1022" s="214" t="s">
        <v>165</v>
      </c>
      <c r="E1022" s="215" t="s">
        <v>2927</v>
      </c>
      <c r="F1022" s="216" t="s">
        <v>2928</v>
      </c>
      <c r="G1022" s="217" t="s">
        <v>297</v>
      </c>
      <c r="H1022" s="218">
        <v>1</v>
      </c>
      <c r="I1022" s="219"/>
      <c r="J1022" s="220">
        <f>ROUND(I1022*H1022,2)</f>
        <v>0</v>
      </c>
      <c r="K1022" s="216" t="s">
        <v>19</v>
      </c>
      <c r="L1022" s="46"/>
      <c r="M1022" s="221" t="s">
        <v>19</v>
      </c>
      <c r="N1022" s="222" t="s">
        <v>43</v>
      </c>
      <c r="O1022" s="86"/>
      <c r="P1022" s="223">
        <f>O1022*H1022</f>
        <v>0</v>
      </c>
      <c r="Q1022" s="223">
        <v>0</v>
      </c>
      <c r="R1022" s="223">
        <f>Q1022*H1022</f>
        <v>0</v>
      </c>
      <c r="S1022" s="223">
        <v>0</v>
      </c>
      <c r="T1022" s="224">
        <f>S1022*H1022</f>
        <v>0</v>
      </c>
      <c r="U1022" s="40"/>
      <c r="V1022" s="40"/>
      <c r="W1022" s="40"/>
      <c r="X1022" s="40"/>
      <c r="Y1022" s="40"/>
      <c r="Z1022" s="40"/>
      <c r="AA1022" s="40"/>
      <c r="AB1022" s="40"/>
      <c r="AC1022" s="40"/>
      <c r="AD1022" s="40"/>
      <c r="AE1022" s="40"/>
      <c r="AR1022" s="225" t="s">
        <v>278</v>
      </c>
      <c r="AT1022" s="225" t="s">
        <v>165</v>
      </c>
      <c r="AU1022" s="225" t="s">
        <v>81</v>
      </c>
      <c r="AY1022" s="19" t="s">
        <v>163</v>
      </c>
      <c r="BE1022" s="226">
        <f>IF(N1022="základní",J1022,0)</f>
        <v>0</v>
      </c>
      <c r="BF1022" s="226">
        <f>IF(N1022="snížená",J1022,0)</f>
        <v>0</v>
      </c>
      <c r="BG1022" s="226">
        <f>IF(N1022="zákl. přenesená",J1022,0)</f>
        <v>0</v>
      </c>
      <c r="BH1022" s="226">
        <f>IF(N1022="sníž. přenesená",J1022,0)</f>
        <v>0</v>
      </c>
      <c r="BI1022" s="226">
        <f>IF(N1022="nulová",J1022,0)</f>
        <v>0</v>
      </c>
      <c r="BJ1022" s="19" t="s">
        <v>79</v>
      </c>
      <c r="BK1022" s="226">
        <f>ROUND(I1022*H1022,2)</f>
        <v>0</v>
      </c>
      <c r="BL1022" s="19" t="s">
        <v>278</v>
      </c>
      <c r="BM1022" s="225" t="s">
        <v>2929</v>
      </c>
    </row>
    <row r="1023" spans="1:47" s="2" customFormat="1" ht="12">
      <c r="A1023" s="40"/>
      <c r="B1023" s="41"/>
      <c r="C1023" s="42"/>
      <c r="D1023" s="227" t="s">
        <v>172</v>
      </c>
      <c r="E1023" s="42"/>
      <c r="F1023" s="228" t="s">
        <v>2928</v>
      </c>
      <c r="G1023" s="42"/>
      <c r="H1023" s="42"/>
      <c r="I1023" s="229"/>
      <c r="J1023" s="42"/>
      <c r="K1023" s="42"/>
      <c r="L1023" s="46"/>
      <c r="M1023" s="230"/>
      <c r="N1023" s="231"/>
      <c r="O1023" s="86"/>
      <c r="P1023" s="86"/>
      <c r="Q1023" s="86"/>
      <c r="R1023" s="86"/>
      <c r="S1023" s="86"/>
      <c r="T1023" s="87"/>
      <c r="U1023" s="40"/>
      <c r="V1023" s="40"/>
      <c r="W1023" s="40"/>
      <c r="X1023" s="40"/>
      <c r="Y1023" s="40"/>
      <c r="Z1023" s="40"/>
      <c r="AA1023" s="40"/>
      <c r="AB1023" s="40"/>
      <c r="AC1023" s="40"/>
      <c r="AD1023" s="40"/>
      <c r="AE1023" s="40"/>
      <c r="AT1023" s="19" t="s">
        <v>172</v>
      </c>
      <c r="AU1023" s="19" t="s">
        <v>81</v>
      </c>
    </row>
    <row r="1024" spans="1:47" s="2" customFormat="1" ht="12">
      <c r="A1024" s="40"/>
      <c r="B1024" s="41"/>
      <c r="C1024" s="42"/>
      <c r="D1024" s="227" t="s">
        <v>301</v>
      </c>
      <c r="E1024" s="42"/>
      <c r="F1024" s="266" t="s">
        <v>2930</v>
      </c>
      <c r="G1024" s="42"/>
      <c r="H1024" s="42"/>
      <c r="I1024" s="229"/>
      <c r="J1024" s="42"/>
      <c r="K1024" s="42"/>
      <c r="L1024" s="46"/>
      <c r="M1024" s="230"/>
      <c r="N1024" s="231"/>
      <c r="O1024" s="86"/>
      <c r="P1024" s="86"/>
      <c r="Q1024" s="86"/>
      <c r="R1024" s="86"/>
      <c r="S1024" s="86"/>
      <c r="T1024" s="87"/>
      <c r="U1024" s="40"/>
      <c r="V1024" s="40"/>
      <c r="W1024" s="40"/>
      <c r="X1024" s="40"/>
      <c r="Y1024" s="40"/>
      <c r="Z1024" s="40"/>
      <c r="AA1024" s="40"/>
      <c r="AB1024" s="40"/>
      <c r="AC1024" s="40"/>
      <c r="AD1024" s="40"/>
      <c r="AE1024" s="40"/>
      <c r="AT1024" s="19" t="s">
        <v>301</v>
      </c>
      <c r="AU1024" s="19" t="s">
        <v>81</v>
      </c>
    </row>
    <row r="1025" spans="1:65" s="2" customFormat="1" ht="24.15" customHeight="1">
      <c r="A1025" s="40"/>
      <c r="B1025" s="41"/>
      <c r="C1025" s="214" t="s">
        <v>2931</v>
      </c>
      <c r="D1025" s="214" t="s">
        <v>165</v>
      </c>
      <c r="E1025" s="215" t="s">
        <v>2932</v>
      </c>
      <c r="F1025" s="216" t="s">
        <v>2933</v>
      </c>
      <c r="G1025" s="217" t="s">
        <v>223</v>
      </c>
      <c r="H1025" s="218">
        <v>5.807</v>
      </c>
      <c r="I1025" s="219"/>
      <c r="J1025" s="220">
        <f>ROUND(I1025*H1025,2)</f>
        <v>0</v>
      </c>
      <c r="K1025" s="216" t="s">
        <v>169</v>
      </c>
      <c r="L1025" s="46"/>
      <c r="M1025" s="221" t="s">
        <v>19</v>
      </c>
      <c r="N1025" s="222" t="s">
        <v>43</v>
      </c>
      <c r="O1025" s="86"/>
      <c r="P1025" s="223">
        <f>O1025*H1025</f>
        <v>0</v>
      </c>
      <c r="Q1025" s="223">
        <v>0</v>
      </c>
      <c r="R1025" s="223">
        <f>Q1025*H1025</f>
        <v>0</v>
      </c>
      <c r="S1025" s="223">
        <v>0</v>
      </c>
      <c r="T1025" s="224">
        <f>S1025*H1025</f>
        <v>0</v>
      </c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0"/>
      <c r="AE1025" s="40"/>
      <c r="AR1025" s="225" t="s">
        <v>278</v>
      </c>
      <c r="AT1025" s="225" t="s">
        <v>165</v>
      </c>
      <c r="AU1025" s="225" t="s">
        <v>81</v>
      </c>
      <c r="AY1025" s="19" t="s">
        <v>163</v>
      </c>
      <c r="BE1025" s="226">
        <f>IF(N1025="základní",J1025,0)</f>
        <v>0</v>
      </c>
      <c r="BF1025" s="226">
        <f>IF(N1025="snížená",J1025,0)</f>
        <v>0</v>
      </c>
      <c r="BG1025" s="226">
        <f>IF(N1025="zákl. přenesená",J1025,0)</f>
        <v>0</v>
      </c>
      <c r="BH1025" s="226">
        <f>IF(N1025="sníž. přenesená",J1025,0)</f>
        <v>0</v>
      </c>
      <c r="BI1025" s="226">
        <f>IF(N1025="nulová",J1025,0)</f>
        <v>0</v>
      </c>
      <c r="BJ1025" s="19" t="s">
        <v>79</v>
      </c>
      <c r="BK1025" s="226">
        <f>ROUND(I1025*H1025,2)</f>
        <v>0</v>
      </c>
      <c r="BL1025" s="19" t="s">
        <v>278</v>
      </c>
      <c r="BM1025" s="225" t="s">
        <v>2934</v>
      </c>
    </row>
    <row r="1026" spans="1:47" s="2" customFormat="1" ht="12">
      <c r="A1026" s="40"/>
      <c r="B1026" s="41"/>
      <c r="C1026" s="42"/>
      <c r="D1026" s="227" t="s">
        <v>172</v>
      </c>
      <c r="E1026" s="42"/>
      <c r="F1026" s="228" t="s">
        <v>2935</v>
      </c>
      <c r="G1026" s="42"/>
      <c r="H1026" s="42"/>
      <c r="I1026" s="229"/>
      <c r="J1026" s="42"/>
      <c r="K1026" s="42"/>
      <c r="L1026" s="46"/>
      <c r="M1026" s="230"/>
      <c r="N1026" s="231"/>
      <c r="O1026" s="86"/>
      <c r="P1026" s="86"/>
      <c r="Q1026" s="86"/>
      <c r="R1026" s="86"/>
      <c r="S1026" s="86"/>
      <c r="T1026" s="87"/>
      <c r="U1026" s="40"/>
      <c r="V1026" s="40"/>
      <c r="W1026" s="40"/>
      <c r="X1026" s="40"/>
      <c r="Y1026" s="40"/>
      <c r="Z1026" s="40"/>
      <c r="AA1026" s="40"/>
      <c r="AB1026" s="40"/>
      <c r="AC1026" s="40"/>
      <c r="AD1026" s="40"/>
      <c r="AE1026" s="40"/>
      <c r="AT1026" s="19" t="s">
        <v>172</v>
      </c>
      <c r="AU1026" s="19" t="s">
        <v>81</v>
      </c>
    </row>
    <row r="1027" spans="1:47" s="2" customFormat="1" ht="12">
      <c r="A1027" s="40"/>
      <c r="B1027" s="41"/>
      <c r="C1027" s="42"/>
      <c r="D1027" s="232" t="s">
        <v>174</v>
      </c>
      <c r="E1027" s="42"/>
      <c r="F1027" s="233" t="s">
        <v>2936</v>
      </c>
      <c r="G1027" s="42"/>
      <c r="H1027" s="42"/>
      <c r="I1027" s="229"/>
      <c r="J1027" s="42"/>
      <c r="K1027" s="42"/>
      <c r="L1027" s="46"/>
      <c r="M1027" s="230"/>
      <c r="N1027" s="231"/>
      <c r="O1027" s="86"/>
      <c r="P1027" s="86"/>
      <c r="Q1027" s="86"/>
      <c r="R1027" s="86"/>
      <c r="S1027" s="86"/>
      <c r="T1027" s="87"/>
      <c r="U1027" s="40"/>
      <c r="V1027" s="40"/>
      <c r="W1027" s="40"/>
      <c r="X1027" s="40"/>
      <c r="Y1027" s="40"/>
      <c r="Z1027" s="40"/>
      <c r="AA1027" s="40"/>
      <c r="AB1027" s="40"/>
      <c r="AC1027" s="40"/>
      <c r="AD1027" s="40"/>
      <c r="AE1027" s="40"/>
      <c r="AT1027" s="19" t="s">
        <v>174</v>
      </c>
      <c r="AU1027" s="19" t="s">
        <v>81</v>
      </c>
    </row>
    <row r="1028" spans="1:63" s="12" customFormat="1" ht="22.8" customHeight="1">
      <c r="A1028" s="12"/>
      <c r="B1028" s="198"/>
      <c r="C1028" s="199"/>
      <c r="D1028" s="200" t="s">
        <v>71</v>
      </c>
      <c r="E1028" s="212" t="s">
        <v>1321</v>
      </c>
      <c r="F1028" s="212" t="s">
        <v>1322</v>
      </c>
      <c r="G1028" s="199"/>
      <c r="H1028" s="199"/>
      <c r="I1028" s="202"/>
      <c r="J1028" s="213">
        <f>BK1028</f>
        <v>0</v>
      </c>
      <c r="K1028" s="199"/>
      <c r="L1028" s="204"/>
      <c r="M1028" s="205"/>
      <c r="N1028" s="206"/>
      <c r="O1028" s="206"/>
      <c r="P1028" s="207">
        <f>SUM(P1029:P1064)</f>
        <v>0</v>
      </c>
      <c r="Q1028" s="206"/>
      <c r="R1028" s="207">
        <f>SUM(R1029:R1064)</f>
        <v>0.6203358</v>
      </c>
      <c r="S1028" s="206"/>
      <c r="T1028" s="208">
        <f>SUM(T1029:T1064)</f>
        <v>0.8616411999999999</v>
      </c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  <c r="AR1028" s="209" t="s">
        <v>81</v>
      </c>
      <c r="AT1028" s="210" t="s">
        <v>71</v>
      </c>
      <c r="AU1028" s="210" t="s">
        <v>79</v>
      </c>
      <c r="AY1028" s="209" t="s">
        <v>163</v>
      </c>
      <c r="BK1028" s="211">
        <f>SUM(BK1029:BK1064)</f>
        <v>0</v>
      </c>
    </row>
    <row r="1029" spans="1:65" s="2" customFormat="1" ht="16.5" customHeight="1">
      <c r="A1029" s="40"/>
      <c r="B1029" s="41"/>
      <c r="C1029" s="214" t="s">
        <v>2937</v>
      </c>
      <c r="D1029" s="214" t="s">
        <v>165</v>
      </c>
      <c r="E1029" s="215" t="s">
        <v>1324</v>
      </c>
      <c r="F1029" s="216" t="s">
        <v>1325</v>
      </c>
      <c r="G1029" s="217" t="s">
        <v>168</v>
      </c>
      <c r="H1029" s="218">
        <v>10.36</v>
      </c>
      <c r="I1029" s="219"/>
      <c r="J1029" s="220">
        <f>ROUND(I1029*H1029,2)</f>
        <v>0</v>
      </c>
      <c r="K1029" s="216" t="s">
        <v>169</v>
      </c>
      <c r="L1029" s="46"/>
      <c r="M1029" s="221" t="s">
        <v>19</v>
      </c>
      <c r="N1029" s="222" t="s">
        <v>43</v>
      </c>
      <c r="O1029" s="86"/>
      <c r="P1029" s="223">
        <f>O1029*H1029</f>
        <v>0</v>
      </c>
      <c r="Q1029" s="223">
        <v>0</v>
      </c>
      <c r="R1029" s="223">
        <f>Q1029*H1029</f>
        <v>0</v>
      </c>
      <c r="S1029" s="223">
        <v>0</v>
      </c>
      <c r="T1029" s="224">
        <f>S1029*H1029</f>
        <v>0</v>
      </c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0"/>
      <c r="AE1029" s="40"/>
      <c r="AR1029" s="225" t="s">
        <v>278</v>
      </c>
      <c r="AT1029" s="225" t="s">
        <v>165</v>
      </c>
      <c r="AU1029" s="225" t="s">
        <v>81</v>
      </c>
      <c r="AY1029" s="19" t="s">
        <v>163</v>
      </c>
      <c r="BE1029" s="226">
        <f>IF(N1029="základní",J1029,0)</f>
        <v>0</v>
      </c>
      <c r="BF1029" s="226">
        <f>IF(N1029="snížená",J1029,0)</f>
        <v>0</v>
      </c>
      <c r="BG1029" s="226">
        <f>IF(N1029="zákl. přenesená",J1029,0)</f>
        <v>0</v>
      </c>
      <c r="BH1029" s="226">
        <f>IF(N1029="sníž. přenesená",J1029,0)</f>
        <v>0</v>
      </c>
      <c r="BI1029" s="226">
        <f>IF(N1029="nulová",J1029,0)</f>
        <v>0</v>
      </c>
      <c r="BJ1029" s="19" t="s">
        <v>79</v>
      </c>
      <c r="BK1029" s="226">
        <f>ROUND(I1029*H1029,2)</f>
        <v>0</v>
      </c>
      <c r="BL1029" s="19" t="s">
        <v>278</v>
      </c>
      <c r="BM1029" s="225" t="s">
        <v>2938</v>
      </c>
    </row>
    <row r="1030" spans="1:47" s="2" customFormat="1" ht="12">
      <c r="A1030" s="40"/>
      <c r="B1030" s="41"/>
      <c r="C1030" s="42"/>
      <c r="D1030" s="227" t="s">
        <v>172</v>
      </c>
      <c r="E1030" s="42"/>
      <c r="F1030" s="228" t="s">
        <v>1327</v>
      </c>
      <c r="G1030" s="42"/>
      <c r="H1030" s="42"/>
      <c r="I1030" s="229"/>
      <c r="J1030" s="42"/>
      <c r="K1030" s="42"/>
      <c r="L1030" s="46"/>
      <c r="M1030" s="230"/>
      <c r="N1030" s="231"/>
      <c r="O1030" s="86"/>
      <c r="P1030" s="86"/>
      <c r="Q1030" s="86"/>
      <c r="R1030" s="86"/>
      <c r="S1030" s="86"/>
      <c r="T1030" s="87"/>
      <c r="U1030" s="40"/>
      <c r="V1030" s="40"/>
      <c r="W1030" s="40"/>
      <c r="X1030" s="40"/>
      <c r="Y1030" s="40"/>
      <c r="Z1030" s="40"/>
      <c r="AA1030" s="40"/>
      <c r="AB1030" s="40"/>
      <c r="AC1030" s="40"/>
      <c r="AD1030" s="40"/>
      <c r="AE1030" s="40"/>
      <c r="AT1030" s="19" t="s">
        <v>172</v>
      </c>
      <c r="AU1030" s="19" t="s">
        <v>81</v>
      </c>
    </row>
    <row r="1031" spans="1:47" s="2" customFormat="1" ht="12">
      <c r="A1031" s="40"/>
      <c r="B1031" s="41"/>
      <c r="C1031" s="42"/>
      <c r="D1031" s="232" t="s">
        <v>174</v>
      </c>
      <c r="E1031" s="42"/>
      <c r="F1031" s="233" t="s">
        <v>1328</v>
      </c>
      <c r="G1031" s="42"/>
      <c r="H1031" s="42"/>
      <c r="I1031" s="229"/>
      <c r="J1031" s="42"/>
      <c r="K1031" s="42"/>
      <c r="L1031" s="46"/>
      <c r="M1031" s="230"/>
      <c r="N1031" s="231"/>
      <c r="O1031" s="86"/>
      <c r="P1031" s="86"/>
      <c r="Q1031" s="86"/>
      <c r="R1031" s="86"/>
      <c r="S1031" s="86"/>
      <c r="T1031" s="87"/>
      <c r="U1031" s="40"/>
      <c r="V1031" s="40"/>
      <c r="W1031" s="40"/>
      <c r="X1031" s="40"/>
      <c r="Y1031" s="40"/>
      <c r="Z1031" s="40"/>
      <c r="AA1031" s="40"/>
      <c r="AB1031" s="40"/>
      <c r="AC1031" s="40"/>
      <c r="AD1031" s="40"/>
      <c r="AE1031" s="40"/>
      <c r="AT1031" s="19" t="s">
        <v>174</v>
      </c>
      <c r="AU1031" s="19" t="s">
        <v>81</v>
      </c>
    </row>
    <row r="1032" spans="1:65" s="2" customFormat="1" ht="16.5" customHeight="1">
      <c r="A1032" s="40"/>
      <c r="B1032" s="41"/>
      <c r="C1032" s="214" t="s">
        <v>2939</v>
      </c>
      <c r="D1032" s="214" t="s">
        <v>165</v>
      </c>
      <c r="E1032" s="215" t="s">
        <v>1332</v>
      </c>
      <c r="F1032" s="216" t="s">
        <v>1333</v>
      </c>
      <c r="G1032" s="217" t="s">
        <v>168</v>
      </c>
      <c r="H1032" s="218">
        <v>20.72</v>
      </c>
      <c r="I1032" s="219"/>
      <c r="J1032" s="220">
        <f>ROUND(I1032*H1032,2)</f>
        <v>0</v>
      </c>
      <c r="K1032" s="216" t="s">
        <v>169</v>
      </c>
      <c r="L1032" s="46"/>
      <c r="M1032" s="221" t="s">
        <v>19</v>
      </c>
      <c r="N1032" s="222" t="s">
        <v>43</v>
      </c>
      <c r="O1032" s="86"/>
      <c r="P1032" s="223">
        <f>O1032*H1032</f>
        <v>0</v>
      </c>
      <c r="Q1032" s="223">
        <v>0.0003</v>
      </c>
      <c r="R1032" s="223">
        <f>Q1032*H1032</f>
        <v>0.006215999999999999</v>
      </c>
      <c r="S1032" s="223">
        <v>0</v>
      </c>
      <c r="T1032" s="224">
        <f>S1032*H1032</f>
        <v>0</v>
      </c>
      <c r="U1032" s="40"/>
      <c r="V1032" s="40"/>
      <c r="W1032" s="40"/>
      <c r="X1032" s="40"/>
      <c r="Y1032" s="40"/>
      <c r="Z1032" s="40"/>
      <c r="AA1032" s="40"/>
      <c r="AB1032" s="40"/>
      <c r="AC1032" s="40"/>
      <c r="AD1032" s="40"/>
      <c r="AE1032" s="40"/>
      <c r="AR1032" s="225" t="s">
        <v>278</v>
      </c>
      <c r="AT1032" s="225" t="s">
        <v>165</v>
      </c>
      <c r="AU1032" s="225" t="s">
        <v>81</v>
      </c>
      <c r="AY1032" s="19" t="s">
        <v>163</v>
      </c>
      <c r="BE1032" s="226">
        <f>IF(N1032="základní",J1032,0)</f>
        <v>0</v>
      </c>
      <c r="BF1032" s="226">
        <f>IF(N1032="snížená",J1032,0)</f>
        <v>0</v>
      </c>
      <c r="BG1032" s="226">
        <f>IF(N1032="zákl. přenesená",J1032,0)</f>
        <v>0</v>
      </c>
      <c r="BH1032" s="226">
        <f>IF(N1032="sníž. přenesená",J1032,0)</f>
        <v>0</v>
      </c>
      <c r="BI1032" s="226">
        <f>IF(N1032="nulová",J1032,0)</f>
        <v>0</v>
      </c>
      <c r="BJ1032" s="19" t="s">
        <v>79</v>
      </c>
      <c r="BK1032" s="226">
        <f>ROUND(I1032*H1032,2)</f>
        <v>0</v>
      </c>
      <c r="BL1032" s="19" t="s">
        <v>278</v>
      </c>
      <c r="BM1032" s="225" t="s">
        <v>2940</v>
      </c>
    </row>
    <row r="1033" spans="1:47" s="2" customFormat="1" ht="12">
      <c r="A1033" s="40"/>
      <c r="B1033" s="41"/>
      <c r="C1033" s="42"/>
      <c r="D1033" s="227" t="s">
        <v>172</v>
      </c>
      <c r="E1033" s="42"/>
      <c r="F1033" s="228" t="s">
        <v>1335</v>
      </c>
      <c r="G1033" s="42"/>
      <c r="H1033" s="42"/>
      <c r="I1033" s="229"/>
      <c r="J1033" s="42"/>
      <c r="K1033" s="42"/>
      <c r="L1033" s="46"/>
      <c r="M1033" s="230"/>
      <c r="N1033" s="231"/>
      <c r="O1033" s="86"/>
      <c r="P1033" s="86"/>
      <c r="Q1033" s="86"/>
      <c r="R1033" s="86"/>
      <c r="S1033" s="86"/>
      <c r="T1033" s="87"/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0"/>
      <c r="AE1033" s="40"/>
      <c r="AT1033" s="19" t="s">
        <v>172</v>
      </c>
      <c r="AU1033" s="19" t="s">
        <v>81</v>
      </c>
    </row>
    <row r="1034" spans="1:47" s="2" customFormat="1" ht="12">
      <c r="A1034" s="40"/>
      <c r="B1034" s="41"/>
      <c r="C1034" s="42"/>
      <c r="D1034" s="232" t="s">
        <v>174</v>
      </c>
      <c r="E1034" s="42"/>
      <c r="F1034" s="233" t="s">
        <v>1336</v>
      </c>
      <c r="G1034" s="42"/>
      <c r="H1034" s="42"/>
      <c r="I1034" s="229"/>
      <c r="J1034" s="42"/>
      <c r="K1034" s="42"/>
      <c r="L1034" s="46"/>
      <c r="M1034" s="230"/>
      <c r="N1034" s="231"/>
      <c r="O1034" s="86"/>
      <c r="P1034" s="86"/>
      <c r="Q1034" s="86"/>
      <c r="R1034" s="86"/>
      <c r="S1034" s="86"/>
      <c r="T1034" s="87"/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0"/>
      <c r="AE1034" s="40"/>
      <c r="AT1034" s="19" t="s">
        <v>174</v>
      </c>
      <c r="AU1034" s="19" t="s">
        <v>81</v>
      </c>
    </row>
    <row r="1035" spans="1:51" s="13" customFormat="1" ht="12">
      <c r="A1035" s="13"/>
      <c r="B1035" s="234"/>
      <c r="C1035" s="235"/>
      <c r="D1035" s="227" t="s">
        <v>187</v>
      </c>
      <c r="E1035" s="235"/>
      <c r="F1035" s="237" t="s">
        <v>2941</v>
      </c>
      <c r="G1035" s="235"/>
      <c r="H1035" s="238">
        <v>20.72</v>
      </c>
      <c r="I1035" s="239"/>
      <c r="J1035" s="235"/>
      <c r="K1035" s="235"/>
      <c r="L1035" s="240"/>
      <c r="M1035" s="241"/>
      <c r="N1035" s="242"/>
      <c r="O1035" s="242"/>
      <c r="P1035" s="242"/>
      <c r="Q1035" s="242"/>
      <c r="R1035" s="242"/>
      <c r="S1035" s="242"/>
      <c r="T1035" s="24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T1035" s="244" t="s">
        <v>187</v>
      </c>
      <c r="AU1035" s="244" t="s">
        <v>81</v>
      </c>
      <c r="AV1035" s="13" t="s">
        <v>81</v>
      </c>
      <c r="AW1035" s="13" t="s">
        <v>4</v>
      </c>
      <c r="AX1035" s="13" t="s">
        <v>79</v>
      </c>
      <c r="AY1035" s="244" t="s">
        <v>163</v>
      </c>
    </row>
    <row r="1036" spans="1:65" s="2" customFormat="1" ht="24.15" customHeight="1">
      <c r="A1036" s="40"/>
      <c r="B1036" s="41"/>
      <c r="C1036" s="214" t="s">
        <v>2942</v>
      </c>
      <c r="D1036" s="214" t="s">
        <v>165</v>
      </c>
      <c r="E1036" s="215" t="s">
        <v>2943</v>
      </c>
      <c r="F1036" s="216" t="s">
        <v>2944</v>
      </c>
      <c r="G1036" s="217" t="s">
        <v>168</v>
      </c>
      <c r="H1036" s="218">
        <v>10.36</v>
      </c>
      <c r="I1036" s="219"/>
      <c r="J1036" s="220">
        <f>ROUND(I1036*H1036,2)</f>
        <v>0</v>
      </c>
      <c r="K1036" s="216" t="s">
        <v>169</v>
      </c>
      <c r="L1036" s="46"/>
      <c r="M1036" s="221" t="s">
        <v>19</v>
      </c>
      <c r="N1036" s="222" t="s">
        <v>43</v>
      </c>
      <c r="O1036" s="86"/>
      <c r="P1036" s="223">
        <f>O1036*H1036</f>
        <v>0</v>
      </c>
      <c r="Q1036" s="223">
        <v>0.0255</v>
      </c>
      <c r="R1036" s="223">
        <f>Q1036*H1036</f>
        <v>0.26417999999999997</v>
      </c>
      <c r="S1036" s="223">
        <v>0</v>
      </c>
      <c r="T1036" s="224">
        <f>S1036*H1036</f>
        <v>0</v>
      </c>
      <c r="U1036" s="40"/>
      <c r="V1036" s="40"/>
      <c r="W1036" s="40"/>
      <c r="X1036" s="40"/>
      <c r="Y1036" s="40"/>
      <c r="Z1036" s="40"/>
      <c r="AA1036" s="40"/>
      <c r="AB1036" s="40"/>
      <c r="AC1036" s="40"/>
      <c r="AD1036" s="40"/>
      <c r="AE1036" s="40"/>
      <c r="AR1036" s="225" t="s">
        <v>278</v>
      </c>
      <c r="AT1036" s="225" t="s">
        <v>165</v>
      </c>
      <c r="AU1036" s="225" t="s">
        <v>81</v>
      </c>
      <c r="AY1036" s="19" t="s">
        <v>163</v>
      </c>
      <c r="BE1036" s="226">
        <f>IF(N1036="základní",J1036,0)</f>
        <v>0</v>
      </c>
      <c r="BF1036" s="226">
        <f>IF(N1036="snížená",J1036,0)</f>
        <v>0</v>
      </c>
      <c r="BG1036" s="226">
        <f>IF(N1036="zákl. přenesená",J1036,0)</f>
        <v>0</v>
      </c>
      <c r="BH1036" s="226">
        <f>IF(N1036="sníž. přenesená",J1036,0)</f>
        <v>0</v>
      </c>
      <c r="BI1036" s="226">
        <f>IF(N1036="nulová",J1036,0)</f>
        <v>0</v>
      </c>
      <c r="BJ1036" s="19" t="s">
        <v>79</v>
      </c>
      <c r="BK1036" s="226">
        <f>ROUND(I1036*H1036,2)</f>
        <v>0</v>
      </c>
      <c r="BL1036" s="19" t="s">
        <v>278</v>
      </c>
      <c r="BM1036" s="225" t="s">
        <v>2945</v>
      </c>
    </row>
    <row r="1037" spans="1:47" s="2" customFormat="1" ht="12">
      <c r="A1037" s="40"/>
      <c r="B1037" s="41"/>
      <c r="C1037" s="42"/>
      <c r="D1037" s="227" t="s">
        <v>172</v>
      </c>
      <c r="E1037" s="42"/>
      <c r="F1037" s="228" t="s">
        <v>2946</v>
      </c>
      <c r="G1037" s="42"/>
      <c r="H1037" s="42"/>
      <c r="I1037" s="229"/>
      <c r="J1037" s="42"/>
      <c r="K1037" s="42"/>
      <c r="L1037" s="46"/>
      <c r="M1037" s="230"/>
      <c r="N1037" s="231"/>
      <c r="O1037" s="86"/>
      <c r="P1037" s="86"/>
      <c r="Q1037" s="86"/>
      <c r="R1037" s="86"/>
      <c r="S1037" s="86"/>
      <c r="T1037" s="87"/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0"/>
      <c r="AE1037" s="40"/>
      <c r="AT1037" s="19" t="s">
        <v>172</v>
      </c>
      <c r="AU1037" s="19" t="s">
        <v>81</v>
      </c>
    </row>
    <row r="1038" spans="1:47" s="2" customFormat="1" ht="12">
      <c r="A1038" s="40"/>
      <c r="B1038" s="41"/>
      <c r="C1038" s="42"/>
      <c r="D1038" s="232" t="s">
        <v>174</v>
      </c>
      <c r="E1038" s="42"/>
      <c r="F1038" s="233" t="s">
        <v>2947</v>
      </c>
      <c r="G1038" s="42"/>
      <c r="H1038" s="42"/>
      <c r="I1038" s="229"/>
      <c r="J1038" s="42"/>
      <c r="K1038" s="42"/>
      <c r="L1038" s="46"/>
      <c r="M1038" s="230"/>
      <c r="N1038" s="231"/>
      <c r="O1038" s="86"/>
      <c r="P1038" s="86"/>
      <c r="Q1038" s="86"/>
      <c r="R1038" s="86"/>
      <c r="S1038" s="86"/>
      <c r="T1038" s="87"/>
      <c r="U1038" s="40"/>
      <c r="V1038" s="40"/>
      <c r="W1038" s="40"/>
      <c r="X1038" s="40"/>
      <c r="Y1038" s="40"/>
      <c r="Z1038" s="40"/>
      <c r="AA1038" s="40"/>
      <c r="AB1038" s="40"/>
      <c r="AC1038" s="40"/>
      <c r="AD1038" s="40"/>
      <c r="AE1038" s="40"/>
      <c r="AT1038" s="19" t="s">
        <v>174</v>
      </c>
      <c r="AU1038" s="19" t="s">
        <v>81</v>
      </c>
    </row>
    <row r="1039" spans="1:65" s="2" customFormat="1" ht="24.15" customHeight="1">
      <c r="A1039" s="40"/>
      <c r="B1039" s="41"/>
      <c r="C1039" s="214" t="s">
        <v>2948</v>
      </c>
      <c r="D1039" s="214" t="s">
        <v>165</v>
      </c>
      <c r="E1039" s="215" t="s">
        <v>2949</v>
      </c>
      <c r="F1039" s="216" t="s">
        <v>2950</v>
      </c>
      <c r="G1039" s="217" t="s">
        <v>232</v>
      </c>
      <c r="H1039" s="218">
        <v>7.7</v>
      </c>
      <c r="I1039" s="219"/>
      <c r="J1039" s="220">
        <f>ROUND(I1039*H1039,2)</f>
        <v>0</v>
      </c>
      <c r="K1039" s="216" t="s">
        <v>169</v>
      </c>
      <c r="L1039" s="46"/>
      <c r="M1039" s="221" t="s">
        <v>19</v>
      </c>
      <c r="N1039" s="222" t="s">
        <v>43</v>
      </c>
      <c r="O1039" s="86"/>
      <c r="P1039" s="223">
        <f>O1039*H1039</f>
        <v>0</v>
      </c>
      <c r="Q1039" s="223">
        <v>0.00043</v>
      </c>
      <c r="R1039" s="223">
        <f>Q1039*H1039</f>
        <v>0.003311</v>
      </c>
      <c r="S1039" s="223">
        <v>0</v>
      </c>
      <c r="T1039" s="224">
        <f>S1039*H1039</f>
        <v>0</v>
      </c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0"/>
      <c r="AE1039" s="40"/>
      <c r="AR1039" s="225" t="s">
        <v>278</v>
      </c>
      <c r="AT1039" s="225" t="s">
        <v>165</v>
      </c>
      <c r="AU1039" s="225" t="s">
        <v>81</v>
      </c>
      <c r="AY1039" s="19" t="s">
        <v>163</v>
      </c>
      <c r="BE1039" s="226">
        <f>IF(N1039="základní",J1039,0)</f>
        <v>0</v>
      </c>
      <c r="BF1039" s="226">
        <f>IF(N1039="snížená",J1039,0)</f>
        <v>0</v>
      </c>
      <c r="BG1039" s="226">
        <f>IF(N1039="zákl. přenesená",J1039,0)</f>
        <v>0</v>
      </c>
      <c r="BH1039" s="226">
        <f>IF(N1039="sníž. přenesená",J1039,0)</f>
        <v>0</v>
      </c>
      <c r="BI1039" s="226">
        <f>IF(N1039="nulová",J1039,0)</f>
        <v>0</v>
      </c>
      <c r="BJ1039" s="19" t="s">
        <v>79</v>
      </c>
      <c r="BK1039" s="226">
        <f>ROUND(I1039*H1039,2)</f>
        <v>0</v>
      </c>
      <c r="BL1039" s="19" t="s">
        <v>278</v>
      </c>
      <c r="BM1039" s="225" t="s">
        <v>2951</v>
      </c>
    </row>
    <row r="1040" spans="1:47" s="2" customFormat="1" ht="12">
      <c r="A1040" s="40"/>
      <c r="B1040" s="41"/>
      <c r="C1040" s="42"/>
      <c r="D1040" s="227" t="s">
        <v>172</v>
      </c>
      <c r="E1040" s="42"/>
      <c r="F1040" s="228" t="s">
        <v>2952</v>
      </c>
      <c r="G1040" s="42"/>
      <c r="H1040" s="42"/>
      <c r="I1040" s="229"/>
      <c r="J1040" s="42"/>
      <c r="K1040" s="42"/>
      <c r="L1040" s="46"/>
      <c r="M1040" s="230"/>
      <c r="N1040" s="231"/>
      <c r="O1040" s="86"/>
      <c r="P1040" s="86"/>
      <c r="Q1040" s="86"/>
      <c r="R1040" s="86"/>
      <c r="S1040" s="86"/>
      <c r="T1040" s="87"/>
      <c r="U1040" s="40"/>
      <c r="V1040" s="40"/>
      <c r="W1040" s="40"/>
      <c r="X1040" s="40"/>
      <c r="Y1040" s="40"/>
      <c r="Z1040" s="40"/>
      <c r="AA1040" s="40"/>
      <c r="AB1040" s="40"/>
      <c r="AC1040" s="40"/>
      <c r="AD1040" s="40"/>
      <c r="AE1040" s="40"/>
      <c r="AT1040" s="19" t="s">
        <v>172</v>
      </c>
      <c r="AU1040" s="19" t="s">
        <v>81</v>
      </c>
    </row>
    <row r="1041" spans="1:47" s="2" customFormat="1" ht="12">
      <c r="A1041" s="40"/>
      <c r="B1041" s="41"/>
      <c r="C1041" s="42"/>
      <c r="D1041" s="232" t="s">
        <v>174</v>
      </c>
      <c r="E1041" s="42"/>
      <c r="F1041" s="233" t="s">
        <v>2953</v>
      </c>
      <c r="G1041" s="42"/>
      <c r="H1041" s="42"/>
      <c r="I1041" s="229"/>
      <c r="J1041" s="42"/>
      <c r="K1041" s="42"/>
      <c r="L1041" s="46"/>
      <c r="M1041" s="230"/>
      <c r="N1041" s="231"/>
      <c r="O1041" s="86"/>
      <c r="P1041" s="86"/>
      <c r="Q1041" s="86"/>
      <c r="R1041" s="86"/>
      <c r="S1041" s="86"/>
      <c r="T1041" s="87"/>
      <c r="U1041" s="40"/>
      <c r="V1041" s="40"/>
      <c r="W1041" s="40"/>
      <c r="X1041" s="40"/>
      <c r="Y1041" s="40"/>
      <c r="Z1041" s="40"/>
      <c r="AA1041" s="40"/>
      <c r="AB1041" s="40"/>
      <c r="AC1041" s="40"/>
      <c r="AD1041" s="40"/>
      <c r="AE1041" s="40"/>
      <c r="AT1041" s="19" t="s">
        <v>174</v>
      </c>
      <c r="AU1041" s="19" t="s">
        <v>81</v>
      </c>
    </row>
    <row r="1042" spans="1:51" s="13" customFormat="1" ht="12">
      <c r="A1042" s="13"/>
      <c r="B1042" s="234"/>
      <c r="C1042" s="235"/>
      <c r="D1042" s="227" t="s">
        <v>187</v>
      </c>
      <c r="E1042" s="236" t="s">
        <v>19</v>
      </c>
      <c r="F1042" s="237" t="s">
        <v>2954</v>
      </c>
      <c r="G1042" s="235"/>
      <c r="H1042" s="238">
        <v>7.7</v>
      </c>
      <c r="I1042" s="239"/>
      <c r="J1042" s="235"/>
      <c r="K1042" s="235"/>
      <c r="L1042" s="240"/>
      <c r="M1042" s="241"/>
      <c r="N1042" s="242"/>
      <c r="O1042" s="242"/>
      <c r="P1042" s="242"/>
      <c r="Q1042" s="242"/>
      <c r="R1042" s="242"/>
      <c r="S1042" s="242"/>
      <c r="T1042" s="24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T1042" s="244" t="s">
        <v>187</v>
      </c>
      <c r="AU1042" s="244" t="s">
        <v>81</v>
      </c>
      <c r="AV1042" s="13" t="s">
        <v>81</v>
      </c>
      <c r="AW1042" s="13" t="s">
        <v>33</v>
      </c>
      <c r="AX1042" s="13" t="s">
        <v>79</v>
      </c>
      <c r="AY1042" s="244" t="s">
        <v>163</v>
      </c>
    </row>
    <row r="1043" spans="1:65" s="2" customFormat="1" ht="33" customHeight="1">
      <c r="A1043" s="40"/>
      <c r="B1043" s="41"/>
      <c r="C1043" s="256" t="s">
        <v>2955</v>
      </c>
      <c r="D1043" s="256" t="s">
        <v>279</v>
      </c>
      <c r="E1043" s="257" t="s">
        <v>2956</v>
      </c>
      <c r="F1043" s="258" t="s">
        <v>2957</v>
      </c>
      <c r="G1043" s="259" t="s">
        <v>232</v>
      </c>
      <c r="H1043" s="260">
        <v>8.47</v>
      </c>
      <c r="I1043" s="261"/>
      <c r="J1043" s="262">
        <f>ROUND(I1043*H1043,2)</f>
        <v>0</v>
      </c>
      <c r="K1043" s="258" t="s">
        <v>169</v>
      </c>
      <c r="L1043" s="263"/>
      <c r="M1043" s="264" t="s">
        <v>19</v>
      </c>
      <c r="N1043" s="265" t="s">
        <v>43</v>
      </c>
      <c r="O1043" s="86"/>
      <c r="P1043" s="223">
        <f>O1043*H1043</f>
        <v>0</v>
      </c>
      <c r="Q1043" s="223">
        <v>0.00264</v>
      </c>
      <c r="R1043" s="223">
        <f>Q1043*H1043</f>
        <v>0.0223608</v>
      </c>
      <c r="S1043" s="223">
        <v>0</v>
      </c>
      <c r="T1043" s="224">
        <f>S1043*H1043</f>
        <v>0</v>
      </c>
      <c r="U1043" s="40"/>
      <c r="V1043" s="40"/>
      <c r="W1043" s="40"/>
      <c r="X1043" s="40"/>
      <c r="Y1043" s="40"/>
      <c r="Z1043" s="40"/>
      <c r="AA1043" s="40"/>
      <c r="AB1043" s="40"/>
      <c r="AC1043" s="40"/>
      <c r="AD1043" s="40"/>
      <c r="AE1043" s="40"/>
      <c r="AR1043" s="225" t="s">
        <v>381</v>
      </c>
      <c r="AT1043" s="225" t="s">
        <v>279</v>
      </c>
      <c r="AU1043" s="225" t="s">
        <v>81</v>
      </c>
      <c r="AY1043" s="19" t="s">
        <v>163</v>
      </c>
      <c r="BE1043" s="226">
        <f>IF(N1043="základní",J1043,0)</f>
        <v>0</v>
      </c>
      <c r="BF1043" s="226">
        <f>IF(N1043="snížená",J1043,0)</f>
        <v>0</v>
      </c>
      <c r="BG1043" s="226">
        <f>IF(N1043="zákl. přenesená",J1043,0)</f>
        <v>0</v>
      </c>
      <c r="BH1043" s="226">
        <f>IF(N1043="sníž. přenesená",J1043,0)</f>
        <v>0</v>
      </c>
      <c r="BI1043" s="226">
        <f>IF(N1043="nulová",J1043,0)</f>
        <v>0</v>
      </c>
      <c r="BJ1043" s="19" t="s">
        <v>79</v>
      </c>
      <c r="BK1043" s="226">
        <f>ROUND(I1043*H1043,2)</f>
        <v>0</v>
      </c>
      <c r="BL1043" s="19" t="s">
        <v>278</v>
      </c>
      <c r="BM1043" s="225" t="s">
        <v>2958</v>
      </c>
    </row>
    <row r="1044" spans="1:47" s="2" customFormat="1" ht="12">
      <c r="A1044" s="40"/>
      <c r="B1044" s="41"/>
      <c r="C1044" s="42"/>
      <c r="D1044" s="227" t="s">
        <v>172</v>
      </c>
      <c r="E1044" s="42"/>
      <c r="F1044" s="228" t="s">
        <v>2957</v>
      </c>
      <c r="G1044" s="42"/>
      <c r="H1044" s="42"/>
      <c r="I1044" s="229"/>
      <c r="J1044" s="42"/>
      <c r="K1044" s="42"/>
      <c r="L1044" s="46"/>
      <c r="M1044" s="230"/>
      <c r="N1044" s="231"/>
      <c r="O1044" s="86"/>
      <c r="P1044" s="86"/>
      <c r="Q1044" s="86"/>
      <c r="R1044" s="86"/>
      <c r="S1044" s="86"/>
      <c r="T1044" s="87"/>
      <c r="U1044" s="40"/>
      <c r="V1044" s="40"/>
      <c r="W1044" s="40"/>
      <c r="X1044" s="40"/>
      <c r="Y1044" s="40"/>
      <c r="Z1044" s="40"/>
      <c r="AA1044" s="40"/>
      <c r="AB1044" s="40"/>
      <c r="AC1044" s="40"/>
      <c r="AD1044" s="40"/>
      <c r="AE1044" s="40"/>
      <c r="AT1044" s="19" t="s">
        <v>172</v>
      </c>
      <c r="AU1044" s="19" t="s">
        <v>81</v>
      </c>
    </row>
    <row r="1045" spans="1:51" s="13" customFormat="1" ht="12">
      <c r="A1045" s="13"/>
      <c r="B1045" s="234"/>
      <c r="C1045" s="235"/>
      <c r="D1045" s="227" t="s">
        <v>187</v>
      </c>
      <c r="E1045" s="235"/>
      <c r="F1045" s="237" t="s">
        <v>2959</v>
      </c>
      <c r="G1045" s="235"/>
      <c r="H1045" s="238">
        <v>8.47</v>
      </c>
      <c r="I1045" s="239"/>
      <c r="J1045" s="235"/>
      <c r="K1045" s="235"/>
      <c r="L1045" s="240"/>
      <c r="M1045" s="241"/>
      <c r="N1045" s="242"/>
      <c r="O1045" s="242"/>
      <c r="P1045" s="242"/>
      <c r="Q1045" s="242"/>
      <c r="R1045" s="242"/>
      <c r="S1045" s="242"/>
      <c r="T1045" s="24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T1045" s="244" t="s">
        <v>187</v>
      </c>
      <c r="AU1045" s="244" t="s">
        <v>81</v>
      </c>
      <c r="AV1045" s="13" t="s">
        <v>81</v>
      </c>
      <c r="AW1045" s="13" t="s">
        <v>4</v>
      </c>
      <c r="AX1045" s="13" t="s">
        <v>79</v>
      </c>
      <c r="AY1045" s="244" t="s">
        <v>163</v>
      </c>
    </row>
    <row r="1046" spans="1:65" s="2" customFormat="1" ht="24.15" customHeight="1">
      <c r="A1046" s="40"/>
      <c r="B1046" s="41"/>
      <c r="C1046" s="214" t="s">
        <v>2960</v>
      </c>
      <c r="D1046" s="214" t="s">
        <v>165</v>
      </c>
      <c r="E1046" s="215" t="s">
        <v>2961</v>
      </c>
      <c r="F1046" s="216" t="s">
        <v>2962</v>
      </c>
      <c r="G1046" s="217" t="s">
        <v>168</v>
      </c>
      <c r="H1046" s="218">
        <v>10.36</v>
      </c>
      <c r="I1046" s="219"/>
      <c r="J1046" s="220">
        <f>ROUND(I1046*H1046,2)</f>
        <v>0</v>
      </c>
      <c r="K1046" s="216" t="s">
        <v>169</v>
      </c>
      <c r="L1046" s="46"/>
      <c r="M1046" s="221" t="s">
        <v>19</v>
      </c>
      <c r="N1046" s="222" t="s">
        <v>43</v>
      </c>
      <c r="O1046" s="86"/>
      <c r="P1046" s="223">
        <f>O1046*H1046</f>
        <v>0</v>
      </c>
      <c r="Q1046" s="223">
        <v>0</v>
      </c>
      <c r="R1046" s="223">
        <f>Q1046*H1046</f>
        <v>0</v>
      </c>
      <c r="S1046" s="223">
        <v>0.08317</v>
      </c>
      <c r="T1046" s="224">
        <f>S1046*H1046</f>
        <v>0.8616411999999999</v>
      </c>
      <c r="U1046" s="40"/>
      <c r="V1046" s="40"/>
      <c r="W1046" s="40"/>
      <c r="X1046" s="40"/>
      <c r="Y1046" s="40"/>
      <c r="Z1046" s="40"/>
      <c r="AA1046" s="40"/>
      <c r="AB1046" s="40"/>
      <c r="AC1046" s="40"/>
      <c r="AD1046" s="40"/>
      <c r="AE1046" s="40"/>
      <c r="AR1046" s="225" t="s">
        <v>278</v>
      </c>
      <c r="AT1046" s="225" t="s">
        <v>165</v>
      </c>
      <c r="AU1046" s="225" t="s">
        <v>81</v>
      </c>
      <c r="AY1046" s="19" t="s">
        <v>163</v>
      </c>
      <c r="BE1046" s="226">
        <f>IF(N1046="základní",J1046,0)</f>
        <v>0</v>
      </c>
      <c r="BF1046" s="226">
        <f>IF(N1046="snížená",J1046,0)</f>
        <v>0</v>
      </c>
      <c r="BG1046" s="226">
        <f>IF(N1046="zákl. přenesená",J1046,0)</f>
        <v>0</v>
      </c>
      <c r="BH1046" s="226">
        <f>IF(N1046="sníž. přenesená",J1046,0)</f>
        <v>0</v>
      </c>
      <c r="BI1046" s="226">
        <f>IF(N1046="nulová",J1046,0)</f>
        <v>0</v>
      </c>
      <c r="BJ1046" s="19" t="s">
        <v>79</v>
      </c>
      <c r="BK1046" s="226">
        <f>ROUND(I1046*H1046,2)</f>
        <v>0</v>
      </c>
      <c r="BL1046" s="19" t="s">
        <v>278</v>
      </c>
      <c r="BM1046" s="225" t="s">
        <v>2963</v>
      </c>
    </row>
    <row r="1047" spans="1:47" s="2" customFormat="1" ht="12">
      <c r="A1047" s="40"/>
      <c r="B1047" s="41"/>
      <c r="C1047" s="42"/>
      <c r="D1047" s="227" t="s">
        <v>172</v>
      </c>
      <c r="E1047" s="42"/>
      <c r="F1047" s="228" t="s">
        <v>2962</v>
      </c>
      <c r="G1047" s="42"/>
      <c r="H1047" s="42"/>
      <c r="I1047" s="229"/>
      <c r="J1047" s="42"/>
      <c r="K1047" s="42"/>
      <c r="L1047" s="46"/>
      <c r="M1047" s="230"/>
      <c r="N1047" s="231"/>
      <c r="O1047" s="86"/>
      <c r="P1047" s="86"/>
      <c r="Q1047" s="86"/>
      <c r="R1047" s="86"/>
      <c r="S1047" s="86"/>
      <c r="T1047" s="87"/>
      <c r="U1047" s="40"/>
      <c r="V1047" s="40"/>
      <c r="W1047" s="40"/>
      <c r="X1047" s="40"/>
      <c r="Y1047" s="40"/>
      <c r="Z1047" s="40"/>
      <c r="AA1047" s="40"/>
      <c r="AB1047" s="40"/>
      <c r="AC1047" s="40"/>
      <c r="AD1047" s="40"/>
      <c r="AE1047" s="40"/>
      <c r="AT1047" s="19" t="s">
        <v>172</v>
      </c>
      <c r="AU1047" s="19" t="s">
        <v>81</v>
      </c>
    </row>
    <row r="1048" spans="1:47" s="2" customFormat="1" ht="12">
      <c r="A1048" s="40"/>
      <c r="B1048" s="41"/>
      <c r="C1048" s="42"/>
      <c r="D1048" s="232" t="s">
        <v>174</v>
      </c>
      <c r="E1048" s="42"/>
      <c r="F1048" s="233" t="s">
        <v>2964</v>
      </c>
      <c r="G1048" s="42"/>
      <c r="H1048" s="42"/>
      <c r="I1048" s="229"/>
      <c r="J1048" s="42"/>
      <c r="K1048" s="42"/>
      <c r="L1048" s="46"/>
      <c r="M1048" s="230"/>
      <c r="N1048" s="231"/>
      <c r="O1048" s="86"/>
      <c r="P1048" s="86"/>
      <c r="Q1048" s="86"/>
      <c r="R1048" s="86"/>
      <c r="S1048" s="86"/>
      <c r="T1048" s="87"/>
      <c r="U1048" s="40"/>
      <c r="V1048" s="40"/>
      <c r="W1048" s="40"/>
      <c r="X1048" s="40"/>
      <c r="Y1048" s="40"/>
      <c r="Z1048" s="40"/>
      <c r="AA1048" s="40"/>
      <c r="AB1048" s="40"/>
      <c r="AC1048" s="40"/>
      <c r="AD1048" s="40"/>
      <c r="AE1048" s="40"/>
      <c r="AT1048" s="19" t="s">
        <v>174</v>
      </c>
      <c r="AU1048" s="19" t="s">
        <v>81</v>
      </c>
    </row>
    <row r="1049" spans="1:65" s="2" customFormat="1" ht="37.8" customHeight="1">
      <c r="A1049" s="40"/>
      <c r="B1049" s="41"/>
      <c r="C1049" s="214" t="s">
        <v>2965</v>
      </c>
      <c r="D1049" s="214" t="s">
        <v>165</v>
      </c>
      <c r="E1049" s="215" t="s">
        <v>2966</v>
      </c>
      <c r="F1049" s="216" t="s">
        <v>2967</v>
      </c>
      <c r="G1049" s="217" t="s">
        <v>168</v>
      </c>
      <c r="H1049" s="218">
        <v>10.36</v>
      </c>
      <c r="I1049" s="219"/>
      <c r="J1049" s="220">
        <f>ROUND(I1049*H1049,2)</f>
        <v>0</v>
      </c>
      <c r="K1049" s="216" t="s">
        <v>169</v>
      </c>
      <c r="L1049" s="46"/>
      <c r="M1049" s="221" t="s">
        <v>19</v>
      </c>
      <c r="N1049" s="222" t="s">
        <v>43</v>
      </c>
      <c r="O1049" s="86"/>
      <c r="P1049" s="223">
        <f>O1049*H1049</f>
        <v>0</v>
      </c>
      <c r="Q1049" s="223">
        <v>0.0056</v>
      </c>
      <c r="R1049" s="223">
        <f>Q1049*H1049</f>
        <v>0.058016</v>
      </c>
      <c r="S1049" s="223">
        <v>0</v>
      </c>
      <c r="T1049" s="224">
        <f>S1049*H1049</f>
        <v>0</v>
      </c>
      <c r="U1049" s="40"/>
      <c r="V1049" s="40"/>
      <c r="W1049" s="40"/>
      <c r="X1049" s="40"/>
      <c r="Y1049" s="40"/>
      <c r="Z1049" s="40"/>
      <c r="AA1049" s="40"/>
      <c r="AB1049" s="40"/>
      <c r="AC1049" s="40"/>
      <c r="AD1049" s="40"/>
      <c r="AE1049" s="40"/>
      <c r="AR1049" s="225" t="s">
        <v>278</v>
      </c>
      <c r="AT1049" s="225" t="s">
        <v>165</v>
      </c>
      <c r="AU1049" s="225" t="s">
        <v>81</v>
      </c>
      <c r="AY1049" s="19" t="s">
        <v>163</v>
      </c>
      <c r="BE1049" s="226">
        <f>IF(N1049="základní",J1049,0)</f>
        <v>0</v>
      </c>
      <c r="BF1049" s="226">
        <f>IF(N1049="snížená",J1049,0)</f>
        <v>0</v>
      </c>
      <c r="BG1049" s="226">
        <f>IF(N1049="zákl. přenesená",J1049,0)</f>
        <v>0</v>
      </c>
      <c r="BH1049" s="226">
        <f>IF(N1049="sníž. přenesená",J1049,0)</f>
        <v>0</v>
      </c>
      <c r="BI1049" s="226">
        <f>IF(N1049="nulová",J1049,0)</f>
        <v>0</v>
      </c>
      <c r="BJ1049" s="19" t="s">
        <v>79</v>
      </c>
      <c r="BK1049" s="226">
        <f>ROUND(I1049*H1049,2)</f>
        <v>0</v>
      </c>
      <c r="BL1049" s="19" t="s">
        <v>278</v>
      </c>
      <c r="BM1049" s="225" t="s">
        <v>2968</v>
      </c>
    </row>
    <row r="1050" spans="1:47" s="2" customFormat="1" ht="12">
      <c r="A1050" s="40"/>
      <c r="B1050" s="41"/>
      <c r="C1050" s="42"/>
      <c r="D1050" s="227" t="s">
        <v>172</v>
      </c>
      <c r="E1050" s="42"/>
      <c r="F1050" s="228" t="s">
        <v>2969</v>
      </c>
      <c r="G1050" s="42"/>
      <c r="H1050" s="42"/>
      <c r="I1050" s="229"/>
      <c r="J1050" s="42"/>
      <c r="K1050" s="42"/>
      <c r="L1050" s="46"/>
      <c r="M1050" s="230"/>
      <c r="N1050" s="231"/>
      <c r="O1050" s="86"/>
      <c r="P1050" s="86"/>
      <c r="Q1050" s="86"/>
      <c r="R1050" s="86"/>
      <c r="S1050" s="86"/>
      <c r="T1050" s="87"/>
      <c r="U1050" s="40"/>
      <c r="V1050" s="40"/>
      <c r="W1050" s="40"/>
      <c r="X1050" s="40"/>
      <c r="Y1050" s="40"/>
      <c r="Z1050" s="40"/>
      <c r="AA1050" s="40"/>
      <c r="AB1050" s="40"/>
      <c r="AC1050" s="40"/>
      <c r="AD1050" s="40"/>
      <c r="AE1050" s="40"/>
      <c r="AT1050" s="19" t="s">
        <v>172</v>
      </c>
      <c r="AU1050" s="19" t="s">
        <v>81</v>
      </c>
    </row>
    <row r="1051" spans="1:47" s="2" customFormat="1" ht="12">
      <c r="A1051" s="40"/>
      <c r="B1051" s="41"/>
      <c r="C1051" s="42"/>
      <c r="D1051" s="232" t="s">
        <v>174</v>
      </c>
      <c r="E1051" s="42"/>
      <c r="F1051" s="233" t="s">
        <v>2970</v>
      </c>
      <c r="G1051" s="42"/>
      <c r="H1051" s="42"/>
      <c r="I1051" s="229"/>
      <c r="J1051" s="42"/>
      <c r="K1051" s="42"/>
      <c r="L1051" s="46"/>
      <c r="M1051" s="230"/>
      <c r="N1051" s="231"/>
      <c r="O1051" s="86"/>
      <c r="P1051" s="86"/>
      <c r="Q1051" s="86"/>
      <c r="R1051" s="86"/>
      <c r="S1051" s="86"/>
      <c r="T1051" s="87"/>
      <c r="U1051" s="40"/>
      <c r="V1051" s="40"/>
      <c r="W1051" s="40"/>
      <c r="X1051" s="40"/>
      <c r="Y1051" s="40"/>
      <c r="Z1051" s="40"/>
      <c r="AA1051" s="40"/>
      <c r="AB1051" s="40"/>
      <c r="AC1051" s="40"/>
      <c r="AD1051" s="40"/>
      <c r="AE1051" s="40"/>
      <c r="AT1051" s="19" t="s">
        <v>174</v>
      </c>
      <c r="AU1051" s="19" t="s">
        <v>81</v>
      </c>
    </row>
    <row r="1052" spans="1:51" s="13" customFormat="1" ht="12">
      <c r="A1052" s="13"/>
      <c r="B1052" s="234"/>
      <c r="C1052" s="235"/>
      <c r="D1052" s="227" t="s">
        <v>187</v>
      </c>
      <c r="E1052" s="236" t="s">
        <v>19</v>
      </c>
      <c r="F1052" s="237" t="s">
        <v>2971</v>
      </c>
      <c r="G1052" s="235"/>
      <c r="H1052" s="238">
        <v>10.36</v>
      </c>
      <c r="I1052" s="239"/>
      <c r="J1052" s="235"/>
      <c r="K1052" s="235"/>
      <c r="L1052" s="240"/>
      <c r="M1052" s="241"/>
      <c r="N1052" s="242"/>
      <c r="O1052" s="242"/>
      <c r="P1052" s="242"/>
      <c r="Q1052" s="242"/>
      <c r="R1052" s="242"/>
      <c r="S1052" s="242"/>
      <c r="T1052" s="24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T1052" s="244" t="s">
        <v>187</v>
      </c>
      <c r="AU1052" s="244" t="s">
        <v>81</v>
      </c>
      <c r="AV1052" s="13" t="s">
        <v>81</v>
      </c>
      <c r="AW1052" s="13" t="s">
        <v>33</v>
      </c>
      <c r="AX1052" s="13" t="s">
        <v>79</v>
      </c>
      <c r="AY1052" s="244" t="s">
        <v>163</v>
      </c>
    </row>
    <row r="1053" spans="1:65" s="2" customFormat="1" ht="33" customHeight="1">
      <c r="A1053" s="40"/>
      <c r="B1053" s="41"/>
      <c r="C1053" s="256" t="s">
        <v>2972</v>
      </c>
      <c r="D1053" s="256" t="s">
        <v>279</v>
      </c>
      <c r="E1053" s="257" t="s">
        <v>2973</v>
      </c>
      <c r="F1053" s="258" t="s">
        <v>2974</v>
      </c>
      <c r="G1053" s="259" t="s">
        <v>168</v>
      </c>
      <c r="H1053" s="260">
        <v>11.396</v>
      </c>
      <c r="I1053" s="261"/>
      <c r="J1053" s="262">
        <f>ROUND(I1053*H1053,2)</f>
        <v>0</v>
      </c>
      <c r="K1053" s="258" t="s">
        <v>169</v>
      </c>
      <c r="L1053" s="263"/>
      <c r="M1053" s="264" t="s">
        <v>19</v>
      </c>
      <c r="N1053" s="265" t="s">
        <v>43</v>
      </c>
      <c r="O1053" s="86"/>
      <c r="P1053" s="223">
        <f>O1053*H1053</f>
        <v>0</v>
      </c>
      <c r="Q1053" s="223">
        <v>0.022</v>
      </c>
      <c r="R1053" s="223">
        <f>Q1053*H1053</f>
        <v>0.250712</v>
      </c>
      <c r="S1053" s="223">
        <v>0</v>
      </c>
      <c r="T1053" s="224">
        <f>S1053*H1053</f>
        <v>0</v>
      </c>
      <c r="U1053" s="40"/>
      <c r="V1053" s="40"/>
      <c r="W1053" s="40"/>
      <c r="X1053" s="40"/>
      <c r="Y1053" s="40"/>
      <c r="Z1053" s="40"/>
      <c r="AA1053" s="40"/>
      <c r="AB1053" s="40"/>
      <c r="AC1053" s="40"/>
      <c r="AD1053" s="40"/>
      <c r="AE1053" s="40"/>
      <c r="AR1053" s="225" t="s">
        <v>381</v>
      </c>
      <c r="AT1053" s="225" t="s">
        <v>279</v>
      </c>
      <c r="AU1053" s="225" t="s">
        <v>81</v>
      </c>
      <c r="AY1053" s="19" t="s">
        <v>163</v>
      </c>
      <c r="BE1053" s="226">
        <f>IF(N1053="základní",J1053,0)</f>
        <v>0</v>
      </c>
      <c r="BF1053" s="226">
        <f>IF(N1053="snížená",J1053,0)</f>
        <v>0</v>
      </c>
      <c r="BG1053" s="226">
        <f>IF(N1053="zákl. přenesená",J1053,0)</f>
        <v>0</v>
      </c>
      <c r="BH1053" s="226">
        <f>IF(N1053="sníž. přenesená",J1053,0)</f>
        <v>0</v>
      </c>
      <c r="BI1053" s="226">
        <f>IF(N1053="nulová",J1053,0)</f>
        <v>0</v>
      </c>
      <c r="BJ1053" s="19" t="s">
        <v>79</v>
      </c>
      <c r="BK1053" s="226">
        <f>ROUND(I1053*H1053,2)</f>
        <v>0</v>
      </c>
      <c r="BL1053" s="19" t="s">
        <v>278</v>
      </c>
      <c r="BM1053" s="225" t="s">
        <v>2975</v>
      </c>
    </row>
    <row r="1054" spans="1:47" s="2" customFormat="1" ht="12">
      <c r="A1054" s="40"/>
      <c r="B1054" s="41"/>
      <c r="C1054" s="42"/>
      <c r="D1054" s="227" t="s">
        <v>172</v>
      </c>
      <c r="E1054" s="42"/>
      <c r="F1054" s="228" t="s">
        <v>2974</v>
      </c>
      <c r="G1054" s="42"/>
      <c r="H1054" s="42"/>
      <c r="I1054" s="229"/>
      <c r="J1054" s="42"/>
      <c r="K1054" s="42"/>
      <c r="L1054" s="46"/>
      <c r="M1054" s="230"/>
      <c r="N1054" s="231"/>
      <c r="O1054" s="86"/>
      <c r="P1054" s="86"/>
      <c r="Q1054" s="86"/>
      <c r="R1054" s="86"/>
      <c r="S1054" s="86"/>
      <c r="T1054" s="87"/>
      <c r="U1054" s="40"/>
      <c r="V1054" s="40"/>
      <c r="W1054" s="40"/>
      <c r="X1054" s="40"/>
      <c r="Y1054" s="40"/>
      <c r="Z1054" s="40"/>
      <c r="AA1054" s="40"/>
      <c r="AB1054" s="40"/>
      <c r="AC1054" s="40"/>
      <c r="AD1054" s="40"/>
      <c r="AE1054" s="40"/>
      <c r="AT1054" s="19" t="s">
        <v>172</v>
      </c>
      <c r="AU1054" s="19" t="s">
        <v>81</v>
      </c>
    </row>
    <row r="1055" spans="1:51" s="13" customFormat="1" ht="12">
      <c r="A1055" s="13"/>
      <c r="B1055" s="234"/>
      <c r="C1055" s="235"/>
      <c r="D1055" s="227" t="s">
        <v>187</v>
      </c>
      <c r="E1055" s="235"/>
      <c r="F1055" s="237" t="s">
        <v>2976</v>
      </c>
      <c r="G1055" s="235"/>
      <c r="H1055" s="238">
        <v>11.396</v>
      </c>
      <c r="I1055" s="239"/>
      <c r="J1055" s="235"/>
      <c r="K1055" s="235"/>
      <c r="L1055" s="240"/>
      <c r="M1055" s="241"/>
      <c r="N1055" s="242"/>
      <c r="O1055" s="242"/>
      <c r="P1055" s="242"/>
      <c r="Q1055" s="242"/>
      <c r="R1055" s="242"/>
      <c r="S1055" s="242"/>
      <c r="T1055" s="24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T1055" s="244" t="s">
        <v>187</v>
      </c>
      <c r="AU1055" s="244" t="s">
        <v>81</v>
      </c>
      <c r="AV1055" s="13" t="s">
        <v>81</v>
      </c>
      <c r="AW1055" s="13" t="s">
        <v>4</v>
      </c>
      <c r="AX1055" s="13" t="s">
        <v>79</v>
      </c>
      <c r="AY1055" s="244" t="s">
        <v>163</v>
      </c>
    </row>
    <row r="1056" spans="1:65" s="2" customFormat="1" ht="24.15" customHeight="1">
      <c r="A1056" s="40"/>
      <c r="B1056" s="41"/>
      <c r="C1056" s="214" t="s">
        <v>2977</v>
      </c>
      <c r="D1056" s="214" t="s">
        <v>165</v>
      </c>
      <c r="E1056" s="215" t="s">
        <v>1389</v>
      </c>
      <c r="F1056" s="216" t="s">
        <v>1390</v>
      </c>
      <c r="G1056" s="217" t="s">
        <v>168</v>
      </c>
      <c r="H1056" s="218">
        <v>10.36</v>
      </c>
      <c r="I1056" s="219"/>
      <c r="J1056" s="220">
        <f>ROUND(I1056*H1056,2)</f>
        <v>0</v>
      </c>
      <c r="K1056" s="216" t="s">
        <v>169</v>
      </c>
      <c r="L1056" s="46"/>
      <c r="M1056" s="221" t="s">
        <v>19</v>
      </c>
      <c r="N1056" s="222" t="s">
        <v>43</v>
      </c>
      <c r="O1056" s="86"/>
      <c r="P1056" s="223">
        <f>O1056*H1056</f>
        <v>0</v>
      </c>
      <c r="Q1056" s="223">
        <v>0.0015</v>
      </c>
      <c r="R1056" s="223">
        <f>Q1056*H1056</f>
        <v>0.01554</v>
      </c>
      <c r="S1056" s="223">
        <v>0</v>
      </c>
      <c r="T1056" s="224">
        <f>S1056*H1056</f>
        <v>0</v>
      </c>
      <c r="U1056" s="40"/>
      <c r="V1056" s="40"/>
      <c r="W1056" s="40"/>
      <c r="X1056" s="40"/>
      <c r="Y1056" s="40"/>
      <c r="Z1056" s="40"/>
      <c r="AA1056" s="40"/>
      <c r="AB1056" s="40"/>
      <c r="AC1056" s="40"/>
      <c r="AD1056" s="40"/>
      <c r="AE1056" s="40"/>
      <c r="AR1056" s="225" t="s">
        <v>278</v>
      </c>
      <c r="AT1056" s="225" t="s">
        <v>165</v>
      </c>
      <c r="AU1056" s="225" t="s">
        <v>81</v>
      </c>
      <c r="AY1056" s="19" t="s">
        <v>163</v>
      </c>
      <c r="BE1056" s="226">
        <f>IF(N1056="základní",J1056,0)</f>
        <v>0</v>
      </c>
      <c r="BF1056" s="226">
        <f>IF(N1056="snížená",J1056,0)</f>
        <v>0</v>
      </c>
      <c r="BG1056" s="226">
        <f>IF(N1056="zákl. přenesená",J1056,0)</f>
        <v>0</v>
      </c>
      <c r="BH1056" s="226">
        <f>IF(N1056="sníž. přenesená",J1056,0)</f>
        <v>0</v>
      </c>
      <c r="BI1056" s="226">
        <f>IF(N1056="nulová",J1056,0)</f>
        <v>0</v>
      </c>
      <c r="BJ1056" s="19" t="s">
        <v>79</v>
      </c>
      <c r="BK1056" s="226">
        <f>ROUND(I1056*H1056,2)</f>
        <v>0</v>
      </c>
      <c r="BL1056" s="19" t="s">
        <v>278</v>
      </c>
      <c r="BM1056" s="225" t="s">
        <v>2978</v>
      </c>
    </row>
    <row r="1057" spans="1:47" s="2" customFormat="1" ht="12">
      <c r="A1057" s="40"/>
      <c r="B1057" s="41"/>
      <c r="C1057" s="42"/>
      <c r="D1057" s="227" t="s">
        <v>172</v>
      </c>
      <c r="E1057" s="42"/>
      <c r="F1057" s="228" t="s">
        <v>1392</v>
      </c>
      <c r="G1057" s="42"/>
      <c r="H1057" s="42"/>
      <c r="I1057" s="229"/>
      <c r="J1057" s="42"/>
      <c r="K1057" s="42"/>
      <c r="L1057" s="46"/>
      <c r="M1057" s="230"/>
      <c r="N1057" s="231"/>
      <c r="O1057" s="86"/>
      <c r="P1057" s="86"/>
      <c r="Q1057" s="86"/>
      <c r="R1057" s="86"/>
      <c r="S1057" s="86"/>
      <c r="T1057" s="87"/>
      <c r="U1057" s="40"/>
      <c r="V1057" s="40"/>
      <c r="W1057" s="40"/>
      <c r="X1057" s="40"/>
      <c r="Y1057" s="40"/>
      <c r="Z1057" s="40"/>
      <c r="AA1057" s="40"/>
      <c r="AB1057" s="40"/>
      <c r="AC1057" s="40"/>
      <c r="AD1057" s="40"/>
      <c r="AE1057" s="40"/>
      <c r="AT1057" s="19" t="s">
        <v>172</v>
      </c>
      <c r="AU1057" s="19" t="s">
        <v>81</v>
      </c>
    </row>
    <row r="1058" spans="1:47" s="2" customFormat="1" ht="12">
      <c r="A1058" s="40"/>
      <c r="B1058" s="41"/>
      <c r="C1058" s="42"/>
      <c r="D1058" s="232" t="s">
        <v>174</v>
      </c>
      <c r="E1058" s="42"/>
      <c r="F1058" s="233" t="s">
        <v>1393</v>
      </c>
      <c r="G1058" s="42"/>
      <c r="H1058" s="42"/>
      <c r="I1058" s="229"/>
      <c r="J1058" s="42"/>
      <c r="K1058" s="42"/>
      <c r="L1058" s="46"/>
      <c r="M1058" s="230"/>
      <c r="N1058" s="231"/>
      <c r="O1058" s="86"/>
      <c r="P1058" s="86"/>
      <c r="Q1058" s="86"/>
      <c r="R1058" s="86"/>
      <c r="S1058" s="86"/>
      <c r="T1058" s="87"/>
      <c r="U1058" s="40"/>
      <c r="V1058" s="40"/>
      <c r="W1058" s="40"/>
      <c r="X1058" s="40"/>
      <c r="Y1058" s="40"/>
      <c r="Z1058" s="40"/>
      <c r="AA1058" s="40"/>
      <c r="AB1058" s="40"/>
      <c r="AC1058" s="40"/>
      <c r="AD1058" s="40"/>
      <c r="AE1058" s="40"/>
      <c r="AT1058" s="19" t="s">
        <v>174</v>
      </c>
      <c r="AU1058" s="19" t="s">
        <v>81</v>
      </c>
    </row>
    <row r="1059" spans="1:65" s="2" customFormat="1" ht="16.5" customHeight="1">
      <c r="A1059" s="40"/>
      <c r="B1059" s="41"/>
      <c r="C1059" s="214" t="s">
        <v>2979</v>
      </c>
      <c r="D1059" s="214" t="s">
        <v>165</v>
      </c>
      <c r="E1059" s="215" t="s">
        <v>2980</v>
      </c>
      <c r="F1059" s="216" t="s">
        <v>2981</v>
      </c>
      <c r="G1059" s="217" t="s">
        <v>310</v>
      </c>
      <c r="H1059" s="218">
        <v>1</v>
      </c>
      <c r="I1059" s="219"/>
      <c r="J1059" s="220">
        <f>ROUND(I1059*H1059,2)</f>
        <v>0</v>
      </c>
      <c r="K1059" s="216" t="s">
        <v>19</v>
      </c>
      <c r="L1059" s="46"/>
      <c r="M1059" s="221" t="s">
        <v>19</v>
      </c>
      <c r="N1059" s="222" t="s">
        <v>43</v>
      </c>
      <c r="O1059" s="86"/>
      <c r="P1059" s="223">
        <f>O1059*H1059</f>
        <v>0</v>
      </c>
      <c r="Q1059" s="223">
        <v>0</v>
      </c>
      <c r="R1059" s="223">
        <f>Q1059*H1059</f>
        <v>0</v>
      </c>
      <c r="S1059" s="223">
        <v>0</v>
      </c>
      <c r="T1059" s="224">
        <f>S1059*H1059</f>
        <v>0</v>
      </c>
      <c r="U1059" s="40"/>
      <c r="V1059" s="40"/>
      <c r="W1059" s="40"/>
      <c r="X1059" s="40"/>
      <c r="Y1059" s="40"/>
      <c r="Z1059" s="40"/>
      <c r="AA1059" s="40"/>
      <c r="AB1059" s="40"/>
      <c r="AC1059" s="40"/>
      <c r="AD1059" s="40"/>
      <c r="AE1059" s="40"/>
      <c r="AR1059" s="225" t="s">
        <v>278</v>
      </c>
      <c r="AT1059" s="225" t="s">
        <v>165</v>
      </c>
      <c r="AU1059" s="225" t="s">
        <v>81</v>
      </c>
      <c r="AY1059" s="19" t="s">
        <v>163</v>
      </c>
      <c r="BE1059" s="226">
        <f>IF(N1059="základní",J1059,0)</f>
        <v>0</v>
      </c>
      <c r="BF1059" s="226">
        <f>IF(N1059="snížená",J1059,0)</f>
        <v>0</v>
      </c>
      <c r="BG1059" s="226">
        <f>IF(N1059="zákl. přenesená",J1059,0)</f>
        <v>0</v>
      </c>
      <c r="BH1059" s="226">
        <f>IF(N1059="sníž. přenesená",J1059,0)</f>
        <v>0</v>
      </c>
      <c r="BI1059" s="226">
        <f>IF(N1059="nulová",J1059,0)</f>
        <v>0</v>
      </c>
      <c r="BJ1059" s="19" t="s">
        <v>79</v>
      </c>
      <c r="BK1059" s="226">
        <f>ROUND(I1059*H1059,2)</f>
        <v>0</v>
      </c>
      <c r="BL1059" s="19" t="s">
        <v>278</v>
      </c>
      <c r="BM1059" s="225" t="s">
        <v>2982</v>
      </c>
    </row>
    <row r="1060" spans="1:47" s="2" customFormat="1" ht="12">
      <c r="A1060" s="40"/>
      <c r="B1060" s="41"/>
      <c r="C1060" s="42"/>
      <c r="D1060" s="227" t="s">
        <v>172</v>
      </c>
      <c r="E1060" s="42"/>
      <c r="F1060" s="228" t="s">
        <v>2981</v>
      </c>
      <c r="G1060" s="42"/>
      <c r="H1060" s="42"/>
      <c r="I1060" s="229"/>
      <c r="J1060" s="42"/>
      <c r="K1060" s="42"/>
      <c r="L1060" s="46"/>
      <c r="M1060" s="230"/>
      <c r="N1060" s="231"/>
      <c r="O1060" s="86"/>
      <c r="P1060" s="86"/>
      <c r="Q1060" s="86"/>
      <c r="R1060" s="86"/>
      <c r="S1060" s="86"/>
      <c r="T1060" s="87"/>
      <c r="U1060" s="40"/>
      <c r="V1060" s="40"/>
      <c r="W1060" s="40"/>
      <c r="X1060" s="40"/>
      <c r="Y1060" s="40"/>
      <c r="Z1060" s="40"/>
      <c r="AA1060" s="40"/>
      <c r="AB1060" s="40"/>
      <c r="AC1060" s="40"/>
      <c r="AD1060" s="40"/>
      <c r="AE1060" s="40"/>
      <c r="AT1060" s="19" t="s">
        <v>172</v>
      </c>
      <c r="AU1060" s="19" t="s">
        <v>81</v>
      </c>
    </row>
    <row r="1061" spans="1:47" s="2" customFormat="1" ht="12">
      <c r="A1061" s="40"/>
      <c r="B1061" s="41"/>
      <c r="C1061" s="42"/>
      <c r="D1061" s="227" t="s">
        <v>301</v>
      </c>
      <c r="E1061" s="42"/>
      <c r="F1061" s="266" t="s">
        <v>918</v>
      </c>
      <c r="G1061" s="42"/>
      <c r="H1061" s="42"/>
      <c r="I1061" s="229"/>
      <c r="J1061" s="42"/>
      <c r="K1061" s="42"/>
      <c r="L1061" s="46"/>
      <c r="M1061" s="230"/>
      <c r="N1061" s="231"/>
      <c r="O1061" s="86"/>
      <c r="P1061" s="86"/>
      <c r="Q1061" s="86"/>
      <c r="R1061" s="86"/>
      <c r="S1061" s="86"/>
      <c r="T1061" s="87"/>
      <c r="U1061" s="40"/>
      <c r="V1061" s="40"/>
      <c r="W1061" s="40"/>
      <c r="X1061" s="40"/>
      <c r="Y1061" s="40"/>
      <c r="Z1061" s="40"/>
      <c r="AA1061" s="40"/>
      <c r="AB1061" s="40"/>
      <c r="AC1061" s="40"/>
      <c r="AD1061" s="40"/>
      <c r="AE1061" s="40"/>
      <c r="AT1061" s="19" t="s">
        <v>301</v>
      </c>
      <c r="AU1061" s="19" t="s">
        <v>81</v>
      </c>
    </row>
    <row r="1062" spans="1:65" s="2" customFormat="1" ht="24.15" customHeight="1">
      <c r="A1062" s="40"/>
      <c r="B1062" s="41"/>
      <c r="C1062" s="214" t="s">
        <v>2983</v>
      </c>
      <c r="D1062" s="214" t="s">
        <v>165</v>
      </c>
      <c r="E1062" s="215" t="s">
        <v>1406</v>
      </c>
      <c r="F1062" s="216" t="s">
        <v>1407</v>
      </c>
      <c r="G1062" s="217" t="s">
        <v>223</v>
      </c>
      <c r="H1062" s="218">
        <v>0.62</v>
      </c>
      <c r="I1062" s="219"/>
      <c r="J1062" s="220">
        <f>ROUND(I1062*H1062,2)</f>
        <v>0</v>
      </c>
      <c r="K1062" s="216" t="s">
        <v>169</v>
      </c>
      <c r="L1062" s="46"/>
      <c r="M1062" s="221" t="s">
        <v>19</v>
      </c>
      <c r="N1062" s="222" t="s">
        <v>43</v>
      </c>
      <c r="O1062" s="86"/>
      <c r="P1062" s="223">
        <f>O1062*H1062</f>
        <v>0</v>
      </c>
      <c r="Q1062" s="223">
        <v>0</v>
      </c>
      <c r="R1062" s="223">
        <f>Q1062*H1062</f>
        <v>0</v>
      </c>
      <c r="S1062" s="223">
        <v>0</v>
      </c>
      <c r="T1062" s="224">
        <f>S1062*H1062</f>
        <v>0</v>
      </c>
      <c r="U1062" s="40"/>
      <c r="V1062" s="40"/>
      <c r="W1062" s="40"/>
      <c r="X1062" s="40"/>
      <c r="Y1062" s="40"/>
      <c r="Z1062" s="40"/>
      <c r="AA1062" s="40"/>
      <c r="AB1062" s="40"/>
      <c r="AC1062" s="40"/>
      <c r="AD1062" s="40"/>
      <c r="AE1062" s="40"/>
      <c r="AR1062" s="225" t="s">
        <v>278</v>
      </c>
      <c r="AT1062" s="225" t="s">
        <v>165</v>
      </c>
      <c r="AU1062" s="225" t="s">
        <v>81</v>
      </c>
      <c r="AY1062" s="19" t="s">
        <v>163</v>
      </c>
      <c r="BE1062" s="226">
        <f>IF(N1062="základní",J1062,0)</f>
        <v>0</v>
      </c>
      <c r="BF1062" s="226">
        <f>IF(N1062="snížená",J1062,0)</f>
        <v>0</v>
      </c>
      <c r="BG1062" s="226">
        <f>IF(N1062="zákl. přenesená",J1062,0)</f>
        <v>0</v>
      </c>
      <c r="BH1062" s="226">
        <f>IF(N1062="sníž. přenesená",J1062,0)</f>
        <v>0</v>
      </c>
      <c r="BI1062" s="226">
        <f>IF(N1062="nulová",J1062,0)</f>
        <v>0</v>
      </c>
      <c r="BJ1062" s="19" t="s">
        <v>79</v>
      </c>
      <c r="BK1062" s="226">
        <f>ROUND(I1062*H1062,2)</f>
        <v>0</v>
      </c>
      <c r="BL1062" s="19" t="s">
        <v>278</v>
      </c>
      <c r="BM1062" s="225" t="s">
        <v>2984</v>
      </c>
    </row>
    <row r="1063" spans="1:47" s="2" customFormat="1" ht="12">
      <c r="A1063" s="40"/>
      <c r="B1063" s="41"/>
      <c r="C1063" s="42"/>
      <c r="D1063" s="227" t="s">
        <v>172</v>
      </c>
      <c r="E1063" s="42"/>
      <c r="F1063" s="228" t="s">
        <v>1409</v>
      </c>
      <c r="G1063" s="42"/>
      <c r="H1063" s="42"/>
      <c r="I1063" s="229"/>
      <c r="J1063" s="42"/>
      <c r="K1063" s="42"/>
      <c r="L1063" s="46"/>
      <c r="M1063" s="230"/>
      <c r="N1063" s="231"/>
      <c r="O1063" s="86"/>
      <c r="P1063" s="86"/>
      <c r="Q1063" s="86"/>
      <c r="R1063" s="86"/>
      <c r="S1063" s="86"/>
      <c r="T1063" s="87"/>
      <c r="U1063" s="40"/>
      <c r="V1063" s="40"/>
      <c r="W1063" s="40"/>
      <c r="X1063" s="40"/>
      <c r="Y1063" s="40"/>
      <c r="Z1063" s="40"/>
      <c r="AA1063" s="40"/>
      <c r="AB1063" s="40"/>
      <c r="AC1063" s="40"/>
      <c r="AD1063" s="40"/>
      <c r="AE1063" s="40"/>
      <c r="AT1063" s="19" t="s">
        <v>172</v>
      </c>
      <c r="AU1063" s="19" t="s">
        <v>81</v>
      </c>
    </row>
    <row r="1064" spans="1:47" s="2" customFormat="1" ht="12">
      <c r="A1064" s="40"/>
      <c r="B1064" s="41"/>
      <c r="C1064" s="42"/>
      <c r="D1064" s="232" t="s">
        <v>174</v>
      </c>
      <c r="E1064" s="42"/>
      <c r="F1064" s="233" t="s">
        <v>1410</v>
      </c>
      <c r="G1064" s="42"/>
      <c r="H1064" s="42"/>
      <c r="I1064" s="229"/>
      <c r="J1064" s="42"/>
      <c r="K1064" s="42"/>
      <c r="L1064" s="46"/>
      <c r="M1064" s="230"/>
      <c r="N1064" s="231"/>
      <c r="O1064" s="86"/>
      <c r="P1064" s="86"/>
      <c r="Q1064" s="86"/>
      <c r="R1064" s="86"/>
      <c r="S1064" s="86"/>
      <c r="T1064" s="87"/>
      <c r="U1064" s="40"/>
      <c r="V1064" s="40"/>
      <c r="W1064" s="40"/>
      <c r="X1064" s="40"/>
      <c r="Y1064" s="40"/>
      <c r="Z1064" s="40"/>
      <c r="AA1064" s="40"/>
      <c r="AB1064" s="40"/>
      <c r="AC1064" s="40"/>
      <c r="AD1064" s="40"/>
      <c r="AE1064" s="40"/>
      <c r="AT1064" s="19" t="s">
        <v>174</v>
      </c>
      <c r="AU1064" s="19" t="s">
        <v>81</v>
      </c>
    </row>
    <row r="1065" spans="1:63" s="12" customFormat="1" ht="22.8" customHeight="1">
      <c r="A1065" s="12"/>
      <c r="B1065" s="198"/>
      <c r="C1065" s="199"/>
      <c r="D1065" s="200" t="s">
        <v>71</v>
      </c>
      <c r="E1065" s="212" t="s">
        <v>2985</v>
      </c>
      <c r="F1065" s="212" t="s">
        <v>2986</v>
      </c>
      <c r="G1065" s="199"/>
      <c r="H1065" s="199"/>
      <c r="I1065" s="202"/>
      <c r="J1065" s="213">
        <f>BK1065</f>
        <v>0</v>
      </c>
      <c r="K1065" s="199"/>
      <c r="L1065" s="204"/>
      <c r="M1065" s="205"/>
      <c r="N1065" s="206"/>
      <c r="O1065" s="206"/>
      <c r="P1065" s="207">
        <f>SUM(P1066:P1077)</f>
        <v>0</v>
      </c>
      <c r="Q1065" s="206"/>
      <c r="R1065" s="207">
        <f>SUM(R1066:R1077)</f>
        <v>0.26169</v>
      </c>
      <c r="S1065" s="206"/>
      <c r="T1065" s="208">
        <f>SUM(T1066:T1077)</f>
        <v>0</v>
      </c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R1065" s="209" t="s">
        <v>81</v>
      </c>
      <c r="AT1065" s="210" t="s">
        <v>71</v>
      </c>
      <c r="AU1065" s="210" t="s">
        <v>79</v>
      </c>
      <c r="AY1065" s="209" t="s">
        <v>163</v>
      </c>
      <c r="BK1065" s="211">
        <f>SUM(BK1066:BK1077)</f>
        <v>0</v>
      </c>
    </row>
    <row r="1066" spans="1:65" s="2" customFormat="1" ht="21.75" customHeight="1">
      <c r="A1066" s="40"/>
      <c r="B1066" s="41"/>
      <c r="C1066" s="214" t="s">
        <v>2987</v>
      </c>
      <c r="D1066" s="214" t="s">
        <v>165</v>
      </c>
      <c r="E1066" s="215" t="s">
        <v>2988</v>
      </c>
      <c r="F1066" s="216" t="s">
        <v>2989</v>
      </c>
      <c r="G1066" s="217" t="s">
        <v>168</v>
      </c>
      <c r="H1066" s="218">
        <v>61</v>
      </c>
      <c r="I1066" s="219"/>
      <c r="J1066" s="220">
        <f>ROUND(I1066*H1066,2)</f>
        <v>0</v>
      </c>
      <c r="K1066" s="216" t="s">
        <v>169</v>
      </c>
      <c r="L1066" s="46"/>
      <c r="M1066" s="221" t="s">
        <v>19</v>
      </c>
      <c r="N1066" s="222" t="s">
        <v>43</v>
      </c>
      <c r="O1066" s="86"/>
      <c r="P1066" s="223">
        <f>O1066*H1066</f>
        <v>0</v>
      </c>
      <c r="Q1066" s="223">
        <v>0.00055</v>
      </c>
      <c r="R1066" s="223">
        <f>Q1066*H1066</f>
        <v>0.03355</v>
      </c>
      <c r="S1066" s="223">
        <v>0</v>
      </c>
      <c r="T1066" s="224">
        <f>S1066*H1066</f>
        <v>0</v>
      </c>
      <c r="U1066" s="40"/>
      <c r="V1066" s="40"/>
      <c r="W1066" s="40"/>
      <c r="X1066" s="40"/>
      <c r="Y1066" s="40"/>
      <c r="Z1066" s="40"/>
      <c r="AA1066" s="40"/>
      <c r="AB1066" s="40"/>
      <c r="AC1066" s="40"/>
      <c r="AD1066" s="40"/>
      <c r="AE1066" s="40"/>
      <c r="AR1066" s="225" t="s">
        <v>278</v>
      </c>
      <c r="AT1066" s="225" t="s">
        <v>165</v>
      </c>
      <c r="AU1066" s="225" t="s">
        <v>81</v>
      </c>
      <c r="AY1066" s="19" t="s">
        <v>163</v>
      </c>
      <c r="BE1066" s="226">
        <f>IF(N1066="základní",J1066,0)</f>
        <v>0</v>
      </c>
      <c r="BF1066" s="226">
        <f>IF(N1066="snížená",J1066,0)</f>
        <v>0</v>
      </c>
      <c r="BG1066" s="226">
        <f>IF(N1066="zákl. přenesená",J1066,0)</f>
        <v>0</v>
      </c>
      <c r="BH1066" s="226">
        <f>IF(N1066="sníž. přenesená",J1066,0)</f>
        <v>0</v>
      </c>
      <c r="BI1066" s="226">
        <f>IF(N1066="nulová",J1066,0)</f>
        <v>0</v>
      </c>
      <c r="BJ1066" s="19" t="s">
        <v>79</v>
      </c>
      <c r="BK1066" s="226">
        <f>ROUND(I1066*H1066,2)</f>
        <v>0</v>
      </c>
      <c r="BL1066" s="19" t="s">
        <v>278</v>
      </c>
      <c r="BM1066" s="225" t="s">
        <v>2990</v>
      </c>
    </row>
    <row r="1067" spans="1:47" s="2" customFormat="1" ht="12">
      <c r="A1067" s="40"/>
      <c r="B1067" s="41"/>
      <c r="C1067" s="42"/>
      <c r="D1067" s="227" t="s">
        <v>172</v>
      </c>
      <c r="E1067" s="42"/>
      <c r="F1067" s="228" t="s">
        <v>2991</v>
      </c>
      <c r="G1067" s="42"/>
      <c r="H1067" s="42"/>
      <c r="I1067" s="229"/>
      <c r="J1067" s="42"/>
      <c r="K1067" s="42"/>
      <c r="L1067" s="46"/>
      <c r="M1067" s="230"/>
      <c r="N1067" s="231"/>
      <c r="O1067" s="86"/>
      <c r="P1067" s="86"/>
      <c r="Q1067" s="86"/>
      <c r="R1067" s="86"/>
      <c r="S1067" s="86"/>
      <c r="T1067" s="87"/>
      <c r="U1067" s="40"/>
      <c r="V1067" s="40"/>
      <c r="W1067" s="40"/>
      <c r="X1067" s="40"/>
      <c r="Y1067" s="40"/>
      <c r="Z1067" s="40"/>
      <c r="AA1067" s="40"/>
      <c r="AB1067" s="40"/>
      <c r="AC1067" s="40"/>
      <c r="AD1067" s="40"/>
      <c r="AE1067" s="40"/>
      <c r="AT1067" s="19" t="s">
        <v>172</v>
      </c>
      <c r="AU1067" s="19" t="s">
        <v>81</v>
      </c>
    </row>
    <row r="1068" spans="1:47" s="2" customFormat="1" ht="12">
      <c r="A1068" s="40"/>
      <c r="B1068" s="41"/>
      <c r="C1068" s="42"/>
      <c r="D1068" s="232" t="s">
        <v>174</v>
      </c>
      <c r="E1068" s="42"/>
      <c r="F1068" s="233" t="s">
        <v>2992</v>
      </c>
      <c r="G1068" s="42"/>
      <c r="H1068" s="42"/>
      <c r="I1068" s="229"/>
      <c r="J1068" s="42"/>
      <c r="K1068" s="42"/>
      <c r="L1068" s="46"/>
      <c r="M1068" s="230"/>
      <c r="N1068" s="231"/>
      <c r="O1068" s="86"/>
      <c r="P1068" s="86"/>
      <c r="Q1068" s="86"/>
      <c r="R1068" s="86"/>
      <c r="S1068" s="86"/>
      <c r="T1068" s="87"/>
      <c r="U1068" s="40"/>
      <c r="V1068" s="40"/>
      <c r="W1068" s="40"/>
      <c r="X1068" s="40"/>
      <c r="Y1068" s="40"/>
      <c r="Z1068" s="40"/>
      <c r="AA1068" s="40"/>
      <c r="AB1068" s="40"/>
      <c r="AC1068" s="40"/>
      <c r="AD1068" s="40"/>
      <c r="AE1068" s="40"/>
      <c r="AT1068" s="19" t="s">
        <v>174</v>
      </c>
      <c r="AU1068" s="19" t="s">
        <v>81</v>
      </c>
    </row>
    <row r="1069" spans="1:65" s="2" customFormat="1" ht="16.5" customHeight="1">
      <c r="A1069" s="40"/>
      <c r="B1069" s="41"/>
      <c r="C1069" s="214" t="s">
        <v>2993</v>
      </c>
      <c r="D1069" s="214" t="s">
        <v>165</v>
      </c>
      <c r="E1069" s="215" t="s">
        <v>2994</v>
      </c>
      <c r="F1069" s="216" t="s">
        <v>2995</v>
      </c>
      <c r="G1069" s="217" t="s">
        <v>168</v>
      </c>
      <c r="H1069" s="218">
        <v>61</v>
      </c>
      <c r="I1069" s="219"/>
      <c r="J1069" s="220">
        <f>ROUND(I1069*H1069,2)</f>
        <v>0</v>
      </c>
      <c r="K1069" s="216" t="s">
        <v>169</v>
      </c>
      <c r="L1069" s="46"/>
      <c r="M1069" s="221" t="s">
        <v>19</v>
      </c>
      <c r="N1069" s="222" t="s">
        <v>43</v>
      </c>
      <c r="O1069" s="86"/>
      <c r="P1069" s="223">
        <f>O1069*H1069</f>
        <v>0</v>
      </c>
      <c r="Q1069" s="223">
        <v>0.00024</v>
      </c>
      <c r="R1069" s="223">
        <f>Q1069*H1069</f>
        <v>0.01464</v>
      </c>
      <c r="S1069" s="223">
        <v>0</v>
      </c>
      <c r="T1069" s="224">
        <f>S1069*H1069</f>
        <v>0</v>
      </c>
      <c r="U1069" s="40"/>
      <c r="V1069" s="40"/>
      <c r="W1069" s="40"/>
      <c r="X1069" s="40"/>
      <c r="Y1069" s="40"/>
      <c r="Z1069" s="40"/>
      <c r="AA1069" s="40"/>
      <c r="AB1069" s="40"/>
      <c r="AC1069" s="40"/>
      <c r="AD1069" s="40"/>
      <c r="AE1069" s="40"/>
      <c r="AR1069" s="225" t="s">
        <v>278</v>
      </c>
      <c r="AT1069" s="225" t="s">
        <v>165</v>
      </c>
      <c r="AU1069" s="225" t="s">
        <v>81</v>
      </c>
      <c r="AY1069" s="19" t="s">
        <v>163</v>
      </c>
      <c r="BE1069" s="226">
        <f>IF(N1069="základní",J1069,0)</f>
        <v>0</v>
      </c>
      <c r="BF1069" s="226">
        <f>IF(N1069="snížená",J1069,0)</f>
        <v>0</v>
      </c>
      <c r="BG1069" s="226">
        <f>IF(N1069="zákl. přenesená",J1069,0)</f>
        <v>0</v>
      </c>
      <c r="BH1069" s="226">
        <f>IF(N1069="sníž. přenesená",J1069,0)</f>
        <v>0</v>
      </c>
      <c r="BI1069" s="226">
        <f>IF(N1069="nulová",J1069,0)</f>
        <v>0</v>
      </c>
      <c r="BJ1069" s="19" t="s">
        <v>79</v>
      </c>
      <c r="BK1069" s="226">
        <f>ROUND(I1069*H1069,2)</f>
        <v>0</v>
      </c>
      <c r="BL1069" s="19" t="s">
        <v>278</v>
      </c>
      <c r="BM1069" s="225" t="s">
        <v>2996</v>
      </c>
    </row>
    <row r="1070" spans="1:47" s="2" customFormat="1" ht="12">
      <c r="A1070" s="40"/>
      <c r="B1070" s="41"/>
      <c r="C1070" s="42"/>
      <c r="D1070" s="227" t="s">
        <v>172</v>
      </c>
      <c r="E1070" s="42"/>
      <c r="F1070" s="228" t="s">
        <v>2997</v>
      </c>
      <c r="G1070" s="42"/>
      <c r="H1070" s="42"/>
      <c r="I1070" s="229"/>
      <c r="J1070" s="42"/>
      <c r="K1070" s="42"/>
      <c r="L1070" s="46"/>
      <c r="M1070" s="230"/>
      <c r="N1070" s="231"/>
      <c r="O1070" s="86"/>
      <c r="P1070" s="86"/>
      <c r="Q1070" s="86"/>
      <c r="R1070" s="86"/>
      <c r="S1070" s="86"/>
      <c r="T1070" s="87"/>
      <c r="U1070" s="40"/>
      <c r="V1070" s="40"/>
      <c r="W1070" s="40"/>
      <c r="X1070" s="40"/>
      <c r="Y1070" s="40"/>
      <c r="Z1070" s="40"/>
      <c r="AA1070" s="40"/>
      <c r="AB1070" s="40"/>
      <c r="AC1070" s="40"/>
      <c r="AD1070" s="40"/>
      <c r="AE1070" s="40"/>
      <c r="AT1070" s="19" t="s">
        <v>172</v>
      </c>
      <c r="AU1070" s="19" t="s">
        <v>81</v>
      </c>
    </row>
    <row r="1071" spans="1:47" s="2" customFormat="1" ht="12">
      <c r="A1071" s="40"/>
      <c r="B1071" s="41"/>
      <c r="C1071" s="42"/>
      <c r="D1071" s="232" t="s">
        <v>174</v>
      </c>
      <c r="E1071" s="42"/>
      <c r="F1071" s="233" t="s">
        <v>2998</v>
      </c>
      <c r="G1071" s="42"/>
      <c r="H1071" s="42"/>
      <c r="I1071" s="229"/>
      <c r="J1071" s="42"/>
      <c r="K1071" s="42"/>
      <c r="L1071" s="46"/>
      <c r="M1071" s="230"/>
      <c r="N1071" s="231"/>
      <c r="O1071" s="86"/>
      <c r="P1071" s="86"/>
      <c r="Q1071" s="86"/>
      <c r="R1071" s="86"/>
      <c r="S1071" s="86"/>
      <c r="T1071" s="87"/>
      <c r="U1071" s="40"/>
      <c r="V1071" s="40"/>
      <c r="W1071" s="40"/>
      <c r="X1071" s="40"/>
      <c r="Y1071" s="40"/>
      <c r="Z1071" s="40"/>
      <c r="AA1071" s="40"/>
      <c r="AB1071" s="40"/>
      <c r="AC1071" s="40"/>
      <c r="AD1071" s="40"/>
      <c r="AE1071" s="40"/>
      <c r="AT1071" s="19" t="s">
        <v>174</v>
      </c>
      <c r="AU1071" s="19" t="s">
        <v>81</v>
      </c>
    </row>
    <row r="1072" spans="1:65" s="2" customFormat="1" ht="24.15" customHeight="1">
      <c r="A1072" s="40"/>
      <c r="B1072" s="41"/>
      <c r="C1072" s="214" t="s">
        <v>2999</v>
      </c>
      <c r="D1072" s="214" t="s">
        <v>165</v>
      </c>
      <c r="E1072" s="215" t="s">
        <v>3000</v>
      </c>
      <c r="F1072" s="216" t="s">
        <v>3001</v>
      </c>
      <c r="G1072" s="217" t="s">
        <v>168</v>
      </c>
      <c r="H1072" s="218">
        <v>61</v>
      </c>
      <c r="I1072" s="219"/>
      <c r="J1072" s="220">
        <f>ROUND(I1072*H1072,2)</f>
        <v>0</v>
      </c>
      <c r="K1072" s="216" t="s">
        <v>169</v>
      </c>
      <c r="L1072" s="46"/>
      <c r="M1072" s="221" t="s">
        <v>19</v>
      </c>
      <c r="N1072" s="222" t="s">
        <v>43</v>
      </c>
      <c r="O1072" s="86"/>
      <c r="P1072" s="223">
        <f>O1072*H1072</f>
        <v>0</v>
      </c>
      <c r="Q1072" s="223">
        <v>0.0035</v>
      </c>
      <c r="R1072" s="223">
        <f>Q1072*H1072</f>
        <v>0.2135</v>
      </c>
      <c r="S1072" s="223">
        <v>0</v>
      </c>
      <c r="T1072" s="224">
        <f>S1072*H1072</f>
        <v>0</v>
      </c>
      <c r="U1072" s="40"/>
      <c r="V1072" s="40"/>
      <c r="W1072" s="40"/>
      <c r="X1072" s="40"/>
      <c r="Y1072" s="40"/>
      <c r="Z1072" s="40"/>
      <c r="AA1072" s="40"/>
      <c r="AB1072" s="40"/>
      <c r="AC1072" s="40"/>
      <c r="AD1072" s="40"/>
      <c r="AE1072" s="40"/>
      <c r="AR1072" s="225" t="s">
        <v>278</v>
      </c>
      <c r="AT1072" s="225" t="s">
        <v>165</v>
      </c>
      <c r="AU1072" s="225" t="s">
        <v>81</v>
      </c>
      <c r="AY1072" s="19" t="s">
        <v>163</v>
      </c>
      <c r="BE1072" s="226">
        <f>IF(N1072="základní",J1072,0)</f>
        <v>0</v>
      </c>
      <c r="BF1072" s="226">
        <f>IF(N1072="snížená",J1072,0)</f>
        <v>0</v>
      </c>
      <c r="BG1072" s="226">
        <f>IF(N1072="zákl. přenesená",J1072,0)</f>
        <v>0</v>
      </c>
      <c r="BH1072" s="226">
        <f>IF(N1072="sníž. přenesená",J1072,0)</f>
        <v>0</v>
      </c>
      <c r="BI1072" s="226">
        <f>IF(N1072="nulová",J1072,0)</f>
        <v>0</v>
      </c>
      <c r="BJ1072" s="19" t="s">
        <v>79</v>
      </c>
      <c r="BK1072" s="226">
        <f>ROUND(I1072*H1072,2)</f>
        <v>0</v>
      </c>
      <c r="BL1072" s="19" t="s">
        <v>278</v>
      </c>
      <c r="BM1072" s="225" t="s">
        <v>3002</v>
      </c>
    </row>
    <row r="1073" spans="1:47" s="2" customFormat="1" ht="12">
      <c r="A1073" s="40"/>
      <c r="B1073" s="41"/>
      <c r="C1073" s="42"/>
      <c r="D1073" s="227" t="s">
        <v>172</v>
      </c>
      <c r="E1073" s="42"/>
      <c r="F1073" s="228" t="s">
        <v>3003</v>
      </c>
      <c r="G1073" s="42"/>
      <c r="H1073" s="42"/>
      <c r="I1073" s="229"/>
      <c r="J1073" s="42"/>
      <c r="K1073" s="42"/>
      <c r="L1073" s="46"/>
      <c r="M1073" s="230"/>
      <c r="N1073" s="231"/>
      <c r="O1073" s="86"/>
      <c r="P1073" s="86"/>
      <c r="Q1073" s="86"/>
      <c r="R1073" s="86"/>
      <c r="S1073" s="86"/>
      <c r="T1073" s="87"/>
      <c r="U1073" s="40"/>
      <c r="V1073" s="40"/>
      <c r="W1073" s="40"/>
      <c r="X1073" s="40"/>
      <c r="Y1073" s="40"/>
      <c r="Z1073" s="40"/>
      <c r="AA1073" s="40"/>
      <c r="AB1073" s="40"/>
      <c r="AC1073" s="40"/>
      <c r="AD1073" s="40"/>
      <c r="AE1073" s="40"/>
      <c r="AT1073" s="19" t="s">
        <v>172</v>
      </c>
      <c r="AU1073" s="19" t="s">
        <v>81</v>
      </c>
    </row>
    <row r="1074" spans="1:47" s="2" customFormat="1" ht="12">
      <c r="A1074" s="40"/>
      <c r="B1074" s="41"/>
      <c r="C1074" s="42"/>
      <c r="D1074" s="232" t="s">
        <v>174</v>
      </c>
      <c r="E1074" s="42"/>
      <c r="F1074" s="233" t="s">
        <v>3004</v>
      </c>
      <c r="G1074" s="42"/>
      <c r="H1074" s="42"/>
      <c r="I1074" s="229"/>
      <c r="J1074" s="42"/>
      <c r="K1074" s="42"/>
      <c r="L1074" s="46"/>
      <c r="M1074" s="230"/>
      <c r="N1074" s="231"/>
      <c r="O1074" s="86"/>
      <c r="P1074" s="86"/>
      <c r="Q1074" s="86"/>
      <c r="R1074" s="86"/>
      <c r="S1074" s="86"/>
      <c r="T1074" s="87"/>
      <c r="U1074" s="40"/>
      <c r="V1074" s="40"/>
      <c r="W1074" s="40"/>
      <c r="X1074" s="40"/>
      <c r="Y1074" s="40"/>
      <c r="Z1074" s="40"/>
      <c r="AA1074" s="40"/>
      <c r="AB1074" s="40"/>
      <c r="AC1074" s="40"/>
      <c r="AD1074" s="40"/>
      <c r="AE1074" s="40"/>
      <c r="AT1074" s="19" t="s">
        <v>174</v>
      </c>
      <c r="AU1074" s="19" t="s">
        <v>81</v>
      </c>
    </row>
    <row r="1075" spans="1:65" s="2" customFormat="1" ht="24.15" customHeight="1">
      <c r="A1075" s="40"/>
      <c r="B1075" s="41"/>
      <c r="C1075" s="214" t="s">
        <v>3005</v>
      </c>
      <c r="D1075" s="214" t="s">
        <v>165</v>
      </c>
      <c r="E1075" s="215" t="s">
        <v>3006</v>
      </c>
      <c r="F1075" s="216" t="s">
        <v>3007</v>
      </c>
      <c r="G1075" s="217" t="s">
        <v>223</v>
      </c>
      <c r="H1075" s="218">
        <v>0.262</v>
      </c>
      <c r="I1075" s="219"/>
      <c r="J1075" s="220">
        <f>ROUND(I1075*H1075,2)</f>
        <v>0</v>
      </c>
      <c r="K1075" s="216" t="s">
        <v>169</v>
      </c>
      <c r="L1075" s="46"/>
      <c r="M1075" s="221" t="s">
        <v>19</v>
      </c>
      <c r="N1075" s="222" t="s">
        <v>43</v>
      </c>
      <c r="O1075" s="86"/>
      <c r="P1075" s="223">
        <f>O1075*H1075</f>
        <v>0</v>
      </c>
      <c r="Q1075" s="223">
        <v>0</v>
      </c>
      <c r="R1075" s="223">
        <f>Q1075*H1075</f>
        <v>0</v>
      </c>
      <c r="S1075" s="223">
        <v>0</v>
      </c>
      <c r="T1075" s="224">
        <f>S1075*H1075</f>
        <v>0</v>
      </c>
      <c r="U1075" s="40"/>
      <c r="V1075" s="40"/>
      <c r="W1075" s="40"/>
      <c r="X1075" s="40"/>
      <c r="Y1075" s="40"/>
      <c r="Z1075" s="40"/>
      <c r="AA1075" s="40"/>
      <c r="AB1075" s="40"/>
      <c r="AC1075" s="40"/>
      <c r="AD1075" s="40"/>
      <c r="AE1075" s="40"/>
      <c r="AR1075" s="225" t="s">
        <v>278</v>
      </c>
      <c r="AT1075" s="225" t="s">
        <v>165</v>
      </c>
      <c r="AU1075" s="225" t="s">
        <v>81</v>
      </c>
      <c r="AY1075" s="19" t="s">
        <v>163</v>
      </c>
      <c r="BE1075" s="226">
        <f>IF(N1075="základní",J1075,0)</f>
        <v>0</v>
      </c>
      <c r="BF1075" s="226">
        <f>IF(N1075="snížená",J1075,0)</f>
        <v>0</v>
      </c>
      <c r="BG1075" s="226">
        <f>IF(N1075="zákl. přenesená",J1075,0)</f>
        <v>0</v>
      </c>
      <c r="BH1075" s="226">
        <f>IF(N1075="sníž. přenesená",J1075,0)</f>
        <v>0</v>
      </c>
      <c r="BI1075" s="226">
        <f>IF(N1075="nulová",J1075,0)</f>
        <v>0</v>
      </c>
      <c r="BJ1075" s="19" t="s">
        <v>79</v>
      </c>
      <c r="BK1075" s="226">
        <f>ROUND(I1075*H1075,2)</f>
        <v>0</v>
      </c>
      <c r="BL1075" s="19" t="s">
        <v>278</v>
      </c>
      <c r="BM1075" s="225" t="s">
        <v>3008</v>
      </c>
    </row>
    <row r="1076" spans="1:47" s="2" customFormat="1" ht="12">
      <c r="A1076" s="40"/>
      <c r="B1076" s="41"/>
      <c r="C1076" s="42"/>
      <c r="D1076" s="227" t="s">
        <v>172</v>
      </c>
      <c r="E1076" s="42"/>
      <c r="F1076" s="228" t="s">
        <v>3009</v>
      </c>
      <c r="G1076" s="42"/>
      <c r="H1076" s="42"/>
      <c r="I1076" s="229"/>
      <c r="J1076" s="42"/>
      <c r="K1076" s="42"/>
      <c r="L1076" s="46"/>
      <c r="M1076" s="230"/>
      <c r="N1076" s="231"/>
      <c r="O1076" s="86"/>
      <c r="P1076" s="86"/>
      <c r="Q1076" s="86"/>
      <c r="R1076" s="86"/>
      <c r="S1076" s="86"/>
      <c r="T1076" s="87"/>
      <c r="U1076" s="40"/>
      <c r="V1076" s="40"/>
      <c r="W1076" s="40"/>
      <c r="X1076" s="40"/>
      <c r="Y1076" s="40"/>
      <c r="Z1076" s="40"/>
      <c r="AA1076" s="40"/>
      <c r="AB1076" s="40"/>
      <c r="AC1076" s="40"/>
      <c r="AD1076" s="40"/>
      <c r="AE1076" s="40"/>
      <c r="AT1076" s="19" t="s">
        <v>172</v>
      </c>
      <c r="AU1076" s="19" t="s">
        <v>81</v>
      </c>
    </row>
    <row r="1077" spans="1:47" s="2" customFormat="1" ht="12">
      <c r="A1077" s="40"/>
      <c r="B1077" s="41"/>
      <c r="C1077" s="42"/>
      <c r="D1077" s="232" t="s">
        <v>174</v>
      </c>
      <c r="E1077" s="42"/>
      <c r="F1077" s="233" t="s">
        <v>3010</v>
      </c>
      <c r="G1077" s="42"/>
      <c r="H1077" s="42"/>
      <c r="I1077" s="229"/>
      <c r="J1077" s="42"/>
      <c r="K1077" s="42"/>
      <c r="L1077" s="46"/>
      <c r="M1077" s="230"/>
      <c r="N1077" s="231"/>
      <c r="O1077" s="86"/>
      <c r="P1077" s="86"/>
      <c r="Q1077" s="86"/>
      <c r="R1077" s="86"/>
      <c r="S1077" s="86"/>
      <c r="T1077" s="87"/>
      <c r="U1077" s="40"/>
      <c r="V1077" s="40"/>
      <c r="W1077" s="40"/>
      <c r="X1077" s="40"/>
      <c r="Y1077" s="40"/>
      <c r="Z1077" s="40"/>
      <c r="AA1077" s="40"/>
      <c r="AB1077" s="40"/>
      <c r="AC1077" s="40"/>
      <c r="AD1077" s="40"/>
      <c r="AE1077" s="40"/>
      <c r="AT1077" s="19" t="s">
        <v>174</v>
      </c>
      <c r="AU1077" s="19" t="s">
        <v>81</v>
      </c>
    </row>
    <row r="1078" spans="1:63" s="12" customFormat="1" ht="22.8" customHeight="1">
      <c r="A1078" s="12"/>
      <c r="B1078" s="198"/>
      <c r="C1078" s="199"/>
      <c r="D1078" s="200" t="s">
        <v>71</v>
      </c>
      <c r="E1078" s="212" t="s">
        <v>1411</v>
      </c>
      <c r="F1078" s="212" t="s">
        <v>1412</v>
      </c>
      <c r="G1078" s="199"/>
      <c r="H1078" s="199"/>
      <c r="I1078" s="202"/>
      <c r="J1078" s="213">
        <f>BK1078</f>
        <v>0</v>
      </c>
      <c r="K1078" s="199"/>
      <c r="L1078" s="204"/>
      <c r="M1078" s="205"/>
      <c r="N1078" s="206"/>
      <c r="O1078" s="206"/>
      <c r="P1078" s="207">
        <f>SUM(P1079:P1089)</f>
        <v>0</v>
      </c>
      <c r="Q1078" s="206"/>
      <c r="R1078" s="207">
        <f>SUM(R1079:R1089)</f>
        <v>0.35066919999999996</v>
      </c>
      <c r="S1078" s="206"/>
      <c r="T1078" s="208">
        <f>SUM(T1079:T1089)</f>
        <v>0</v>
      </c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  <c r="AE1078" s="12"/>
      <c r="AR1078" s="209" t="s">
        <v>81</v>
      </c>
      <c r="AT1078" s="210" t="s">
        <v>71</v>
      </c>
      <c r="AU1078" s="210" t="s">
        <v>79</v>
      </c>
      <c r="AY1078" s="209" t="s">
        <v>163</v>
      </c>
      <c r="BK1078" s="211">
        <f>SUM(BK1079:BK1089)</f>
        <v>0</v>
      </c>
    </row>
    <row r="1079" spans="1:65" s="2" customFormat="1" ht="33" customHeight="1">
      <c r="A1079" s="40"/>
      <c r="B1079" s="41"/>
      <c r="C1079" s="214" t="s">
        <v>3011</v>
      </c>
      <c r="D1079" s="214" t="s">
        <v>165</v>
      </c>
      <c r="E1079" s="215" t="s">
        <v>3012</v>
      </c>
      <c r="F1079" s="216" t="s">
        <v>3013</v>
      </c>
      <c r="G1079" s="217" t="s">
        <v>232</v>
      </c>
      <c r="H1079" s="218">
        <v>69.5</v>
      </c>
      <c r="I1079" s="219"/>
      <c r="J1079" s="220">
        <f>ROUND(I1079*H1079,2)</f>
        <v>0</v>
      </c>
      <c r="K1079" s="216" t="s">
        <v>169</v>
      </c>
      <c r="L1079" s="46"/>
      <c r="M1079" s="221" t="s">
        <v>19</v>
      </c>
      <c r="N1079" s="222" t="s">
        <v>43</v>
      </c>
      <c r="O1079" s="86"/>
      <c r="P1079" s="223">
        <f>O1079*H1079</f>
        <v>0</v>
      </c>
      <c r="Q1079" s="223">
        <v>0.00098</v>
      </c>
      <c r="R1079" s="223">
        <f>Q1079*H1079</f>
        <v>0.06811</v>
      </c>
      <c r="S1079" s="223">
        <v>0</v>
      </c>
      <c r="T1079" s="224">
        <f>S1079*H1079</f>
        <v>0</v>
      </c>
      <c r="U1079" s="40"/>
      <c r="V1079" s="40"/>
      <c r="W1079" s="40"/>
      <c r="X1079" s="40"/>
      <c r="Y1079" s="40"/>
      <c r="Z1079" s="40"/>
      <c r="AA1079" s="40"/>
      <c r="AB1079" s="40"/>
      <c r="AC1079" s="40"/>
      <c r="AD1079" s="40"/>
      <c r="AE1079" s="40"/>
      <c r="AR1079" s="225" t="s">
        <v>278</v>
      </c>
      <c r="AT1079" s="225" t="s">
        <v>165</v>
      </c>
      <c r="AU1079" s="225" t="s">
        <v>81</v>
      </c>
      <c r="AY1079" s="19" t="s">
        <v>163</v>
      </c>
      <c r="BE1079" s="226">
        <f>IF(N1079="základní",J1079,0)</f>
        <v>0</v>
      </c>
      <c r="BF1079" s="226">
        <f>IF(N1079="snížená",J1079,0)</f>
        <v>0</v>
      </c>
      <c r="BG1079" s="226">
        <f>IF(N1079="zákl. přenesená",J1079,0)</f>
        <v>0</v>
      </c>
      <c r="BH1079" s="226">
        <f>IF(N1079="sníž. přenesená",J1079,0)</f>
        <v>0</v>
      </c>
      <c r="BI1079" s="226">
        <f>IF(N1079="nulová",J1079,0)</f>
        <v>0</v>
      </c>
      <c r="BJ1079" s="19" t="s">
        <v>79</v>
      </c>
      <c r="BK1079" s="226">
        <f>ROUND(I1079*H1079,2)</f>
        <v>0</v>
      </c>
      <c r="BL1079" s="19" t="s">
        <v>278</v>
      </c>
      <c r="BM1079" s="225" t="s">
        <v>3014</v>
      </c>
    </row>
    <row r="1080" spans="1:47" s="2" customFormat="1" ht="12">
      <c r="A1080" s="40"/>
      <c r="B1080" s="41"/>
      <c r="C1080" s="42"/>
      <c r="D1080" s="227" t="s">
        <v>172</v>
      </c>
      <c r="E1080" s="42"/>
      <c r="F1080" s="228" t="s">
        <v>3015</v>
      </c>
      <c r="G1080" s="42"/>
      <c r="H1080" s="42"/>
      <c r="I1080" s="229"/>
      <c r="J1080" s="42"/>
      <c r="K1080" s="42"/>
      <c r="L1080" s="46"/>
      <c r="M1080" s="230"/>
      <c r="N1080" s="231"/>
      <c r="O1080" s="86"/>
      <c r="P1080" s="86"/>
      <c r="Q1080" s="86"/>
      <c r="R1080" s="86"/>
      <c r="S1080" s="86"/>
      <c r="T1080" s="87"/>
      <c r="U1080" s="40"/>
      <c r="V1080" s="40"/>
      <c r="W1080" s="40"/>
      <c r="X1080" s="40"/>
      <c r="Y1080" s="40"/>
      <c r="Z1080" s="40"/>
      <c r="AA1080" s="40"/>
      <c r="AB1080" s="40"/>
      <c r="AC1080" s="40"/>
      <c r="AD1080" s="40"/>
      <c r="AE1080" s="40"/>
      <c r="AT1080" s="19" t="s">
        <v>172</v>
      </c>
      <c r="AU1080" s="19" t="s">
        <v>81</v>
      </c>
    </row>
    <row r="1081" spans="1:47" s="2" customFormat="1" ht="12">
      <c r="A1081" s="40"/>
      <c r="B1081" s="41"/>
      <c r="C1081" s="42"/>
      <c r="D1081" s="232" t="s">
        <v>174</v>
      </c>
      <c r="E1081" s="42"/>
      <c r="F1081" s="233" t="s">
        <v>3016</v>
      </c>
      <c r="G1081" s="42"/>
      <c r="H1081" s="42"/>
      <c r="I1081" s="229"/>
      <c r="J1081" s="42"/>
      <c r="K1081" s="42"/>
      <c r="L1081" s="46"/>
      <c r="M1081" s="230"/>
      <c r="N1081" s="231"/>
      <c r="O1081" s="86"/>
      <c r="P1081" s="86"/>
      <c r="Q1081" s="86"/>
      <c r="R1081" s="86"/>
      <c r="S1081" s="86"/>
      <c r="T1081" s="87"/>
      <c r="U1081" s="40"/>
      <c r="V1081" s="40"/>
      <c r="W1081" s="40"/>
      <c r="X1081" s="40"/>
      <c r="Y1081" s="40"/>
      <c r="Z1081" s="40"/>
      <c r="AA1081" s="40"/>
      <c r="AB1081" s="40"/>
      <c r="AC1081" s="40"/>
      <c r="AD1081" s="40"/>
      <c r="AE1081" s="40"/>
      <c r="AT1081" s="19" t="s">
        <v>174</v>
      </c>
      <c r="AU1081" s="19" t="s">
        <v>81</v>
      </c>
    </row>
    <row r="1082" spans="1:47" s="2" customFormat="1" ht="12">
      <c r="A1082" s="40"/>
      <c r="B1082" s="41"/>
      <c r="C1082" s="42"/>
      <c r="D1082" s="227" t="s">
        <v>301</v>
      </c>
      <c r="E1082" s="42"/>
      <c r="F1082" s="266" t="s">
        <v>3017</v>
      </c>
      <c r="G1082" s="42"/>
      <c r="H1082" s="42"/>
      <c r="I1082" s="229"/>
      <c r="J1082" s="42"/>
      <c r="K1082" s="42"/>
      <c r="L1082" s="46"/>
      <c r="M1082" s="230"/>
      <c r="N1082" s="231"/>
      <c r="O1082" s="86"/>
      <c r="P1082" s="86"/>
      <c r="Q1082" s="86"/>
      <c r="R1082" s="86"/>
      <c r="S1082" s="86"/>
      <c r="T1082" s="87"/>
      <c r="U1082" s="40"/>
      <c r="V1082" s="40"/>
      <c r="W1082" s="40"/>
      <c r="X1082" s="40"/>
      <c r="Y1082" s="40"/>
      <c r="Z1082" s="40"/>
      <c r="AA1082" s="40"/>
      <c r="AB1082" s="40"/>
      <c r="AC1082" s="40"/>
      <c r="AD1082" s="40"/>
      <c r="AE1082" s="40"/>
      <c r="AT1082" s="19" t="s">
        <v>301</v>
      </c>
      <c r="AU1082" s="19" t="s">
        <v>81</v>
      </c>
    </row>
    <row r="1083" spans="1:51" s="13" customFormat="1" ht="12">
      <c r="A1083" s="13"/>
      <c r="B1083" s="234"/>
      <c r="C1083" s="235"/>
      <c r="D1083" s="227" t="s">
        <v>187</v>
      </c>
      <c r="E1083" s="236" t="s">
        <v>19</v>
      </c>
      <c r="F1083" s="237" t="s">
        <v>3018</v>
      </c>
      <c r="G1083" s="235"/>
      <c r="H1083" s="238">
        <v>69.5</v>
      </c>
      <c r="I1083" s="239"/>
      <c r="J1083" s="235"/>
      <c r="K1083" s="235"/>
      <c r="L1083" s="240"/>
      <c r="M1083" s="241"/>
      <c r="N1083" s="242"/>
      <c r="O1083" s="242"/>
      <c r="P1083" s="242"/>
      <c r="Q1083" s="242"/>
      <c r="R1083" s="242"/>
      <c r="S1083" s="242"/>
      <c r="T1083" s="24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T1083" s="244" t="s">
        <v>187</v>
      </c>
      <c r="AU1083" s="244" t="s">
        <v>81</v>
      </c>
      <c r="AV1083" s="13" t="s">
        <v>81</v>
      </c>
      <c r="AW1083" s="13" t="s">
        <v>33</v>
      </c>
      <c r="AX1083" s="13" t="s">
        <v>79</v>
      </c>
      <c r="AY1083" s="244" t="s">
        <v>163</v>
      </c>
    </row>
    <row r="1084" spans="1:65" s="2" customFormat="1" ht="24.15" customHeight="1">
      <c r="A1084" s="40"/>
      <c r="B1084" s="41"/>
      <c r="C1084" s="256" t="s">
        <v>3019</v>
      </c>
      <c r="D1084" s="256" t="s">
        <v>279</v>
      </c>
      <c r="E1084" s="257" t="s">
        <v>3020</v>
      </c>
      <c r="F1084" s="258" t="s">
        <v>3021</v>
      </c>
      <c r="G1084" s="259" t="s">
        <v>168</v>
      </c>
      <c r="H1084" s="260">
        <v>22.935</v>
      </c>
      <c r="I1084" s="261"/>
      <c r="J1084" s="262">
        <f>ROUND(I1084*H1084,2)</f>
        <v>0</v>
      </c>
      <c r="K1084" s="258" t="s">
        <v>169</v>
      </c>
      <c r="L1084" s="263"/>
      <c r="M1084" s="264" t="s">
        <v>19</v>
      </c>
      <c r="N1084" s="265" t="s">
        <v>43</v>
      </c>
      <c r="O1084" s="86"/>
      <c r="P1084" s="223">
        <f>O1084*H1084</f>
        <v>0</v>
      </c>
      <c r="Q1084" s="223">
        <v>0.01232</v>
      </c>
      <c r="R1084" s="223">
        <f>Q1084*H1084</f>
        <v>0.28255919999999995</v>
      </c>
      <c r="S1084" s="223">
        <v>0</v>
      </c>
      <c r="T1084" s="224">
        <f>S1084*H1084</f>
        <v>0</v>
      </c>
      <c r="U1084" s="40"/>
      <c r="V1084" s="40"/>
      <c r="W1084" s="40"/>
      <c r="X1084" s="40"/>
      <c r="Y1084" s="40"/>
      <c r="Z1084" s="40"/>
      <c r="AA1084" s="40"/>
      <c r="AB1084" s="40"/>
      <c r="AC1084" s="40"/>
      <c r="AD1084" s="40"/>
      <c r="AE1084" s="40"/>
      <c r="AR1084" s="225" t="s">
        <v>381</v>
      </c>
      <c r="AT1084" s="225" t="s">
        <v>279</v>
      </c>
      <c r="AU1084" s="225" t="s">
        <v>81</v>
      </c>
      <c r="AY1084" s="19" t="s">
        <v>163</v>
      </c>
      <c r="BE1084" s="226">
        <f>IF(N1084="základní",J1084,0)</f>
        <v>0</v>
      </c>
      <c r="BF1084" s="226">
        <f>IF(N1084="snížená",J1084,0)</f>
        <v>0</v>
      </c>
      <c r="BG1084" s="226">
        <f>IF(N1084="zákl. přenesená",J1084,0)</f>
        <v>0</v>
      </c>
      <c r="BH1084" s="226">
        <f>IF(N1084="sníž. přenesená",J1084,0)</f>
        <v>0</v>
      </c>
      <c r="BI1084" s="226">
        <f>IF(N1084="nulová",J1084,0)</f>
        <v>0</v>
      </c>
      <c r="BJ1084" s="19" t="s">
        <v>79</v>
      </c>
      <c r="BK1084" s="226">
        <f>ROUND(I1084*H1084,2)</f>
        <v>0</v>
      </c>
      <c r="BL1084" s="19" t="s">
        <v>278</v>
      </c>
      <c r="BM1084" s="225" t="s">
        <v>3022</v>
      </c>
    </row>
    <row r="1085" spans="1:47" s="2" customFormat="1" ht="12">
      <c r="A1085" s="40"/>
      <c r="B1085" s="41"/>
      <c r="C1085" s="42"/>
      <c r="D1085" s="227" t="s">
        <v>172</v>
      </c>
      <c r="E1085" s="42"/>
      <c r="F1085" s="228" t="s">
        <v>3021</v>
      </c>
      <c r="G1085" s="42"/>
      <c r="H1085" s="42"/>
      <c r="I1085" s="229"/>
      <c r="J1085" s="42"/>
      <c r="K1085" s="42"/>
      <c r="L1085" s="46"/>
      <c r="M1085" s="230"/>
      <c r="N1085" s="231"/>
      <c r="O1085" s="86"/>
      <c r="P1085" s="86"/>
      <c r="Q1085" s="86"/>
      <c r="R1085" s="86"/>
      <c r="S1085" s="86"/>
      <c r="T1085" s="87"/>
      <c r="U1085" s="40"/>
      <c r="V1085" s="40"/>
      <c r="W1085" s="40"/>
      <c r="X1085" s="40"/>
      <c r="Y1085" s="40"/>
      <c r="Z1085" s="40"/>
      <c r="AA1085" s="40"/>
      <c r="AB1085" s="40"/>
      <c r="AC1085" s="40"/>
      <c r="AD1085" s="40"/>
      <c r="AE1085" s="40"/>
      <c r="AT1085" s="19" t="s">
        <v>172</v>
      </c>
      <c r="AU1085" s="19" t="s">
        <v>81</v>
      </c>
    </row>
    <row r="1086" spans="1:51" s="13" customFormat="1" ht="12">
      <c r="A1086" s="13"/>
      <c r="B1086" s="234"/>
      <c r="C1086" s="235"/>
      <c r="D1086" s="227" t="s">
        <v>187</v>
      </c>
      <c r="E1086" s="236" t="s">
        <v>19</v>
      </c>
      <c r="F1086" s="237" t="s">
        <v>3023</v>
      </c>
      <c r="G1086" s="235"/>
      <c r="H1086" s="238">
        <v>22.935</v>
      </c>
      <c r="I1086" s="239"/>
      <c r="J1086" s="235"/>
      <c r="K1086" s="235"/>
      <c r="L1086" s="240"/>
      <c r="M1086" s="241"/>
      <c r="N1086" s="242"/>
      <c r="O1086" s="242"/>
      <c r="P1086" s="242"/>
      <c r="Q1086" s="242"/>
      <c r="R1086" s="242"/>
      <c r="S1086" s="242"/>
      <c r="T1086" s="24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T1086" s="244" t="s">
        <v>187</v>
      </c>
      <c r="AU1086" s="244" t="s">
        <v>81</v>
      </c>
      <c r="AV1086" s="13" t="s">
        <v>81</v>
      </c>
      <c r="AW1086" s="13" t="s">
        <v>33</v>
      </c>
      <c r="AX1086" s="13" t="s">
        <v>79</v>
      </c>
      <c r="AY1086" s="244" t="s">
        <v>163</v>
      </c>
    </row>
    <row r="1087" spans="1:65" s="2" customFormat="1" ht="24.15" customHeight="1">
      <c r="A1087" s="40"/>
      <c r="B1087" s="41"/>
      <c r="C1087" s="214" t="s">
        <v>3024</v>
      </c>
      <c r="D1087" s="214" t="s">
        <v>165</v>
      </c>
      <c r="E1087" s="215" t="s">
        <v>1441</v>
      </c>
      <c r="F1087" s="216" t="s">
        <v>1442</v>
      </c>
      <c r="G1087" s="217" t="s">
        <v>223</v>
      </c>
      <c r="H1087" s="218">
        <v>0.351</v>
      </c>
      <c r="I1087" s="219"/>
      <c r="J1087" s="220">
        <f>ROUND(I1087*H1087,2)</f>
        <v>0</v>
      </c>
      <c r="K1087" s="216" t="s">
        <v>169</v>
      </c>
      <c r="L1087" s="46"/>
      <c r="M1087" s="221" t="s">
        <v>19</v>
      </c>
      <c r="N1087" s="222" t="s">
        <v>43</v>
      </c>
      <c r="O1087" s="86"/>
      <c r="P1087" s="223">
        <f>O1087*H1087</f>
        <v>0</v>
      </c>
      <c r="Q1087" s="223">
        <v>0</v>
      </c>
      <c r="R1087" s="223">
        <f>Q1087*H1087</f>
        <v>0</v>
      </c>
      <c r="S1087" s="223">
        <v>0</v>
      </c>
      <c r="T1087" s="224">
        <f>S1087*H1087</f>
        <v>0</v>
      </c>
      <c r="U1087" s="40"/>
      <c r="V1087" s="40"/>
      <c r="W1087" s="40"/>
      <c r="X1087" s="40"/>
      <c r="Y1087" s="40"/>
      <c r="Z1087" s="40"/>
      <c r="AA1087" s="40"/>
      <c r="AB1087" s="40"/>
      <c r="AC1087" s="40"/>
      <c r="AD1087" s="40"/>
      <c r="AE1087" s="40"/>
      <c r="AR1087" s="225" t="s">
        <v>278</v>
      </c>
      <c r="AT1087" s="225" t="s">
        <v>165</v>
      </c>
      <c r="AU1087" s="225" t="s">
        <v>81</v>
      </c>
      <c r="AY1087" s="19" t="s">
        <v>163</v>
      </c>
      <c r="BE1087" s="226">
        <f>IF(N1087="základní",J1087,0)</f>
        <v>0</v>
      </c>
      <c r="BF1087" s="226">
        <f>IF(N1087="snížená",J1087,0)</f>
        <v>0</v>
      </c>
      <c r="BG1087" s="226">
        <f>IF(N1087="zákl. přenesená",J1087,0)</f>
        <v>0</v>
      </c>
      <c r="BH1087" s="226">
        <f>IF(N1087="sníž. přenesená",J1087,0)</f>
        <v>0</v>
      </c>
      <c r="BI1087" s="226">
        <f>IF(N1087="nulová",J1087,0)</f>
        <v>0</v>
      </c>
      <c r="BJ1087" s="19" t="s">
        <v>79</v>
      </c>
      <c r="BK1087" s="226">
        <f>ROUND(I1087*H1087,2)</f>
        <v>0</v>
      </c>
      <c r="BL1087" s="19" t="s">
        <v>278</v>
      </c>
      <c r="BM1087" s="225" t="s">
        <v>3025</v>
      </c>
    </row>
    <row r="1088" spans="1:47" s="2" customFormat="1" ht="12">
      <c r="A1088" s="40"/>
      <c r="B1088" s="41"/>
      <c r="C1088" s="42"/>
      <c r="D1088" s="227" t="s">
        <v>172</v>
      </c>
      <c r="E1088" s="42"/>
      <c r="F1088" s="228" t="s">
        <v>1444</v>
      </c>
      <c r="G1088" s="42"/>
      <c r="H1088" s="42"/>
      <c r="I1088" s="229"/>
      <c r="J1088" s="42"/>
      <c r="K1088" s="42"/>
      <c r="L1088" s="46"/>
      <c r="M1088" s="230"/>
      <c r="N1088" s="231"/>
      <c r="O1088" s="86"/>
      <c r="P1088" s="86"/>
      <c r="Q1088" s="86"/>
      <c r="R1088" s="86"/>
      <c r="S1088" s="86"/>
      <c r="T1088" s="87"/>
      <c r="U1088" s="40"/>
      <c r="V1088" s="40"/>
      <c r="W1088" s="40"/>
      <c r="X1088" s="40"/>
      <c r="Y1088" s="40"/>
      <c r="Z1088" s="40"/>
      <c r="AA1088" s="40"/>
      <c r="AB1088" s="40"/>
      <c r="AC1088" s="40"/>
      <c r="AD1088" s="40"/>
      <c r="AE1088" s="40"/>
      <c r="AT1088" s="19" t="s">
        <v>172</v>
      </c>
      <c r="AU1088" s="19" t="s">
        <v>81</v>
      </c>
    </row>
    <row r="1089" spans="1:47" s="2" customFormat="1" ht="12">
      <c r="A1089" s="40"/>
      <c r="B1089" s="41"/>
      <c r="C1089" s="42"/>
      <c r="D1089" s="232" t="s">
        <v>174</v>
      </c>
      <c r="E1089" s="42"/>
      <c r="F1089" s="233" t="s">
        <v>1445</v>
      </c>
      <c r="G1089" s="42"/>
      <c r="H1089" s="42"/>
      <c r="I1089" s="229"/>
      <c r="J1089" s="42"/>
      <c r="K1089" s="42"/>
      <c r="L1089" s="46"/>
      <c r="M1089" s="230"/>
      <c r="N1089" s="231"/>
      <c r="O1089" s="86"/>
      <c r="P1089" s="86"/>
      <c r="Q1089" s="86"/>
      <c r="R1089" s="86"/>
      <c r="S1089" s="86"/>
      <c r="T1089" s="87"/>
      <c r="U1089" s="40"/>
      <c r="V1089" s="40"/>
      <c r="W1089" s="40"/>
      <c r="X1089" s="40"/>
      <c r="Y1089" s="40"/>
      <c r="Z1089" s="40"/>
      <c r="AA1089" s="40"/>
      <c r="AB1089" s="40"/>
      <c r="AC1089" s="40"/>
      <c r="AD1089" s="40"/>
      <c r="AE1089" s="40"/>
      <c r="AT1089" s="19" t="s">
        <v>174</v>
      </c>
      <c r="AU1089" s="19" t="s">
        <v>81</v>
      </c>
    </row>
    <row r="1090" spans="1:63" s="12" customFormat="1" ht="22.8" customHeight="1">
      <c r="A1090" s="12"/>
      <c r="B1090" s="198"/>
      <c r="C1090" s="199"/>
      <c r="D1090" s="200" t="s">
        <v>71</v>
      </c>
      <c r="E1090" s="212" t="s">
        <v>1446</v>
      </c>
      <c r="F1090" s="212" t="s">
        <v>1447</v>
      </c>
      <c r="G1090" s="199"/>
      <c r="H1090" s="199"/>
      <c r="I1090" s="202"/>
      <c r="J1090" s="213">
        <f>BK1090</f>
        <v>0</v>
      </c>
      <c r="K1090" s="199"/>
      <c r="L1090" s="204"/>
      <c r="M1090" s="205"/>
      <c r="N1090" s="206"/>
      <c r="O1090" s="206"/>
      <c r="P1090" s="207">
        <f>SUM(P1091:P1119)</f>
        <v>0</v>
      </c>
      <c r="Q1090" s="206"/>
      <c r="R1090" s="207">
        <f>SUM(R1091:R1119)</f>
        <v>0.2220278</v>
      </c>
      <c r="S1090" s="206"/>
      <c r="T1090" s="208">
        <f>SUM(T1091:T1119)</f>
        <v>0</v>
      </c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  <c r="AE1090" s="12"/>
      <c r="AR1090" s="209" t="s">
        <v>81</v>
      </c>
      <c r="AT1090" s="210" t="s">
        <v>71</v>
      </c>
      <c r="AU1090" s="210" t="s">
        <v>79</v>
      </c>
      <c r="AY1090" s="209" t="s">
        <v>163</v>
      </c>
      <c r="BK1090" s="211">
        <f>SUM(BK1091:BK1119)</f>
        <v>0</v>
      </c>
    </row>
    <row r="1091" spans="1:65" s="2" customFormat="1" ht="24.15" customHeight="1">
      <c r="A1091" s="40"/>
      <c r="B1091" s="41"/>
      <c r="C1091" s="214" t="s">
        <v>3026</v>
      </c>
      <c r="D1091" s="214" t="s">
        <v>165</v>
      </c>
      <c r="E1091" s="215" t="s">
        <v>3027</v>
      </c>
      <c r="F1091" s="216" t="s">
        <v>3028</v>
      </c>
      <c r="G1091" s="217" t="s">
        <v>168</v>
      </c>
      <c r="H1091" s="218">
        <v>20.16</v>
      </c>
      <c r="I1091" s="219"/>
      <c r="J1091" s="220">
        <f>ROUND(I1091*H1091,2)</f>
        <v>0</v>
      </c>
      <c r="K1091" s="216" t="s">
        <v>169</v>
      </c>
      <c r="L1091" s="46"/>
      <c r="M1091" s="221" t="s">
        <v>19</v>
      </c>
      <c r="N1091" s="222" t="s">
        <v>43</v>
      </c>
      <c r="O1091" s="86"/>
      <c r="P1091" s="223">
        <f>O1091*H1091</f>
        <v>0</v>
      </c>
      <c r="Q1091" s="223">
        <v>0</v>
      </c>
      <c r="R1091" s="223">
        <f>Q1091*H1091</f>
        <v>0</v>
      </c>
      <c r="S1091" s="223">
        <v>0</v>
      </c>
      <c r="T1091" s="224">
        <f>S1091*H1091</f>
        <v>0</v>
      </c>
      <c r="U1091" s="40"/>
      <c r="V1091" s="40"/>
      <c r="W1091" s="40"/>
      <c r="X1091" s="40"/>
      <c r="Y1091" s="40"/>
      <c r="Z1091" s="40"/>
      <c r="AA1091" s="40"/>
      <c r="AB1091" s="40"/>
      <c r="AC1091" s="40"/>
      <c r="AD1091" s="40"/>
      <c r="AE1091" s="40"/>
      <c r="AR1091" s="225" t="s">
        <v>278</v>
      </c>
      <c r="AT1091" s="225" t="s">
        <v>165</v>
      </c>
      <c r="AU1091" s="225" t="s">
        <v>81</v>
      </c>
      <c r="AY1091" s="19" t="s">
        <v>163</v>
      </c>
      <c r="BE1091" s="226">
        <f>IF(N1091="základní",J1091,0)</f>
        <v>0</v>
      </c>
      <c r="BF1091" s="226">
        <f>IF(N1091="snížená",J1091,0)</f>
        <v>0</v>
      </c>
      <c r="BG1091" s="226">
        <f>IF(N1091="zákl. přenesená",J1091,0)</f>
        <v>0</v>
      </c>
      <c r="BH1091" s="226">
        <f>IF(N1091="sníž. přenesená",J1091,0)</f>
        <v>0</v>
      </c>
      <c r="BI1091" s="226">
        <f>IF(N1091="nulová",J1091,0)</f>
        <v>0</v>
      </c>
      <c r="BJ1091" s="19" t="s">
        <v>79</v>
      </c>
      <c r="BK1091" s="226">
        <f>ROUND(I1091*H1091,2)</f>
        <v>0</v>
      </c>
      <c r="BL1091" s="19" t="s">
        <v>278</v>
      </c>
      <c r="BM1091" s="225" t="s">
        <v>3029</v>
      </c>
    </row>
    <row r="1092" spans="1:47" s="2" customFormat="1" ht="12">
      <c r="A1092" s="40"/>
      <c r="B1092" s="41"/>
      <c r="C1092" s="42"/>
      <c r="D1092" s="227" t="s">
        <v>172</v>
      </c>
      <c r="E1092" s="42"/>
      <c r="F1092" s="228" t="s">
        <v>3030</v>
      </c>
      <c r="G1092" s="42"/>
      <c r="H1092" s="42"/>
      <c r="I1092" s="229"/>
      <c r="J1092" s="42"/>
      <c r="K1092" s="42"/>
      <c r="L1092" s="46"/>
      <c r="M1092" s="230"/>
      <c r="N1092" s="231"/>
      <c r="O1092" s="86"/>
      <c r="P1092" s="86"/>
      <c r="Q1092" s="86"/>
      <c r="R1092" s="86"/>
      <c r="S1092" s="86"/>
      <c r="T1092" s="87"/>
      <c r="U1092" s="40"/>
      <c r="V1092" s="40"/>
      <c r="W1092" s="40"/>
      <c r="X1092" s="40"/>
      <c r="Y1092" s="40"/>
      <c r="Z1092" s="40"/>
      <c r="AA1092" s="40"/>
      <c r="AB1092" s="40"/>
      <c r="AC1092" s="40"/>
      <c r="AD1092" s="40"/>
      <c r="AE1092" s="40"/>
      <c r="AT1092" s="19" t="s">
        <v>172</v>
      </c>
      <c r="AU1092" s="19" t="s">
        <v>81</v>
      </c>
    </row>
    <row r="1093" spans="1:47" s="2" customFormat="1" ht="12">
      <c r="A1093" s="40"/>
      <c r="B1093" s="41"/>
      <c r="C1093" s="42"/>
      <c r="D1093" s="232" t="s">
        <v>174</v>
      </c>
      <c r="E1093" s="42"/>
      <c r="F1093" s="233" t="s">
        <v>3031</v>
      </c>
      <c r="G1093" s="42"/>
      <c r="H1093" s="42"/>
      <c r="I1093" s="229"/>
      <c r="J1093" s="42"/>
      <c r="K1093" s="42"/>
      <c r="L1093" s="46"/>
      <c r="M1093" s="230"/>
      <c r="N1093" s="231"/>
      <c r="O1093" s="86"/>
      <c r="P1093" s="86"/>
      <c r="Q1093" s="86"/>
      <c r="R1093" s="86"/>
      <c r="S1093" s="86"/>
      <c r="T1093" s="87"/>
      <c r="U1093" s="40"/>
      <c r="V1093" s="40"/>
      <c r="W1093" s="40"/>
      <c r="X1093" s="40"/>
      <c r="Y1093" s="40"/>
      <c r="Z1093" s="40"/>
      <c r="AA1093" s="40"/>
      <c r="AB1093" s="40"/>
      <c r="AC1093" s="40"/>
      <c r="AD1093" s="40"/>
      <c r="AE1093" s="40"/>
      <c r="AT1093" s="19" t="s">
        <v>174</v>
      </c>
      <c r="AU1093" s="19" t="s">
        <v>81</v>
      </c>
    </row>
    <row r="1094" spans="1:47" s="2" customFormat="1" ht="12">
      <c r="A1094" s="40"/>
      <c r="B1094" s="41"/>
      <c r="C1094" s="42"/>
      <c r="D1094" s="227" t="s">
        <v>301</v>
      </c>
      <c r="E1094" s="42"/>
      <c r="F1094" s="266" t="s">
        <v>2224</v>
      </c>
      <c r="G1094" s="42"/>
      <c r="H1094" s="42"/>
      <c r="I1094" s="229"/>
      <c r="J1094" s="42"/>
      <c r="K1094" s="42"/>
      <c r="L1094" s="46"/>
      <c r="M1094" s="230"/>
      <c r="N1094" s="231"/>
      <c r="O1094" s="86"/>
      <c r="P1094" s="86"/>
      <c r="Q1094" s="86"/>
      <c r="R1094" s="86"/>
      <c r="S1094" s="86"/>
      <c r="T1094" s="87"/>
      <c r="U1094" s="40"/>
      <c r="V1094" s="40"/>
      <c r="W1094" s="40"/>
      <c r="X1094" s="40"/>
      <c r="Y1094" s="40"/>
      <c r="Z1094" s="40"/>
      <c r="AA1094" s="40"/>
      <c r="AB1094" s="40"/>
      <c r="AC1094" s="40"/>
      <c r="AD1094" s="40"/>
      <c r="AE1094" s="40"/>
      <c r="AT1094" s="19" t="s">
        <v>301</v>
      </c>
      <c r="AU1094" s="19" t="s">
        <v>81</v>
      </c>
    </row>
    <row r="1095" spans="1:51" s="13" customFormat="1" ht="12">
      <c r="A1095" s="13"/>
      <c r="B1095" s="234"/>
      <c r="C1095" s="235"/>
      <c r="D1095" s="227" t="s">
        <v>187</v>
      </c>
      <c r="E1095" s="236" t="s">
        <v>19</v>
      </c>
      <c r="F1095" s="237" t="s">
        <v>3032</v>
      </c>
      <c r="G1095" s="235"/>
      <c r="H1095" s="238">
        <v>20.16</v>
      </c>
      <c r="I1095" s="239"/>
      <c r="J1095" s="235"/>
      <c r="K1095" s="235"/>
      <c r="L1095" s="240"/>
      <c r="M1095" s="241"/>
      <c r="N1095" s="242"/>
      <c r="O1095" s="242"/>
      <c r="P1095" s="242"/>
      <c r="Q1095" s="242"/>
      <c r="R1095" s="242"/>
      <c r="S1095" s="242"/>
      <c r="T1095" s="24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T1095" s="244" t="s">
        <v>187</v>
      </c>
      <c r="AU1095" s="244" t="s">
        <v>81</v>
      </c>
      <c r="AV1095" s="13" t="s">
        <v>81</v>
      </c>
      <c r="AW1095" s="13" t="s">
        <v>33</v>
      </c>
      <c r="AX1095" s="13" t="s">
        <v>79</v>
      </c>
      <c r="AY1095" s="244" t="s">
        <v>163</v>
      </c>
    </row>
    <row r="1096" spans="1:65" s="2" customFormat="1" ht="24.15" customHeight="1">
      <c r="A1096" s="40"/>
      <c r="B1096" s="41"/>
      <c r="C1096" s="214" t="s">
        <v>3033</v>
      </c>
      <c r="D1096" s="214" t="s">
        <v>165</v>
      </c>
      <c r="E1096" s="215" t="s">
        <v>3034</v>
      </c>
      <c r="F1096" s="216" t="s">
        <v>3035</v>
      </c>
      <c r="G1096" s="217" t="s">
        <v>168</v>
      </c>
      <c r="H1096" s="218">
        <v>20.16</v>
      </c>
      <c r="I1096" s="219"/>
      <c r="J1096" s="220">
        <f>ROUND(I1096*H1096,2)</f>
        <v>0</v>
      </c>
      <c r="K1096" s="216" t="s">
        <v>169</v>
      </c>
      <c r="L1096" s="46"/>
      <c r="M1096" s="221" t="s">
        <v>19</v>
      </c>
      <c r="N1096" s="222" t="s">
        <v>43</v>
      </c>
      <c r="O1096" s="86"/>
      <c r="P1096" s="223">
        <f>O1096*H1096</f>
        <v>0</v>
      </c>
      <c r="Q1096" s="223">
        <v>0.00014</v>
      </c>
      <c r="R1096" s="223">
        <f>Q1096*H1096</f>
        <v>0.0028223999999999996</v>
      </c>
      <c r="S1096" s="223">
        <v>0</v>
      </c>
      <c r="T1096" s="224">
        <f>S1096*H1096</f>
        <v>0</v>
      </c>
      <c r="U1096" s="40"/>
      <c r="V1096" s="40"/>
      <c r="W1096" s="40"/>
      <c r="X1096" s="40"/>
      <c r="Y1096" s="40"/>
      <c r="Z1096" s="40"/>
      <c r="AA1096" s="40"/>
      <c r="AB1096" s="40"/>
      <c r="AC1096" s="40"/>
      <c r="AD1096" s="40"/>
      <c r="AE1096" s="40"/>
      <c r="AR1096" s="225" t="s">
        <v>278</v>
      </c>
      <c r="AT1096" s="225" t="s">
        <v>165</v>
      </c>
      <c r="AU1096" s="225" t="s">
        <v>81</v>
      </c>
      <c r="AY1096" s="19" t="s">
        <v>163</v>
      </c>
      <c r="BE1096" s="226">
        <f>IF(N1096="základní",J1096,0)</f>
        <v>0</v>
      </c>
      <c r="BF1096" s="226">
        <f>IF(N1096="snížená",J1096,0)</f>
        <v>0</v>
      </c>
      <c r="BG1096" s="226">
        <f>IF(N1096="zákl. přenesená",J1096,0)</f>
        <v>0</v>
      </c>
      <c r="BH1096" s="226">
        <f>IF(N1096="sníž. přenesená",J1096,0)</f>
        <v>0</v>
      </c>
      <c r="BI1096" s="226">
        <f>IF(N1096="nulová",J1096,0)</f>
        <v>0</v>
      </c>
      <c r="BJ1096" s="19" t="s">
        <v>79</v>
      </c>
      <c r="BK1096" s="226">
        <f>ROUND(I1096*H1096,2)</f>
        <v>0</v>
      </c>
      <c r="BL1096" s="19" t="s">
        <v>278</v>
      </c>
      <c r="BM1096" s="225" t="s">
        <v>3036</v>
      </c>
    </row>
    <row r="1097" spans="1:47" s="2" customFormat="1" ht="12">
      <c r="A1097" s="40"/>
      <c r="B1097" s="41"/>
      <c r="C1097" s="42"/>
      <c r="D1097" s="227" t="s">
        <v>172</v>
      </c>
      <c r="E1097" s="42"/>
      <c r="F1097" s="228" t="s">
        <v>3037</v>
      </c>
      <c r="G1097" s="42"/>
      <c r="H1097" s="42"/>
      <c r="I1097" s="229"/>
      <c r="J1097" s="42"/>
      <c r="K1097" s="42"/>
      <c r="L1097" s="46"/>
      <c r="M1097" s="230"/>
      <c r="N1097" s="231"/>
      <c r="O1097" s="86"/>
      <c r="P1097" s="86"/>
      <c r="Q1097" s="86"/>
      <c r="R1097" s="86"/>
      <c r="S1097" s="86"/>
      <c r="T1097" s="87"/>
      <c r="U1097" s="40"/>
      <c r="V1097" s="40"/>
      <c r="W1097" s="40"/>
      <c r="X1097" s="40"/>
      <c r="Y1097" s="40"/>
      <c r="Z1097" s="40"/>
      <c r="AA1097" s="40"/>
      <c r="AB1097" s="40"/>
      <c r="AC1097" s="40"/>
      <c r="AD1097" s="40"/>
      <c r="AE1097" s="40"/>
      <c r="AT1097" s="19" t="s">
        <v>172</v>
      </c>
      <c r="AU1097" s="19" t="s">
        <v>81</v>
      </c>
    </row>
    <row r="1098" spans="1:47" s="2" customFormat="1" ht="12">
      <c r="A1098" s="40"/>
      <c r="B1098" s="41"/>
      <c r="C1098" s="42"/>
      <c r="D1098" s="232" t="s">
        <v>174</v>
      </c>
      <c r="E1098" s="42"/>
      <c r="F1098" s="233" t="s">
        <v>3038</v>
      </c>
      <c r="G1098" s="42"/>
      <c r="H1098" s="42"/>
      <c r="I1098" s="229"/>
      <c r="J1098" s="42"/>
      <c r="K1098" s="42"/>
      <c r="L1098" s="46"/>
      <c r="M1098" s="230"/>
      <c r="N1098" s="231"/>
      <c r="O1098" s="86"/>
      <c r="P1098" s="86"/>
      <c r="Q1098" s="86"/>
      <c r="R1098" s="86"/>
      <c r="S1098" s="86"/>
      <c r="T1098" s="87"/>
      <c r="U1098" s="40"/>
      <c r="V1098" s="40"/>
      <c r="W1098" s="40"/>
      <c r="X1098" s="40"/>
      <c r="Y1098" s="40"/>
      <c r="Z1098" s="40"/>
      <c r="AA1098" s="40"/>
      <c r="AB1098" s="40"/>
      <c r="AC1098" s="40"/>
      <c r="AD1098" s="40"/>
      <c r="AE1098" s="40"/>
      <c r="AT1098" s="19" t="s">
        <v>174</v>
      </c>
      <c r="AU1098" s="19" t="s">
        <v>81</v>
      </c>
    </row>
    <row r="1099" spans="1:65" s="2" customFormat="1" ht="24.15" customHeight="1">
      <c r="A1099" s="40"/>
      <c r="B1099" s="41"/>
      <c r="C1099" s="214" t="s">
        <v>3039</v>
      </c>
      <c r="D1099" s="214" t="s">
        <v>165</v>
      </c>
      <c r="E1099" s="215" t="s">
        <v>3040</v>
      </c>
      <c r="F1099" s="216" t="s">
        <v>3041</v>
      </c>
      <c r="G1099" s="217" t="s">
        <v>168</v>
      </c>
      <c r="H1099" s="218">
        <v>20.16</v>
      </c>
      <c r="I1099" s="219"/>
      <c r="J1099" s="220">
        <f>ROUND(I1099*H1099,2)</f>
        <v>0</v>
      </c>
      <c r="K1099" s="216" t="s">
        <v>169</v>
      </c>
      <c r="L1099" s="46"/>
      <c r="M1099" s="221" t="s">
        <v>19</v>
      </c>
      <c r="N1099" s="222" t="s">
        <v>43</v>
      </c>
      <c r="O1099" s="86"/>
      <c r="P1099" s="223">
        <f>O1099*H1099</f>
        <v>0</v>
      </c>
      <c r="Q1099" s="223">
        <v>0.00012</v>
      </c>
      <c r="R1099" s="223">
        <f>Q1099*H1099</f>
        <v>0.0024192000000000003</v>
      </c>
      <c r="S1099" s="223">
        <v>0</v>
      </c>
      <c r="T1099" s="224">
        <f>S1099*H1099</f>
        <v>0</v>
      </c>
      <c r="U1099" s="40"/>
      <c r="V1099" s="40"/>
      <c r="W1099" s="40"/>
      <c r="X1099" s="40"/>
      <c r="Y1099" s="40"/>
      <c r="Z1099" s="40"/>
      <c r="AA1099" s="40"/>
      <c r="AB1099" s="40"/>
      <c r="AC1099" s="40"/>
      <c r="AD1099" s="40"/>
      <c r="AE1099" s="40"/>
      <c r="AR1099" s="225" t="s">
        <v>278</v>
      </c>
      <c r="AT1099" s="225" t="s">
        <v>165</v>
      </c>
      <c r="AU1099" s="225" t="s">
        <v>81</v>
      </c>
      <c r="AY1099" s="19" t="s">
        <v>163</v>
      </c>
      <c r="BE1099" s="226">
        <f>IF(N1099="základní",J1099,0)</f>
        <v>0</v>
      </c>
      <c r="BF1099" s="226">
        <f>IF(N1099="snížená",J1099,0)</f>
        <v>0</v>
      </c>
      <c r="BG1099" s="226">
        <f>IF(N1099="zákl. přenesená",J1099,0)</f>
        <v>0</v>
      </c>
      <c r="BH1099" s="226">
        <f>IF(N1099="sníž. přenesená",J1099,0)</f>
        <v>0</v>
      </c>
      <c r="BI1099" s="226">
        <f>IF(N1099="nulová",J1099,0)</f>
        <v>0</v>
      </c>
      <c r="BJ1099" s="19" t="s">
        <v>79</v>
      </c>
      <c r="BK1099" s="226">
        <f>ROUND(I1099*H1099,2)</f>
        <v>0</v>
      </c>
      <c r="BL1099" s="19" t="s">
        <v>278</v>
      </c>
      <c r="BM1099" s="225" t="s">
        <v>3042</v>
      </c>
    </row>
    <row r="1100" spans="1:47" s="2" customFormat="1" ht="12">
      <c r="A1100" s="40"/>
      <c r="B1100" s="41"/>
      <c r="C1100" s="42"/>
      <c r="D1100" s="227" t="s">
        <v>172</v>
      </c>
      <c r="E1100" s="42"/>
      <c r="F1100" s="228" t="s">
        <v>3043</v>
      </c>
      <c r="G1100" s="42"/>
      <c r="H1100" s="42"/>
      <c r="I1100" s="229"/>
      <c r="J1100" s="42"/>
      <c r="K1100" s="42"/>
      <c r="L1100" s="46"/>
      <c r="M1100" s="230"/>
      <c r="N1100" s="231"/>
      <c r="O1100" s="86"/>
      <c r="P1100" s="86"/>
      <c r="Q1100" s="86"/>
      <c r="R1100" s="86"/>
      <c r="S1100" s="86"/>
      <c r="T1100" s="87"/>
      <c r="U1100" s="40"/>
      <c r="V1100" s="40"/>
      <c r="W1100" s="40"/>
      <c r="X1100" s="40"/>
      <c r="Y1100" s="40"/>
      <c r="Z1100" s="40"/>
      <c r="AA1100" s="40"/>
      <c r="AB1100" s="40"/>
      <c r="AC1100" s="40"/>
      <c r="AD1100" s="40"/>
      <c r="AE1100" s="40"/>
      <c r="AT1100" s="19" t="s">
        <v>172</v>
      </c>
      <c r="AU1100" s="19" t="s">
        <v>81</v>
      </c>
    </row>
    <row r="1101" spans="1:47" s="2" customFormat="1" ht="12">
      <c r="A1101" s="40"/>
      <c r="B1101" s="41"/>
      <c r="C1101" s="42"/>
      <c r="D1101" s="232" t="s">
        <v>174</v>
      </c>
      <c r="E1101" s="42"/>
      <c r="F1101" s="233" t="s">
        <v>3044</v>
      </c>
      <c r="G1101" s="42"/>
      <c r="H1101" s="42"/>
      <c r="I1101" s="229"/>
      <c r="J1101" s="42"/>
      <c r="K1101" s="42"/>
      <c r="L1101" s="46"/>
      <c r="M1101" s="230"/>
      <c r="N1101" s="231"/>
      <c r="O1101" s="86"/>
      <c r="P1101" s="86"/>
      <c r="Q1101" s="86"/>
      <c r="R1101" s="86"/>
      <c r="S1101" s="86"/>
      <c r="T1101" s="87"/>
      <c r="U1101" s="40"/>
      <c r="V1101" s="40"/>
      <c r="W1101" s="40"/>
      <c r="X1101" s="40"/>
      <c r="Y1101" s="40"/>
      <c r="Z1101" s="40"/>
      <c r="AA1101" s="40"/>
      <c r="AB1101" s="40"/>
      <c r="AC1101" s="40"/>
      <c r="AD1101" s="40"/>
      <c r="AE1101" s="40"/>
      <c r="AT1101" s="19" t="s">
        <v>174</v>
      </c>
      <c r="AU1101" s="19" t="s">
        <v>81</v>
      </c>
    </row>
    <row r="1102" spans="1:65" s="2" customFormat="1" ht="24.15" customHeight="1">
      <c r="A1102" s="40"/>
      <c r="B1102" s="41"/>
      <c r="C1102" s="214" t="s">
        <v>3045</v>
      </c>
      <c r="D1102" s="214" t="s">
        <v>165</v>
      </c>
      <c r="E1102" s="215" t="s">
        <v>3046</v>
      </c>
      <c r="F1102" s="216" t="s">
        <v>3047</v>
      </c>
      <c r="G1102" s="217" t="s">
        <v>168</v>
      </c>
      <c r="H1102" s="218">
        <v>20.16</v>
      </c>
      <c r="I1102" s="219"/>
      <c r="J1102" s="220">
        <f>ROUND(I1102*H1102,2)</f>
        <v>0</v>
      </c>
      <c r="K1102" s="216" t="s">
        <v>169</v>
      </c>
      <c r="L1102" s="46"/>
      <c r="M1102" s="221" t="s">
        <v>19</v>
      </c>
      <c r="N1102" s="222" t="s">
        <v>43</v>
      </c>
      <c r="O1102" s="86"/>
      <c r="P1102" s="223">
        <f>O1102*H1102</f>
        <v>0</v>
      </c>
      <c r="Q1102" s="223">
        <v>0.00012</v>
      </c>
      <c r="R1102" s="223">
        <f>Q1102*H1102</f>
        <v>0.0024192000000000003</v>
      </c>
      <c r="S1102" s="223">
        <v>0</v>
      </c>
      <c r="T1102" s="224">
        <f>S1102*H1102</f>
        <v>0</v>
      </c>
      <c r="U1102" s="40"/>
      <c r="V1102" s="40"/>
      <c r="W1102" s="40"/>
      <c r="X1102" s="40"/>
      <c r="Y1102" s="40"/>
      <c r="Z1102" s="40"/>
      <c r="AA1102" s="40"/>
      <c r="AB1102" s="40"/>
      <c r="AC1102" s="40"/>
      <c r="AD1102" s="40"/>
      <c r="AE1102" s="40"/>
      <c r="AR1102" s="225" t="s">
        <v>278</v>
      </c>
      <c r="AT1102" s="225" t="s">
        <v>165</v>
      </c>
      <c r="AU1102" s="225" t="s">
        <v>81</v>
      </c>
      <c r="AY1102" s="19" t="s">
        <v>163</v>
      </c>
      <c r="BE1102" s="226">
        <f>IF(N1102="základní",J1102,0)</f>
        <v>0</v>
      </c>
      <c r="BF1102" s="226">
        <f>IF(N1102="snížená",J1102,0)</f>
        <v>0</v>
      </c>
      <c r="BG1102" s="226">
        <f>IF(N1102="zákl. přenesená",J1102,0)</f>
        <v>0</v>
      </c>
      <c r="BH1102" s="226">
        <f>IF(N1102="sníž. přenesená",J1102,0)</f>
        <v>0</v>
      </c>
      <c r="BI1102" s="226">
        <f>IF(N1102="nulová",J1102,0)</f>
        <v>0</v>
      </c>
      <c r="BJ1102" s="19" t="s">
        <v>79</v>
      </c>
      <c r="BK1102" s="226">
        <f>ROUND(I1102*H1102,2)</f>
        <v>0</v>
      </c>
      <c r="BL1102" s="19" t="s">
        <v>278</v>
      </c>
      <c r="BM1102" s="225" t="s">
        <v>3048</v>
      </c>
    </row>
    <row r="1103" spans="1:47" s="2" customFormat="1" ht="12">
      <c r="A1103" s="40"/>
      <c r="B1103" s="41"/>
      <c r="C1103" s="42"/>
      <c r="D1103" s="227" t="s">
        <v>172</v>
      </c>
      <c r="E1103" s="42"/>
      <c r="F1103" s="228" t="s">
        <v>3049</v>
      </c>
      <c r="G1103" s="42"/>
      <c r="H1103" s="42"/>
      <c r="I1103" s="229"/>
      <c r="J1103" s="42"/>
      <c r="K1103" s="42"/>
      <c r="L1103" s="46"/>
      <c r="M1103" s="230"/>
      <c r="N1103" s="231"/>
      <c r="O1103" s="86"/>
      <c r="P1103" s="86"/>
      <c r="Q1103" s="86"/>
      <c r="R1103" s="86"/>
      <c r="S1103" s="86"/>
      <c r="T1103" s="87"/>
      <c r="U1103" s="40"/>
      <c r="V1103" s="40"/>
      <c r="W1103" s="40"/>
      <c r="X1103" s="40"/>
      <c r="Y1103" s="40"/>
      <c r="Z1103" s="40"/>
      <c r="AA1103" s="40"/>
      <c r="AB1103" s="40"/>
      <c r="AC1103" s="40"/>
      <c r="AD1103" s="40"/>
      <c r="AE1103" s="40"/>
      <c r="AT1103" s="19" t="s">
        <v>172</v>
      </c>
      <c r="AU1103" s="19" t="s">
        <v>81</v>
      </c>
    </row>
    <row r="1104" spans="1:47" s="2" customFormat="1" ht="12">
      <c r="A1104" s="40"/>
      <c r="B1104" s="41"/>
      <c r="C1104" s="42"/>
      <c r="D1104" s="232" t="s">
        <v>174</v>
      </c>
      <c r="E1104" s="42"/>
      <c r="F1104" s="233" t="s">
        <v>3050</v>
      </c>
      <c r="G1104" s="42"/>
      <c r="H1104" s="42"/>
      <c r="I1104" s="229"/>
      <c r="J1104" s="42"/>
      <c r="K1104" s="42"/>
      <c r="L1104" s="46"/>
      <c r="M1104" s="230"/>
      <c r="N1104" s="231"/>
      <c r="O1104" s="86"/>
      <c r="P1104" s="86"/>
      <c r="Q1104" s="86"/>
      <c r="R1104" s="86"/>
      <c r="S1104" s="86"/>
      <c r="T1104" s="87"/>
      <c r="U1104" s="40"/>
      <c r="V1104" s="40"/>
      <c r="W1104" s="40"/>
      <c r="X1104" s="40"/>
      <c r="Y1104" s="40"/>
      <c r="Z1104" s="40"/>
      <c r="AA1104" s="40"/>
      <c r="AB1104" s="40"/>
      <c r="AC1104" s="40"/>
      <c r="AD1104" s="40"/>
      <c r="AE1104" s="40"/>
      <c r="AT1104" s="19" t="s">
        <v>174</v>
      </c>
      <c r="AU1104" s="19" t="s">
        <v>81</v>
      </c>
    </row>
    <row r="1105" spans="1:65" s="2" customFormat="1" ht="16.5" customHeight="1">
      <c r="A1105" s="40"/>
      <c r="B1105" s="41"/>
      <c r="C1105" s="214" t="s">
        <v>3051</v>
      </c>
      <c r="D1105" s="214" t="s">
        <v>165</v>
      </c>
      <c r="E1105" s="215" t="s">
        <v>1449</v>
      </c>
      <c r="F1105" s="216" t="s">
        <v>1450</v>
      </c>
      <c r="G1105" s="217" t="s">
        <v>168</v>
      </c>
      <c r="H1105" s="218">
        <v>34.9</v>
      </c>
      <c r="I1105" s="219"/>
      <c r="J1105" s="220">
        <f>ROUND(I1105*H1105,2)</f>
        <v>0</v>
      </c>
      <c r="K1105" s="216" t="s">
        <v>169</v>
      </c>
      <c r="L1105" s="46"/>
      <c r="M1105" s="221" t="s">
        <v>19</v>
      </c>
      <c r="N1105" s="222" t="s">
        <v>43</v>
      </c>
      <c r="O1105" s="86"/>
      <c r="P1105" s="223">
        <f>O1105*H1105</f>
        <v>0</v>
      </c>
      <c r="Q1105" s="223">
        <v>0</v>
      </c>
      <c r="R1105" s="223">
        <f>Q1105*H1105</f>
        <v>0</v>
      </c>
      <c r="S1105" s="223">
        <v>0</v>
      </c>
      <c r="T1105" s="224">
        <f>S1105*H1105</f>
        <v>0</v>
      </c>
      <c r="U1105" s="40"/>
      <c r="V1105" s="40"/>
      <c r="W1105" s="40"/>
      <c r="X1105" s="40"/>
      <c r="Y1105" s="40"/>
      <c r="Z1105" s="40"/>
      <c r="AA1105" s="40"/>
      <c r="AB1105" s="40"/>
      <c r="AC1105" s="40"/>
      <c r="AD1105" s="40"/>
      <c r="AE1105" s="40"/>
      <c r="AR1105" s="225" t="s">
        <v>278</v>
      </c>
      <c r="AT1105" s="225" t="s">
        <v>165</v>
      </c>
      <c r="AU1105" s="225" t="s">
        <v>81</v>
      </c>
      <c r="AY1105" s="19" t="s">
        <v>163</v>
      </c>
      <c r="BE1105" s="226">
        <f>IF(N1105="základní",J1105,0)</f>
        <v>0</v>
      </c>
      <c r="BF1105" s="226">
        <f>IF(N1105="snížená",J1105,0)</f>
        <v>0</v>
      </c>
      <c r="BG1105" s="226">
        <f>IF(N1105="zákl. přenesená",J1105,0)</f>
        <v>0</v>
      </c>
      <c r="BH1105" s="226">
        <f>IF(N1105="sníž. přenesená",J1105,0)</f>
        <v>0</v>
      </c>
      <c r="BI1105" s="226">
        <f>IF(N1105="nulová",J1105,0)</f>
        <v>0</v>
      </c>
      <c r="BJ1105" s="19" t="s">
        <v>79</v>
      </c>
      <c r="BK1105" s="226">
        <f>ROUND(I1105*H1105,2)</f>
        <v>0</v>
      </c>
      <c r="BL1105" s="19" t="s">
        <v>278</v>
      </c>
      <c r="BM1105" s="225" t="s">
        <v>3052</v>
      </c>
    </row>
    <row r="1106" spans="1:47" s="2" customFormat="1" ht="12">
      <c r="A1106" s="40"/>
      <c r="B1106" s="41"/>
      <c r="C1106" s="42"/>
      <c r="D1106" s="227" t="s">
        <v>172</v>
      </c>
      <c r="E1106" s="42"/>
      <c r="F1106" s="228" t="s">
        <v>1452</v>
      </c>
      <c r="G1106" s="42"/>
      <c r="H1106" s="42"/>
      <c r="I1106" s="229"/>
      <c r="J1106" s="42"/>
      <c r="K1106" s="42"/>
      <c r="L1106" s="46"/>
      <c r="M1106" s="230"/>
      <c r="N1106" s="231"/>
      <c r="O1106" s="86"/>
      <c r="P1106" s="86"/>
      <c r="Q1106" s="86"/>
      <c r="R1106" s="86"/>
      <c r="S1106" s="86"/>
      <c r="T1106" s="87"/>
      <c r="U1106" s="40"/>
      <c r="V1106" s="40"/>
      <c r="W1106" s="40"/>
      <c r="X1106" s="40"/>
      <c r="Y1106" s="40"/>
      <c r="Z1106" s="40"/>
      <c r="AA1106" s="40"/>
      <c r="AB1106" s="40"/>
      <c r="AC1106" s="40"/>
      <c r="AD1106" s="40"/>
      <c r="AE1106" s="40"/>
      <c r="AT1106" s="19" t="s">
        <v>172</v>
      </c>
      <c r="AU1106" s="19" t="s">
        <v>81</v>
      </c>
    </row>
    <row r="1107" spans="1:47" s="2" customFormat="1" ht="12">
      <c r="A1107" s="40"/>
      <c r="B1107" s="41"/>
      <c r="C1107" s="42"/>
      <c r="D1107" s="232" t="s">
        <v>174</v>
      </c>
      <c r="E1107" s="42"/>
      <c r="F1107" s="233" t="s">
        <v>1453</v>
      </c>
      <c r="G1107" s="42"/>
      <c r="H1107" s="42"/>
      <c r="I1107" s="229"/>
      <c r="J1107" s="42"/>
      <c r="K1107" s="42"/>
      <c r="L1107" s="46"/>
      <c r="M1107" s="230"/>
      <c r="N1107" s="231"/>
      <c r="O1107" s="86"/>
      <c r="P1107" s="86"/>
      <c r="Q1107" s="86"/>
      <c r="R1107" s="86"/>
      <c r="S1107" s="86"/>
      <c r="T1107" s="87"/>
      <c r="U1107" s="40"/>
      <c r="V1107" s="40"/>
      <c r="W1107" s="40"/>
      <c r="X1107" s="40"/>
      <c r="Y1107" s="40"/>
      <c r="Z1107" s="40"/>
      <c r="AA1107" s="40"/>
      <c r="AB1107" s="40"/>
      <c r="AC1107" s="40"/>
      <c r="AD1107" s="40"/>
      <c r="AE1107" s="40"/>
      <c r="AT1107" s="19" t="s">
        <v>174</v>
      </c>
      <c r="AU1107" s="19" t="s">
        <v>81</v>
      </c>
    </row>
    <row r="1108" spans="1:51" s="13" customFormat="1" ht="12">
      <c r="A1108" s="13"/>
      <c r="B1108" s="234"/>
      <c r="C1108" s="235"/>
      <c r="D1108" s="227" t="s">
        <v>187</v>
      </c>
      <c r="E1108" s="236" t="s">
        <v>19</v>
      </c>
      <c r="F1108" s="237" t="s">
        <v>3053</v>
      </c>
      <c r="G1108" s="235"/>
      <c r="H1108" s="238">
        <v>34.9</v>
      </c>
      <c r="I1108" s="239"/>
      <c r="J1108" s="235"/>
      <c r="K1108" s="235"/>
      <c r="L1108" s="240"/>
      <c r="M1108" s="241"/>
      <c r="N1108" s="242"/>
      <c r="O1108" s="242"/>
      <c r="P1108" s="242"/>
      <c r="Q1108" s="242"/>
      <c r="R1108" s="242"/>
      <c r="S1108" s="242"/>
      <c r="T1108" s="24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T1108" s="244" t="s">
        <v>187</v>
      </c>
      <c r="AU1108" s="244" t="s">
        <v>81</v>
      </c>
      <c r="AV1108" s="13" t="s">
        <v>81</v>
      </c>
      <c r="AW1108" s="13" t="s">
        <v>33</v>
      </c>
      <c r="AX1108" s="13" t="s">
        <v>79</v>
      </c>
      <c r="AY1108" s="244" t="s">
        <v>163</v>
      </c>
    </row>
    <row r="1109" spans="1:65" s="2" customFormat="1" ht="24.15" customHeight="1">
      <c r="A1109" s="40"/>
      <c r="B1109" s="41"/>
      <c r="C1109" s="214" t="s">
        <v>3054</v>
      </c>
      <c r="D1109" s="214" t="s">
        <v>165</v>
      </c>
      <c r="E1109" s="215" t="s">
        <v>3055</v>
      </c>
      <c r="F1109" s="216" t="s">
        <v>3056</v>
      </c>
      <c r="G1109" s="217" t="s">
        <v>168</v>
      </c>
      <c r="H1109" s="218">
        <v>34.9</v>
      </c>
      <c r="I1109" s="219"/>
      <c r="J1109" s="220">
        <f>ROUND(I1109*H1109,2)</f>
        <v>0</v>
      </c>
      <c r="K1109" s="216" t="s">
        <v>169</v>
      </c>
      <c r="L1109" s="46"/>
      <c r="M1109" s="221" t="s">
        <v>19</v>
      </c>
      <c r="N1109" s="222" t="s">
        <v>43</v>
      </c>
      <c r="O1109" s="86"/>
      <c r="P1109" s="223">
        <f>O1109*H1109</f>
        <v>0</v>
      </c>
      <c r="Q1109" s="223">
        <v>0.0002</v>
      </c>
      <c r="R1109" s="223">
        <f>Q1109*H1109</f>
        <v>0.00698</v>
      </c>
      <c r="S1109" s="223">
        <v>0</v>
      </c>
      <c r="T1109" s="224">
        <f>S1109*H1109</f>
        <v>0</v>
      </c>
      <c r="U1109" s="40"/>
      <c r="V1109" s="40"/>
      <c r="W1109" s="40"/>
      <c r="X1109" s="40"/>
      <c r="Y1109" s="40"/>
      <c r="Z1109" s="40"/>
      <c r="AA1109" s="40"/>
      <c r="AB1109" s="40"/>
      <c r="AC1109" s="40"/>
      <c r="AD1109" s="40"/>
      <c r="AE1109" s="40"/>
      <c r="AR1109" s="225" t="s">
        <v>278</v>
      </c>
      <c r="AT1109" s="225" t="s">
        <v>165</v>
      </c>
      <c r="AU1109" s="225" t="s">
        <v>81</v>
      </c>
      <c r="AY1109" s="19" t="s">
        <v>163</v>
      </c>
      <c r="BE1109" s="226">
        <f>IF(N1109="základní",J1109,0)</f>
        <v>0</v>
      </c>
      <c r="BF1109" s="226">
        <f>IF(N1109="snížená",J1109,0)</f>
        <v>0</v>
      </c>
      <c r="BG1109" s="226">
        <f>IF(N1109="zákl. přenesená",J1109,0)</f>
        <v>0</v>
      </c>
      <c r="BH1109" s="226">
        <f>IF(N1109="sníž. přenesená",J1109,0)</f>
        <v>0</v>
      </c>
      <c r="BI1109" s="226">
        <f>IF(N1109="nulová",J1109,0)</f>
        <v>0</v>
      </c>
      <c r="BJ1109" s="19" t="s">
        <v>79</v>
      </c>
      <c r="BK1109" s="226">
        <f>ROUND(I1109*H1109,2)</f>
        <v>0</v>
      </c>
      <c r="BL1109" s="19" t="s">
        <v>278</v>
      </c>
      <c r="BM1109" s="225" t="s">
        <v>3057</v>
      </c>
    </row>
    <row r="1110" spans="1:47" s="2" customFormat="1" ht="12">
      <c r="A1110" s="40"/>
      <c r="B1110" s="41"/>
      <c r="C1110" s="42"/>
      <c r="D1110" s="227" t="s">
        <v>172</v>
      </c>
      <c r="E1110" s="42"/>
      <c r="F1110" s="228" t="s">
        <v>3058</v>
      </c>
      <c r="G1110" s="42"/>
      <c r="H1110" s="42"/>
      <c r="I1110" s="229"/>
      <c r="J1110" s="42"/>
      <c r="K1110" s="42"/>
      <c r="L1110" s="46"/>
      <c r="M1110" s="230"/>
      <c r="N1110" s="231"/>
      <c r="O1110" s="86"/>
      <c r="P1110" s="86"/>
      <c r="Q1110" s="86"/>
      <c r="R1110" s="86"/>
      <c r="S1110" s="86"/>
      <c r="T1110" s="87"/>
      <c r="U1110" s="40"/>
      <c r="V1110" s="40"/>
      <c r="W1110" s="40"/>
      <c r="X1110" s="40"/>
      <c r="Y1110" s="40"/>
      <c r="Z1110" s="40"/>
      <c r="AA1110" s="40"/>
      <c r="AB1110" s="40"/>
      <c r="AC1110" s="40"/>
      <c r="AD1110" s="40"/>
      <c r="AE1110" s="40"/>
      <c r="AT1110" s="19" t="s">
        <v>172</v>
      </c>
      <c r="AU1110" s="19" t="s">
        <v>81</v>
      </c>
    </row>
    <row r="1111" spans="1:47" s="2" customFormat="1" ht="12">
      <c r="A1111" s="40"/>
      <c r="B1111" s="41"/>
      <c r="C1111" s="42"/>
      <c r="D1111" s="232" t="s">
        <v>174</v>
      </c>
      <c r="E1111" s="42"/>
      <c r="F1111" s="233" t="s">
        <v>3059</v>
      </c>
      <c r="G1111" s="42"/>
      <c r="H1111" s="42"/>
      <c r="I1111" s="229"/>
      <c r="J1111" s="42"/>
      <c r="K1111" s="42"/>
      <c r="L1111" s="46"/>
      <c r="M1111" s="230"/>
      <c r="N1111" s="231"/>
      <c r="O1111" s="86"/>
      <c r="P1111" s="86"/>
      <c r="Q1111" s="86"/>
      <c r="R1111" s="86"/>
      <c r="S1111" s="86"/>
      <c r="T1111" s="87"/>
      <c r="U1111" s="40"/>
      <c r="V1111" s="40"/>
      <c r="W1111" s="40"/>
      <c r="X1111" s="40"/>
      <c r="Y1111" s="40"/>
      <c r="Z1111" s="40"/>
      <c r="AA1111" s="40"/>
      <c r="AB1111" s="40"/>
      <c r="AC1111" s="40"/>
      <c r="AD1111" s="40"/>
      <c r="AE1111" s="40"/>
      <c r="AT1111" s="19" t="s">
        <v>174</v>
      </c>
      <c r="AU1111" s="19" t="s">
        <v>81</v>
      </c>
    </row>
    <row r="1112" spans="1:65" s="2" customFormat="1" ht="24.15" customHeight="1">
      <c r="A1112" s="40"/>
      <c r="B1112" s="41"/>
      <c r="C1112" s="214" t="s">
        <v>3060</v>
      </c>
      <c r="D1112" s="214" t="s">
        <v>165</v>
      </c>
      <c r="E1112" s="215" t="s">
        <v>3061</v>
      </c>
      <c r="F1112" s="216" t="s">
        <v>3062</v>
      </c>
      <c r="G1112" s="217" t="s">
        <v>168</v>
      </c>
      <c r="H1112" s="218">
        <v>34.9</v>
      </c>
      <c r="I1112" s="219"/>
      <c r="J1112" s="220">
        <f>ROUND(I1112*H1112,2)</f>
        <v>0</v>
      </c>
      <c r="K1112" s="216" t="s">
        <v>169</v>
      </c>
      <c r="L1112" s="46"/>
      <c r="M1112" s="221" t="s">
        <v>19</v>
      </c>
      <c r="N1112" s="222" t="s">
        <v>43</v>
      </c>
      <c r="O1112" s="86"/>
      <c r="P1112" s="223">
        <f>O1112*H1112</f>
        <v>0</v>
      </c>
      <c r="Q1112" s="223">
        <v>0.00041</v>
      </c>
      <c r="R1112" s="223">
        <f>Q1112*H1112</f>
        <v>0.014308999999999999</v>
      </c>
      <c r="S1112" s="223">
        <v>0</v>
      </c>
      <c r="T1112" s="224">
        <f>S1112*H1112</f>
        <v>0</v>
      </c>
      <c r="U1112" s="40"/>
      <c r="V1112" s="40"/>
      <c r="W1112" s="40"/>
      <c r="X1112" s="40"/>
      <c r="Y1112" s="40"/>
      <c r="Z1112" s="40"/>
      <c r="AA1112" s="40"/>
      <c r="AB1112" s="40"/>
      <c r="AC1112" s="40"/>
      <c r="AD1112" s="40"/>
      <c r="AE1112" s="40"/>
      <c r="AR1112" s="225" t="s">
        <v>278</v>
      </c>
      <c r="AT1112" s="225" t="s">
        <v>165</v>
      </c>
      <c r="AU1112" s="225" t="s">
        <v>81</v>
      </c>
      <c r="AY1112" s="19" t="s">
        <v>163</v>
      </c>
      <c r="BE1112" s="226">
        <f>IF(N1112="základní",J1112,0)</f>
        <v>0</v>
      </c>
      <c r="BF1112" s="226">
        <f>IF(N1112="snížená",J1112,0)</f>
        <v>0</v>
      </c>
      <c r="BG1112" s="226">
        <f>IF(N1112="zákl. přenesená",J1112,0)</f>
        <v>0</v>
      </c>
      <c r="BH1112" s="226">
        <f>IF(N1112="sníž. přenesená",J1112,0)</f>
        <v>0</v>
      </c>
      <c r="BI1112" s="226">
        <f>IF(N1112="nulová",J1112,0)</f>
        <v>0</v>
      </c>
      <c r="BJ1112" s="19" t="s">
        <v>79</v>
      </c>
      <c r="BK1112" s="226">
        <f>ROUND(I1112*H1112,2)</f>
        <v>0</v>
      </c>
      <c r="BL1112" s="19" t="s">
        <v>278</v>
      </c>
      <c r="BM1112" s="225" t="s">
        <v>3063</v>
      </c>
    </row>
    <row r="1113" spans="1:47" s="2" customFormat="1" ht="12">
      <c r="A1113" s="40"/>
      <c r="B1113" s="41"/>
      <c r="C1113" s="42"/>
      <c r="D1113" s="227" t="s">
        <v>172</v>
      </c>
      <c r="E1113" s="42"/>
      <c r="F1113" s="228" t="s">
        <v>3064</v>
      </c>
      <c r="G1113" s="42"/>
      <c r="H1113" s="42"/>
      <c r="I1113" s="229"/>
      <c r="J1113" s="42"/>
      <c r="K1113" s="42"/>
      <c r="L1113" s="46"/>
      <c r="M1113" s="230"/>
      <c r="N1113" s="231"/>
      <c r="O1113" s="86"/>
      <c r="P1113" s="86"/>
      <c r="Q1113" s="86"/>
      <c r="R1113" s="86"/>
      <c r="S1113" s="86"/>
      <c r="T1113" s="87"/>
      <c r="U1113" s="40"/>
      <c r="V1113" s="40"/>
      <c r="W1113" s="40"/>
      <c r="X1113" s="40"/>
      <c r="Y1113" s="40"/>
      <c r="Z1113" s="40"/>
      <c r="AA1113" s="40"/>
      <c r="AB1113" s="40"/>
      <c r="AC1113" s="40"/>
      <c r="AD1113" s="40"/>
      <c r="AE1113" s="40"/>
      <c r="AT1113" s="19" t="s">
        <v>172</v>
      </c>
      <c r="AU1113" s="19" t="s">
        <v>81</v>
      </c>
    </row>
    <row r="1114" spans="1:47" s="2" customFormat="1" ht="12">
      <c r="A1114" s="40"/>
      <c r="B1114" s="41"/>
      <c r="C1114" s="42"/>
      <c r="D1114" s="232" t="s">
        <v>174</v>
      </c>
      <c r="E1114" s="42"/>
      <c r="F1114" s="233" t="s">
        <v>3065</v>
      </c>
      <c r="G1114" s="42"/>
      <c r="H1114" s="42"/>
      <c r="I1114" s="229"/>
      <c r="J1114" s="42"/>
      <c r="K1114" s="42"/>
      <c r="L1114" s="46"/>
      <c r="M1114" s="230"/>
      <c r="N1114" s="231"/>
      <c r="O1114" s="86"/>
      <c r="P1114" s="86"/>
      <c r="Q1114" s="86"/>
      <c r="R1114" s="86"/>
      <c r="S1114" s="86"/>
      <c r="T1114" s="87"/>
      <c r="U1114" s="40"/>
      <c r="V1114" s="40"/>
      <c r="W1114" s="40"/>
      <c r="X1114" s="40"/>
      <c r="Y1114" s="40"/>
      <c r="Z1114" s="40"/>
      <c r="AA1114" s="40"/>
      <c r="AB1114" s="40"/>
      <c r="AC1114" s="40"/>
      <c r="AD1114" s="40"/>
      <c r="AE1114" s="40"/>
      <c r="AT1114" s="19" t="s">
        <v>174</v>
      </c>
      <c r="AU1114" s="19" t="s">
        <v>81</v>
      </c>
    </row>
    <row r="1115" spans="1:65" s="2" customFormat="1" ht="33" customHeight="1">
      <c r="A1115" s="40"/>
      <c r="B1115" s="41"/>
      <c r="C1115" s="214" t="s">
        <v>3066</v>
      </c>
      <c r="D1115" s="214" t="s">
        <v>165</v>
      </c>
      <c r="E1115" s="215" t="s">
        <v>1463</v>
      </c>
      <c r="F1115" s="216" t="s">
        <v>1464</v>
      </c>
      <c r="G1115" s="217" t="s">
        <v>168</v>
      </c>
      <c r="H1115" s="218">
        <v>34.9</v>
      </c>
      <c r="I1115" s="219"/>
      <c r="J1115" s="220">
        <f>ROUND(I1115*H1115,2)</f>
        <v>0</v>
      </c>
      <c r="K1115" s="216" t="s">
        <v>169</v>
      </c>
      <c r="L1115" s="46"/>
      <c r="M1115" s="221" t="s">
        <v>19</v>
      </c>
      <c r="N1115" s="222" t="s">
        <v>43</v>
      </c>
      <c r="O1115" s="86"/>
      <c r="P1115" s="223">
        <f>O1115*H1115</f>
        <v>0</v>
      </c>
      <c r="Q1115" s="223">
        <v>0.00472</v>
      </c>
      <c r="R1115" s="223">
        <f>Q1115*H1115</f>
        <v>0.164728</v>
      </c>
      <c r="S1115" s="223">
        <v>0</v>
      </c>
      <c r="T1115" s="224">
        <f>S1115*H1115</f>
        <v>0</v>
      </c>
      <c r="U1115" s="40"/>
      <c r="V1115" s="40"/>
      <c r="W1115" s="40"/>
      <c r="X1115" s="40"/>
      <c r="Y1115" s="40"/>
      <c r="Z1115" s="40"/>
      <c r="AA1115" s="40"/>
      <c r="AB1115" s="40"/>
      <c r="AC1115" s="40"/>
      <c r="AD1115" s="40"/>
      <c r="AE1115" s="40"/>
      <c r="AR1115" s="225" t="s">
        <v>278</v>
      </c>
      <c r="AT1115" s="225" t="s">
        <v>165</v>
      </c>
      <c r="AU1115" s="225" t="s">
        <v>81</v>
      </c>
      <c r="AY1115" s="19" t="s">
        <v>163</v>
      </c>
      <c r="BE1115" s="226">
        <f>IF(N1115="základní",J1115,0)</f>
        <v>0</v>
      </c>
      <c r="BF1115" s="226">
        <f>IF(N1115="snížená",J1115,0)</f>
        <v>0</v>
      </c>
      <c r="BG1115" s="226">
        <f>IF(N1115="zákl. přenesená",J1115,0)</f>
        <v>0</v>
      </c>
      <c r="BH1115" s="226">
        <f>IF(N1115="sníž. přenesená",J1115,0)</f>
        <v>0</v>
      </c>
      <c r="BI1115" s="226">
        <f>IF(N1115="nulová",J1115,0)</f>
        <v>0</v>
      </c>
      <c r="BJ1115" s="19" t="s">
        <v>79</v>
      </c>
      <c r="BK1115" s="226">
        <f>ROUND(I1115*H1115,2)</f>
        <v>0</v>
      </c>
      <c r="BL1115" s="19" t="s">
        <v>278</v>
      </c>
      <c r="BM1115" s="225" t="s">
        <v>3067</v>
      </c>
    </row>
    <row r="1116" spans="1:47" s="2" customFormat="1" ht="12">
      <c r="A1116" s="40"/>
      <c r="B1116" s="41"/>
      <c r="C1116" s="42"/>
      <c r="D1116" s="227" t="s">
        <v>172</v>
      </c>
      <c r="E1116" s="42"/>
      <c r="F1116" s="228" t="s">
        <v>1466</v>
      </c>
      <c r="G1116" s="42"/>
      <c r="H1116" s="42"/>
      <c r="I1116" s="229"/>
      <c r="J1116" s="42"/>
      <c r="K1116" s="42"/>
      <c r="L1116" s="46"/>
      <c r="M1116" s="230"/>
      <c r="N1116" s="231"/>
      <c r="O1116" s="86"/>
      <c r="P1116" s="86"/>
      <c r="Q1116" s="86"/>
      <c r="R1116" s="86"/>
      <c r="S1116" s="86"/>
      <c r="T1116" s="87"/>
      <c r="U1116" s="40"/>
      <c r="V1116" s="40"/>
      <c r="W1116" s="40"/>
      <c r="X1116" s="40"/>
      <c r="Y1116" s="40"/>
      <c r="Z1116" s="40"/>
      <c r="AA1116" s="40"/>
      <c r="AB1116" s="40"/>
      <c r="AC1116" s="40"/>
      <c r="AD1116" s="40"/>
      <c r="AE1116" s="40"/>
      <c r="AT1116" s="19" t="s">
        <v>172</v>
      </c>
      <c r="AU1116" s="19" t="s">
        <v>81</v>
      </c>
    </row>
    <row r="1117" spans="1:47" s="2" customFormat="1" ht="12">
      <c r="A1117" s="40"/>
      <c r="B1117" s="41"/>
      <c r="C1117" s="42"/>
      <c r="D1117" s="232" t="s">
        <v>174</v>
      </c>
      <c r="E1117" s="42"/>
      <c r="F1117" s="233" t="s">
        <v>1467</v>
      </c>
      <c r="G1117" s="42"/>
      <c r="H1117" s="42"/>
      <c r="I1117" s="229"/>
      <c r="J1117" s="42"/>
      <c r="K1117" s="42"/>
      <c r="L1117" s="46"/>
      <c r="M1117" s="230"/>
      <c r="N1117" s="231"/>
      <c r="O1117" s="86"/>
      <c r="P1117" s="86"/>
      <c r="Q1117" s="86"/>
      <c r="R1117" s="86"/>
      <c r="S1117" s="86"/>
      <c r="T1117" s="87"/>
      <c r="U1117" s="40"/>
      <c r="V1117" s="40"/>
      <c r="W1117" s="40"/>
      <c r="X1117" s="40"/>
      <c r="Y1117" s="40"/>
      <c r="Z1117" s="40"/>
      <c r="AA1117" s="40"/>
      <c r="AB1117" s="40"/>
      <c r="AC1117" s="40"/>
      <c r="AD1117" s="40"/>
      <c r="AE1117" s="40"/>
      <c r="AT1117" s="19" t="s">
        <v>174</v>
      </c>
      <c r="AU1117" s="19" t="s">
        <v>81</v>
      </c>
    </row>
    <row r="1118" spans="1:65" s="2" customFormat="1" ht="16.5" customHeight="1">
      <c r="A1118" s="40"/>
      <c r="B1118" s="41"/>
      <c r="C1118" s="214" t="s">
        <v>3068</v>
      </c>
      <c r="D1118" s="214" t="s">
        <v>165</v>
      </c>
      <c r="E1118" s="215" t="s">
        <v>3069</v>
      </c>
      <c r="F1118" s="216" t="s">
        <v>3070</v>
      </c>
      <c r="G1118" s="217" t="s">
        <v>168</v>
      </c>
      <c r="H1118" s="218">
        <v>105</v>
      </c>
      <c r="I1118" s="219"/>
      <c r="J1118" s="220">
        <f>ROUND(I1118*H1118,2)</f>
        <v>0</v>
      </c>
      <c r="K1118" s="216" t="s">
        <v>19</v>
      </c>
      <c r="L1118" s="46"/>
      <c r="M1118" s="221" t="s">
        <v>19</v>
      </c>
      <c r="N1118" s="222" t="s">
        <v>43</v>
      </c>
      <c r="O1118" s="86"/>
      <c r="P1118" s="223">
        <f>O1118*H1118</f>
        <v>0</v>
      </c>
      <c r="Q1118" s="223">
        <v>0.00027</v>
      </c>
      <c r="R1118" s="223">
        <f>Q1118*H1118</f>
        <v>0.02835</v>
      </c>
      <c r="S1118" s="223">
        <v>0</v>
      </c>
      <c r="T1118" s="224">
        <f>S1118*H1118</f>
        <v>0</v>
      </c>
      <c r="U1118" s="40"/>
      <c r="V1118" s="40"/>
      <c r="W1118" s="40"/>
      <c r="X1118" s="40"/>
      <c r="Y1118" s="40"/>
      <c r="Z1118" s="40"/>
      <c r="AA1118" s="40"/>
      <c r="AB1118" s="40"/>
      <c r="AC1118" s="40"/>
      <c r="AD1118" s="40"/>
      <c r="AE1118" s="40"/>
      <c r="AR1118" s="225" t="s">
        <v>278</v>
      </c>
      <c r="AT1118" s="225" t="s">
        <v>165</v>
      </c>
      <c r="AU1118" s="225" t="s">
        <v>81</v>
      </c>
      <c r="AY1118" s="19" t="s">
        <v>163</v>
      </c>
      <c r="BE1118" s="226">
        <f>IF(N1118="základní",J1118,0)</f>
        <v>0</v>
      </c>
      <c r="BF1118" s="226">
        <f>IF(N1118="snížená",J1118,0)</f>
        <v>0</v>
      </c>
      <c r="BG1118" s="226">
        <f>IF(N1118="zákl. přenesená",J1118,0)</f>
        <v>0</v>
      </c>
      <c r="BH1118" s="226">
        <f>IF(N1118="sníž. přenesená",J1118,0)</f>
        <v>0</v>
      </c>
      <c r="BI1118" s="226">
        <f>IF(N1118="nulová",J1118,0)</f>
        <v>0</v>
      </c>
      <c r="BJ1118" s="19" t="s">
        <v>79</v>
      </c>
      <c r="BK1118" s="226">
        <f>ROUND(I1118*H1118,2)</f>
        <v>0</v>
      </c>
      <c r="BL1118" s="19" t="s">
        <v>278</v>
      </c>
      <c r="BM1118" s="225" t="s">
        <v>3071</v>
      </c>
    </row>
    <row r="1119" spans="1:47" s="2" customFormat="1" ht="12">
      <c r="A1119" s="40"/>
      <c r="B1119" s="41"/>
      <c r="C1119" s="42"/>
      <c r="D1119" s="227" t="s">
        <v>172</v>
      </c>
      <c r="E1119" s="42"/>
      <c r="F1119" s="228" t="s">
        <v>3070</v>
      </c>
      <c r="G1119" s="42"/>
      <c r="H1119" s="42"/>
      <c r="I1119" s="229"/>
      <c r="J1119" s="42"/>
      <c r="K1119" s="42"/>
      <c r="L1119" s="46"/>
      <c r="M1119" s="270"/>
      <c r="N1119" s="271"/>
      <c r="O1119" s="272"/>
      <c r="P1119" s="272"/>
      <c r="Q1119" s="272"/>
      <c r="R1119" s="272"/>
      <c r="S1119" s="272"/>
      <c r="T1119" s="273"/>
      <c r="U1119" s="40"/>
      <c r="V1119" s="40"/>
      <c r="W1119" s="40"/>
      <c r="X1119" s="40"/>
      <c r="Y1119" s="40"/>
      <c r="Z1119" s="40"/>
      <c r="AA1119" s="40"/>
      <c r="AB1119" s="40"/>
      <c r="AC1119" s="40"/>
      <c r="AD1119" s="40"/>
      <c r="AE1119" s="40"/>
      <c r="AT1119" s="19" t="s">
        <v>172</v>
      </c>
      <c r="AU1119" s="19" t="s">
        <v>81</v>
      </c>
    </row>
    <row r="1120" spans="1:31" s="2" customFormat="1" ht="6.95" customHeight="1">
      <c r="A1120" s="40"/>
      <c r="B1120" s="61"/>
      <c r="C1120" s="62"/>
      <c r="D1120" s="62"/>
      <c r="E1120" s="62"/>
      <c r="F1120" s="62"/>
      <c r="G1120" s="62"/>
      <c r="H1120" s="62"/>
      <c r="I1120" s="62"/>
      <c r="J1120" s="62"/>
      <c r="K1120" s="62"/>
      <c r="L1120" s="46"/>
      <c r="M1120" s="40"/>
      <c r="O1120" s="40"/>
      <c r="P1120" s="40"/>
      <c r="Q1120" s="40"/>
      <c r="R1120" s="40"/>
      <c r="S1120" s="40"/>
      <c r="T1120" s="40"/>
      <c r="U1120" s="40"/>
      <c r="V1120" s="40"/>
      <c r="W1120" s="40"/>
      <c r="X1120" s="40"/>
      <c r="Y1120" s="40"/>
      <c r="Z1120" s="40"/>
      <c r="AA1120" s="40"/>
      <c r="AB1120" s="40"/>
      <c r="AC1120" s="40"/>
      <c r="AD1120" s="40"/>
      <c r="AE1120" s="40"/>
    </row>
  </sheetData>
  <sheetProtection password="CC35" sheet="1" objects="1" scenarios="1" formatColumns="0" formatRows="0" autoFilter="0"/>
  <autoFilter ref="C104:K1119"/>
  <mergeCells count="9">
    <mergeCell ref="E7:H7"/>
    <mergeCell ref="E9:H9"/>
    <mergeCell ref="E18:H18"/>
    <mergeCell ref="E27:H27"/>
    <mergeCell ref="E48:H48"/>
    <mergeCell ref="E50:H50"/>
    <mergeCell ref="E95:H95"/>
    <mergeCell ref="E97:H97"/>
    <mergeCell ref="L2:V2"/>
  </mergeCells>
  <hyperlinks>
    <hyperlink ref="F110" r:id="rId1" display="https://podminky.urs.cz/item/CS_URS_2024_01/111211101"/>
    <hyperlink ref="F113" r:id="rId2" display="https://podminky.urs.cz/item/CS_URS_2024_01/113107036"/>
    <hyperlink ref="F117" r:id="rId3" display="https://podminky.urs.cz/item/CS_URS_2024_01/113107042"/>
    <hyperlink ref="F120" r:id="rId4" display="https://podminky.urs.cz/item/CS_URS_2024_01/132212331"/>
    <hyperlink ref="F124" r:id="rId5" display="https://podminky.urs.cz/item/CS_URS_2024_01/162211311"/>
    <hyperlink ref="F128" r:id="rId6" display="https://podminky.urs.cz/item/CS_URS_2024_01/162301501"/>
    <hyperlink ref="F131" r:id="rId7" display="https://podminky.urs.cz/item/CS_URS_2024_01/162301981"/>
    <hyperlink ref="F135" r:id="rId8" display="https://podminky.urs.cz/item/CS_URS_2024_01/162751117"/>
    <hyperlink ref="F139" r:id="rId9" display="https://podminky.urs.cz/item/CS_URS_2024_01/171201231"/>
    <hyperlink ref="F144" r:id="rId10" display="https://podminky.urs.cz/item/CS_URS_2024_01/174111101"/>
    <hyperlink ref="F149" r:id="rId11" display="https://podminky.urs.cz/item/CS_URS_2024_01/211531111"/>
    <hyperlink ref="F153" r:id="rId12" display="https://podminky.urs.cz/item/CS_URS_2024_01/211971121"/>
    <hyperlink ref="F160" r:id="rId13" display="https://podminky.urs.cz/item/CS_URS_2024_01/212312111"/>
    <hyperlink ref="F164" r:id="rId14" display="https://podminky.urs.cz/item/CS_URS_2024_01/212752411"/>
    <hyperlink ref="F168" r:id="rId15" display="https://podminky.urs.cz/item/CS_URS_2024_01/311272031"/>
    <hyperlink ref="F175" r:id="rId16" display="https://podminky.urs.cz/item/CS_URS_2024_01/311272211"/>
    <hyperlink ref="F179" r:id="rId17" display="https://podminky.urs.cz/item/CS_URS_2024_01/311272311"/>
    <hyperlink ref="F183" r:id="rId18" display="https://podminky.urs.cz/item/CS_URS_2024_01/339921132"/>
    <hyperlink ref="F190" r:id="rId19" display="https://podminky.urs.cz/item/CS_URS_2024_01/411171133"/>
    <hyperlink ref="F196" r:id="rId20" display="https://podminky.urs.cz/item/CS_URS_2024_01/417321515"/>
    <hyperlink ref="F201" r:id="rId21" display="https://podminky.urs.cz/item/CS_URS_2024_01/564761101"/>
    <hyperlink ref="F205" r:id="rId22" display="https://podminky.urs.cz/item/CS_URS_2024_01/564831011"/>
    <hyperlink ref="F208" r:id="rId23" display="https://podminky.urs.cz/item/CS_URS_2024_01/577165111"/>
    <hyperlink ref="F212" r:id="rId24" display="https://podminky.urs.cz/item/CS_URS_2024_01/612142001"/>
    <hyperlink ref="F218" r:id="rId25" display="https://podminky.urs.cz/item/CS_URS_2024_01/612321131"/>
    <hyperlink ref="F225" r:id="rId26" display="https://podminky.urs.cz/item/CS_URS_2024_01/619991021"/>
    <hyperlink ref="F237" r:id="rId27" display="https://podminky.urs.cz/item/CS_URS_2024_01/621151011"/>
    <hyperlink ref="F241" r:id="rId28" display="https://podminky.urs.cz/item/CS_URS_2024_01/621221021"/>
    <hyperlink ref="F248" r:id="rId29" display="https://podminky.urs.cz/item/CS_URS_2024_01/621221151"/>
    <hyperlink ref="F258" r:id="rId30" display="https://podminky.urs.cz/item/CS_URS_2024_01/621541012"/>
    <hyperlink ref="F262" r:id="rId31" display="https://podminky.urs.cz/item/CS_URS_2024_01/622151011"/>
    <hyperlink ref="F275" r:id="rId32" display="https://podminky.urs.cz/item/CS_URS_2024_01/622151021"/>
    <hyperlink ref="F279" r:id="rId33" display="https://podminky.urs.cz/item/CS_URS_2024_01/622211011"/>
    <hyperlink ref="F291" r:id="rId34" display="https://podminky.urs.cz/item/CS_URS_2024_01/622211031"/>
    <hyperlink ref="F331" r:id="rId35" display="https://podminky.urs.cz/item/CS_URS_2024_01/622211041"/>
    <hyperlink ref="F338" r:id="rId36" display="https://podminky.urs.cz/item/CS_URS_2024_01/622221131"/>
    <hyperlink ref="F347" r:id="rId37" display="https://podminky.urs.cz/item/CS_URS_2024_01/622221151"/>
    <hyperlink ref="F354" r:id="rId38" display="https://podminky.urs.cz/item/CS_URS_2024_01/622252002"/>
    <hyperlink ref="F380" r:id="rId39" display="https://podminky.urs.cz/item/CS_URS_2024_01/622511112"/>
    <hyperlink ref="F383" r:id="rId40" display="https://podminky.urs.cz/item/CS_URS_2024_01/622541012"/>
    <hyperlink ref="F387" r:id="rId41" display="https://podminky.urs.cz/item/CS_URS_2024_01/629991012"/>
    <hyperlink ref="F394" r:id="rId42" display="https://podminky.urs.cz/item/CS_URS_2024_01/631311116"/>
    <hyperlink ref="F398" r:id="rId43" display="https://podminky.urs.cz/item/CS_URS_2024_01/631362021"/>
    <hyperlink ref="F402" r:id="rId44" display="https://podminky.urs.cz/item/CS_URS_2024_01/637211122"/>
    <hyperlink ref="F405" r:id="rId45" display="https://podminky.urs.cz/item/CS_URS_2024_01/637311131"/>
    <hyperlink ref="F409" r:id="rId46" display="https://podminky.urs.cz/item/CS_URS_2024_01/644941111"/>
    <hyperlink ref="F415" r:id="rId47" display="https://podminky.urs.cz/item/CS_URS_2024_01/644941112"/>
    <hyperlink ref="F430" r:id="rId48" display="https://podminky.urs.cz/item/CS_URS_2024_01/895270012"/>
    <hyperlink ref="F433" r:id="rId49" display="https://podminky.urs.cz/item/CS_URS_2024_01/895270021"/>
    <hyperlink ref="F436" r:id="rId50" display="https://podminky.urs.cz/item/CS_URS_2024_01/895270031"/>
    <hyperlink ref="F439" r:id="rId51" display="https://podminky.urs.cz/item/CS_URS_2024_01/895270062"/>
    <hyperlink ref="F442" r:id="rId52" display="https://podminky.urs.cz/item/CS_URS_2024_01/895270067"/>
    <hyperlink ref="F446" r:id="rId53" display="https://podminky.urs.cz/item/CS_URS_2024_01/916331112"/>
    <hyperlink ref="F452" r:id="rId54" display="https://podminky.urs.cz/item/CS_URS_2024_01/919735112"/>
    <hyperlink ref="F456" r:id="rId55" display="https://podminky.urs.cz/item/CS_URS_2024_01/919735122"/>
    <hyperlink ref="F459" r:id="rId56" display="https://podminky.urs.cz/item/CS_URS_2024_01/953961214"/>
    <hyperlink ref="F462" r:id="rId57" display="https://podminky.urs.cz/item/CS_URS_2024_01/953965131"/>
    <hyperlink ref="F465" r:id="rId58" display="https://podminky.urs.cz/item/CS_URS_2024_01/962042320"/>
    <hyperlink ref="F469" r:id="rId59" display="https://podminky.urs.cz/item/CS_URS_2024_01/966080103"/>
    <hyperlink ref="F476" r:id="rId60" display="https://podminky.urs.cz/item/CS_URS_2024_01/968062375"/>
    <hyperlink ref="F482" r:id="rId61" display="https://podminky.urs.cz/item/CS_URS_2024_01/971042361"/>
    <hyperlink ref="F489" r:id="rId62" display="https://podminky.urs.cz/item/CS_URS_2024_01/972054341"/>
    <hyperlink ref="F495" r:id="rId63" display="https://podminky.urs.cz/item/CS_URS_2024_01/985131111"/>
    <hyperlink ref="F498" r:id="rId64" display="https://podminky.urs.cz/item/CS_URS_2024_01/985131311"/>
    <hyperlink ref="F517" r:id="rId65" display="https://podminky.urs.cz/item/CS_URS_2024_01/997013212"/>
    <hyperlink ref="F520" r:id="rId66" display="https://podminky.urs.cz/item/CS_URS_2024_01/997013501"/>
    <hyperlink ref="F523" r:id="rId67" display="https://podminky.urs.cz/item/CS_URS_2024_01/997013509"/>
    <hyperlink ref="F527" r:id="rId68" display="https://podminky.urs.cz/item/CS_URS_2024_01/997013811"/>
    <hyperlink ref="F530" r:id="rId69" display="https://podminky.urs.cz/item/CS_URS_2024_01/997013814"/>
    <hyperlink ref="F533" r:id="rId70" display="https://podminky.urs.cz/item/CS_URS_2024_01/997013861"/>
    <hyperlink ref="F536" r:id="rId71" display="https://podminky.urs.cz/item/CS_URS_2024_01/997013862"/>
    <hyperlink ref="F539" r:id="rId72" display="https://podminky.urs.cz/item/CS_URS_2024_01/997013871"/>
    <hyperlink ref="F542" r:id="rId73" display="https://podminky.urs.cz/item/CS_URS_2024_01/997013875"/>
    <hyperlink ref="F546" r:id="rId74" display="https://podminky.urs.cz/item/CS_URS_2024_01/998011002"/>
    <hyperlink ref="F551" r:id="rId75" display="https://podminky.urs.cz/item/CS_URS_2024_01/712331111"/>
    <hyperlink ref="F558" r:id="rId76" display="https://podminky.urs.cz/item/CS_URS_2024_01/712331801"/>
    <hyperlink ref="F561" r:id="rId77" display="https://podminky.urs.cz/item/CS_URS_2024_01/712340832"/>
    <hyperlink ref="F567" r:id="rId78" display="https://podminky.urs.cz/item/CS_URS_2024_01/712340834"/>
    <hyperlink ref="F579" r:id="rId79" display="https://podminky.urs.cz/item/CS_URS_2024_01/712361802"/>
    <hyperlink ref="F585" r:id="rId80" display="https://podminky.urs.cz/item/CS_URS_2024_01/712363545"/>
    <hyperlink ref="F602" r:id="rId81" display="https://podminky.urs.cz/item/CS_URS_2024_01/712363612"/>
    <hyperlink ref="F605" r:id="rId82" display="https://podminky.urs.cz/item/CS_URS_2024_01/712841559"/>
    <hyperlink ref="F612" r:id="rId83" display="https://podminky.urs.cz/item/CS_URS_2024_01/712861702"/>
    <hyperlink ref="F619" r:id="rId84" display="https://podminky.urs.cz/item/CS_URS_2024_01/712961901"/>
    <hyperlink ref="F625" r:id="rId85" display="https://podminky.urs.cz/item/CS_URS_2024_01/712998201"/>
    <hyperlink ref="F630" r:id="rId86" display="https://podminky.urs.cz/item/CS_URS_2024_01/998712102"/>
    <hyperlink ref="F634" r:id="rId87" display="https://podminky.urs.cz/item/CS_URS_2024_01/713111121"/>
    <hyperlink ref="F641" r:id="rId88" display="https://podminky.urs.cz/item/CS_URS_2024_01/713140821"/>
    <hyperlink ref="F644" r:id="rId89" display="https://podminky.urs.cz/item/CS_URS_2024_01/713140823"/>
    <hyperlink ref="F647" r:id="rId90" display="https://podminky.urs.cz/item/CS_URS_2024_01/713141121"/>
    <hyperlink ref="F673" r:id="rId91" display="https://podminky.urs.cz/item/CS_URS_2024_01/713141135"/>
    <hyperlink ref="F686" r:id="rId92" display="https://podminky.urs.cz/item/CS_URS_2024_01/713141151"/>
    <hyperlink ref="F693" r:id="rId93" display="https://podminky.urs.cz/item/CS_URS_2024_01/713141356"/>
    <hyperlink ref="F700" r:id="rId94" display="https://podminky.urs.cz/item/CS_URS_2024_01/713141396"/>
    <hyperlink ref="F707" r:id="rId95" display="https://podminky.urs.cz/item/CS_URS_2024_01/998713102"/>
    <hyperlink ref="F711" r:id="rId96" display="https://podminky.urs.cz/item/CS_URS_2024_01/721174063"/>
    <hyperlink ref="F714" r:id="rId97" display="https://podminky.urs.cz/item/CS_URS_2024_01/721233113"/>
    <hyperlink ref="F717" r:id="rId98" display="https://podminky.urs.cz/item/CS_URS_2024_01/721273153"/>
    <hyperlink ref="F720" r:id="rId99" display="https://podminky.urs.cz/item/CS_URS_2024_01/721910912"/>
    <hyperlink ref="F723" r:id="rId100" display="https://podminky.urs.cz/item/CS_URS_2024_01/721910922"/>
    <hyperlink ref="F726" r:id="rId101" display="https://podminky.urs.cz/item/CS_URS_2024_01/998721101"/>
    <hyperlink ref="F733" r:id="rId102" display="https://podminky.urs.cz/item/CS_URS_2024_01/741372013"/>
    <hyperlink ref="F739" r:id="rId103" display="https://podminky.urs.cz/item/CS_URS_2024_01/741372052"/>
    <hyperlink ref="F760" r:id="rId104" display="https://podminky.urs.cz/item/CS_URS_2024_01/762812961"/>
    <hyperlink ref="F766" r:id="rId105" display="https://podminky.urs.cz/item/CS_URS_2024_01/762812963"/>
    <hyperlink ref="F773" r:id="rId106" display="https://podminky.urs.cz/item/CS_URS_2024_01/998762102"/>
    <hyperlink ref="F777" r:id="rId107" display="https://podminky.urs.cz/item/CS_URS_2024_01/763331206"/>
    <hyperlink ref="F781" r:id="rId108" display="https://podminky.urs.cz/item/CS_URS_2024_01/998763101"/>
    <hyperlink ref="F791" r:id="rId109" display="https://podminky.urs.cz/item/CS_URS_2024_01/764212663"/>
    <hyperlink ref="F799" r:id="rId110" display="https://podminky.urs.cz/item/CS_URS_2024_01/764242434"/>
    <hyperlink ref="F812" r:id="rId111" display="https://podminky.urs.cz/item/CS_URS_2024_01/764541415"/>
    <hyperlink ref="F819" r:id="rId112" display="https://podminky.urs.cz/item/CS_URS_2024_01/764548403"/>
    <hyperlink ref="F826" r:id="rId113" display="https://podminky.urs.cz/item/CS_URS_2024_01/998764102"/>
    <hyperlink ref="F852" r:id="rId114" display="https://podminky.urs.cz/item/CS_URS_2024_01/766622131"/>
    <hyperlink ref="F869" r:id="rId115" display="https://podminky.urs.cz/item/CS_URS_2024_01/766622132"/>
    <hyperlink ref="F882" r:id="rId116" display="https://podminky.urs.cz/item/CS_URS_2024_01/766694116"/>
    <hyperlink ref="F892" r:id="rId117" display="https://podminky.urs.cz/item/CS_URS_2024_01/998766101"/>
    <hyperlink ref="F896" r:id="rId118" display="https://podminky.urs.cz/item/CS_URS_2024_01/767113110"/>
    <hyperlink ref="F909" r:id="rId119" display="https://podminky.urs.cz/item/CS_URS_2024_01/767113140"/>
    <hyperlink ref="F922" r:id="rId120" display="https://podminky.urs.cz/item/CS_URS_2024_01/767531121"/>
    <hyperlink ref="F929" r:id="rId121" display="https://podminky.urs.cz/item/CS_URS_2024_01/767531215"/>
    <hyperlink ref="F935" r:id="rId122" display="https://podminky.urs.cz/item/CS_URS_2024_01/767590120"/>
    <hyperlink ref="F941" r:id="rId123" display="https://podminky.urs.cz/item/CS_URS_2024_01/767640221"/>
    <hyperlink ref="F946" r:id="rId124" display="https://podminky.urs.cz/item/CS_URS_2024_01/767640222"/>
    <hyperlink ref="F953" r:id="rId125" display="https://podminky.urs.cz/item/CS_URS_2024_01/767641112"/>
    <hyperlink ref="F958" r:id="rId126" display="https://podminky.urs.cz/item/CS_URS_2024_01/767662110"/>
    <hyperlink ref="F970" r:id="rId127" display="https://podminky.urs.cz/item/CS_URS_2024_01/767821112"/>
    <hyperlink ref="F974" r:id="rId128" display="https://podminky.urs.cz/item/CS_URS_2024_01/767832101"/>
    <hyperlink ref="F981" r:id="rId129" display="https://podminky.urs.cz/item/CS_URS_2024_01/767832102"/>
    <hyperlink ref="F991" r:id="rId130" display="https://podminky.urs.cz/item/CS_URS_2024_01/767881152"/>
    <hyperlink ref="F1001" r:id="rId131" display="https://podminky.urs.cz/item/CS_URS_2024_01/767881161"/>
    <hyperlink ref="F1027" r:id="rId132" display="https://podminky.urs.cz/item/CS_URS_2024_01/998767101"/>
    <hyperlink ref="F1031" r:id="rId133" display="https://podminky.urs.cz/item/CS_URS_2024_01/771111011"/>
    <hyperlink ref="F1034" r:id="rId134" display="https://podminky.urs.cz/item/CS_URS_2024_01/771121011"/>
    <hyperlink ref="F1038" r:id="rId135" display="https://podminky.urs.cz/item/CS_URS_2024_01/771151026"/>
    <hyperlink ref="F1041" r:id="rId136" display="https://podminky.urs.cz/item/CS_URS_2024_01/771474112"/>
    <hyperlink ref="F1048" r:id="rId137" display="https://podminky.urs.cz/item/CS_URS_2024_01/771571810"/>
    <hyperlink ref="F1051" r:id="rId138" display="https://podminky.urs.cz/item/CS_URS_2024_01/771574478"/>
    <hyperlink ref="F1058" r:id="rId139" display="https://podminky.urs.cz/item/CS_URS_2024_01/771591112"/>
    <hyperlink ref="F1064" r:id="rId140" display="https://podminky.urs.cz/item/CS_URS_2024_01/998771101"/>
    <hyperlink ref="F1068" r:id="rId141" display="https://podminky.urs.cz/item/CS_URS_2024_01/777131111"/>
    <hyperlink ref="F1071" r:id="rId142" display="https://podminky.urs.cz/item/CS_URS_2024_01/777611121"/>
    <hyperlink ref="F1074" r:id="rId143" display="https://podminky.urs.cz/item/CS_URS_2024_01/777611161"/>
    <hyperlink ref="F1077" r:id="rId144" display="https://podminky.urs.cz/item/CS_URS_2024_01/998777102"/>
    <hyperlink ref="F1081" r:id="rId145" display="https://podminky.urs.cz/item/CS_URS_2024_01/781674113"/>
    <hyperlink ref="F1089" r:id="rId146" display="https://podminky.urs.cz/item/CS_URS_2024_01/998781101"/>
    <hyperlink ref="F1093" r:id="rId147" display="https://podminky.urs.cz/item/CS_URS_2024_01/783306811"/>
    <hyperlink ref="F1098" r:id="rId148" display="https://podminky.urs.cz/item/CS_URS_2024_01/783314101"/>
    <hyperlink ref="F1101" r:id="rId149" display="https://podminky.urs.cz/item/CS_URS_2024_01/783315101"/>
    <hyperlink ref="F1104" r:id="rId150" display="https://podminky.urs.cz/item/CS_URS_2024_01/783317101"/>
    <hyperlink ref="F1107" r:id="rId151" display="https://podminky.urs.cz/item/CS_URS_2024_01/783801201"/>
    <hyperlink ref="F1111" r:id="rId152" display="https://podminky.urs.cz/item/CS_URS_2024_01/783813131"/>
    <hyperlink ref="F1114" r:id="rId153" display="https://podminky.urs.cz/item/CS_URS_2024_01/783817421"/>
    <hyperlink ref="F1117" r:id="rId154" display="https://podminky.urs.cz/item/CS_URS_2024_01/78382221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5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95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81</v>
      </c>
    </row>
    <row r="4" spans="2:46" s="1" customFormat="1" ht="24.95" customHeight="1">
      <c r="B4" s="22"/>
      <c r="D4" s="142" t="s">
        <v>116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Rekonstrukce školní jídelny ZŠ Špičák R2</v>
      </c>
      <c r="F7" s="144"/>
      <c r="G7" s="144"/>
      <c r="H7" s="144"/>
      <c r="L7" s="22"/>
    </row>
    <row r="8" spans="2:12" s="1" customFormat="1" ht="12" customHeight="1">
      <c r="B8" s="22"/>
      <c r="D8" s="144" t="s">
        <v>117</v>
      </c>
      <c r="L8" s="22"/>
    </row>
    <row r="9" spans="1:31" s="2" customFormat="1" ht="16.5" customHeight="1">
      <c r="A9" s="40"/>
      <c r="B9" s="46"/>
      <c r="C9" s="40"/>
      <c r="D9" s="40"/>
      <c r="E9" s="145" t="s">
        <v>1757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1522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3072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32</v>
      </c>
      <c r="G14" s="40"/>
      <c r="H14" s="40"/>
      <c r="I14" s="144" t="s">
        <v>23</v>
      </c>
      <c r="J14" s="148" t="str">
        <f>'Rekapitulace stavby'!AN8</f>
        <v>5. 3. 2024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tr">
        <f>IF('Rekapitulace stavby'!AN10="","",'Rekapitulace stavby'!AN10)</f>
        <v/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>Město Č. Lípa</v>
      </c>
      <c r="F17" s="40"/>
      <c r="G17" s="40"/>
      <c r="H17" s="40"/>
      <c r="I17" s="144" t="s">
        <v>28</v>
      </c>
      <c r="J17" s="135" t="str">
        <f>IF('Rekapitulace stavby'!AN11="","",'Rekapitulace stavby'!AN11)</f>
        <v/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29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28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31</v>
      </c>
      <c r="E22" s="40"/>
      <c r="F22" s="40"/>
      <c r="G22" s="40"/>
      <c r="H22" s="40"/>
      <c r="I22" s="144" t="s">
        <v>26</v>
      </c>
      <c r="J22" s="135" t="str">
        <f>IF('Rekapitulace stavby'!AN16="","",'Rekapitulace stavby'!AN16)</f>
        <v/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 xml:space="preserve"> </v>
      </c>
      <c r="F23" s="40"/>
      <c r="G23" s="40"/>
      <c r="H23" s="40"/>
      <c r="I23" s="144" t="s">
        <v>28</v>
      </c>
      <c r="J23" s="135" t="str">
        <f>IF('Rekapitulace stavby'!AN17="","",'Rekapitulace stavby'!AN17)</f>
        <v/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34</v>
      </c>
      <c r="E25" s="40"/>
      <c r="F25" s="40"/>
      <c r="G25" s="40"/>
      <c r="H25" s="40"/>
      <c r="I25" s="144" t="s">
        <v>26</v>
      </c>
      <c r="J25" s="135" t="str">
        <f>IF('Rekapitulace stavby'!AN19="","",'Rekapitulace stavby'!AN19)</f>
        <v/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>J. Nešněra</v>
      </c>
      <c r="F26" s="40"/>
      <c r="G26" s="40"/>
      <c r="H26" s="40"/>
      <c r="I26" s="144" t="s">
        <v>28</v>
      </c>
      <c r="J26" s="135" t="str">
        <f>IF('Rekapitulace stavby'!AN20="","",'Rekapitulace stavby'!AN20)</f>
        <v/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36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38</v>
      </c>
      <c r="E32" s="40"/>
      <c r="F32" s="40"/>
      <c r="G32" s="40"/>
      <c r="H32" s="40"/>
      <c r="I32" s="40"/>
      <c r="J32" s="155">
        <f>ROUND(J87,2)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40</v>
      </c>
      <c r="G34" s="40"/>
      <c r="H34" s="40"/>
      <c r="I34" s="156" t="s">
        <v>39</v>
      </c>
      <c r="J34" s="156" t="s">
        <v>41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42</v>
      </c>
      <c r="E35" s="144" t="s">
        <v>43</v>
      </c>
      <c r="F35" s="158">
        <f>ROUND((SUM(BE87:BE139)),2)</f>
        <v>0</v>
      </c>
      <c r="G35" s="40"/>
      <c r="H35" s="40"/>
      <c r="I35" s="159">
        <v>0.21</v>
      </c>
      <c r="J35" s="158">
        <f>ROUND(((SUM(BE87:BE139))*I35),2)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44</v>
      </c>
      <c r="F36" s="158">
        <f>ROUND((SUM(BF87:BF139)),2)</f>
        <v>0</v>
      </c>
      <c r="G36" s="40"/>
      <c r="H36" s="40"/>
      <c r="I36" s="159">
        <v>0.15</v>
      </c>
      <c r="J36" s="158">
        <f>ROUND(((SUM(BF87:BF139))*I36),2)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45</v>
      </c>
      <c r="F37" s="158">
        <f>ROUND((SUM(BG87:BG139)),2)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46</v>
      </c>
      <c r="F38" s="158">
        <f>ROUND((SUM(BH87:BH139)),2)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47</v>
      </c>
      <c r="F39" s="158">
        <f>ROUND((SUM(BI87:BI139)),2)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48</v>
      </c>
      <c r="E41" s="162"/>
      <c r="F41" s="162"/>
      <c r="G41" s="163" t="s">
        <v>49</v>
      </c>
      <c r="H41" s="164" t="s">
        <v>50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119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Rekonstrukce školní jídelny ZŠ Špičák R2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117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1757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1522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02a - elektroinstalace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 </v>
      </c>
      <c r="G56" s="42"/>
      <c r="H56" s="42"/>
      <c r="I56" s="34" t="s">
        <v>23</v>
      </c>
      <c r="J56" s="74" t="str">
        <f>IF(J14="","",J14)</f>
        <v>5. 3. 2024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Město Č. Lípa</v>
      </c>
      <c r="G58" s="42"/>
      <c r="H58" s="42"/>
      <c r="I58" s="34" t="s">
        <v>31</v>
      </c>
      <c r="J58" s="38" t="str">
        <f>E23</f>
        <v xml:space="preserve"> 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34</v>
      </c>
      <c r="J59" s="38" t="str">
        <f>E26</f>
        <v>J. Nešněra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120</v>
      </c>
      <c r="D61" s="173"/>
      <c r="E61" s="173"/>
      <c r="F61" s="173"/>
      <c r="G61" s="173"/>
      <c r="H61" s="173"/>
      <c r="I61" s="173"/>
      <c r="J61" s="174" t="s">
        <v>121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70</v>
      </c>
      <c r="D63" s="42"/>
      <c r="E63" s="42"/>
      <c r="F63" s="42"/>
      <c r="G63" s="42"/>
      <c r="H63" s="42"/>
      <c r="I63" s="42"/>
      <c r="J63" s="104">
        <f>J87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122</v>
      </c>
    </row>
    <row r="64" spans="1:31" s="9" customFormat="1" ht="24.95" customHeight="1">
      <c r="A64" s="9"/>
      <c r="B64" s="176"/>
      <c r="C64" s="177"/>
      <c r="D64" s="178" t="s">
        <v>3073</v>
      </c>
      <c r="E64" s="179"/>
      <c r="F64" s="179"/>
      <c r="G64" s="179"/>
      <c r="H64" s="179"/>
      <c r="I64" s="179"/>
      <c r="J64" s="180">
        <f>J88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6"/>
      <c r="C65" s="177"/>
      <c r="D65" s="178" t="s">
        <v>1528</v>
      </c>
      <c r="E65" s="179"/>
      <c r="F65" s="179"/>
      <c r="G65" s="179"/>
      <c r="H65" s="179"/>
      <c r="I65" s="179"/>
      <c r="J65" s="180">
        <f>J133</f>
        <v>0</v>
      </c>
      <c r="K65" s="177"/>
      <c r="L65" s="18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4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148</v>
      </c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71" t="str">
        <f>E7</f>
        <v>Rekonstrukce školní jídelny ZŠ Špičák R2</v>
      </c>
      <c r="F75" s="34"/>
      <c r="G75" s="34"/>
      <c r="H75" s="34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2:12" s="1" customFormat="1" ht="12" customHeight="1">
      <c r="B76" s="23"/>
      <c r="C76" s="34" t="s">
        <v>117</v>
      </c>
      <c r="D76" s="24"/>
      <c r="E76" s="24"/>
      <c r="F76" s="24"/>
      <c r="G76" s="24"/>
      <c r="H76" s="24"/>
      <c r="I76" s="24"/>
      <c r="J76" s="24"/>
      <c r="K76" s="24"/>
      <c r="L76" s="22"/>
    </row>
    <row r="77" spans="1:31" s="2" customFormat="1" ht="16.5" customHeight="1">
      <c r="A77" s="40"/>
      <c r="B77" s="41"/>
      <c r="C77" s="42"/>
      <c r="D77" s="42"/>
      <c r="E77" s="171" t="s">
        <v>1757</v>
      </c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1522</v>
      </c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E11</f>
        <v>02a - elektroinstalace</v>
      </c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F14</f>
        <v xml:space="preserve"> </v>
      </c>
      <c r="G81" s="42"/>
      <c r="H81" s="42"/>
      <c r="I81" s="34" t="s">
        <v>23</v>
      </c>
      <c r="J81" s="74" t="str">
        <f>IF(J14="","",J14)</f>
        <v>5. 3. 2024</v>
      </c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25</v>
      </c>
      <c r="D83" s="42"/>
      <c r="E83" s="42"/>
      <c r="F83" s="29" t="str">
        <f>E17</f>
        <v>Město Č. Lípa</v>
      </c>
      <c r="G83" s="42"/>
      <c r="H83" s="42"/>
      <c r="I83" s="34" t="s">
        <v>31</v>
      </c>
      <c r="J83" s="38" t="str">
        <f>E23</f>
        <v xml:space="preserve"> </v>
      </c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29</v>
      </c>
      <c r="D84" s="42"/>
      <c r="E84" s="42"/>
      <c r="F84" s="29" t="str">
        <f>IF(E20="","",E20)</f>
        <v>Vyplň údaj</v>
      </c>
      <c r="G84" s="42"/>
      <c r="H84" s="42"/>
      <c r="I84" s="34" t="s">
        <v>34</v>
      </c>
      <c r="J84" s="38" t="str">
        <f>E26</f>
        <v>J. Nešněra</v>
      </c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87"/>
      <c r="B86" s="188"/>
      <c r="C86" s="189" t="s">
        <v>149</v>
      </c>
      <c r="D86" s="190" t="s">
        <v>57</v>
      </c>
      <c r="E86" s="190" t="s">
        <v>53</v>
      </c>
      <c r="F86" s="190" t="s">
        <v>54</v>
      </c>
      <c r="G86" s="190" t="s">
        <v>150</v>
      </c>
      <c r="H86" s="190" t="s">
        <v>151</v>
      </c>
      <c r="I86" s="190" t="s">
        <v>152</v>
      </c>
      <c r="J86" s="190" t="s">
        <v>121</v>
      </c>
      <c r="K86" s="191" t="s">
        <v>153</v>
      </c>
      <c r="L86" s="192"/>
      <c r="M86" s="94" t="s">
        <v>19</v>
      </c>
      <c r="N86" s="95" t="s">
        <v>42</v>
      </c>
      <c r="O86" s="95" t="s">
        <v>154</v>
      </c>
      <c r="P86" s="95" t="s">
        <v>155</v>
      </c>
      <c r="Q86" s="95" t="s">
        <v>156</v>
      </c>
      <c r="R86" s="95" t="s">
        <v>157</v>
      </c>
      <c r="S86" s="95" t="s">
        <v>158</v>
      </c>
      <c r="T86" s="96" t="s">
        <v>159</v>
      </c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</row>
    <row r="87" spans="1:63" s="2" customFormat="1" ht="22.8" customHeight="1">
      <c r="A87" s="40"/>
      <c r="B87" s="41"/>
      <c r="C87" s="101" t="s">
        <v>160</v>
      </c>
      <c r="D87" s="42"/>
      <c r="E87" s="42"/>
      <c r="F87" s="42"/>
      <c r="G87" s="42"/>
      <c r="H87" s="42"/>
      <c r="I87" s="42"/>
      <c r="J87" s="193">
        <f>BK87</f>
        <v>0</v>
      </c>
      <c r="K87" s="42"/>
      <c r="L87" s="46"/>
      <c r="M87" s="97"/>
      <c r="N87" s="194"/>
      <c r="O87" s="98"/>
      <c r="P87" s="195">
        <f>P88+P133</f>
        <v>0</v>
      </c>
      <c r="Q87" s="98"/>
      <c r="R87" s="195">
        <f>R88+R133</f>
        <v>0</v>
      </c>
      <c r="S87" s="98"/>
      <c r="T87" s="196">
        <f>T88+T133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71</v>
      </c>
      <c r="AU87" s="19" t="s">
        <v>122</v>
      </c>
      <c r="BK87" s="197">
        <f>BK88+BK133</f>
        <v>0</v>
      </c>
    </row>
    <row r="88" spans="1:63" s="12" customFormat="1" ht="25.9" customHeight="1">
      <c r="A88" s="12"/>
      <c r="B88" s="198"/>
      <c r="C88" s="199"/>
      <c r="D88" s="200" t="s">
        <v>71</v>
      </c>
      <c r="E88" s="201" t="s">
        <v>3074</v>
      </c>
      <c r="F88" s="201" t="s">
        <v>3075</v>
      </c>
      <c r="G88" s="199"/>
      <c r="H88" s="199"/>
      <c r="I88" s="202"/>
      <c r="J88" s="203">
        <f>BK88</f>
        <v>0</v>
      </c>
      <c r="K88" s="199"/>
      <c r="L88" s="204"/>
      <c r="M88" s="205"/>
      <c r="N88" s="206"/>
      <c r="O88" s="206"/>
      <c r="P88" s="207">
        <f>SUM(P89:P132)</f>
        <v>0</v>
      </c>
      <c r="Q88" s="206"/>
      <c r="R88" s="207">
        <f>SUM(R89:R132)</f>
        <v>0</v>
      </c>
      <c r="S88" s="206"/>
      <c r="T88" s="208">
        <f>SUM(T89:T132)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9" t="s">
        <v>79</v>
      </c>
      <c r="AT88" s="210" t="s">
        <v>71</v>
      </c>
      <c r="AU88" s="210" t="s">
        <v>72</v>
      </c>
      <c r="AY88" s="209" t="s">
        <v>163</v>
      </c>
      <c r="BK88" s="211">
        <f>SUM(BK89:BK132)</f>
        <v>0</v>
      </c>
    </row>
    <row r="89" spans="1:65" s="2" customFormat="1" ht="16.5" customHeight="1">
      <c r="A89" s="40"/>
      <c r="B89" s="41"/>
      <c r="C89" s="214" t="s">
        <v>79</v>
      </c>
      <c r="D89" s="214" t="s">
        <v>165</v>
      </c>
      <c r="E89" s="215" t="s">
        <v>630</v>
      </c>
      <c r="F89" s="216" t="s">
        <v>3076</v>
      </c>
      <c r="G89" s="217" t="s">
        <v>232</v>
      </c>
      <c r="H89" s="218">
        <v>160</v>
      </c>
      <c r="I89" s="219"/>
      <c r="J89" s="220">
        <f>ROUND(I89*H89,2)</f>
        <v>0</v>
      </c>
      <c r="K89" s="216" t="s">
        <v>19</v>
      </c>
      <c r="L89" s="46"/>
      <c r="M89" s="221" t="s">
        <v>19</v>
      </c>
      <c r="N89" s="222" t="s">
        <v>43</v>
      </c>
      <c r="O89" s="86"/>
      <c r="P89" s="223">
        <f>O89*H89</f>
        <v>0</v>
      </c>
      <c r="Q89" s="223">
        <v>0</v>
      </c>
      <c r="R89" s="223">
        <f>Q89*H89</f>
        <v>0</v>
      </c>
      <c r="S89" s="223">
        <v>0</v>
      </c>
      <c r="T89" s="224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25" t="s">
        <v>170</v>
      </c>
      <c r="AT89" s="225" t="s">
        <v>165</v>
      </c>
      <c r="AU89" s="225" t="s">
        <v>79</v>
      </c>
      <c r="AY89" s="19" t="s">
        <v>163</v>
      </c>
      <c r="BE89" s="226">
        <f>IF(N89="základní",J89,0)</f>
        <v>0</v>
      </c>
      <c r="BF89" s="226">
        <f>IF(N89="snížená",J89,0)</f>
        <v>0</v>
      </c>
      <c r="BG89" s="226">
        <f>IF(N89="zákl. přenesená",J89,0)</f>
        <v>0</v>
      </c>
      <c r="BH89" s="226">
        <f>IF(N89="sníž. přenesená",J89,0)</f>
        <v>0</v>
      </c>
      <c r="BI89" s="226">
        <f>IF(N89="nulová",J89,0)</f>
        <v>0</v>
      </c>
      <c r="BJ89" s="19" t="s">
        <v>79</v>
      </c>
      <c r="BK89" s="226">
        <f>ROUND(I89*H89,2)</f>
        <v>0</v>
      </c>
      <c r="BL89" s="19" t="s">
        <v>170</v>
      </c>
      <c r="BM89" s="225" t="s">
        <v>81</v>
      </c>
    </row>
    <row r="90" spans="1:47" s="2" customFormat="1" ht="12">
      <c r="A90" s="40"/>
      <c r="B90" s="41"/>
      <c r="C90" s="42"/>
      <c r="D90" s="227" t="s">
        <v>172</v>
      </c>
      <c r="E90" s="42"/>
      <c r="F90" s="228" t="s">
        <v>3076</v>
      </c>
      <c r="G90" s="42"/>
      <c r="H90" s="42"/>
      <c r="I90" s="229"/>
      <c r="J90" s="42"/>
      <c r="K90" s="42"/>
      <c r="L90" s="46"/>
      <c r="M90" s="230"/>
      <c r="N90" s="231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172</v>
      </c>
      <c r="AU90" s="19" t="s">
        <v>79</v>
      </c>
    </row>
    <row r="91" spans="1:65" s="2" customFormat="1" ht="16.5" customHeight="1">
      <c r="A91" s="40"/>
      <c r="B91" s="41"/>
      <c r="C91" s="214" t="s">
        <v>81</v>
      </c>
      <c r="D91" s="214" t="s">
        <v>165</v>
      </c>
      <c r="E91" s="215" t="s">
        <v>636</v>
      </c>
      <c r="F91" s="216" t="s">
        <v>3077</v>
      </c>
      <c r="G91" s="217" t="s">
        <v>232</v>
      </c>
      <c r="H91" s="218">
        <v>36</v>
      </c>
      <c r="I91" s="219"/>
      <c r="J91" s="220">
        <f>ROUND(I91*H91,2)</f>
        <v>0</v>
      </c>
      <c r="K91" s="216" t="s">
        <v>19</v>
      </c>
      <c r="L91" s="46"/>
      <c r="M91" s="221" t="s">
        <v>19</v>
      </c>
      <c r="N91" s="222" t="s">
        <v>43</v>
      </c>
      <c r="O91" s="86"/>
      <c r="P91" s="223">
        <f>O91*H91</f>
        <v>0</v>
      </c>
      <c r="Q91" s="223">
        <v>0</v>
      </c>
      <c r="R91" s="223">
        <f>Q91*H91</f>
        <v>0</v>
      </c>
      <c r="S91" s="223">
        <v>0</v>
      </c>
      <c r="T91" s="224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25" t="s">
        <v>170</v>
      </c>
      <c r="AT91" s="225" t="s">
        <v>165</v>
      </c>
      <c r="AU91" s="225" t="s">
        <v>79</v>
      </c>
      <c r="AY91" s="19" t="s">
        <v>163</v>
      </c>
      <c r="BE91" s="226">
        <f>IF(N91="základní",J91,0)</f>
        <v>0</v>
      </c>
      <c r="BF91" s="226">
        <f>IF(N91="snížená",J91,0)</f>
        <v>0</v>
      </c>
      <c r="BG91" s="226">
        <f>IF(N91="zákl. přenesená",J91,0)</f>
        <v>0</v>
      </c>
      <c r="BH91" s="226">
        <f>IF(N91="sníž. přenesená",J91,0)</f>
        <v>0</v>
      </c>
      <c r="BI91" s="226">
        <f>IF(N91="nulová",J91,0)</f>
        <v>0</v>
      </c>
      <c r="BJ91" s="19" t="s">
        <v>79</v>
      </c>
      <c r="BK91" s="226">
        <f>ROUND(I91*H91,2)</f>
        <v>0</v>
      </c>
      <c r="BL91" s="19" t="s">
        <v>170</v>
      </c>
      <c r="BM91" s="225" t="s">
        <v>170</v>
      </c>
    </row>
    <row r="92" spans="1:47" s="2" customFormat="1" ht="12">
      <c r="A92" s="40"/>
      <c r="B92" s="41"/>
      <c r="C92" s="42"/>
      <c r="D92" s="227" t="s">
        <v>172</v>
      </c>
      <c r="E92" s="42"/>
      <c r="F92" s="228" t="s">
        <v>3077</v>
      </c>
      <c r="G92" s="42"/>
      <c r="H92" s="42"/>
      <c r="I92" s="229"/>
      <c r="J92" s="42"/>
      <c r="K92" s="42"/>
      <c r="L92" s="46"/>
      <c r="M92" s="230"/>
      <c r="N92" s="231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172</v>
      </c>
      <c r="AU92" s="19" t="s">
        <v>79</v>
      </c>
    </row>
    <row r="93" spans="1:65" s="2" customFormat="1" ht="16.5" customHeight="1">
      <c r="A93" s="40"/>
      <c r="B93" s="41"/>
      <c r="C93" s="214" t="s">
        <v>181</v>
      </c>
      <c r="D93" s="214" t="s">
        <v>165</v>
      </c>
      <c r="E93" s="215" t="s">
        <v>641</v>
      </c>
      <c r="F93" s="216" t="s">
        <v>3078</v>
      </c>
      <c r="G93" s="217" t="s">
        <v>232</v>
      </c>
      <c r="H93" s="218">
        <v>240</v>
      </c>
      <c r="I93" s="219"/>
      <c r="J93" s="220">
        <f>ROUND(I93*H93,2)</f>
        <v>0</v>
      </c>
      <c r="K93" s="216" t="s">
        <v>19</v>
      </c>
      <c r="L93" s="46"/>
      <c r="M93" s="221" t="s">
        <v>19</v>
      </c>
      <c r="N93" s="222" t="s">
        <v>43</v>
      </c>
      <c r="O93" s="86"/>
      <c r="P93" s="223">
        <f>O93*H93</f>
        <v>0</v>
      </c>
      <c r="Q93" s="223">
        <v>0</v>
      </c>
      <c r="R93" s="223">
        <f>Q93*H93</f>
        <v>0</v>
      </c>
      <c r="S93" s="223">
        <v>0</v>
      </c>
      <c r="T93" s="224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25" t="s">
        <v>170</v>
      </c>
      <c r="AT93" s="225" t="s">
        <v>165</v>
      </c>
      <c r="AU93" s="225" t="s">
        <v>79</v>
      </c>
      <c r="AY93" s="19" t="s">
        <v>163</v>
      </c>
      <c r="BE93" s="226">
        <f>IF(N93="základní",J93,0)</f>
        <v>0</v>
      </c>
      <c r="BF93" s="226">
        <f>IF(N93="snížená",J93,0)</f>
        <v>0</v>
      </c>
      <c r="BG93" s="226">
        <f>IF(N93="zákl. přenesená",J93,0)</f>
        <v>0</v>
      </c>
      <c r="BH93" s="226">
        <f>IF(N93="sníž. přenesená",J93,0)</f>
        <v>0</v>
      </c>
      <c r="BI93" s="226">
        <f>IF(N93="nulová",J93,0)</f>
        <v>0</v>
      </c>
      <c r="BJ93" s="19" t="s">
        <v>79</v>
      </c>
      <c r="BK93" s="226">
        <f>ROUND(I93*H93,2)</f>
        <v>0</v>
      </c>
      <c r="BL93" s="19" t="s">
        <v>170</v>
      </c>
      <c r="BM93" s="225" t="s">
        <v>208</v>
      </c>
    </row>
    <row r="94" spans="1:47" s="2" customFormat="1" ht="12">
      <c r="A94" s="40"/>
      <c r="B94" s="41"/>
      <c r="C94" s="42"/>
      <c r="D94" s="227" t="s">
        <v>172</v>
      </c>
      <c r="E94" s="42"/>
      <c r="F94" s="228" t="s">
        <v>3078</v>
      </c>
      <c r="G94" s="42"/>
      <c r="H94" s="42"/>
      <c r="I94" s="229"/>
      <c r="J94" s="42"/>
      <c r="K94" s="42"/>
      <c r="L94" s="46"/>
      <c r="M94" s="230"/>
      <c r="N94" s="231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172</v>
      </c>
      <c r="AU94" s="19" t="s">
        <v>79</v>
      </c>
    </row>
    <row r="95" spans="1:65" s="2" customFormat="1" ht="16.5" customHeight="1">
      <c r="A95" s="40"/>
      <c r="B95" s="41"/>
      <c r="C95" s="214" t="s">
        <v>170</v>
      </c>
      <c r="D95" s="214" t="s">
        <v>165</v>
      </c>
      <c r="E95" s="215" t="s">
        <v>648</v>
      </c>
      <c r="F95" s="216" t="s">
        <v>3079</v>
      </c>
      <c r="G95" s="217" t="s">
        <v>1532</v>
      </c>
      <c r="H95" s="218">
        <v>11</v>
      </c>
      <c r="I95" s="219"/>
      <c r="J95" s="220">
        <f>ROUND(I95*H95,2)</f>
        <v>0</v>
      </c>
      <c r="K95" s="216" t="s">
        <v>19</v>
      </c>
      <c r="L95" s="46"/>
      <c r="M95" s="221" t="s">
        <v>19</v>
      </c>
      <c r="N95" s="222" t="s">
        <v>43</v>
      </c>
      <c r="O95" s="86"/>
      <c r="P95" s="223">
        <f>O95*H95</f>
        <v>0</v>
      </c>
      <c r="Q95" s="223">
        <v>0</v>
      </c>
      <c r="R95" s="223">
        <f>Q95*H95</f>
        <v>0</v>
      </c>
      <c r="S95" s="223">
        <v>0</v>
      </c>
      <c r="T95" s="224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5" t="s">
        <v>170</v>
      </c>
      <c r="AT95" s="225" t="s">
        <v>165</v>
      </c>
      <c r="AU95" s="225" t="s">
        <v>79</v>
      </c>
      <c r="AY95" s="19" t="s">
        <v>163</v>
      </c>
      <c r="BE95" s="226">
        <f>IF(N95="základní",J95,0)</f>
        <v>0</v>
      </c>
      <c r="BF95" s="226">
        <f>IF(N95="snížená",J95,0)</f>
        <v>0</v>
      </c>
      <c r="BG95" s="226">
        <f>IF(N95="zákl. přenesená",J95,0)</f>
        <v>0</v>
      </c>
      <c r="BH95" s="226">
        <f>IF(N95="sníž. přenesená",J95,0)</f>
        <v>0</v>
      </c>
      <c r="BI95" s="226">
        <f>IF(N95="nulová",J95,0)</f>
        <v>0</v>
      </c>
      <c r="BJ95" s="19" t="s">
        <v>79</v>
      </c>
      <c r="BK95" s="226">
        <f>ROUND(I95*H95,2)</f>
        <v>0</v>
      </c>
      <c r="BL95" s="19" t="s">
        <v>170</v>
      </c>
      <c r="BM95" s="225" t="s">
        <v>220</v>
      </c>
    </row>
    <row r="96" spans="1:47" s="2" customFormat="1" ht="12">
      <c r="A96" s="40"/>
      <c r="B96" s="41"/>
      <c r="C96" s="42"/>
      <c r="D96" s="227" t="s">
        <v>172</v>
      </c>
      <c r="E96" s="42"/>
      <c r="F96" s="228" t="s">
        <v>3079</v>
      </c>
      <c r="G96" s="42"/>
      <c r="H96" s="42"/>
      <c r="I96" s="229"/>
      <c r="J96" s="42"/>
      <c r="K96" s="42"/>
      <c r="L96" s="46"/>
      <c r="M96" s="230"/>
      <c r="N96" s="231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172</v>
      </c>
      <c r="AU96" s="19" t="s">
        <v>79</v>
      </c>
    </row>
    <row r="97" spans="1:65" s="2" customFormat="1" ht="24.15" customHeight="1">
      <c r="A97" s="40"/>
      <c r="B97" s="41"/>
      <c r="C97" s="214" t="s">
        <v>198</v>
      </c>
      <c r="D97" s="214" t="s">
        <v>165</v>
      </c>
      <c r="E97" s="215" t="s">
        <v>652</v>
      </c>
      <c r="F97" s="216" t="s">
        <v>3080</v>
      </c>
      <c r="G97" s="217" t="s">
        <v>1532</v>
      </c>
      <c r="H97" s="218">
        <v>14</v>
      </c>
      <c r="I97" s="219"/>
      <c r="J97" s="220">
        <f>ROUND(I97*H97,2)</f>
        <v>0</v>
      </c>
      <c r="K97" s="216" t="s">
        <v>19</v>
      </c>
      <c r="L97" s="46"/>
      <c r="M97" s="221" t="s">
        <v>19</v>
      </c>
      <c r="N97" s="222" t="s">
        <v>43</v>
      </c>
      <c r="O97" s="86"/>
      <c r="P97" s="223">
        <f>O97*H97</f>
        <v>0</v>
      </c>
      <c r="Q97" s="223">
        <v>0</v>
      </c>
      <c r="R97" s="223">
        <f>Q97*H97</f>
        <v>0</v>
      </c>
      <c r="S97" s="223">
        <v>0</v>
      </c>
      <c r="T97" s="224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5" t="s">
        <v>170</v>
      </c>
      <c r="AT97" s="225" t="s">
        <v>165</v>
      </c>
      <c r="AU97" s="225" t="s">
        <v>79</v>
      </c>
      <c r="AY97" s="19" t="s">
        <v>163</v>
      </c>
      <c r="BE97" s="226">
        <f>IF(N97="základní",J97,0)</f>
        <v>0</v>
      </c>
      <c r="BF97" s="226">
        <f>IF(N97="snížená",J97,0)</f>
        <v>0</v>
      </c>
      <c r="BG97" s="226">
        <f>IF(N97="zákl. přenesená",J97,0)</f>
        <v>0</v>
      </c>
      <c r="BH97" s="226">
        <f>IF(N97="sníž. přenesená",J97,0)</f>
        <v>0</v>
      </c>
      <c r="BI97" s="226">
        <f>IF(N97="nulová",J97,0)</f>
        <v>0</v>
      </c>
      <c r="BJ97" s="19" t="s">
        <v>79</v>
      </c>
      <c r="BK97" s="226">
        <f>ROUND(I97*H97,2)</f>
        <v>0</v>
      </c>
      <c r="BL97" s="19" t="s">
        <v>170</v>
      </c>
      <c r="BM97" s="225" t="s">
        <v>237</v>
      </c>
    </row>
    <row r="98" spans="1:47" s="2" customFormat="1" ht="12">
      <c r="A98" s="40"/>
      <c r="B98" s="41"/>
      <c r="C98" s="42"/>
      <c r="D98" s="227" t="s">
        <v>172</v>
      </c>
      <c r="E98" s="42"/>
      <c r="F98" s="228" t="s">
        <v>3081</v>
      </c>
      <c r="G98" s="42"/>
      <c r="H98" s="42"/>
      <c r="I98" s="229"/>
      <c r="J98" s="42"/>
      <c r="K98" s="42"/>
      <c r="L98" s="46"/>
      <c r="M98" s="230"/>
      <c r="N98" s="231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172</v>
      </c>
      <c r="AU98" s="19" t="s">
        <v>79</v>
      </c>
    </row>
    <row r="99" spans="1:65" s="2" customFormat="1" ht="24.15" customHeight="1">
      <c r="A99" s="40"/>
      <c r="B99" s="41"/>
      <c r="C99" s="214" t="s">
        <v>208</v>
      </c>
      <c r="D99" s="214" t="s">
        <v>165</v>
      </c>
      <c r="E99" s="215" t="s">
        <v>659</v>
      </c>
      <c r="F99" s="216" t="s">
        <v>3082</v>
      </c>
      <c r="G99" s="217" t="s">
        <v>1532</v>
      </c>
      <c r="H99" s="218">
        <v>2</v>
      </c>
      <c r="I99" s="219"/>
      <c r="J99" s="220">
        <f>ROUND(I99*H99,2)</f>
        <v>0</v>
      </c>
      <c r="K99" s="216" t="s">
        <v>19</v>
      </c>
      <c r="L99" s="46"/>
      <c r="M99" s="221" t="s">
        <v>19</v>
      </c>
      <c r="N99" s="222" t="s">
        <v>43</v>
      </c>
      <c r="O99" s="86"/>
      <c r="P99" s="223">
        <f>O99*H99</f>
        <v>0</v>
      </c>
      <c r="Q99" s="223">
        <v>0</v>
      </c>
      <c r="R99" s="223">
        <f>Q99*H99</f>
        <v>0</v>
      </c>
      <c r="S99" s="223">
        <v>0</v>
      </c>
      <c r="T99" s="224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5" t="s">
        <v>170</v>
      </c>
      <c r="AT99" s="225" t="s">
        <v>165</v>
      </c>
      <c r="AU99" s="225" t="s">
        <v>79</v>
      </c>
      <c r="AY99" s="19" t="s">
        <v>163</v>
      </c>
      <c r="BE99" s="226">
        <f>IF(N99="základní",J99,0)</f>
        <v>0</v>
      </c>
      <c r="BF99" s="226">
        <f>IF(N99="snížená",J99,0)</f>
        <v>0</v>
      </c>
      <c r="BG99" s="226">
        <f>IF(N99="zákl. přenesená",J99,0)</f>
        <v>0</v>
      </c>
      <c r="BH99" s="226">
        <f>IF(N99="sníž. přenesená",J99,0)</f>
        <v>0</v>
      </c>
      <c r="BI99" s="226">
        <f>IF(N99="nulová",J99,0)</f>
        <v>0</v>
      </c>
      <c r="BJ99" s="19" t="s">
        <v>79</v>
      </c>
      <c r="BK99" s="226">
        <f>ROUND(I99*H99,2)</f>
        <v>0</v>
      </c>
      <c r="BL99" s="19" t="s">
        <v>170</v>
      </c>
      <c r="BM99" s="225" t="s">
        <v>252</v>
      </c>
    </row>
    <row r="100" spans="1:47" s="2" customFormat="1" ht="12">
      <c r="A100" s="40"/>
      <c r="B100" s="41"/>
      <c r="C100" s="42"/>
      <c r="D100" s="227" t="s">
        <v>172</v>
      </c>
      <c r="E100" s="42"/>
      <c r="F100" s="228" t="s">
        <v>3083</v>
      </c>
      <c r="G100" s="42"/>
      <c r="H100" s="42"/>
      <c r="I100" s="229"/>
      <c r="J100" s="42"/>
      <c r="K100" s="42"/>
      <c r="L100" s="46"/>
      <c r="M100" s="230"/>
      <c r="N100" s="231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172</v>
      </c>
      <c r="AU100" s="19" t="s">
        <v>79</v>
      </c>
    </row>
    <row r="101" spans="1:65" s="2" customFormat="1" ht="24.15" customHeight="1">
      <c r="A101" s="40"/>
      <c r="B101" s="41"/>
      <c r="C101" s="214" t="s">
        <v>214</v>
      </c>
      <c r="D101" s="214" t="s">
        <v>165</v>
      </c>
      <c r="E101" s="215" t="s">
        <v>667</v>
      </c>
      <c r="F101" s="216" t="s">
        <v>3084</v>
      </c>
      <c r="G101" s="217" t="s">
        <v>1532</v>
      </c>
      <c r="H101" s="218">
        <v>1</v>
      </c>
      <c r="I101" s="219"/>
      <c r="J101" s="220">
        <f>ROUND(I101*H101,2)</f>
        <v>0</v>
      </c>
      <c r="K101" s="216" t="s">
        <v>19</v>
      </c>
      <c r="L101" s="46"/>
      <c r="M101" s="221" t="s">
        <v>19</v>
      </c>
      <c r="N101" s="222" t="s">
        <v>43</v>
      </c>
      <c r="O101" s="86"/>
      <c r="P101" s="223">
        <f>O101*H101</f>
        <v>0</v>
      </c>
      <c r="Q101" s="223">
        <v>0</v>
      </c>
      <c r="R101" s="223">
        <f>Q101*H101</f>
        <v>0</v>
      </c>
      <c r="S101" s="223">
        <v>0</v>
      </c>
      <c r="T101" s="224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5" t="s">
        <v>170</v>
      </c>
      <c r="AT101" s="225" t="s">
        <v>165</v>
      </c>
      <c r="AU101" s="225" t="s">
        <v>79</v>
      </c>
      <c r="AY101" s="19" t="s">
        <v>163</v>
      </c>
      <c r="BE101" s="226">
        <f>IF(N101="základní",J101,0)</f>
        <v>0</v>
      </c>
      <c r="BF101" s="226">
        <f>IF(N101="snížená",J101,0)</f>
        <v>0</v>
      </c>
      <c r="BG101" s="226">
        <f>IF(N101="zákl. přenesená",J101,0)</f>
        <v>0</v>
      </c>
      <c r="BH101" s="226">
        <f>IF(N101="sníž. přenesená",J101,0)</f>
        <v>0</v>
      </c>
      <c r="BI101" s="226">
        <f>IF(N101="nulová",J101,0)</f>
        <v>0</v>
      </c>
      <c r="BJ101" s="19" t="s">
        <v>79</v>
      </c>
      <c r="BK101" s="226">
        <f>ROUND(I101*H101,2)</f>
        <v>0</v>
      </c>
      <c r="BL101" s="19" t="s">
        <v>170</v>
      </c>
      <c r="BM101" s="225" t="s">
        <v>265</v>
      </c>
    </row>
    <row r="102" spans="1:47" s="2" customFormat="1" ht="12">
      <c r="A102" s="40"/>
      <c r="B102" s="41"/>
      <c r="C102" s="42"/>
      <c r="D102" s="227" t="s">
        <v>172</v>
      </c>
      <c r="E102" s="42"/>
      <c r="F102" s="228" t="s">
        <v>3085</v>
      </c>
      <c r="G102" s="42"/>
      <c r="H102" s="42"/>
      <c r="I102" s="229"/>
      <c r="J102" s="42"/>
      <c r="K102" s="42"/>
      <c r="L102" s="46"/>
      <c r="M102" s="230"/>
      <c r="N102" s="231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172</v>
      </c>
      <c r="AU102" s="19" t="s">
        <v>79</v>
      </c>
    </row>
    <row r="103" spans="1:65" s="2" customFormat="1" ht="24.15" customHeight="1">
      <c r="A103" s="40"/>
      <c r="B103" s="41"/>
      <c r="C103" s="214" t="s">
        <v>220</v>
      </c>
      <c r="D103" s="214" t="s">
        <v>165</v>
      </c>
      <c r="E103" s="215" t="s">
        <v>674</v>
      </c>
      <c r="F103" s="216" t="s">
        <v>3086</v>
      </c>
      <c r="G103" s="217" t="s">
        <v>1532</v>
      </c>
      <c r="H103" s="218">
        <v>280</v>
      </c>
      <c r="I103" s="219"/>
      <c r="J103" s="220">
        <f>ROUND(I103*H103,2)</f>
        <v>0</v>
      </c>
      <c r="K103" s="216" t="s">
        <v>19</v>
      </c>
      <c r="L103" s="46"/>
      <c r="M103" s="221" t="s">
        <v>19</v>
      </c>
      <c r="N103" s="222" t="s">
        <v>43</v>
      </c>
      <c r="O103" s="86"/>
      <c r="P103" s="223">
        <f>O103*H103</f>
        <v>0</v>
      </c>
      <c r="Q103" s="223">
        <v>0</v>
      </c>
      <c r="R103" s="223">
        <f>Q103*H103</f>
        <v>0</v>
      </c>
      <c r="S103" s="223">
        <v>0</v>
      </c>
      <c r="T103" s="224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5" t="s">
        <v>170</v>
      </c>
      <c r="AT103" s="225" t="s">
        <v>165</v>
      </c>
      <c r="AU103" s="225" t="s">
        <v>79</v>
      </c>
      <c r="AY103" s="19" t="s">
        <v>163</v>
      </c>
      <c r="BE103" s="226">
        <f>IF(N103="základní",J103,0)</f>
        <v>0</v>
      </c>
      <c r="BF103" s="226">
        <f>IF(N103="snížená",J103,0)</f>
        <v>0</v>
      </c>
      <c r="BG103" s="226">
        <f>IF(N103="zákl. přenesená",J103,0)</f>
        <v>0</v>
      </c>
      <c r="BH103" s="226">
        <f>IF(N103="sníž. přenesená",J103,0)</f>
        <v>0</v>
      </c>
      <c r="BI103" s="226">
        <f>IF(N103="nulová",J103,0)</f>
        <v>0</v>
      </c>
      <c r="BJ103" s="19" t="s">
        <v>79</v>
      </c>
      <c r="BK103" s="226">
        <f>ROUND(I103*H103,2)</f>
        <v>0</v>
      </c>
      <c r="BL103" s="19" t="s">
        <v>170</v>
      </c>
      <c r="BM103" s="225" t="s">
        <v>278</v>
      </c>
    </row>
    <row r="104" spans="1:47" s="2" customFormat="1" ht="12">
      <c r="A104" s="40"/>
      <c r="B104" s="41"/>
      <c r="C104" s="42"/>
      <c r="D104" s="227" t="s">
        <v>172</v>
      </c>
      <c r="E104" s="42"/>
      <c r="F104" s="228" t="s">
        <v>3086</v>
      </c>
      <c r="G104" s="42"/>
      <c r="H104" s="42"/>
      <c r="I104" s="229"/>
      <c r="J104" s="42"/>
      <c r="K104" s="42"/>
      <c r="L104" s="46"/>
      <c r="M104" s="230"/>
      <c r="N104" s="231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172</v>
      </c>
      <c r="AU104" s="19" t="s">
        <v>79</v>
      </c>
    </row>
    <row r="105" spans="1:65" s="2" customFormat="1" ht="16.5" customHeight="1">
      <c r="A105" s="40"/>
      <c r="B105" s="41"/>
      <c r="C105" s="214" t="s">
        <v>229</v>
      </c>
      <c r="D105" s="214" t="s">
        <v>165</v>
      </c>
      <c r="E105" s="215" t="s">
        <v>680</v>
      </c>
      <c r="F105" s="216" t="s">
        <v>3087</v>
      </c>
      <c r="G105" s="217" t="s">
        <v>1532</v>
      </c>
      <c r="H105" s="218">
        <v>66</v>
      </c>
      <c r="I105" s="219"/>
      <c r="J105" s="220">
        <f>ROUND(I105*H105,2)</f>
        <v>0</v>
      </c>
      <c r="K105" s="216" t="s">
        <v>19</v>
      </c>
      <c r="L105" s="46"/>
      <c r="M105" s="221" t="s">
        <v>19</v>
      </c>
      <c r="N105" s="222" t="s">
        <v>43</v>
      </c>
      <c r="O105" s="86"/>
      <c r="P105" s="223">
        <f>O105*H105</f>
        <v>0</v>
      </c>
      <c r="Q105" s="223">
        <v>0</v>
      </c>
      <c r="R105" s="223">
        <f>Q105*H105</f>
        <v>0</v>
      </c>
      <c r="S105" s="223">
        <v>0</v>
      </c>
      <c r="T105" s="224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5" t="s">
        <v>170</v>
      </c>
      <c r="AT105" s="225" t="s">
        <v>165</v>
      </c>
      <c r="AU105" s="225" t="s">
        <v>79</v>
      </c>
      <c r="AY105" s="19" t="s">
        <v>163</v>
      </c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19" t="s">
        <v>79</v>
      </c>
      <c r="BK105" s="226">
        <f>ROUND(I105*H105,2)</f>
        <v>0</v>
      </c>
      <c r="BL105" s="19" t="s">
        <v>170</v>
      </c>
      <c r="BM105" s="225" t="s">
        <v>289</v>
      </c>
    </row>
    <row r="106" spans="1:47" s="2" customFormat="1" ht="12">
      <c r="A106" s="40"/>
      <c r="B106" s="41"/>
      <c r="C106" s="42"/>
      <c r="D106" s="227" t="s">
        <v>172</v>
      </c>
      <c r="E106" s="42"/>
      <c r="F106" s="228" t="s">
        <v>3087</v>
      </c>
      <c r="G106" s="42"/>
      <c r="H106" s="42"/>
      <c r="I106" s="229"/>
      <c r="J106" s="42"/>
      <c r="K106" s="42"/>
      <c r="L106" s="46"/>
      <c r="M106" s="230"/>
      <c r="N106" s="231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172</v>
      </c>
      <c r="AU106" s="19" t="s">
        <v>79</v>
      </c>
    </row>
    <row r="107" spans="1:65" s="2" customFormat="1" ht="24.15" customHeight="1">
      <c r="A107" s="40"/>
      <c r="B107" s="41"/>
      <c r="C107" s="214" t="s">
        <v>237</v>
      </c>
      <c r="D107" s="214" t="s">
        <v>165</v>
      </c>
      <c r="E107" s="215" t="s">
        <v>687</v>
      </c>
      <c r="F107" s="216" t="s">
        <v>3088</v>
      </c>
      <c r="G107" s="217" t="s">
        <v>1532</v>
      </c>
      <c r="H107" s="218">
        <v>15</v>
      </c>
      <c r="I107" s="219"/>
      <c r="J107" s="220">
        <f>ROUND(I107*H107,2)</f>
        <v>0</v>
      </c>
      <c r="K107" s="216" t="s">
        <v>19</v>
      </c>
      <c r="L107" s="46"/>
      <c r="M107" s="221" t="s">
        <v>19</v>
      </c>
      <c r="N107" s="222" t="s">
        <v>43</v>
      </c>
      <c r="O107" s="86"/>
      <c r="P107" s="223">
        <f>O107*H107</f>
        <v>0</v>
      </c>
      <c r="Q107" s="223">
        <v>0</v>
      </c>
      <c r="R107" s="223">
        <f>Q107*H107</f>
        <v>0</v>
      </c>
      <c r="S107" s="223">
        <v>0</v>
      </c>
      <c r="T107" s="224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5" t="s">
        <v>170</v>
      </c>
      <c r="AT107" s="225" t="s">
        <v>165</v>
      </c>
      <c r="AU107" s="225" t="s">
        <v>79</v>
      </c>
      <c r="AY107" s="19" t="s">
        <v>163</v>
      </c>
      <c r="BE107" s="226">
        <f>IF(N107="základní",J107,0)</f>
        <v>0</v>
      </c>
      <c r="BF107" s="226">
        <f>IF(N107="snížená",J107,0)</f>
        <v>0</v>
      </c>
      <c r="BG107" s="226">
        <f>IF(N107="zákl. přenesená",J107,0)</f>
        <v>0</v>
      </c>
      <c r="BH107" s="226">
        <f>IF(N107="sníž. přenesená",J107,0)</f>
        <v>0</v>
      </c>
      <c r="BI107" s="226">
        <f>IF(N107="nulová",J107,0)</f>
        <v>0</v>
      </c>
      <c r="BJ107" s="19" t="s">
        <v>79</v>
      </c>
      <c r="BK107" s="226">
        <f>ROUND(I107*H107,2)</f>
        <v>0</v>
      </c>
      <c r="BL107" s="19" t="s">
        <v>170</v>
      </c>
      <c r="BM107" s="225" t="s">
        <v>303</v>
      </c>
    </row>
    <row r="108" spans="1:47" s="2" customFormat="1" ht="12">
      <c r="A108" s="40"/>
      <c r="B108" s="41"/>
      <c r="C108" s="42"/>
      <c r="D108" s="227" t="s">
        <v>172</v>
      </c>
      <c r="E108" s="42"/>
      <c r="F108" s="228" t="s">
        <v>3088</v>
      </c>
      <c r="G108" s="42"/>
      <c r="H108" s="42"/>
      <c r="I108" s="229"/>
      <c r="J108" s="42"/>
      <c r="K108" s="42"/>
      <c r="L108" s="46"/>
      <c r="M108" s="230"/>
      <c r="N108" s="231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172</v>
      </c>
      <c r="AU108" s="19" t="s">
        <v>79</v>
      </c>
    </row>
    <row r="109" spans="1:65" s="2" customFormat="1" ht="24.15" customHeight="1">
      <c r="A109" s="40"/>
      <c r="B109" s="41"/>
      <c r="C109" s="214" t="s">
        <v>245</v>
      </c>
      <c r="D109" s="214" t="s">
        <v>165</v>
      </c>
      <c r="E109" s="215" t="s">
        <v>695</v>
      </c>
      <c r="F109" s="216" t="s">
        <v>3089</v>
      </c>
      <c r="G109" s="217" t="s">
        <v>1532</v>
      </c>
      <c r="H109" s="218">
        <v>12</v>
      </c>
      <c r="I109" s="219"/>
      <c r="J109" s="220">
        <f>ROUND(I109*H109,2)</f>
        <v>0</v>
      </c>
      <c r="K109" s="216" t="s">
        <v>19</v>
      </c>
      <c r="L109" s="46"/>
      <c r="M109" s="221" t="s">
        <v>19</v>
      </c>
      <c r="N109" s="222" t="s">
        <v>43</v>
      </c>
      <c r="O109" s="86"/>
      <c r="P109" s="223">
        <f>O109*H109</f>
        <v>0</v>
      </c>
      <c r="Q109" s="223">
        <v>0</v>
      </c>
      <c r="R109" s="223">
        <f>Q109*H109</f>
        <v>0</v>
      </c>
      <c r="S109" s="223">
        <v>0</v>
      </c>
      <c r="T109" s="224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5" t="s">
        <v>170</v>
      </c>
      <c r="AT109" s="225" t="s">
        <v>165</v>
      </c>
      <c r="AU109" s="225" t="s">
        <v>79</v>
      </c>
      <c r="AY109" s="19" t="s">
        <v>163</v>
      </c>
      <c r="BE109" s="226">
        <f>IF(N109="základní",J109,0)</f>
        <v>0</v>
      </c>
      <c r="BF109" s="226">
        <f>IF(N109="snížená",J109,0)</f>
        <v>0</v>
      </c>
      <c r="BG109" s="226">
        <f>IF(N109="zákl. přenesená",J109,0)</f>
        <v>0</v>
      </c>
      <c r="BH109" s="226">
        <f>IF(N109="sníž. přenesená",J109,0)</f>
        <v>0</v>
      </c>
      <c r="BI109" s="226">
        <f>IF(N109="nulová",J109,0)</f>
        <v>0</v>
      </c>
      <c r="BJ109" s="19" t="s">
        <v>79</v>
      </c>
      <c r="BK109" s="226">
        <f>ROUND(I109*H109,2)</f>
        <v>0</v>
      </c>
      <c r="BL109" s="19" t="s">
        <v>170</v>
      </c>
      <c r="BM109" s="225" t="s">
        <v>314</v>
      </c>
    </row>
    <row r="110" spans="1:47" s="2" customFormat="1" ht="12">
      <c r="A110" s="40"/>
      <c r="B110" s="41"/>
      <c r="C110" s="42"/>
      <c r="D110" s="227" t="s">
        <v>172</v>
      </c>
      <c r="E110" s="42"/>
      <c r="F110" s="228" t="s">
        <v>3089</v>
      </c>
      <c r="G110" s="42"/>
      <c r="H110" s="42"/>
      <c r="I110" s="229"/>
      <c r="J110" s="42"/>
      <c r="K110" s="42"/>
      <c r="L110" s="46"/>
      <c r="M110" s="230"/>
      <c r="N110" s="231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172</v>
      </c>
      <c r="AU110" s="19" t="s">
        <v>79</v>
      </c>
    </row>
    <row r="111" spans="1:65" s="2" customFormat="1" ht="16.5" customHeight="1">
      <c r="A111" s="40"/>
      <c r="B111" s="41"/>
      <c r="C111" s="214" t="s">
        <v>252</v>
      </c>
      <c r="D111" s="214" t="s">
        <v>165</v>
      </c>
      <c r="E111" s="215" t="s">
        <v>701</v>
      </c>
      <c r="F111" s="216" t="s">
        <v>3090</v>
      </c>
      <c r="G111" s="217" t="s">
        <v>1532</v>
      </c>
      <c r="H111" s="218">
        <v>2</v>
      </c>
      <c r="I111" s="219"/>
      <c r="J111" s="220">
        <f>ROUND(I111*H111,2)</f>
        <v>0</v>
      </c>
      <c r="K111" s="216" t="s">
        <v>19</v>
      </c>
      <c r="L111" s="46"/>
      <c r="M111" s="221" t="s">
        <v>19</v>
      </c>
      <c r="N111" s="222" t="s">
        <v>43</v>
      </c>
      <c r="O111" s="86"/>
      <c r="P111" s="223">
        <f>O111*H111</f>
        <v>0</v>
      </c>
      <c r="Q111" s="223">
        <v>0</v>
      </c>
      <c r="R111" s="223">
        <f>Q111*H111</f>
        <v>0</v>
      </c>
      <c r="S111" s="223">
        <v>0</v>
      </c>
      <c r="T111" s="224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5" t="s">
        <v>170</v>
      </c>
      <c r="AT111" s="225" t="s">
        <v>165</v>
      </c>
      <c r="AU111" s="225" t="s">
        <v>79</v>
      </c>
      <c r="AY111" s="19" t="s">
        <v>163</v>
      </c>
      <c r="BE111" s="226">
        <f>IF(N111="základní",J111,0)</f>
        <v>0</v>
      </c>
      <c r="BF111" s="226">
        <f>IF(N111="snížená",J111,0)</f>
        <v>0</v>
      </c>
      <c r="BG111" s="226">
        <f>IF(N111="zákl. přenesená",J111,0)</f>
        <v>0</v>
      </c>
      <c r="BH111" s="226">
        <f>IF(N111="sníž. přenesená",J111,0)</f>
        <v>0</v>
      </c>
      <c r="BI111" s="226">
        <f>IF(N111="nulová",J111,0)</f>
        <v>0</v>
      </c>
      <c r="BJ111" s="19" t="s">
        <v>79</v>
      </c>
      <c r="BK111" s="226">
        <f>ROUND(I111*H111,2)</f>
        <v>0</v>
      </c>
      <c r="BL111" s="19" t="s">
        <v>170</v>
      </c>
      <c r="BM111" s="225" t="s">
        <v>326</v>
      </c>
    </row>
    <row r="112" spans="1:47" s="2" customFormat="1" ht="12">
      <c r="A112" s="40"/>
      <c r="B112" s="41"/>
      <c r="C112" s="42"/>
      <c r="D112" s="227" t="s">
        <v>172</v>
      </c>
      <c r="E112" s="42"/>
      <c r="F112" s="228" t="s">
        <v>3090</v>
      </c>
      <c r="G112" s="42"/>
      <c r="H112" s="42"/>
      <c r="I112" s="229"/>
      <c r="J112" s="42"/>
      <c r="K112" s="42"/>
      <c r="L112" s="46"/>
      <c r="M112" s="230"/>
      <c r="N112" s="231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172</v>
      </c>
      <c r="AU112" s="19" t="s">
        <v>79</v>
      </c>
    </row>
    <row r="113" spans="1:65" s="2" customFormat="1" ht="16.5" customHeight="1">
      <c r="A113" s="40"/>
      <c r="B113" s="41"/>
      <c r="C113" s="214" t="s">
        <v>258</v>
      </c>
      <c r="D113" s="214" t="s">
        <v>165</v>
      </c>
      <c r="E113" s="215" t="s">
        <v>706</v>
      </c>
      <c r="F113" s="216" t="s">
        <v>3091</v>
      </c>
      <c r="G113" s="217" t="s">
        <v>1532</v>
      </c>
      <c r="H113" s="218">
        <v>66</v>
      </c>
      <c r="I113" s="219"/>
      <c r="J113" s="220">
        <f>ROUND(I113*H113,2)</f>
        <v>0</v>
      </c>
      <c r="K113" s="216" t="s">
        <v>19</v>
      </c>
      <c r="L113" s="46"/>
      <c r="M113" s="221" t="s">
        <v>19</v>
      </c>
      <c r="N113" s="222" t="s">
        <v>43</v>
      </c>
      <c r="O113" s="86"/>
      <c r="P113" s="223">
        <f>O113*H113</f>
        <v>0</v>
      </c>
      <c r="Q113" s="223">
        <v>0</v>
      </c>
      <c r="R113" s="223">
        <f>Q113*H113</f>
        <v>0</v>
      </c>
      <c r="S113" s="223">
        <v>0</v>
      </c>
      <c r="T113" s="224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5" t="s">
        <v>170</v>
      </c>
      <c r="AT113" s="225" t="s">
        <v>165</v>
      </c>
      <c r="AU113" s="225" t="s">
        <v>79</v>
      </c>
      <c r="AY113" s="19" t="s">
        <v>163</v>
      </c>
      <c r="BE113" s="226">
        <f>IF(N113="základní",J113,0)</f>
        <v>0</v>
      </c>
      <c r="BF113" s="226">
        <f>IF(N113="snížená",J113,0)</f>
        <v>0</v>
      </c>
      <c r="BG113" s="226">
        <f>IF(N113="zákl. přenesená",J113,0)</f>
        <v>0</v>
      </c>
      <c r="BH113" s="226">
        <f>IF(N113="sníž. přenesená",J113,0)</f>
        <v>0</v>
      </c>
      <c r="BI113" s="226">
        <f>IF(N113="nulová",J113,0)</f>
        <v>0</v>
      </c>
      <c r="BJ113" s="19" t="s">
        <v>79</v>
      </c>
      <c r="BK113" s="226">
        <f>ROUND(I113*H113,2)</f>
        <v>0</v>
      </c>
      <c r="BL113" s="19" t="s">
        <v>170</v>
      </c>
      <c r="BM113" s="225" t="s">
        <v>342</v>
      </c>
    </row>
    <row r="114" spans="1:47" s="2" customFormat="1" ht="12">
      <c r="A114" s="40"/>
      <c r="B114" s="41"/>
      <c r="C114" s="42"/>
      <c r="D114" s="227" t="s">
        <v>172</v>
      </c>
      <c r="E114" s="42"/>
      <c r="F114" s="228" t="s">
        <v>3091</v>
      </c>
      <c r="G114" s="42"/>
      <c r="H114" s="42"/>
      <c r="I114" s="229"/>
      <c r="J114" s="42"/>
      <c r="K114" s="42"/>
      <c r="L114" s="46"/>
      <c r="M114" s="230"/>
      <c r="N114" s="231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172</v>
      </c>
      <c r="AU114" s="19" t="s">
        <v>79</v>
      </c>
    </row>
    <row r="115" spans="1:65" s="2" customFormat="1" ht="16.5" customHeight="1">
      <c r="A115" s="40"/>
      <c r="B115" s="41"/>
      <c r="C115" s="214" t="s">
        <v>265</v>
      </c>
      <c r="D115" s="214" t="s">
        <v>165</v>
      </c>
      <c r="E115" s="215" t="s">
        <v>713</v>
      </c>
      <c r="F115" s="216" t="s">
        <v>3092</v>
      </c>
      <c r="G115" s="217" t="s">
        <v>1532</v>
      </c>
      <c r="H115" s="218">
        <v>11</v>
      </c>
      <c r="I115" s="219"/>
      <c r="J115" s="220">
        <f>ROUND(I115*H115,2)</f>
        <v>0</v>
      </c>
      <c r="K115" s="216" t="s">
        <v>19</v>
      </c>
      <c r="L115" s="46"/>
      <c r="M115" s="221" t="s">
        <v>19</v>
      </c>
      <c r="N115" s="222" t="s">
        <v>43</v>
      </c>
      <c r="O115" s="86"/>
      <c r="P115" s="223">
        <f>O115*H115</f>
        <v>0</v>
      </c>
      <c r="Q115" s="223">
        <v>0</v>
      </c>
      <c r="R115" s="223">
        <f>Q115*H115</f>
        <v>0</v>
      </c>
      <c r="S115" s="223">
        <v>0</v>
      </c>
      <c r="T115" s="224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5" t="s">
        <v>170</v>
      </c>
      <c r="AT115" s="225" t="s">
        <v>165</v>
      </c>
      <c r="AU115" s="225" t="s">
        <v>79</v>
      </c>
      <c r="AY115" s="19" t="s">
        <v>163</v>
      </c>
      <c r="BE115" s="226">
        <f>IF(N115="základní",J115,0)</f>
        <v>0</v>
      </c>
      <c r="BF115" s="226">
        <f>IF(N115="snížená",J115,0)</f>
        <v>0</v>
      </c>
      <c r="BG115" s="226">
        <f>IF(N115="zákl. přenesená",J115,0)</f>
        <v>0</v>
      </c>
      <c r="BH115" s="226">
        <f>IF(N115="sníž. přenesená",J115,0)</f>
        <v>0</v>
      </c>
      <c r="BI115" s="226">
        <f>IF(N115="nulová",J115,0)</f>
        <v>0</v>
      </c>
      <c r="BJ115" s="19" t="s">
        <v>79</v>
      </c>
      <c r="BK115" s="226">
        <f>ROUND(I115*H115,2)</f>
        <v>0</v>
      </c>
      <c r="BL115" s="19" t="s">
        <v>170</v>
      </c>
      <c r="BM115" s="225" t="s">
        <v>355</v>
      </c>
    </row>
    <row r="116" spans="1:47" s="2" customFormat="1" ht="12">
      <c r="A116" s="40"/>
      <c r="B116" s="41"/>
      <c r="C116" s="42"/>
      <c r="D116" s="227" t="s">
        <v>172</v>
      </c>
      <c r="E116" s="42"/>
      <c r="F116" s="228" t="s">
        <v>3092</v>
      </c>
      <c r="G116" s="42"/>
      <c r="H116" s="42"/>
      <c r="I116" s="229"/>
      <c r="J116" s="42"/>
      <c r="K116" s="42"/>
      <c r="L116" s="46"/>
      <c r="M116" s="230"/>
      <c r="N116" s="231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172</v>
      </c>
      <c r="AU116" s="19" t="s">
        <v>79</v>
      </c>
    </row>
    <row r="117" spans="1:65" s="2" customFormat="1" ht="16.5" customHeight="1">
      <c r="A117" s="40"/>
      <c r="B117" s="41"/>
      <c r="C117" s="214" t="s">
        <v>8</v>
      </c>
      <c r="D117" s="214" t="s">
        <v>165</v>
      </c>
      <c r="E117" s="215" t="s">
        <v>720</v>
      </c>
      <c r="F117" s="216" t="s">
        <v>3093</v>
      </c>
      <c r="G117" s="217" t="s">
        <v>1532</v>
      </c>
      <c r="H117" s="218">
        <v>11</v>
      </c>
      <c r="I117" s="219"/>
      <c r="J117" s="220">
        <f>ROUND(I117*H117,2)</f>
        <v>0</v>
      </c>
      <c r="K117" s="216" t="s">
        <v>19</v>
      </c>
      <c r="L117" s="46"/>
      <c r="M117" s="221" t="s">
        <v>19</v>
      </c>
      <c r="N117" s="222" t="s">
        <v>43</v>
      </c>
      <c r="O117" s="86"/>
      <c r="P117" s="223">
        <f>O117*H117</f>
        <v>0</v>
      </c>
      <c r="Q117" s="223">
        <v>0</v>
      </c>
      <c r="R117" s="223">
        <f>Q117*H117</f>
        <v>0</v>
      </c>
      <c r="S117" s="223">
        <v>0</v>
      </c>
      <c r="T117" s="224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5" t="s">
        <v>170</v>
      </c>
      <c r="AT117" s="225" t="s">
        <v>165</v>
      </c>
      <c r="AU117" s="225" t="s">
        <v>79</v>
      </c>
      <c r="AY117" s="19" t="s">
        <v>163</v>
      </c>
      <c r="BE117" s="226">
        <f>IF(N117="základní",J117,0)</f>
        <v>0</v>
      </c>
      <c r="BF117" s="226">
        <f>IF(N117="snížená",J117,0)</f>
        <v>0</v>
      </c>
      <c r="BG117" s="226">
        <f>IF(N117="zákl. přenesená",J117,0)</f>
        <v>0</v>
      </c>
      <c r="BH117" s="226">
        <f>IF(N117="sníž. přenesená",J117,0)</f>
        <v>0</v>
      </c>
      <c r="BI117" s="226">
        <f>IF(N117="nulová",J117,0)</f>
        <v>0</v>
      </c>
      <c r="BJ117" s="19" t="s">
        <v>79</v>
      </c>
      <c r="BK117" s="226">
        <f>ROUND(I117*H117,2)</f>
        <v>0</v>
      </c>
      <c r="BL117" s="19" t="s">
        <v>170</v>
      </c>
      <c r="BM117" s="225" t="s">
        <v>368</v>
      </c>
    </row>
    <row r="118" spans="1:47" s="2" customFormat="1" ht="12">
      <c r="A118" s="40"/>
      <c r="B118" s="41"/>
      <c r="C118" s="42"/>
      <c r="D118" s="227" t="s">
        <v>172</v>
      </c>
      <c r="E118" s="42"/>
      <c r="F118" s="228" t="s">
        <v>3093</v>
      </c>
      <c r="G118" s="42"/>
      <c r="H118" s="42"/>
      <c r="I118" s="229"/>
      <c r="J118" s="42"/>
      <c r="K118" s="42"/>
      <c r="L118" s="46"/>
      <c r="M118" s="230"/>
      <c r="N118" s="231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172</v>
      </c>
      <c r="AU118" s="19" t="s">
        <v>79</v>
      </c>
    </row>
    <row r="119" spans="1:65" s="2" customFormat="1" ht="16.5" customHeight="1">
      <c r="A119" s="40"/>
      <c r="B119" s="41"/>
      <c r="C119" s="214" t="s">
        <v>278</v>
      </c>
      <c r="D119" s="214" t="s">
        <v>165</v>
      </c>
      <c r="E119" s="215" t="s">
        <v>726</v>
      </c>
      <c r="F119" s="216" t="s">
        <v>3094</v>
      </c>
      <c r="G119" s="217" t="s">
        <v>1532</v>
      </c>
      <c r="H119" s="218">
        <v>22</v>
      </c>
      <c r="I119" s="219"/>
      <c r="J119" s="220">
        <f>ROUND(I119*H119,2)</f>
        <v>0</v>
      </c>
      <c r="K119" s="216" t="s">
        <v>19</v>
      </c>
      <c r="L119" s="46"/>
      <c r="M119" s="221" t="s">
        <v>19</v>
      </c>
      <c r="N119" s="222" t="s">
        <v>43</v>
      </c>
      <c r="O119" s="86"/>
      <c r="P119" s="223">
        <f>O119*H119</f>
        <v>0</v>
      </c>
      <c r="Q119" s="223">
        <v>0</v>
      </c>
      <c r="R119" s="223">
        <f>Q119*H119</f>
        <v>0</v>
      </c>
      <c r="S119" s="223">
        <v>0</v>
      </c>
      <c r="T119" s="224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5" t="s">
        <v>170</v>
      </c>
      <c r="AT119" s="225" t="s">
        <v>165</v>
      </c>
      <c r="AU119" s="225" t="s">
        <v>79</v>
      </c>
      <c r="AY119" s="19" t="s">
        <v>163</v>
      </c>
      <c r="BE119" s="226">
        <f>IF(N119="základní",J119,0)</f>
        <v>0</v>
      </c>
      <c r="BF119" s="226">
        <f>IF(N119="snížená",J119,0)</f>
        <v>0</v>
      </c>
      <c r="BG119" s="226">
        <f>IF(N119="zákl. přenesená",J119,0)</f>
        <v>0</v>
      </c>
      <c r="BH119" s="226">
        <f>IF(N119="sníž. přenesená",J119,0)</f>
        <v>0</v>
      </c>
      <c r="BI119" s="226">
        <f>IF(N119="nulová",J119,0)</f>
        <v>0</v>
      </c>
      <c r="BJ119" s="19" t="s">
        <v>79</v>
      </c>
      <c r="BK119" s="226">
        <f>ROUND(I119*H119,2)</f>
        <v>0</v>
      </c>
      <c r="BL119" s="19" t="s">
        <v>170</v>
      </c>
      <c r="BM119" s="225" t="s">
        <v>381</v>
      </c>
    </row>
    <row r="120" spans="1:47" s="2" customFormat="1" ht="12">
      <c r="A120" s="40"/>
      <c r="B120" s="41"/>
      <c r="C120" s="42"/>
      <c r="D120" s="227" t="s">
        <v>172</v>
      </c>
      <c r="E120" s="42"/>
      <c r="F120" s="228" t="s">
        <v>3094</v>
      </c>
      <c r="G120" s="42"/>
      <c r="H120" s="42"/>
      <c r="I120" s="229"/>
      <c r="J120" s="42"/>
      <c r="K120" s="42"/>
      <c r="L120" s="46"/>
      <c r="M120" s="230"/>
      <c r="N120" s="231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172</v>
      </c>
      <c r="AU120" s="19" t="s">
        <v>79</v>
      </c>
    </row>
    <row r="121" spans="1:65" s="2" customFormat="1" ht="24.15" customHeight="1">
      <c r="A121" s="40"/>
      <c r="B121" s="41"/>
      <c r="C121" s="214" t="s">
        <v>188</v>
      </c>
      <c r="D121" s="214" t="s">
        <v>165</v>
      </c>
      <c r="E121" s="215" t="s">
        <v>730</v>
      </c>
      <c r="F121" s="216" t="s">
        <v>3095</v>
      </c>
      <c r="G121" s="217" t="s">
        <v>1532</v>
      </c>
      <c r="H121" s="218">
        <v>22</v>
      </c>
      <c r="I121" s="219"/>
      <c r="J121" s="220">
        <f>ROUND(I121*H121,2)</f>
        <v>0</v>
      </c>
      <c r="K121" s="216" t="s">
        <v>19</v>
      </c>
      <c r="L121" s="46"/>
      <c r="M121" s="221" t="s">
        <v>19</v>
      </c>
      <c r="N121" s="222" t="s">
        <v>43</v>
      </c>
      <c r="O121" s="86"/>
      <c r="P121" s="223">
        <f>O121*H121</f>
        <v>0</v>
      </c>
      <c r="Q121" s="223">
        <v>0</v>
      </c>
      <c r="R121" s="223">
        <f>Q121*H121</f>
        <v>0</v>
      </c>
      <c r="S121" s="223">
        <v>0</v>
      </c>
      <c r="T121" s="224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5" t="s">
        <v>170</v>
      </c>
      <c r="AT121" s="225" t="s">
        <v>165</v>
      </c>
      <c r="AU121" s="225" t="s">
        <v>79</v>
      </c>
      <c r="AY121" s="19" t="s">
        <v>163</v>
      </c>
      <c r="BE121" s="226">
        <f>IF(N121="základní",J121,0)</f>
        <v>0</v>
      </c>
      <c r="BF121" s="226">
        <f>IF(N121="snížená",J121,0)</f>
        <v>0</v>
      </c>
      <c r="BG121" s="226">
        <f>IF(N121="zákl. přenesená",J121,0)</f>
        <v>0</v>
      </c>
      <c r="BH121" s="226">
        <f>IF(N121="sníž. přenesená",J121,0)</f>
        <v>0</v>
      </c>
      <c r="BI121" s="226">
        <f>IF(N121="nulová",J121,0)</f>
        <v>0</v>
      </c>
      <c r="BJ121" s="19" t="s">
        <v>79</v>
      </c>
      <c r="BK121" s="226">
        <f>ROUND(I121*H121,2)</f>
        <v>0</v>
      </c>
      <c r="BL121" s="19" t="s">
        <v>170</v>
      </c>
      <c r="BM121" s="225" t="s">
        <v>396</v>
      </c>
    </row>
    <row r="122" spans="1:47" s="2" customFormat="1" ht="12">
      <c r="A122" s="40"/>
      <c r="B122" s="41"/>
      <c r="C122" s="42"/>
      <c r="D122" s="227" t="s">
        <v>172</v>
      </c>
      <c r="E122" s="42"/>
      <c r="F122" s="228" t="s">
        <v>3095</v>
      </c>
      <c r="G122" s="42"/>
      <c r="H122" s="42"/>
      <c r="I122" s="229"/>
      <c r="J122" s="42"/>
      <c r="K122" s="42"/>
      <c r="L122" s="46"/>
      <c r="M122" s="230"/>
      <c r="N122" s="231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172</v>
      </c>
      <c r="AU122" s="19" t="s">
        <v>79</v>
      </c>
    </row>
    <row r="123" spans="1:65" s="2" customFormat="1" ht="16.5" customHeight="1">
      <c r="A123" s="40"/>
      <c r="B123" s="41"/>
      <c r="C123" s="214" t="s">
        <v>289</v>
      </c>
      <c r="D123" s="214" t="s">
        <v>165</v>
      </c>
      <c r="E123" s="215" t="s">
        <v>737</v>
      </c>
      <c r="F123" s="216" t="s">
        <v>3096</v>
      </c>
      <c r="G123" s="217" t="s">
        <v>1532</v>
      </c>
      <c r="H123" s="218">
        <v>11</v>
      </c>
      <c r="I123" s="219"/>
      <c r="J123" s="220">
        <f>ROUND(I123*H123,2)</f>
        <v>0</v>
      </c>
      <c r="K123" s="216" t="s">
        <v>19</v>
      </c>
      <c r="L123" s="46"/>
      <c r="M123" s="221" t="s">
        <v>19</v>
      </c>
      <c r="N123" s="222" t="s">
        <v>43</v>
      </c>
      <c r="O123" s="86"/>
      <c r="P123" s="223">
        <f>O123*H123</f>
        <v>0</v>
      </c>
      <c r="Q123" s="223">
        <v>0</v>
      </c>
      <c r="R123" s="223">
        <f>Q123*H123</f>
        <v>0</v>
      </c>
      <c r="S123" s="223">
        <v>0</v>
      </c>
      <c r="T123" s="224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5" t="s">
        <v>170</v>
      </c>
      <c r="AT123" s="225" t="s">
        <v>165</v>
      </c>
      <c r="AU123" s="225" t="s">
        <v>79</v>
      </c>
      <c r="AY123" s="19" t="s">
        <v>163</v>
      </c>
      <c r="BE123" s="226">
        <f>IF(N123="základní",J123,0)</f>
        <v>0</v>
      </c>
      <c r="BF123" s="226">
        <f>IF(N123="snížená",J123,0)</f>
        <v>0</v>
      </c>
      <c r="BG123" s="226">
        <f>IF(N123="zákl. přenesená",J123,0)</f>
        <v>0</v>
      </c>
      <c r="BH123" s="226">
        <f>IF(N123="sníž. přenesená",J123,0)</f>
        <v>0</v>
      </c>
      <c r="BI123" s="226">
        <f>IF(N123="nulová",J123,0)</f>
        <v>0</v>
      </c>
      <c r="BJ123" s="19" t="s">
        <v>79</v>
      </c>
      <c r="BK123" s="226">
        <f>ROUND(I123*H123,2)</f>
        <v>0</v>
      </c>
      <c r="BL123" s="19" t="s">
        <v>170</v>
      </c>
      <c r="BM123" s="225" t="s">
        <v>405</v>
      </c>
    </row>
    <row r="124" spans="1:47" s="2" customFormat="1" ht="12">
      <c r="A124" s="40"/>
      <c r="B124" s="41"/>
      <c r="C124" s="42"/>
      <c r="D124" s="227" t="s">
        <v>172</v>
      </c>
      <c r="E124" s="42"/>
      <c r="F124" s="228" t="s">
        <v>3096</v>
      </c>
      <c r="G124" s="42"/>
      <c r="H124" s="42"/>
      <c r="I124" s="229"/>
      <c r="J124" s="42"/>
      <c r="K124" s="42"/>
      <c r="L124" s="46"/>
      <c r="M124" s="230"/>
      <c r="N124" s="231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172</v>
      </c>
      <c r="AU124" s="19" t="s">
        <v>79</v>
      </c>
    </row>
    <row r="125" spans="1:65" s="2" customFormat="1" ht="16.5" customHeight="1">
      <c r="A125" s="40"/>
      <c r="B125" s="41"/>
      <c r="C125" s="214" t="s">
        <v>294</v>
      </c>
      <c r="D125" s="214" t="s">
        <v>165</v>
      </c>
      <c r="E125" s="215" t="s">
        <v>744</v>
      </c>
      <c r="F125" s="216" t="s">
        <v>3097</v>
      </c>
      <c r="G125" s="217" t="s">
        <v>1546</v>
      </c>
      <c r="H125" s="218">
        <v>1</v>
      </c>
      <c r="I125" s="219"/>
      <c r="J125" s="220">
        <f>ROUND(I125*H125,2)</f>
        <v>0</v>
      </c>
      <c r="K125" s="216" t="s">
        <v>19</v>
      </c>
      <c r="L125" s="46"/>
      <c r="M125" s="221" t="s">
        <v>19</v>
      </c>
      <c r="N125" s="222" t="s">
        <v>43</v>
      </c>
      <c r="O125" s="86"/>
      <c r="P125" s="223">
        <f>O125*H125</f>
        <v>0</v>
      </c>
      <c r="Q125" s="223">
        <v>0</v>
      </c>
      <c r="R125" s="223">
        <f>Q125*H125</f>
        <v>0</v>
      </c>
      <c r="S125" s="223">
        <v>0</v>
      </c>
      <c r="T125" s="224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5" t="s">
        <v>170</v>
      </c>
      <c r="AT125" s="225" t="s">
        <v>165</v>
      </c>
      <c r="AU125" s="225" t="s">
        <v>79</v>
      </c>
      <c r="AY125" s="19" t="s">
        <v>163</v>
      </c>
      <c r="BE125" s="226">
        <f>IF(N125="základní",J125,0)</f>
        <v>0</v>
      </c>
      <c r="BF125" s="226">
        <f>IF(N125="snížená",J125,0)</f>
        <v>0</v>
      </c>
      <c r="BG125" s="226">
        <f>IF(N125="zákl. přenesená",J125,0)</f>
        <v>0</v>
      </c>
      <c r="BH125" s="226">
        <f>IF(N125="sníž. přenesená",J125,0)</f>
        <v>0</v>
      </c>
      <c r="BI125" s="226">
        <f>IF(N125="nulová",J125,0)</f>
        <v>0</v>
      </c>
      <c r="BJ125" s="19" t="s">
        <v>79</v>
      </c>
      <c r="BK125" s="226">
        <f>ROUND(I125*H125,2)</f>
        <v>0</v>
      </c>
      <c r="BL125" s="19" t="s">
        <v>170</v>
      </c>
      <c r="BM125" s="225" t="s">
        <v>420</v>
      </c>
    </row>
    <row r="126" spans="1:47" s="2" customFormat="1" ht="12">
      <c r="A126" s="40"/>
      <c r="B126" s="41"/>
      <c r="C126" s="42"/>
      <c r="D126" s="227" t="s">
        <v>172</v>
      </c>
      <c r="E126" s="42"/>
      <c r="F126" s="228" t="s">
        <v>3097</v>
      </c>
      <c r="G126" s="42"/>
      <c r="H126" s="42"/>
      <c r="I126" s="229"/>
      <c r="J126" s="42"/>
      <c r="K126" s="42"/>
      <c r="L126" s="46"/>
      <c r="M126" s="230"/>
      <c r="N126" s="231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172</v>
      </c>
      <c r="AU126" s="19" t="s">
        <v>79</v>
      </c>
    </row>
    <row r="127" spans="1:65" s="2" customFormat="1" ht="24.15" customHeight="1">
      <c r="A127" s="40"/>
      <c r="B127" s="41"/>
      <c r="C127" s="214" t="s">
        <v>303</v>
      </c>
      <c r="D127" s="214" t="s">
        <v>165</v>
      </c>
      <c r="E127" s="215" t="s">
        <v>752</v>
      </c>
      <c r="F127" s="216" t="s">
        <v>3098</v>
      </c>
      <c r="G127" s="217" t="s">
        <v>1546</v>
      </c>
      <c r="H127" s="218">
        <v>1</v>
      </c>
      <c r="I127" s="219"/>
      <c r="J127" s="220">
        <f>ROUND(I127*H127,2)</f>
        <v>0</v>
      </c>
      <c r="K127" s="216" t="s">
        <v>19</v>
      </c>
      <c r="L127" s="46"/>
      <c r="M127" s="221" t="s">
        <v>19</v>
      </c>
      <c r="N127" s="222" t="s">
        <v>43</v>
      </c>
      <c r="O127" s="86"/>
      <c r="P127" s="223">
        <f>O127*H127</f>
        <v>0</v>
      </c>
      <c r="Q127" s="223">
        <v>0</v>
      </c>
      <c r="R127" s="223">
        <f>Q127*H127</f>
        <v>0</v>
      </c>
      <c r="S127" s="223">
        <v>0</v>
      </c>
      <c r="T127" s="224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5" t="s">
        <v>170</v>
      </c>
      <c r="AT127" s="225" t="s">
        <v>165</v>
      </c>
      <c r="AU127" s="225" t="s">
        <v>79</v>
      </c>
      <c r="AY127" s="19" t="s">
        <v>163</v>
      </c>
      <c r="BE127" s="226">
        <f>IF(N127="základní",J127,0)</f>
        <v>0</v>
      </c>
      <c r="BF127" s="226">
        <f>IF(N127="snížená",J127,0)</f>
        <v>0</v>
      </c>
      <c r="BG127" s="226">
        <f>IF(N127="zákl. přenesená",J127,0)</f>
        <v>0</v>
      </c>
      <c r="BH127" s="226">
        <f>IF(N127="sníž. přenesená",J127,0)</f>
        <v>0</v>
      </c>
      <c r="BI127" s="226">
        <f>IF(N127="nulová",J127,0)</f>
        <v>0</v>
      </c>
      <c r="BJ127" s="19" t="s">
        <v>79</v>
      </c>
      <c r="BK127" s="226">
        <f>ROUND(I127*H127,2)</f>
        <v>0</v>
      </c>
      <c r="BL127" s="19" t="s">
        <v>170</v>
      </c>
      <c r="BM127" s="225" t="s">
        <v>434</v>
      </c>
    </row>
    <row r="128" spans="1:47" s="2" customFormat="1" ht="12">
      <c r="A128" s="40"/>
      <c r="B128" s="41"/>
      <c r="C128" s="42"/>
      <c r="D128" s="227" t="s">
        <v>172</v>
      </c>
      <c r="E128" s="42"/>
      <c r="F128" s="228" t="s">
        <v>3098</v>
      </c>
      <c r="G128" s="42"/>
      <c r="H128" s="42"/>
      <c r="I128" s="229"/>
      <c r="J128" s="42"/>
      <c r="K128" s="42"/>
      <c r="L128" s="46"/>
      <c r="M128" s="230"/>
      <c r="N128" s="231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172</v>
      </c>
      <c r="AU128" s="19" t="s">
        <v>79</v>
      </c>
    </row>
    <row r="129" spans="1:65" s="2" customFormat="1" ht="24.15" customHeight="1">
      <c r="A129" s="40"/>
      <c r="B129" s="41"/>
      <c r="C129" s="214" t="s">
        <v>7</v>
      </c>
      <c r="D129" s="214" t="s">
        <v>165</v>
      </c>
      <c r="E129" s="215" t="s">
        <v>758</v>
      </c>
      <c r="F129" s="216" t="s">
        <v>3099</v>
      </c>
      <c r="G129" s="217" t="s">
        <v>1546</v>
      </c>
      <c r="H129" s="218">
        <v>1</v>
      </c>
      <c r="I129" s="219"/>
      <c r="J129" s="220">
        <f>ROUND(I129*H129,2)</f>
        <v>0</v>
      </c>
      <c r="K129" s="216" t="s">
        <v>19</v>
      </c>
      <c r="L129" s="46"/>
      <c r="M129" s="221" t="s">
        <v>19</v>
      </c>
      <c r="N129" s="222" t="s">
        <v>43</v>
      </c>
      <c r="O129" s="86"/>
      <c r="P129" s="223">
        <f>O129*H129</f>
        <v>0</v>
      </c>
      <c r="Q129" s="223">
        <v>0</v>
      </c>
      <c r="R129" s="223">
        <f>Q129*H129</f>
        <v>0</v>
      </c>
      <c r="S129" s="223">
        <v>0</v>
      </c>
      <c r="T129" s="224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5" t="s">
        <v>170</v>
      </c>
      <c r="AT129" s="225" t="s">
        <v>165</v>
      </c>
      <c r="AU129" s="225" t="s">
        <v>79</v>
      </c>
      <c r="AY129" s="19" t="s">
        <v>163</v>
      </c>
      <c r="BE129" s="226">
        <f>IF(N129="základní",J129,0)</f>
        <v>0</v>
      </c>
      <c r="BF129" s="226">
        <f>IF(N129="snížená",J129,0)</f>
        <v>0</v>
      </c>
      <c r="BG129" s="226">
        <f>IF(N129="zákl. přenesená",J129,0)</f>
        <v>0</v>
      </c>
      <c r="BH129" s="226">
        <f>IF(N129="sníž. přenesená",J129,0)</f>
        <v>0</v>
      </c>
      <c r="BI129" s="226">
        <f>IF(N129="nulová",J129,0)</f>
        <v>0</v>
      </c>
      <c r="BJ129" s="19" t="s">
        <v>79</v>
      </c>
      <c r="BK129" s="226">
        <f>ROUND(I129*H129,2)</f>
        <v>0</v>
      </c>
      <c r="BL129" s="19" t="s">
        <v>170</v>
      </c>
      <c r="BM129" s="225" t="s">
        <v>446</v>
      </c>
    </row>
    <row r="130" spans="1:47" s="2" customFormat="1" ht="12">
      <c r="A130" s="40"/>
      <c r="B130" s="41"/>
      <c r="C130" s="42"/>
      <c r="D130" s="227" t="s">
        <v>172</v>
      </c>
      <c r="E130" s="42"/>
      <c r="F130" s="228" t="s">
        <v>3099</v>
      </c>
      <c r="G130" s="42"/>
      <c r="H130" s="42"/>
      <c r="I130" s="229"/>
      <c r="J130" s="42"/>
      <c r="K130" s="42"/>
      <c r="L130" s="46"/>
      <c r="M130" s="230"/>
      <c r="N130" s="231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172</v>
      </c>
      <c r="AU130" s="19" t="s">
        <v>79</v>
      </c>
    </row>
    <row r="131" spans="1:65" s="2" customFormat="1" ht="16.5" customHeight="1">
      <c r="A131" s="40"/>
      <c r="B131" s="41"/>
      <c r="C131" s="214" t="s">
        <v>314</v>
      </c>
      <c r="D131" s="214" t="s">
        <v>165</v>
      </c>
      <c r="E131" s="215" t="s">
        <v>3100</v>
      </c>
      <c r="F131" s="216" t="s">
        <v>3101</v>
      </c>
      <c r="G131" s="217" t="s">
        <v>310</v>
      </c>
      <c r="H131" s="218">
        <v>1</v>
      </c>
      <c r="I131" s="219"/>
      <c r="J131" s="220">
        <f>ROUND(I131*H131,2)</f>
        <v>0</v>
      </c>
      <c r="K131" s="216" t="s">
        <v>19</v>
      </c>
      <c r="L131" s="46"/>
      <c r="M131" s="221" t="s">
        <v>19</v>
      </c>
      <c r="N131" s="222" t="s">
        <v>43</v>
      </c>
      <c r="O131" s="86"/>
      <c r="P131" s="223">
        <f>O131*H131</f>
        <v>0</v>
      </c>
      <c r="Q131" s="223">
        <v>0</v>
      </c>
      <c r="R131" s="223">
        <f>Q131*H131</f>
        <v>0</v>
      </c>
      <c r="S131" s="223">
        <v>0</v>
      </c>
      <c r="T131" s="224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5" t="s">
        <v>170</v>
      </c>
      <c r="AT131" s="225" t="s">
        <v>165</v>
      </c>
      <c r="AU131" s="225" t="s">
        <v>79</v>
      </c>
      <c r="AY131" s="19" t="s">
        <v>163</v>
      </c>
      <c r="BE131" s="226">
        <f>IF(N131="základní",J131,0)</f>
        <v>0</v>
      </c>
      <c r="BF131" s="226">
        <f>IF(N131="snížená",J131,0)</f>
        <v>0</v>
      </c>
      <c r="BG131" s="226">
        <f>IF(N131="zákl. přenesená",J131,0)</f>
        <v>0</v>
      </c>
      <c r="BH131" s="226">
        <f>IF(N131="sníž. přenesená",J131,0)</f>
        <v>0</v>
      </c>
      <c r="BI131" s="226">
        <f>IF(N131="nulová",J131,0)</f>
        <v>0</v>
      </c>
      <c r="BJ131" s="19" t="s">
        <v>79</v>
      </c>
      <c r="BK131" s="226">
        <f>ROUND(I131*H131,2)</f>
        <v>0</v>
      </c>
      <c r="BL131" s="19" t="s">
        <v>170</v>
      </c>
      <c r="BM131" s="225" t="s">
        <v>459</v>
      </c>
    </row>
    <row r="132" spans="1:47" s="2" customFormat="1" ht="12">
      <c r="A132" s="40"/>
      <c r="B132" s="41"/>
      <c r="C132" s="42"/>
      <c r="D132" s="227" t="s">
        <v>172</v>
      </c>
      <c r="E132" s="42"/>
      <c r="F132" s="228" t="s">
        <v>3101</v>
      </c>
      <c r="G132" s="42"/>
      <c r="H132" s="42"/>
      <c r="I132" s="229"/>
      <c r="J132" s="42"/>
      <c r="K132" s="42"/>
      <c r="L132" s="46"/>
      <c r="M132" s="230"/>
      <c r="N132" s="231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172</v>
      </c>
      <c r="AU132" s="19" t="s">
        <v>79</v>
      </c>
    </row>
    <row r="133" spans="1:63" s="12" customFormat="1" ht="25.9" customHeight="1">
      <c r="A133" s="12"/>
      <c r="B133" s="198"/>
      <c r="C133" s="199"/>
      <c r="D133" s="200" t="s">
        <v>71</v>
      </c>
      <c r="E133" s="201" t="s">
        <v>1583</v>
      </c>
      <c r="F133" s="201" t="s">
        <v>1584</v>
      </c>
      <c r="G133" s="199"/>
      <c r="H133" s="199"/>
      <c r="I133" s="202"/>
      <c r="J133" s="203">
        <f>BK133</f>
        <v>0</v>
      </c>
      <c r="K133" s="199"/>
      <c r="L133" s="204"/>
      <c r="M133" s="205"/>
      <c r="N133" s="206"/>
      <c r="O133" s="206"/>
      <c r="P133" s="207">
        <f>SUM(P134:P139)</f>
        <v>0</v>
      </c>
      <c r="Q133" s="206"/>
      <c r="R133" s="207">
        <f>SUM(R134:R139)</f>
        <v>0</v>
      </c>
      <c r="S133" s="206"/>
      <c r="T133" s="208">
        <f>SUM(T134:T139)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9" t="s">
        <v>79</v>
      </c>
      <c r="AT133" s="210" t="s">
        <v>71</v>
      </c>
      <c r="AU133" s="210" t="s">
        <v>72</v>
      </c>
      <c r="AY133" s="209" t="s">
        <v>163</v>
      </c>
      <c r="BK133" s="211">
        <f>SUM(BK134:BK139)</f>
        <v>0</v>
      </c>
    </row>
    <row r="134" spans="1:65" s="2" customFormat="1" ht="16.5" customHeight="1">
      <c r="A134" s="40"/>
      <c r="B134" s="41"/>
      <c r="C134" s="214" t="s">
        <v>320</v>
      </c>
      <c r="D134" s="214" t="s">
        <v>165</v>
      </c>
      <c r="E134" s="215" t="s">
        <v>834</v>
      </c>
      <c r="F134" s="216" t="s">
        <v>1585</v>
      </c>
      <c r="G134" s="217" t="s">
        <v>1546</v>
      </c>
      <c r="H134" s="218">
        <v>1</v>
      </c>
      <c r="I134" s="219"/>
      <c r="J134" s="220">
        <f>ROUND(I134*H134,2)</f>
        <v>0</v>
      </c>
      <c r="K134" s="216" t="s">
        <v>19</v>
      </c>
      <c r="L134" s="46"/>
      <c r="M134" s="221" t="s">
        <v>19</v>
      </c>
      <c r="N134" s="222" t="s">
        <v>43</v>
      </c>
      <c r="O134" s="86"/>
      <c r="P134" s="223">
        <f>O134*H134</f>
        <v>0</v>
      </c>
      <c r="Q134" s="223">
        <v>0</v>
      </c>
      <c r="R134" s="223">
        <f>Q134*H134</f>
        <v>0</v>
      </c>
      <c r="S134" s="223">
        <v>0</v>
      </c>
      <c r="T134" s="224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5" t="s">
        <v>170</v>
      </c>
      <c r="AT134" s="225" t="s">
        <v>165</v>
      </c>
      <c r="AU134" s="225" t="s">
        <v>79</v>
      </c>
      <c r="AY134" s="19" t="s">
        <v>163</v>
      </c>
      <c r="BE134" s="226">
        <f>IF(N134="základní",J134,0)</f>
        <v>0</v>
      </c>
      <c r="BF134" s="226">
        <f>IF(N134="snížená",J134,0)</f>
        <v>0</v>
      </c>
      <c r="BG134" s="226">
        <f>IF(N134="zákl. přenesená",J134,0)</f>
        <v>0</v>
      </c>
      <c r="BH134" s="226">
        <f>IF(N134="sníž. přenesená",J134,0)</f>
        <v>0</v>
      </c>
      <c r="BI134" s="226">
        <f>IF(N134="nulová",J134,0)</f>
        <v>0</v>
      </c>
      <c r="BJ134" s="19" t="s">
        <v>79</v>
      </c>
      <c r="BK134" s="226">
        <f>ROUND(I134*H134,2)</f>
        <v>0</v>
      </c>
      <c r="BL134" s="19" t="s">
        <v>170</v>
      </c>
      <c r="BM134" s="225" t="s">
        <v>496</v>
      </c>
    </row>
    <row r="135" spans="1:47" s="2" customFormat="1" ht="12">
      <c r="A135" s="40"/>
      <c r="B135" s="41"/>
      <c r="C135" s="42"/>
      <c r="D135" s="227" t="s">
        <v>172</v>
      </c>
      <c r="E135" s="42"/>
      <c r="F135" s="228" t="s">
        <v>1585</v>
      </c>
      <c r="G135" s="42"/>
      <c r="H135" s="42"/>
      <c r="I135" s="229"/>
      <c r="J135" s="42"/>
      <c r="K135" s="42"/>
      <c r="L135" s="46"/>
      <c r="M135" s="230"/>
      <c r="N135" s="231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172</v>
      </c>
      <c r="AU135" s="19" t="s">
        <v>79</v>
      </c>
    </row>
    <row r="136" spans="1:65" s="2" customFormat="1" ht="21.75" customHeight="1">
      <c r="A136" s="40"/>
      <c r="B136" s="41"/>
      <c r="C136" s="214" t="s">
        <v>326</v>
      </c>
      <c r="D136" s="214" t="s">
        <v>165</v>
      </c>
      <c r="E136" s="215" t="s">
        <v>841</v>
      </c>
      <c r="F136" s="216" t="s">
        <v>1586</v>
      </c>
      <c r="G136" s="217" t="s">
        <v>1546</v>
      </c>
      <c r="H136" s="218">
        <v>1</v>
      </c>
      <c r="I136" s="219"/>
      <c r="J136" s="220">
        <f>ROUND(I136*H136,2)</f>
        <v>0</v>
      </c>
      <c r="K136" s="216" t="s">
        <v>19</v>
      </c>
      <c r="L136" s="46"/>
      <c r="M136" s="221" t="s">
        <v>19</v>
      </c>
      <c r="N136" s="222" t="s">
        <v>43</v>
      </c>
      <c r="O136" s="86"/>
      <c r="P136" s="223">
        <f>O136*H136</f>
        <v>0</v>
      </c>
      <c r="Q136" s="223">
        <v>0</v>
      </c>
      <c r="R136" s="223">
        <f>Q136*H136</f>
        <v>0</v>
      </c>
      <c r="S136" s="223">
        <v>0</v>
      </c>
      <c r="T136" s="224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5" t="s">
        <v>170</v>
      </c>
      <c r="AT136" s="225" t="s">
        <v>165</v>
      </c>
      <c r="AU136" s="225" t="s">
        <v>79</v>
      </c>
      <c r="AY136" s="19" t="s">
        <v>163</v>
      </c>
      <c r="BE136" s="226">
        <f>IF(N136="základní",J136,0)</f>
        <v>0</v>
      </c>
      <c r="BF136" s="226">
        <f>IF(N136="snížená",J136,0)</f>
        <v>0</v>
      </c>
      <c r="BG136" s="226">
        <f>IF(N136="zákl. přenesená",J136,0)</f>
        <v>0</v>
      </c>
      <c r="BH136" s="226">
        <f>IF(N136="sníž. přenesená",J136,0)</f>
        <v>0</v>
      </c>
      <c r="BI136" s="226">
        <f>IF(N136="nulová",J136,0)</f>
        <v>0</v>
      </c>
      <c r="BJ136" s="19" t="s">
        <v>79</v>
      </c>
      <c r="BK136" s="226">
        <f>ROUND(I136*H136,2)</f>
        <v>0</v>
      </c>
      <c r="BL136" s="19" t="s">
        <v>170</v>
      </c>
      <c r="BM136" s="225" t="s">
        <v>508</v>
      </c>
    </row>
    <row r="137" spans="1:47" s="2" customFormat="1" ht="12">
      <c r="A137" s="40"/>
      <c r="B137" s="41"/>
      <c r="C137" s="42"/>
      <c r="D137" s="227" t="s">
        <v>172</v>
      </c>
      <c r="E137" s="42"/>
      <c r="F137" s="228" t="s">
        <v>1586</v>
      </c>
      <c r="G137" s="42"/>
      <c r="H137" s="42"/>
      <c r="I137" s="229"/>
      <c r="J137" s="42"/>
      <c r="K137" s="42"/>
      <c r="L137" s="46"/>
      <c r="M137" s="230"/>
      <c r="N137" s="231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172</v>
      </c>
      <c r="AU137" s="19" t="s">
        <v>79</v>
      </c>
    </row>
    <row r="138" spans="1:65" s="2" customFormat="1" ht="16.5" customHeight="1">
      <c r="A138" s="40"/>
      <c r="B138" s="41"/>
      <c r="C138" s="214" t="s">
        <v>332</v>
      </c>
      <c r="D138" s="214" t="s">
        <v>165</v>
      </c>
      <c r="E138" s="215" t="s">
        <v>849</v>
      </c>
      <c r="F138" s="216" t="s">
        <v>1587</v>
      </c>
      <c r="G138" s="217" t="s">
        <v>1546</v>
      </c>
      <c r="H138" s="218">
        <v>1</v>
      </c>
      <c r="I138" s="219"/>
      <c r="J138" s="220">
        <f>ROUND(I138*H138,2)</f>
        <v>0</v>
      </c>
      <c r="K138" s="216" t="s">
        <v>19</v>
      </c>
      <c r="L138" s="46"/>
      <c r="M138" s="221" t="s">
        <v>19</v>
      </c>
      <c r="N138" s="222" t="s">
        <v>43</v>
      </c>
      <c r="O138" s="86"/>
      <c r="P138" s="223">
        <f>O138*H138</f>
        <v>0</v>
      </c>
      <c r="Q138" s="223">
        <v>0</v>
      </c>
      <c r="R138" s="223">
        <f>Q138*H138</f>
        <v>0</v>
      </c>
      <c r="S138" s="223">
        <v>0</v>
      </c>
      <c r="T138" s="224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5" t="s">
        <v>170</v>
      </c>
      <c r="AT138" s="225" t="s">
        <v>165</v>
      </c>
      <c r="AU138" s="225" t="s">
        <v>79</v>
      </c>
      <c r="AY138" s="19" t="s">
        <v>163</v>
      </c>
      <c r="BE138" s="226">
        <f>IF(N138="základní",J138,0)</f>
        <v>0</v>
      </c>
      <c r="BF138" s="226">
        <f>IF(N138="snížená",J138,0)</f>
        <v>0</v>
      </c>
      <c r="BG138" s="226">
        <f>IF(N138="zákl. přenesená",J138,0)</f>
        <v>0</v>
      </c>
      <c r="BH138" s="226">
        <f>IF(N138="sníž. přenesená",J138,0)</f>
        <v>0</v>
      </c>
      <c r="BI138" s="226">
        <f>IF(N138="nulová",J138,0)</f>
        <v>0</v>
      </c>
      <c r="BJ138" s="19" t="s">
        <v>79</v>
      </c>
      <c r="BK138" s="226">
        <f>ROUND(I138*H138,2)</f>
        <v>0</v>
      </c>
      <c r="BL138" s="19" t="s">
        <v>170</v>
      </c>
      <c r="BM138" s="225" t="s">
        <v>520</v>
      </c>
    </row>
    <row r="139" spans="1:47" s="2" customFormat="1" ht="12">
      <c r="A139" s="40"/>
      <c r="B139" s="41"/>
      <c r="C139" s="42"/>
      <c r="D139" s="227" t="s">
        <v>172</v>
      </c>
      <c r="E139" s="42"/>
      <c r="F139" s="228" t="s">
        <v>1587</v>
      </c>
      <c r="G139" s="42"/>
      <c r="H139" s="42"/>
      <c r="I139" s="229"/>
      <c r="J139" s="42"/>
      <c r="K139" s="42"/>
      <c r="L139" s="46"/>
      <c r="M139" s="270"/>
      <c r="N139" s="271"/>
      <c r="O139" s="272"/>
      <c r="P139" s="272"/>
      <c r="Q139" s="272"/>
      <c r="R139" s="272"/>
      <c r="S139" s="272"/>
      <c r="T139" s="273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172</v>
      </c>
      <c r="AU139" s="19" t="s">
        <v>79</v>
      </c>
    </row>
    <row r="140" spans="1:31" s="2" customFormat="1" ht="6.95" customHeight="1">
      <c r="A140" s="40"/>
      <c r="B140" s="61"/>
      <c r="C140" s="62"/>
      <c r="D140" s="62"/>
      <c r="E140" s="62"/>
      <c r="F140" s="62"/>
      <c r="G140" s="62"/>
      <c r="H140" s="62"/>
      <c r="I140" s="62"/>
      <c r="J140" s="62"/>
      <c r="K140" s="62"/>
      <c r="L140" s="46"/>
      <c r="M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</row>
  </sheetData>
  <sheetProtection password="CC35" sheet="1" objects="1" scenarios="1" formatColumns="0" formatRows="0" autoFilter="0"/>
  <autoFilter ref="C86:K13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98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81</v>
      </c>
    </row>
    <row r="4" spans="2:46" s="1" customFormat="1" ht="24.95" customHeight="1">
      <c r="B4" s="22"/>
      <c r="D4" s="142" t="s">
        <v>116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Rekonstrukce školní jídelny ZŠ Špičák R2</v>
      </c>
      <c r="F7" s="144"/>
      <c r="G7" s="144"/>
      <c r="H7" s="144"/>
      <c r="L7" s="22"/>
    </row>
    <row r="8" spans="1:31" s="2" customFormat="1" ht="12" customHeight="1">
      <c r="A8" s="40"/>
      <c r="B8" s="46"/>
      <c r="C8" s="40"/>
      <c r="D8" s="144" t="s">
        <v>117</v>
      </c>
      <c r="E8" s="40"/>
      <c r="F8" s="40"/>
      <c r="G8" s="40"/>
      <c r="H8" s="40"/>
      <c r="I8" s="40"/>
      <c r="J8" s="40"/>
      <c r="K8" s="40"/>
      <c r="L8" s="14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7" t="s">
        <v>3102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4" t="s">
        <v>18</v>
      </c>
      <c r="E11" s="40"/>
      <c r="F11" s="135" t="s">
        <v>19</v>
      </c>
      <c r="G11" s="40"/>
      <c r="H11" s="40"/>
      <c r="I11" s="144" t="s">
        <v>20</v>
      </c>
      <c r="J11" s="135" t="s">
        <v>19</v>
      </c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4" t="s">
        <v>21</v>
      </c>
      <c r="E12" s="40"/>
      <c r="F12" s="135" t="s">
        <v>22</v>
      </c>
      <c r="G12" s="40"/>
      <c r="H12" s="40"/>
      <c r="I12" s="144" t="s">
        <v>23</v>
      </c>
      <c r="J12" s="148" t="str">
        <f>'Rekapitulace stavby'!AN8</f>
        <v>5. 3. 2024</v>
      </c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25</v>
      </c>
      <c r="E14" s="40"/>
      <c r="F14" s="40"/>
      <c r="G14" s="40"/>
      <c r="H14" s="40"/>
      <c r="I14" s="144" t="s">
        <v>26</v>
      </c>
      <c r="J14" s="135" t="s">
        <v>19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27</v>
      </c>
      <c r="F15" s="40"/>
      <c r="G15" s="40"/>
      <c r="H15" s="40"/>
      <c r="I15" s="144" t="s">
        <v>28</v>
      </c>
      <c r="J15" s="135" t="s">
        <v>19</v>
      </c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4" t="s">
        <v>29</v>
      </c>
      <c r="E17" s="40"/>
      <c r="F17" s="40"/>
      <c r="G17" s="40"/>
      <c r="H17" s="40"/>
      <c r="I17" s="144" t="s">
        <v>26</v>
      </c>
      <c r="J17" s="35" t="str">
        <f>'Rekapitulace stavby'!AN13</f>
        <v>Vyplň údaj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4" t="s">
        <v>28</v>
      </c>
      <c r="J18" s="35" t="str">
        <f>'Rekapitulace stavby'!AN14</f>
        <v>Vyplň údaj</v>
      </c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4" t="s">
        <v>31</v>
      </c>
      <c r="E20" s="40"/>
      <c r="F20" s="40"/>
      <c r="G20" s="40"/>
      <c r="H20" s="40"/>
      <c r="I20" s="144" t="s">
        <v>26</v>
      </c>
      <c r="J20" s="135" t="str">
        <f>IF('Rekapitulace stavby'!AN16="","",'Rekapitulace stavby'!AN16)</f>
        <v/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tr">
        <f>IF('Rekapitulace stavby'!E17="","",'Rekapitulace stavby'!E17)</f>
        <v xml:space="preserve"> </v>
      </c>
      <c r="F21" s="40"/>
      <c r="G21" s="40"/>
      <c r="H21" s="40"/>
      <c r="I21" s="144" t="s">
        <v>28</v>
      </c>
      <c r="J21" s="135" t="str">
        <f>IF('Rekapitulace stavby'!AN17="","",'Rekapitulace stavby'!AN17)</f>
        <v/>
      </c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4" t="s">
        <v>34</v>
      </c>
      <c r="E23" s="40"/>
      <c r="F23" s="40"/>
      <c r="G23" s="40"/>
      <c r="H23" s="40"/>
      <c r="I23" s="144" t="s">
        <v>26</v>
      </c>
      <c r="J23" s="135" t="s">
        <v>19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35</v>
      </c>
      <c r="F24" s="40"/>
      <c r="G24" s="40"/>
      <c r="H24" s="40"/>
      <c r="I24" s="144" t="s">
        <v>28</v>
      </c>
      <c r="J24" s="135" t="s">
        <v>19</v>
      </c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4" t="s">
        <v>36</v>
      </c>
      <c r="E26" s="40"/>
      <c r="F26" s="40"/>
      <c r="G26" s="40"/>
      <c r="H26" s="40"/>
      <c r="I26" s="40"/>
      <c r="J26" s="40"/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9"/>
      <c r="B27" s="150"/>
      <c r="C27" s="149"/>
      <c r="D27" s="149"/>
      <c r="E27" s="151" t="s">
        <v>19</v>
      </c>
      <c r="F27" s="151"/>
      <c r="G27" s="151"/>
      <c r="H27" s="151"/>
      <c r="I27" s="149"/>
      <c r="J27" s="149"/>
      <c r="K27" s="149"/>
      <c r="L27" s="152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3"/>
      <c r="E29" s="153"/>
      <c r="F29" s="153"/>
      <c r="G29" s="153"/>
      <c r="H29" s="153"/>
      <c r="I29" s="153"/>
      <c r="J29" s="153"/>
      <c r="K29" s="153"/>
      <c r="L29" s="14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4" t="s">
        <v>38</v>
      </c>
      <c r="E30" s="40"/>
      <c r="F30" s="40"/>
      <c r="G30" s="40"/>
      <c r="H30" s="40"/>
      <c r="I30" s="40"/>
      <c r="J30" s="155">
        <f>ROUND(J88,2)</f>
        <v>0</v>
      </c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6" t="s">
        <v>40</v>
      </c>
      <c r="G32" s="40"/>
      <c r="H32" s="40"/>
      <c r="I32" s="156" t="s">
        <v>39</v>
      </c>
      <c r="J32" s="156" t="s">
        <v>41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7" t="s">
        <v>42</v>
      </c>
      <c r="E33" s="144" t="s">
        <v>43</v>
      </c>
      <c r="F33" s="158">
        <f>ROUND((SUM(BE88:BE224)),2)</f>
        <v>0</v>
      </c>
      <c r="G33" s="40"/>
      <c r="H33" s="40"/>
      <c r="I33" s="159">
        <v>0.21</v>
      </c>
      <c r="J33" s="158">
        <f>ROUND(((SUM(BE88:BE224))*I33),2)</f>
        <v>0</v>
      </c>
      <c r="K33" s="40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4" t="s">
        <v>44</v>
      </c>
      <c r="F34" s="158">
        <f>ROUND((SUM(BF88:BF224)),2)</f>
        <v>0</v>
      </c>
      <c r="G34" s="40"/>
      <c r="H34" s="40"/>
      <c r="I34" s="159">
        <v>0.15</v>
      </c>
      <c r="J34" s="158">
        <f>ROUND(((SUM(BF88:BF224))*I34),2)</f>
        <v>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4" t="s">
        <v>45</v>
      </c>
      <c r="F35" s="158">
        <f>ROUND((SUM(BG88:BG224)),2)</f>
        <v>0</v>
      </c>
      <c r="G35" s="40"/>
      <c r="H35" s="40"/>
      <c r="I35" s="159">
        <v>0.21</v>
      </c>
      <c r="J35" s="158">
        <f>0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4" t="s">
        <v>46</v>
      </c>
      <c r="F36" s="158">
        <f>ROUND((SUM(BH88:BH224)),2)</f>
        <v>0</v>
      </c>
      <c r="G36" s="40"/>
      <c r="H36" s="40"/>
      <c r="I36" s="159">
        <v>0.15</v>
      </c>
      <c r="J36" s="158">
        <f>0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47</v>
      </c>
      <c r="F37" s="158">
        <f>ROUND((SUM(BI88:BI224)),2)</f>
        <v>0</v>
      </c>
      <c r="G37" s="40"/>
      <c r="H37" s="40"/>
      <c r="I37" s="159">
        <v>0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0"/>
      <c r="D39" s="161" t="s">
        <v>48</v>
      </c>
      <c r="E39" s="162"/>
      <c r="F39" s="162"/>
      <c r="G39" s="163" t="s">
        <v>49</v>
      </c>
      <c r="H39" s="164" t="s">
        <v>50</v>
      </c>
      <c r="I39" s="162"/>
      <c r="J39" s="165">
        <f>SUM(J30:J37)</f>
        <v>0</v>
      </c>
      <c r="K39" s="166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119</v>
      </c>
      <c r="D45" s="42"/>
      <c r="E45" s="42"/>
      <c r="F45" s="42"/>
      <c r="G45" s="42"/>
      <c r="H45" s="42"/>
      <c r="I45" s="42"/>
      <c r="J45" s="42"/>
      <c r="K45" s="42"/>
      <c r="L45" s="14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1" t="str">
        <f>E7</f>
        <v>Rekonstrukce školní jídelny ZŠ Špičák R2</v>
      </c>
      <c r="F48" s="34"/>
      <c r="G48" s="34"/>
      <c r="H48" s="34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117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03 - SO 03 Rekonstrukce VZT</v>
      </c>
      <c r="F50" s="42"/>
      <c r="G50" s="42"/>
      <c r="H50" s="42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Česká Lípa</v>
      </c>
      <c r="G52" s="42"/>
      <c r="H52" s="42"/>
      <c r="I52" s="34" t="s">
        <v>23</v>
      </c>
      <c r="J52" s="74" t="str">
        <f>IF(J12="","",J12)</f>
        <v>5. 3. 2024</v>
      </c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Č. Lípa</v>
      </c>
      <c r="G54" s="42"/>
      <c r="H54" s="42"/>
      <c r="I54" s="34" t="s">
        <v>31</v>
      </c>
      <c r="J54" s="38" t="str">
        <f>E21</f>
        <v xml:space="preserve"> </v>
      </c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J. Nešněra</v>
      </c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2" t="s">
        <v>120</v>
      </c>
      <c r="D57" s="173"/>
      <c r="E57" s="173"/>
      <c r="F57" s="173"/>
      <c r="G57" s="173"/>
      <c r="H57" s="173"/>
      <c r="I57" s="173"/>
      <c r="J57" s="174" t="s">
        <v>121</v>
      </c>
      <c r="K57" s="173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5" t="s">
        <v>70</v>
      </c>
      <c r="D59" s="42"/>
      <c r="E59" s="42"/>
      <c r="F59" s="42"/>
      <c r="G59" s="42"/>
      <c r="H59" s="42"/>
      <c r="I59" s="42"/>
      <c r="J59" s="104">
        <f>J88</f>
        <v>0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122</v>
      </c>
    </row>
    <row r="60" spans="1:31" s="9" customFormat="1" ht="24.95" customHeight="1">
      <c r="A60" s="9"/>
      <c r="B60" s="176"/>
      <c r="C60" s="177"/>
      <c r="D60" s="178" t="s">
        <v>123</v>
      </c>
      <c r="E60" s="179"/>
      <c r="F60" s="179"/>
      <c r="G60" s="179"/>
      <c r="H60" s="179"/>
      <c r="I60" s="179"/>
      <c r="J60" s="180">
        <f>J89</f>
        <v>0</v>
      </c>
      <c r="K60" s="177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2"/>
      <c r="C61" s="127"/>
      <c r="D61" s="183" t="s">
        <v>126</v>
      </c>
      <c r="E61" s="184"/>
      <c r="F61" s="184"/>
      <c r="G61" s="184"/>
      <c r="H61" s="184"/>
      <c r="I61" s="184"/>
      <c r="J61" s="185">
        <f>J90</f>
        <v>0</v>
      </c>
      <c r="K61" s="127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2"/>
      <c r="C62" s="127"/>
      <c r="D62" s="183" t="s">
        <v>127</v>
      </c>
      <c r="E62" s="184"/>
      <c r="F62" s="184"/>
      <c r="G62" s="184"/>
      <c r="H62" s="184"/>
      <c r="I62" s="184"/>
      <c r="J62" s="185">
        <f>J118</f>
        <v>0</v>
      </c>
      <c r="K62" s="127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2"/>
      <c r="C63" s="127"/>
      <c r="D63" s="183" t="s">
        <v>129</v>
      </c>
      <c r="E63" s="184"/>
      <c r="F63" s="184"/>
      <c r="G63" s="184"/>
      <c r="H63" s="184"/>
      <c r="I63" s="184"/>
      <c r="J63" s="185">
        <f>J129</f>
        <v>0</v>
      </c>
      <c r="K63" s="127"/>
      <c r="L63" s="18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2"/>
      <c r="C64" s="127"/>
      <c r="D64" s="183" t="s">
        <v>130</v>
      </c>
      <c r="E64" s="184"/>
      <c r="F64" s="184"/>
      <c r="G64" s="184"/>
      <c r="H64" s="184"/>
      <c r="I64" s="184"/>
      <c r="J64" s="185">
        <f>J155</f>
        <v>0</v>
      </c>
      <c r="K64" s="127"/>
      <c r="L64" s="18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2"/>
      <c r="C65" s="127"/>
      <c r="D65" s="183" t="s">
        <v>131</v>
      </c>
      <c r="E65" s="184"/>
      <c r="F65" s="184"/>
      <c r="G65" s="184"/>
      <c r="H65" s="184"/>
      <c r="I65" s="184"/>
      <c r="J65" s="185">
        <f>J189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76"/>
      <c r="C66" s="177"/>
      <c r="D66" s="178" t="s">
        <v>133</v>
      </c>
      <c r="E66" s="179"/>
      <c r="F66" s="179"/>
      <c r="G66" s="179"/>
      <c r="H66" s="179"/>
      <c r="I66" s="179"/>
      <c r="J66" s="180">
        <f>J206</f>
        <v>0</v>
      </c>
      <c r="K66" s="177"/>
      <c r="L66" s="18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82"/>
      <c r="C67" s="127"/>
      <c r="D67" s="183" t="s">
        <v>3103</v>
      </c>
      <c r="E67" s="184"/>
      <c r="F67" s="184"/>
      <c r="G67" s="184"/>
      <c r="H67" s="184"/>
      <c r="I67" s="184"/>
      <c r="J67" s="185">
        <f>J207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7"/>
      <c r="D68" s="183" t="s">
        <v>1762</v>
      </c>
      <c r="E68" s="184"/>
      <c r="F68" s="184"/>
      <c r="G68" s="184"/>
      <c r="H68" s="184"/>
      <c r="I68" s="184"/>
      <c r="J68" s="185">
        <f>J214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4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4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5" t="s">
        <v>148</v>
      </c>
      <c r="D75" s="42"/>
      <c r="E75" s="42"/>
      <c r="F75" s="42"/>
      <c r="G75" s="42"/>
      <c r="H75" s="42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16</v>
      </c>
      <c r="D77" s="42"/>
      <c r="E77" s="42"/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171" t="str">
        <f>E7</f>
        <v>Rekonstrukce školní jídelny ZŠ Špičák R2</v>
      </c>
      <c r="F78" s="34"/>
      <c r="G78" s="34"/>
      <c r="H78" s="34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117</v>
      </c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71" t="str">
        <f>E9</f>
        <v>03 - SO 03 Rekonstrukce VZT</v>
      </c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21</v>
      </c>
      <c r="D82" s="42"/>
      <c r="E82" s="42"/>
      <c r="F82" s="29" t="str">
        <f>F12</f>
        <v>Česká Lípa</v>
      </c>
      <c r="G82" s="42"/>
      <c r="H82" s="42"/>
      <c r="I82" s="34" t="s">
        <v>23</v>
      </c>
      <c r="J82" s="74" t="str">
        <f>IF(J12="","",J12)</f>
        <v>5. 3. 2024</v>
      </c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25</v>
      </c>
      <c r="D84" s="42"/>
      <c r="E84" s="42"/>
      <c r="F84" s="29" t="str">
        <f>E15</f>
        <v>Město Č. Lípa</v>
      </c>
      <c r="G84" s="42"/>
      <c r="H84" s="42"/>
      <c r="I84" s="34" t="s">
        <v>31</v>
      </c>
      <c r="J84" s="38" t="str">
        <f>E21</f>
        <v xml:space="preserve"> </v>
      </c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5.15" customHeight="1">
      <c r="A85" s="40"/>
      <c r="B85" s="41"/>
      <c r="C85" s="34" t="s">
        <v>29</v>
      </c>
      <c r="D85" s="42"/>
      <c r="E85" s="42"/>
      <c r="F85" s="29" t="str">
        <f>IF(E18="","",E18)</f>
        <v>Vyplň údaj</v>
      </c>
      <c r="G85" s="42"/>
      <c r="H85" s="42"/>
      <c r="I85" s="34" t="s">
        <v>34</v>
      </c>
      <c r="J85" s="38" t="str">
        <f>E24</f>
        <v>J. Nešněra</v>
      </c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0.3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11" customFormat="1" ht="29.25" customHeight="1">
      <c r="A87" s="187"/>
      <c r="B87" s="188"/>
      <c r="C87" s="189" t="s">
        <v>149</v>
      </c>
      <c r="D87" s="190" t="s">
        <v>57</v>
      </c>
      <c r="E87" s="190" t="s">
        <v>53</v>
      </c>
      <c r="F87" s="190" t="s">
        <v>54</v>
      </c>
      <c r="G87" s="190" t="s">
        <v>150</v>
      </c>
      <c r="H87" s="190" t="s">
        <v>151</v>
      </c>
      <c r="I87" s="190" t="s">
        <v>152</v>
      </c>
      <c r="J87" s="190" t="s">
        <v>121</v>
      </c>
      <c r="K87" s="191" t="s">
        <v>153</v>
      </c>
      <c r="L87" s="192"/>
      <c r="M87" s="94" t="s">
        <v>19</v>
      </c>
      <c r="N87" s="95" t="s">
        <v>42</v>
      </c>
      <c r="O87" s="95" t="s">
        <v>154</v>
      </c>
      <c r="P87" s="95" t="s">
        <v>155</v>
      </c>
      <c r="Q87" s="95" t="s">
        <v>156</v>
      </c>
      <c r="R87" s="95" t="s">
        <v>157</v>
      </c>
      <c r="S87" s="95" t="s">
        <v>158</v>
      </c>
      <c r="T87" s="96" t="s">
        <v>159</v>
      </c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</row>
    <row r="88" spans="1:63" s="2" customFormat="1" ht="22.8" customHeight="1">
      <c r="A88" s="40"/>
      <c r="B88" s="41"/>
      <c r="C88" s="101" t="s">
        <v>160</v>
      </c>
      <c r="D88" s="42"/>
      <c r="E88" s="42"/>
      <c r="F88" s="42"/>
      <c r="G88" s="42"/>
      <c r="H88" s="42"/>
      <c r="I88" s="42"/>
      <c r="J88" s="193">
        <f>BK88</f>
        <v>0</v>
      </c>
      <c r="K88" s="42"/>
      <c r="L88" s="46"/>
      <c r="M88" s="97"/>
      <c r="N88" s="194"/>
      <c r="O88" s="98"/>
      <c r="P88" s="195">
        <f>P89+P206</f>
        <v>0</v>
      </c>
      <c r="Q88" s="98"/>
      <c r="R88" s="195">
        <f>R89+R206</f>
        <v>89.48585505000001</v>
      </c>
      <c r="S88" s="98"/>
      <c r="T88" s="196">
        <f>T89+T206</f>
        <v>40.053104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71</v>
      </c>
      <c r="AU88" s="19" t="s">
        <v>122</v>
      </c>
      <c r="BK88" s="197">
        <f>BK89+BK206</f>
        <v>0</v>
      </c>
    </row>
    <row r="89" spans="1:63" s="12" customFormat="1" ht="25.9" customHeight="1">
      <c r="A89" s="12"/>
      <c r="B89" s="198"/>
      <c r="C89" s="199"/>
      <c r="D89" s="200" t="s">
        <v>71</v>
      </c>
      <c r="E89" s="201" t="s">
        <v>161</v>
      </c>
      <c r="F89" s="201" t="s">
        <v>162</v>
      </c>
      <c r="G89" s="199"/>
      <c r="H89" s="199"/>
      <c r="I89" s="202"/>
      <c r="J89" s="203">
        <f>BK89</f>
        <v>0</v>
      </c>
      <c r="K89" s="199"/>
      <c r="L89" s="204"/>
      <c r="M89" s="205"/>
      <c r="N89" s="206"/>
      <c r="O89" s="206"/>
      <c r="P89" s="207">
        <f>P90+P118+P129+P155+P189</f>
        <v>0</v>
      </c>
      <c r="Q89" s="206"/>
      <c r="R89" s="207">
        <f>R90+R118+R129+R155+R189</f>
        <v>87.81530505</v>
      </c>
      <c r="S89" s="206"/>
      <c r="T89" s="208">
        <f>T90+T118+T129+T155+T189</f>
        <v>35.032399999999996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9" t="s">
        <v>79</v>
      </c>
      <c r="AT89" s="210" t="s">
        <v>71</v>
      </c>
      <c r="AU89" s="210" t="s">
        <v>72</v>
      </c>
      <c r="AY89" s="209" t="s">
        <v>163</v>
      </c>
      <c r="BK89" s="211">
        <f>BK90+BK118+BK129+BK155+BK189</f>
        <v>0</v>
      </c>
    </row>
    <row r="90" spans="1:63" s="12" customFormat="1" ht="22.8" customHeight="1">
      <c r="A90" s="12"/>
      <c r="B90" s="198"/>
      <c r="C90" s="199"/>
      <c r="D90" s="200" t="s">
        <v>71</v>
      </c>
      <c r="E90" s="212" t="s">
        <v>181</v>
      </c>
      <c r="F90" s="212" t="s">
        <v>313</v>
      </c>
      <c r="G90" s="199"/>
      <c r="H90" s="199"/>
      <c r="I90" s="202"/>
      <c r="J90" s="213">
        <f>BK90</f>
        <v>0</v>
      </c>
      <c r="K90" s="199"/>
      <c r="L90" s="204"/>
      <c r="M90" s="205"/>
      <c r="N90" s="206"/>
      <c r="O90" s="206"/>
      <c r="P90" s="207">
        <f>SUM(P91:P117)</f>
        <v>0</v>
      </c>
      <c r="Q90" s="206"/>
      <c r="R90" s="207">
        <f>SUM(R91:R117)</f>
        <v>10.76420615</v>
      </c>
      <c r="S90" s="206"/>
      <c r="T90" s="208">
        <f>SUM(T91:T117)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9" t="s">
        <v>79</v>
      </c>
      <c r="AT90" s="210" t="s">
        <v>71</v>
      </c>
      <c r="AU90" s="210" t="s">
        <v>79</v>
      </c>
      <c r="AY90" s="209" t="s">
        <v>163</v>
      </c>
      <c r="BK90" s="211">
        <f>SUM(BK91:BK117)</f>
        <v>0</v>
      </c>
    </row>
    <row r="91" spans="1:65" s="2" customFormat="1" ht="24.15" customHeight="1">
      <c r="A91" s="40"/>
      <c r="B91" s="41"/>
      <c r="C91" s="214" t="s">
        <v>79</v>
      </c>
      <c r="D91" s="214" t="s">
        <v>165</v>
      </c>
      <c r="E91" s="215" t="s">
        <v>3104</v>
      </c>
      <c r="F91" s="216" t="s">
        <v>3105</v>
      </c>
      <c r="G91" s="217" t="s">
        <v>193</v>
      </c>
      <c r="H91" s="218">
        <v>0.216</v>
      </c>
      <c r="I91" s="219"/>
      <c r="J91" s="220">
        <f>ROUND(I91*H91,2)</f>
        <v>0</v>
      </c>
      <c r="K91" s="216" t="s">
        <v>169</v>
      </c>
      <c r="L91" s="46"/>
      <c r="M91" s="221" t="s">
        <v>19</v>
      </c>
      <c r="N91" s="222" t="s">
        <v>43</v>
      </c>
      <c r="O91" s="86"/>
      <c r="P91" s="223">
        <f>O91*H91</f>
        <v>0</v>
      </c>
      <c r="Q91" s="223">
        <v>1.8775</v>
      </c>
      <c r="R91" s="223">
        <f>Q91*H91</f>
        <v>0.40554</v>
      </c>
      <c r="S91" s="223">
        <v>0</v>
      </c>
      <c r="T91" s="224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25" t="s">
        <v>170</v>
      </c>
      <c r="AT91" s="225" t="s">
        <v>165</v>
      </c>
      <c r="AU91" s="225" t="s">
        <v>81</v>
      </c>
      <c r="AY91" s="19" t="s">
        <v>163</v>
      </c>
      <c r="BE91" s="226">
        <f>IF(N91="základní",J91,0)</f>
        <v>0</v>
      </c>
      <c r="BF91" s="226">
        <f>IF(N91="snížená",J91,0)</f>
        <v>0</v>
      </c>
      <c r="BG91" s="226">
        <f>IF(N91="zákl. přenesená",J91,0)</f>
        <v>0</v>
      </c>
      <c r="BH91" s="226">
        <f>IF(N91="sníž. přenesená",J91,0)</f>
        <v>0</v>
      </c>
      <c r="BI91" s="226">
        <f>IF(N91="nulová",J91,0)</f>
        <v>0</v>
      </c>
      <c r="BJ91" s="19" t="s">
        <v>79</v>
      </c>
      <c r="BK91" s="226">
        <f>ROUND(I91*H91,2)</f>
        <v>0</v>
      </c>
      <c r="BL91" s="19" t="s">
        <v>170</v>
      </c>
      <c r="BM91" s="225" t="s">
        <v>3106</v>
      </c>
    </row>
    <row r="92" spans="1:47" s="2" customFormat="1" ht="12">
      <c r="A92" s="40"/>
      <c r="B92" s="41"/>
      <c r="C92" s="42"/>
      <c r="D92" s="227" t="s">
        <v>172</v>
      </c>
      <c r="E92" s="42"/>
      <c r="F92" s="228" t="s">
        <v>3107</v>
      </c>
      <c r="G92" s="42"/>
      <c r="H92" s="42"/>
      <c r="I92" s="229"/>
      <c r="J92" s="42"/>
      <c r="K92" s="42"/>
      <c r="L92" s="46"/>
      <c r="M92" s="230"/>
      <c r="N92" s="231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172</v>
      </c>
      <c r="AU92" s="19" t="s">
        <v>81</v>
      </c>
    </row>
    <row r="93" spans="1:47" s="2" customFormat="1" ht="12">
      <c r="A93" s="40"/>
      <c r="B93" s="41"/>
      <c r="C93" s="42"/>
      <c r="D93" s="232" t="s">
        <v>174</v>
      </c>
      <c r="E93" s="42"/>
      <c r="F93" s="233" t="s">
        <v>3108</v>
      </c>
      <c r="G93" s="42"/>
      <c r="H93" s="42"/>
      <c r="I93" s="229"/>
      <c r="J93" s="42"/>
      <c r="K93" s="42"/>
      <c r="L93" s="46"/>
      <c r="M93" s="230"/>
      <c r="N93" s="231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174</v>
      </c>
      <c r="AU93" s="19" t="s">
        <v>81</v>
      </c>
    </row>
    <row r="94" spans="1:51" s="13" customFormat="1" ht="12">
      <c r="A94" s="13"/>
      <c r="B94" s="234"/>
      <c r="C94" s="235"/>
      <c r="D94" s="227" t="s">
        <v>187</v>
      </c>
      <c r="E94" s="236" t="s">
        <v>19</v>
      </c>
      <c r="F94" s="237" t="s">
        <v>3109</v>
      </c>
      <c r="G94" s="235"/>
      <c r="H94" s="238">
        <v>0.216</v>
      </c>
      <c r="I94" s="239"/>
      <c r="J94" s="235"/>
      <c r="K94" s="235"/>
      <c r="L94" s="240"/>
      <c r="M94" s="241"/>
      <c r="N94" s="242"/>
      <c r="O94" s="242"/>
      <c r="P94" s="242"/>
      <c r="Q94" s="242"/>
      <c r="R94" s="242"/>
      <c r="S94" s="242"/>
      <c r="T94" s="24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4" t="s">
        <v>187</v>
      </c>
      <c r="AU94" s="244" t="s">
        <v>81</v>
      </c>
      <c r="AV94" s="13" t="s">
        <v>81</v>
      </c>
      <c r="AW94" s="13" t="s">
        <v>33</v>
      </c>
      <c r="AX94" s="13" t="s">
        <v>79</v>
      </c>
      <c r="AY94" s="244" t="s">
        <v>163</v>
      </c>
    </row>
    <row r="95" spans="1:65" s="2" customFormat="1" ht="37.8" customHeight="1">
      <c r="A95" s="40"/>
      <c r="B95" s="41"/>
      <c r="C95" s="214" t="s">
        <v>81</v>
      </c>
      <c r="D95" s="214" t="s">
        <v>165</v>
      </c>
      <c r="E95" s="215" t="s">
        <v>1835</v>
      </c>
      <c r="F95" s="216" t="s">
        <v>1836</v>
      </c>
      <c r="G95" s="217" t="s">
        <v>168</v>
      </c>
      <c r="H95" s="218">
        <v>12.563</v>
      </c>
      <c r="I95" s="219"/>
      <c r="J95" s="220">
        <f>ROUND(I95*H95,2)</f>
        <v>0</v>
      </c>
      <c r="K95" s="216" t="s">
        <v>169</v>
      </c>
      <c r="L95" s="46"/>
      <c r="M95" s="221" t="s">
        <v>19</v>
      </c>
      <c r="N95" s="222" t="s">
        <v>43</v>
      </c>
      <c r="O95" s="86"/>
      <c r="P95" s="223">
        <f>O95*H95</f>
        <v>0</v>
      </c>
      <c r="Q95" s="223">
        <v>0.15274</v>
      </c>
      <c r="R95" s="223">
        <f>Q95*H95</f>
        <v>1.91887262</v>
      </c>
      <c r="S95" s="223">
        <v>0</v>
      </c>
      <c r="T95" s="224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5" t="s">
        <v>170</v>
      </c>
      <c r="AT95" s="225" t="s">
        <v>165</v>
      </c>
      <c r="AU95" s="225" t="s">
        <v>81</v>
      </c>
      <c r="AY95" s="19" t="s">
        <v>163</v>
      </c>
      <c r="BE95" s="226">
        <f>IF(N95="základní",J95,0)</f>
        <v>0</v>
      </c>
      <c r="BF95" s="226">
        <f>IF(N95="snížená",J95,0)</f>
        <v>0</v>
      </c>
      <c r="BG95" s="226">
        <f>IF(N95="zákl. přenesená",J95,0)</f>
        <v>0</v>
      </c>
      <c r="BH95" s="226">
        <f>IF(N95="sníž. přenesená",J95,0)</f>
        <v>0</v>
      </c>
      <c r="BI95" s="226">
        <f>IF(N95="nulová",J95,0)</f>
        <v>0</v>
      </c>
      <c r="BJ95" s="19" t="s">
        <v>79</v>
      </c>
      <c r="BK95" s="226">
        <f>ROUND(I95*H95,2)</f>
        <v>0</v>
      </c>
      <c r="BL95" s="19" t="s">
        <v>170</v>
      </c>
      <c r="BM95" s="225" t="s">
        <v>3110</v>
      </c>
    </row>
    <row r="96" spans="1:47" s="2" customFormat="1" ht="12">
      <c r="A96" s="40"/>
      <c r="B96" s="41"/>
      <c r="C96" s="42"/>
      <c r="D96" s="227" t="s">
        <v>172</v>
      </c>
      <c r="E96" s="42"/>
      <c r="F96" s="228" t="s">
        <v>3111</v>
      </c>
      <c r="G96" s="42"/>
      <c r="H96" s="42"/>
      <c r="I96" s="229"/>
      <c r="J96" s="42"/>
      <c r="K96" s="42"/>
      <c r="L96" s="46"/>
      <c r="M96" s="230"/>
      <c r="N96" s="231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172</v>
      </c>
      <c r="AU96" s="19" t="s">
        <v>81</v>
      </c>
    </row>
    <row r="97" spans="1:47" s="2" customFormat="1" ht="12">
      <c r="A97" s="40"/>
      <c r="B97" s="41"/>
      <c r="C97" s="42"/>
      <c r="D97" s="232" t="s">
        <v>174</v>
      </c>
      <c r="E97" s="42"/>
      <c r="F97" s="233" t="s">
        <v>1839</v>
      </c>
      <c r="G97" s="42"/>
      <c r="H97" s="42"/>
      <c r="I97" s="229"/>
      <c r="J97" s="42"/>
      <c r="K97" s="42"/>
      <c r="L97" s="46"/>
      <c r="M97" s="230"/>
      <c r="N97" s="231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174</v>
      </c>
      <c r="AU97" s="19" t="s">
        <v>81</v>
      </c>
    </row>
    <row r="98" spans="1:51" s="13" customFormat="1" ht="12">
      <c r="A98" s="13"/>
      <c r="B98" s="234"/>
      <c r="C98" s="235"/>
      <c r="D98" s="227" t="s">
        <v>187</v>
      </c>
      <c r="E98" s="236" t="s">
        <v>19</v>
      </c>
      <c r="F98" s="237" t="s">
        <v>3112</v>
      </c>
      <c r="G98" s="235"/>
      <c r="H98" s="238">
        <v>12.563</v>
      </c>
      <c r="I98" s="239"/>
      <c r="J98" s="235"/>
      <c r="K98" s="235"/>
      <c r="L98" s="240"/>
      <c r="M98" s="241"/>
      <c r="N98" s="242"/>
      <c r="O98" s="242"/>
      <c r="P98" s="242"/>
      <c r="Q98" s="242"/>
      <c r="R98" s="242"/>
      <c r="S98" s="242"/>
      <c r="T98" s="24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4" t="s">
        <v>187</v>
      </c>
      <c r="AU98" s="244" t="s">
        <v>81</v>
      </c>
      <c r="AV98" s="13" t="s">
        <v>81</v>
      </c>
      <c r="AW98" s="13" t="s">
        <v>33</v>
      </c>
      <c r="AX98" s="13" t="s">
        <v>79</v>
      </c>
      <c r="AY98" s="244" t="s">
        <v>163</v>
      </c>
    </row>
    <row r="99" spans="1:65" s="2" customFormat="1" ht="24.15" customHeight="1">
      <c r="A99" s="40"/>
      <c r="B99" s="41"/>
      <c r="C99" s="214" t="s">
        <v>181</v>
      </c>
      <c r="D99" s="214" t="s">
        <v>165</v>
      </c>
      <c r="E99" s="215" t="s">
        <v>382</v>
      </c>
      <c r="F99" s="216" t="s">
        <v>383</v>
      </c>
      <c r="G99" s="217" t="s">
        <v>223</v>
      </c>
      <c r="H99" s="218">
        <v>0.042</v>
      </c>
      <c r="I99" s="219"/>
      <c r="J99" s="220">
        <f>ROUND(I99*H99,2)</f>
        <v>0</v>
      </c>
      <c r="K99" s="216" t="s">
        <v>169</v>
      </c>
      <c r="L99" s="46"/>
      <c r="M99" s="221" t="s">
        <v>19</v>
      </c>
      <c r="N99" s="222" t="s">
        <v>43</v>
      </c>
      <c r="O99" s="86"/>
      <c r="P99" s="223">
        <f>O99*H99</f>
        <v>0</v>
      </c>
      <c r="Q99" s="223">
        <v>1.09</v>
      </c>
      <c r="R99" s="223">
        <f>Q99*H99</f>
        <v>0.04578000000000001</v>
      </c>
      <c r="S99" s="223">
        <v>0</v>
      </c>
      <c r="T99" s="224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5" t="s">
        <v>170</v>
      </c>
      <c r="AT99" s="225" t="s">
        <v>165</v>
      </c>
      <c r="AU99" s="225" t="s">
        <v>81</v>
      </c>
      <c r="AY99" s="19" t="s">
        <v>163</v>
      </c>
      <c r="BE99" s="226">
        <f>IF(N99="základní",J99,0)</f>
        <v>0</v>
      </c>
      <c r="BF99" s="226">
        <f>IF(N99="snížená",J99,0)</f>
        <v>0</v>
      </c>
      <c r="BG99" s="226">
        <f>IF(N99="zákl. přenesená",J99,0)</f>
        <v>0</v>
      </c>
      <c r="BH99" s="226">
        <f>IF(N99="sníž. přenesená",J99,0)</f>
        <v>0</v>
      </c>
      <c r="BI99" s="226">
        <f>IF(N99="nulová",J99,0)</f>
        <v>0</v>
      </c>
      <c r="BJ99" s="19" t="s">
        <v>79</v>
      </c>
      <c r="BK99" s="226">
        <f>ROUND(I99*H99,2)</f>
        <v>0</v>
      </c>
      <c r="BL99" s="19" t="s">
        <v>170</v>
      </c>
      <c r="BM99" s="225" t="s">
        <v>3113</v>
      </c>
    </row>
    <row r="100" spans="1:47" s="2" customFormat="1" ht="12">
      <c r="A100" s="40"/>
      <c r="B100" s="41"/>
      <c r="C100" s="42"/>
      <c r="D100" s="227" t="s">
        <v>172</v>
      </c>
      <c r="E100" s="42"/>
      <c r="F100" s="228" t="s">
        <v>385</v>
      </c>
      <c r="G100" s="42"/>
      <c r="H100" s="42"/>
      <c r="I100" s="229"/>
      <c r="J100" s="42"/>
      <c r="K100" s="42"/>
      <c r="L100" s="46"/>
      <c r="M100" s="230"/>
      <c r="N100" s="231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172</v>
      </c>
      <c r="AU100" s="19" t="s">
        <v>81</v>
      </c>
    </row>
    <row r="101" spans="1:47" s="2" customFormat="1" ht="12">
      <c r="A101" s="40"/>
      <c r="B101" s="41"/>
      <c r="C101" s="42"/>
      <c r="D101" s="232" t="s">
        <v>174</v>
      </c>
      <c r="E101" s="42"/>
      <c r="F101" s="233" t="s">
        <v>386</v>
      </c>
      <c r="G101" s="42"/>
      <c r="H101" s="42"/>
      <c r="I101" s="229"/>
      <c r="J101" s="42"/>
      <c r="K101" s="42"/>
      <c r="L101" s="46"/>
      <c r="M101" s="230"/>
      <c r="N101" s="231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174</v>
      </c>
      <c r="AU101" s="19" t="s">
        <v>81</v>
      </c>
    </row>
    <row r="102" spans="1:51" s="13" customFormat="1" ht="12">
      <c r="A102" s="13"/>
      <c r="B102" s="234"/>
      <c r="C102" s="235"/>
      <c r="D102" s="227" t="s">
        <v>187</v>
      </c>
      <c r="E102" s="236" t="s">
        <v>19</v>
      </c>
      <c r="F102" s="237" t="s">
        <v>3114</v>
      </c>
      <c r="G102" s="235"/>
      <c r="H102" s="238">
        <v>0.042</v>
      </c>
      <c r="I102" s="239"/>
      <c r="J102" s="235"/>
      <c r="K102" s="235"/>
      <c r="L102" s="240"/>
      <c r="M102" s="241"/>
      <c r="N102" s="242"/>
      <c r="O102" s="242"/>
      <c r="P102" s="242"/>
      <c r="Q102" s="242"/>
      <c r="R102" s="242"/>
      <c r="S102" s="242"/>
      <c r="T102" s="24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4" t="s">
        <v>187</v>
      </c>
      <c r="AU102" s="244" t="s">
        <v>81</v>
      </c>
      <c r="AV102" s="13" t="s">
        <v>81</v>
      </c>
      <c r="AW102" s="13" t="s">
        <v>33</v>
      </c>
      <c r="AX102" s="13" t="s">
        <v>79</v>
      </c>
      <c r="AY102" s="244" t="s">
        <v>163</v>
      </c>
    </row>
    <row r="103" spans="1:65" s="2" customFormat="1" ht="24.15" customHeight="1">
      <c r="A103" s="40"/>
      <c r="B103" s="41"/>
      <c r="C103" s="214" t="s">
        <v>170</v>
      </c>
      <c r="D103" s="214" t="s">
        <v>165</v>
      </c>
      <c r="E103" s="215" t="s">
        <v>406</v>
      </c>
      <c r="F103" s="216" t="s">
        <v>407</v>
      </c>
      <c r="G103" s="217" t="s">
        <v>168</v>
      </c>
      <c r="H103" s="218">
        <v>38.318</v>
      </c>
      <c r="I103" s="219"/>
      <c r="J103" s="220">
        <f>ROUND(I103*H103,2)</f>
        <v>0</v>
      </c>
      <c r="K103" s="216" t="s">
        <v>169</v>
      </c>
      <c r="L103" s="46"/>
      <c r="M103" s="221" t="s">
        <v>19</v>
      </c>
      <c r="N103" s="222" t="s">
        <v>43</v>
      </c>
      <c r="O103" s="86"/>
      <c r="P103" s="223">
        <f>O103*H103</f>
        <v>0</v>
      </c>
      <c r="Q103" s="223">
        <v>0.12021</v>
      </c>
      <c r="R103" s="223">
        <f>Q103*H103</f>
        <v>4.60620678</v>
      </c>
      <c r="S103" s="223">
        <v>0</v>
      </c>
      <c r="T103" s="224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5" t="s">
        <v>170</v>
      </c>
      <c r="AT103" s="225" t="s">
        <v>165</v>
      </c>
      <c r="AU103" s="225" t="s">
        <v>81</v>
      </c>
      <c r="AY103" s="19" t="s">
        <v>163</v>
      </c>
      <c r="BE103" s="226">
        <f>IF(N103="základní",J103,0)</f>
        <v>0</v>
      </c>
      <c r="BF103" s="226">
        <f>IF(N103="snížená",J103,0)</f>
        <v>0</v>
      </c>
      <c r="BG103" s="226">
        <f>IF(N103="zákl. přenesená",J103,0)</f>
        <v>0</v>
      </c>
      <c r="BH103" s="226">
        <f>IF(N103="sníž. přenesená",J103,0)</f>
        <v>0</v>
      </c>
      <c r="BI103" s="226">
        <f>IF(N103="nulová",J103,0)</f>
        <v>0</v>
      </c>
      <c r="BJ103" s="19" t="s">
        <v>79</v>
      </c>
      <c r="BK103" s="226">
        <f>ROUND(I103*H103,2)</f>
        <v>0</v>
      </c>
      <c r="BL103" s="19" t="s">
        <v>170</v>
      </c>
      <c r="BM103" s="225" t="s">
        <v>3115</v>
      </c>
    </row>
    <row r="104" spans="1:47" s="2" customFormat="1" ht="12">
      <c r="A104" s="40"/>
      <c r="B104" s="41"/>
      <c r="C104" s="42"/>
      <c r="D104" s="227" t="s">
        <v>172</v>
      </c>
      <c r="E104" s="42"/>
      <c r="F104" s="228" t="s">
        <v>409</v>
      </c>
      <c r="G104" s="42"/>
      <c r="H104" s="42"/>
      <c r="I104" s="229"/>
      <c r="J104" s="42"/>
      <c r="K104" s="42"/>
      <c r="L104" s="46"/>
      <c r="M104" s="230"/>
      <c r="N104" s="231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172</v>
      </c>
      <c r="AU104" s="19" t="s">
        <v>81</v>
      </c>
    </row>
    <row r="105" spans="1:47" s="2" customFormat="1" ht="12">
      <c r="A105" s="40"/>
      <c r="B105" s="41"/>
      <c r="C105" s="42"/>
      <c r="D105" s="232" t="s">
        <v>174</v>
      </c>
      <c r="E105" s="42"/>
      <c r="F105" s="233" t="s">
        <v>410</v>
      </c>
      <c r="G105" s="42"/>
      <c r="H105" s="42"/>
      <c r="I105" s="229"/>
      <c r="J105" s="42"/>
      <c r="K105" s="42"/>
      <c r="L105" s="46"/>
      <c r="M105" s="230"/>
      <c r="N105" s="231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174</v>
      </c>
      <c r="AU105" s="19" t="s">
        <v>81</v>
      </c>
    </row>
    <row r="106" spans="1:51" s="13" customFormat="1" ht="12">
      <c r="A106" s="13"/>
      <c r="B106" s="234"/>
      <c r="C106" s="235"/>
      <c r="D106" s="227" t="s">
        <v>187</v>
      </c>
      <c r="E106" s="236" t="s">
        <v>19</v>
      </c>
      <c r="F106" s="237" t="s">
        <v>3116</v>
      </c>
      <c r="G106" s="235"/>
      <c r="H106" s="238">
        <v>38.318</v>
      </c>
      <c r="I106" s="239"/>
      <c r="J106" s="235"/>
      <c r="K106" s="235"/>
      <c r="L106" s="240"/>
      <c r="M106" s="241"/>
      <c r="N106" s="242"/>
      <c r="O106" s="242"/>
      <c r="P106" s="242"/>
      <c r="Q106" s="242"/>
      <c r="R106" s="242"/>
      <c r="S106" s="242"/>
      <c r="T106" s="24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4" t="s">
        <v>187</v>
      </c>
      <c r="AU106" s="244" t="s">
        <v>81</v>
      </c>
      <c r="AV106" s="13" t="s">
        <v>81</v>
      </c>
      <c r="AW106" s="13" t="s">
        <v>33</v>
      </c>
      <c r="AX106" s="13" t="s">
        <v>79</v>
      </c>
      <c r="AY106" s="244" t="s">
        <v>163</v>
      </c>
    </row>
    <row r="107" spans="1:65" s="2" customFormat="1" ht="24.15" customHeight="1">
      <c r="A107" s="40"/>
      <c r="B107" s="41"/>
      <c r="C107" s="214" t="s">
        <v>198</v>
      </c>
      <c r="D107" s="214" t="s">
        <v>165</v>
      </c>
      <c r="E107" s="215" t="s">
        <v>413</v>
      </c>
      <c r="F107" s="216" t="s">
        <v>414</v>
      </c>
      <c r="G107" s="217" t="s">
        <v>168</v>
      </c>
      <c r="H107" s="218">
        <v>25.935</v>
      </c>
      <c r="I107" s="219"/>
      <c r="J107" s="220">
        <f>ROUND(I107*H107,2)</f>
        <v>0</v>
      </c>
      <c r="K107" s="216" t="s">
        <v>169</v>
      </c>
      <c r="L107" s="46"/>
      <c r="M107" s="221" t="s">
        <v>19</v>
      </c>
      <c r="N107" s="222" t="s">
        <v>43</v>
      </c>
      <c r="O107" s="86"/>
      <c r="P107" s="223">
        <f>O107*H107</f>
        <v>0</v>
      </c>
      <c r="Q107" s="223">
        <v>0.14605</v>
      </c>
      <c r="R107" s="223">
        <f>Q107*H107</f>
        <v>3.78780675</v>
      </c>
      <c r="S107" s="223">
        <v>0</v>
      </c>
      <c r="T107" s="224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5" t="s">
        <v>170</v>
      </c>
      <c r="AT107" s="225" t="s">
        <v>165</v>
      </c>
      <c r="AU107" s="225" t="s">
        <v>81</v>
      </c>
      <c r="AY107" s="19" t="s">
        <v>163</v>
      </c>
      <c r="BE107" s="226">
        <f>IF(N107="základní",J107,0)</f>
        <v>0</v>
      </c>
      <c r="BF107" s="226">
        <f>IF(N107="snížená",J107,0)</f>
        <v>0</v>
      </c>
      <c r="BG107" s="226">
        <f>IF(N107="zákl. přenesená",J107,0)</f>
        <v>0</v>
      </c>
      <c r="BH107" s="226">
        <f>IF(N107="sníž. přenesená",J107,0)</f>
        <v>0</v>
      </c>
      <c r="BI107" s="226">
        <f>IF(N107="nulová",J107,0)</f>
        <v>0</v>
      </c>
      <c r="BJ107" s="19" t="s">
        <v>79</v>
      </c>
      <c r="BK107" s="226">
        <f>ROUND(I107*H107,2)</f>
        <v>0</v>
      </c>
      <c r="BL107" s="19" t="s">
        <v>170</v>
      </c>
      <c r="BM107" s="225" t="s">
        <v>3117</v>
      </c>
    </row>
    <row r="108" spans="1:47" s="2" customFormat="1" ht="12">
      <c r="A108" s="40"/>
      <c r="B108" s="41"/>
      <c r="C108" s="42"/>
      <c r="D108" s="227" t="s">
        <v>172</v>
      </c>
      <c r="E108" s="42"/>
      <c r="F108" s="228" t="s">
        <v>416</v>
      </c>
      <c r="G108" s="42"/>
      <c r="H108" s="42"/>
      <c r="I108" s="229"/>
      <c r="J108" s="42"/>
      <c r="K108" s="42"/>
      <c r="L108" s="46"/>
      <c r="M108" s="230"/>
      <c r="N108" s="231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172</v>
      </c>
      <c r="AU108" s="19" t="s">
        <v>81</v>
      </c>
    </row>
    <row r="109" spans="1:47" s="2" customFormat="1" ht="12">
      <c r="A109" s="40"/>
      <c r="B109" s="41"/>
      <c r="C109" s="42"/>
      <c r="D109" s="232" t="s">
        <v>174</v>
      </c>
      <c r="E109" s="42"/>
      <c r="F109" s="233" t="s">
        <v>417</v>
      </c>
      <c r="G109" s="42"/>
      <c r="H109" s="42"/>
      <c r="I109" s="229"/>
      <c r="J109" s="42"/>
      <c r="K109" s="42"/>
      <c r="L109" s="46"/>
      <c r="M109" s="230"/>
      <c r="N109" s="231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174</v>
      </c>
      <c r="AU109" s="19" t="s">
        <v>81</v>
      </c>
    </row>
    <row r="110" spans="1:51" s="13" customFormat="1" ht="12">
      <c r="A110" s="13"/>
      <c r="B110" s="234"/>
      <c r="C110" s="235"/>
      <c r="D110" s="227" t="s">
        <v>187</v>
      </c>
      <c r="E110" s="236" t="s">
        <v>19</v>
      </c>
      <c r="F110" s="237" t="s">
        <v>3118</v>
      </c>
      <c r="G110" s="235"/>
      <c r="H110" s="238">
        <v>25.935</v>
      </c>
      <c r="I110" s="239"/>
      <c r="J110" s="235"/>
      <c r="K110" s="235"/>
      <c r="L110" s="240"/>
      <c r="M110" s="241"/>
      <c r="N110" s="242"/>
      <c r="O110" s="242"/>
      <c r="P110" s="242"/>
      <c r="Q110" s="242"/>
      <c r="R110" s="242"/>
      <c r="S110" s="242"/>
      <c r="T110" s="24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4" t="s">
        <v>187</v>
      </c>
      <c r="AU110" s="244" t="s">
        <v>81</v>
      </c>
      <c r="AV110" s="13" t="s">
        <v>81</v>
      </c>
      <c r="AW110" s="13" t="s">
        <v>33</v>
      </c>
      <c r="AX110" s="13" t="s">
        <v>72</v>
      </c>
      <c r="AY110" s="244" t="s">
        <v>163</v>
      </c>
    </row>
    <row r="111" spans="1:51" s="14" customFormat="1" ht="12">
      <c r="A111" s="14"/>
      <c r="B111" s="245"/>
      <c r="C111" s="246"/>
      <c r="D111" s="227" t="s">
        <v>187</v>
      </c>
      <c r="E111" s="247" t="s">
        <v>19</v>
      </c>
      <c r="F111" s="248" t="s">
        <v>190</v>
      </c>
      <c r="G111" s="246"/>
      <c r="H111" s="249">
        <v>25.935</v>
      </c>
      <c r="I111" s="250"/>
      <c r="J111" s="246"/>
      <c r="K111" s="246"/>
      <c r="L111" s="251"/>
      <c r="M111" s="252"/>
      <c r="N111" s="253"/>
      <c r="O111" s="253"/>
      <c r="P111" s="253"/>
      <c r="Q111" s="253"/>
      <c r="R111" s="253"/>
      <c r="S111" s="253"/>
      <c r="T111" s="25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5" t="s">
        <v>187</v>
      </c>
      <c r="AU111" s="255" t="s">
        <v>81</v>
      </c>
      <c r="AV111" s="14" t="s">
        <v>170</v>
      </c>
      <c r="AW111" s="14" t="s">
        <v>33</v>
      </c>
      <c r="AX111" s="14" t="s">
        <v>79</v>
      </c>
      <c r="AY111" s="255" t="s">
        <v>163</v>
      </c>
    </row>
    <row r="112" spans="1:65" s="2" customFormat="1" ht="16.5" customHeight="1">
      <c r="A112" s="40"/>
      <c r="B112" s="41"/>
      <c r="C112" s="214" t="s">
        <v>208</v>
      </c>
      <c r="D112" s="214" t="s">
        <v>165</v>
      </c>
      <c r="E112" s="215" t="s">
        <v>3119</v>
      </c>
      <c r="F112" s="216" t="s">
        <v>3120</v>
      </c>
      <c r="G112" s="217" t="s">
        <v>310</v>
      </c>
      <c r="H112" s="218">
        <v>1</v>
      </c>
      <c r="I112" s="219"/>
      <c r="J112" s="220">
        <f>ROUND(I112*H112,2)</f>
        <v>0</v>
      </c>
      <c r="K112" s="216" t="s">
        <v>19</v>
      </c>
      <c r="L112" s="46"/>
      <c r="M112" s="221" t="s">
        <v>19</v>
      </c>
      <c r="N112" s="222" t="s">
        <v>43</v>
      </c>
      <c r="O112" s="86"/>
      <c r="P112" s="223">
        <f>O112*H112</f>
        <v>0</v>
      </c>
      <c r="Q112" s="223">
        <v>0</v>
      </c>
      <c r="R112" s="223">
        <f>Q112*H112</f>
        <v>0</v>
      </c>
      <c r="S112" s="223">
        <v>0</v>
      </c>
      <c r="T112" s="224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5" t="s">
        <v>170</v>
      </c>
      <c r="AT112" s="225" t="s">
        <v>165</v>
      </c>
      <c r="AU112" s="225" t="s">
        <v>81</v>
      </c>
      <c r="AY112" s="19" t="s">
        <v>163</v>
      </c>
      <c r="BE112" s="226">
        <f>IF(N112="základní",J112,0)</f>
        <v>0</v>
      </c>
      <c r="BF112" s="226">
        <f>IF(N112="snížená",J112,0)</f>
        <v>0</v>
      </c>
      <c r="BG112" s="226">
        <f>IF(N112="zákl. přenesená",J112,0)</f>
        <v>0</v>
      </c>
      <c r="BH112" s="226">
        <f>IF(N112="sníž. přenesená",J112,0)</f>
        <v>0</v>
      </c>
      <c r="BI112" s="226">
        <f>IF(N112="nulová",J112,0)</f>
        <v>0</v>
      </c>
      <c r="BJ112" s="19" t="s">
        <v>79</v>
      </c>
      <c r="BK112" s="226">
        <f>ROUND(I112*H112,2)</f>
        <v>0</v>
      </c>
      <c r="BL112" s="19" t="s">
        <v>170</v>
      </c>
      <c r="BM112" s="225" t="s">
        <v>3121</v>
      </c>
    </row>
    <row r="113" spans="1:47" s="2" customFormat="1" ht="12">
      <c r="A113" s="40"/>
      <c r="B113" s="41"/>
      <c r="C113" s="42"/>
      <c r="D113" s="227" t="s">
        <v>172</v>
      </c>
      <c r="E113" s="42"/>
      <c r="F113" s="228" t="s">
        <v>3120</v>
      </c>
      <c r="G113" s="42"/>
      <c r="H113" s="42"/>
      <c r="I113" s="229"/>
      <c r="J113" s="42"/>
      <c r="K113" s="42"/>
      <c r="L113" s="46"/>
      <c r="M113" s="230"/>
      <c r="N113" s="231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172</v>
      </c>
      <c r="AU113" s="19" t="s">
        <v>81</v>
      </c>
    </row>
    <row r="114" spans="1:47" s="2" customFormat="1" ht="12">
      <c r="A114" s="40"/>
      <c r="B114" s="41"/>
      <c r="C114" s="42"/>
      <c r="D114" s="227" t="s">
        <v>301</v>
      </c>
      <c r="E114" s="42"/>
      <c r="F114" s="266" t="s">
        <v>909</v>
      </c>
      <c r="G114" s="42"/>
      <c r="H114" s="42"/>
      <c r="I114" s="229"/>
      <c r="J114" s="42"/>
      <c r="K114" s="42"/>
      <c r="L114" s="46"/>
      <c r="M114" s="230"/>
      <c r="N114" s="231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301</v>
      </c>
      <c r="AU114" s="19" t="s">
        <v>81</v>
      </c>
    </row>
    <row r="115" spans="1:65" s="2" customFormat="1" ht="16.5" customHeight="1">
      <c r="A115" s="40"/>
      <c r="B115" s="41"/>
      <c r="C115" s="214" t="s">
        <v>214</v>
      </c>
      <c r="D115" s="214" t="s">
        <v>165</v>
      </c>
      <c r="E115" s="215" t="s">
        <v>3122</v>
      </c>
      <c r="F115" s="216" t="s">
        <v>3123</v>
      </c>
      <c r="G115" s="217" t="s">
        <v>297</v>
      </c>
      <c r="H115" s="218">
        <v>1</v>
      </c>
      <c r="I115" s="219"/>
      <c r="J115" s="220">
        <f>ROUND(I115*H115,2)</f>
        <v>0</v>
      </c>
      <c r="K115" s="216" t="s">
        <v>19</v>
      </c>
      <c r="L115" s="46"/>
      <c r="M115" s="221" t="s">
        <v>19</v>
      </c>
      <c r="N115" s="222" t="s">
        <v>43</v>
      </c>
      <c r="O115" s="86"/>
      <c r="P115" s="223">
        <f>O115*H115</f>
        <v>0</v>
      </c>
      <c r="Q115" s="223">
        <v>0</v>
      </c>
      <c r="R115" s="223">
        <f>Q115*H115</f>
        <v>0</v>
      </c>
      <c r="S115" s="223">
        <v>0</v>
      </c>
      <c r="T115" s="224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5" t="s">
        <v>170</v>
      </c>
      <c r="AT115" s="225" t="s">
        <v>165</v>
      </c>
      <c r="AU115" s="225" t="s">
        <v>81</v>
      </c>
      <c r="AY115" s="19" t="s">
        <v>163</v>
      </c>
      <c r="BE115" s="226">
        <f>IF(N115="základní",J115,0)</f>
        <v>0</v>
      </c>
      <c r="BF115" s="226">
        <f>IF(N115="snížená",J115,0)</f>
        <v>0</v>
      </c>
      <c r="BG115" s="226">
        <f>IF(N115="zákl. přenesená",J115,0)</f>
        <v>0</v>
      </c>
      <c r="BH115" s="226">
        <f>IF(N115="sníž. přenesená",J115,0)</f>
        <v>0</v>
      </c>
      <c r="BI115" s="226">
        <f>IF(N115="nulová",J115,0)</f>
        <v>0</v>
      </c>
      <c r="BJ115" s="19" t="s">
        <v>79</v>
      </c>
      <c r="BK115" s="226">
        <f>ROUND(I115*H115,2)</f>
        <v>0</v>
      </c>
      <c r="BL115" s="19" t="s">
        <v>170</v>
      </c>
      <c r="BM115" s="225" t="s">
        <v>3124</v>
      </c>
    </row>
    <row r="116" spans="1:47" s="2" customFormat="1" ht="12">
      <c r="A116" s="40"/>
      <c r="B116" s="41"/>
      <c r="C116" s="42"/>
      <c r="D116" s="227" t="s">
        <v>172</v>
      </c>
      <c r="E116" s="42"/>
      <c r="F116" s="228" t="s">
        <v>3123</v>
      </c>
      <c r="G116" s="42"/>
      <c r="H116" s="42"/>
      <c r="I116" s="229"/>
      <c r="J116" s="42"/>
      <c r="K116" s="42"/>
      <c r="L116" s="46"/>
      <c r="M116" s="230"/>
      <c r="N116" s="231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172</v>
      </c>
      <c r="AU116" s="19" t="s">
        <v>81</v>
      </c>
    </row>
    <row r="117" spans="1:47" s="2" customFormat="1" ht="12">
      <c r="A117" s="40"/>
      <c r="B117" s="41"/>
      <c r="C117" s="42"/>
      <c r="D117" s="227" t="s">
        <v>301</v>
      </c>
      <c r="E117" s="42"/>
      <c r="F117" s="266" t="s">
        <v>909</v>
      </c>
      <c r="G117" s="42"/>
      <c r="H117" s="42"/>
      <c r="I117" s="229"/>
      <c r="J117" s="42"/>
      <c r="K117" s="42"/>
      <c r="L117" s="46"/>
      <c r="M117" s="230"/>
      <c r="N117" s="231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301</v>
      </c>
      <c r="AU117" s="19" t="s">
        <v>81</v>
      </c>
    </row>
    <row r="118" spans="1:63" s="12" customFormat="1" ht="22.8" customHeight="1">
      <c r="A118" s="12"/>
      <c r="B118" s="198"/>
      <c r="C118" s="199"/>
      <c r="D118" s="200" t="s">
        <v>71</v>
      </c>
      <c r="E118" s="212" t="s">
        <v>170</v>
      </c>
      <c r="F118" s="212" t="s">
        <v>427</v>
      </c>
      <c r="G118" s="199"/>
      <c r="H118" s="199"/>
      <c r="I118" s="202"/>
      <c r="J118" s="213">
        <f>BK118</f>
        <v>0</v>
      </c>
      <c r="K118" s="199"/>
      <c r="L118" s="204"/>
      <c r="M118" s="205"/>
      <c r="N118" s="206"/>
      <c r="O118" s="206"/>
      <c r="P118" s="207">
        <f>SUM(P119:P128)</f>
        <v>0</v>
      </c>
      <c r="Q118" s="206"/>
      <c r="R118" s="207">
        <f>SUM(R119:R128)</f>
        <v>60.0818384</v>
      </c>
      <c r="S118" s="206"/>
      <c r="T118" s="208">
        <f>SUM(T119:T128)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9" t="s">
        <v>79</v>
      </c>
      <c r="AT118" s="210" t="s">
        <v>71</v>
      </c>
      <c r="AU118" s="210" t="s">
        <v>79</v>
      </c>
      <c r="AY118" s="209" t="s">
        <v>163</v>
      </c>
      <c r="BK118" s="211">
        <f>SUM(BK119:BK128)</f>
        <v>0</v>
      </c>
    </row>
    <row r="119" spans="1:65" s="2" customFormat="1" ht="16.5" customHeight="1">
      <c r="A119" s="40"/>
      <c r="B119" s="41"/>
      <c r="C119" s="214" t="s">
        <v>220</v>
      </c>
      <c r="D119" s="214" t="s">
        <v>165</v>
      </c>
      <c r="E119" s="215" t="s">
        <v>3125</v>
      </c>
      <c r="F119" s="216" t="s">
        <v>3126</v>
      </c>
      <c r="G119" s="217" t="s">
        <v>168</v>
      </c>
      <c r="H119" s="218">
        <v>15.84</v>
      </c>
      <c r="I119" s="219"/>
      <c r="J119" s="220">
        <f>ROUND(I119*H119,2)</f>
        <v>0</v>
      </c>
      <c r="K119" s="216" t="s">
        <v>169</v>
      </c>
      <c r="L119" s="46"/>
      <c r="M119" s="221" t="s">
        <v>19</v>
      </c>
      <c r="N119" s="222" t="s">
        <v>43</v>
      </c>
      <c r="O119" s="86"/>
      <c r="P119" s="223">
        <f>O119*H119</f>
        <v>0</v>
      </c>
      <c r="Q119" s="223">
        <v>2.50201</v>
      </c>
      <c r="R119" s="223">
        <f>Q119*H119</f>
        <v>39.6318384</v>
      </c>
      <c r="S119" s="223">
        <v>0</v>
      </c>
      <c r="T119" s="224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5" t="s">
        <v>170</v>
      </c>
      <c r="AT119" s="225" t="s">
        <v>165</v>
      </c>
      <c r="AU119" s="225" t="s">
        <v>81</v>
      </c>
      <c r="AY119" s="19" t="s">
        <v>163</v>
      </c>
      <c r="BE119" s="226">
        <f>IF(N119="základní",J119,0)</f>
        <v>0</v>
      </c>
      <c r="BF119" s="226">
        <f>IF(N119="snížená",J119,0)</f>
        <v>0</v>
      </c>
      <c r="BG119" s="226">
        <f>IF(N119="zákl. přenesená",J119,0)</f>
        <v>0</v>
      </c>
      <c r="BH119" s="226">
        <f>IF(N119="sníž. přenesená",J119,0)</f>
        <v>0</v>
      </c>
      <c r="BI119" s="226">
        <f>IF(N119="nulová",J119,0)</f>
        <v>0</v>
      </c>
      <c r="BJ119" s="19" t="s">
        <v>79</v>
      </c>
      <c r="BK119" s="226">
        <f>ROUND(I119*H119,2)</f>
        <v>0</v>
      </c>
      <c r="BL119" s="19" t="s">
        <v>170</v>
      </c>
      <c r="BM119" s="225" t="s">
        <v>3127</v>
      </c>
    </row>
    <row r="120" spans="1:47" s="2" customFormat="1" ht="12">
      <c r="A120" s="40"/>
      <c r="B120" s="41"/>
      <c r="C120" s="42"/>
      <c r="D120" s="227" t="s">
        <v>172</v>
      </c>
      <c r="E120" s="42"/>
      <c r="F120" s="228" t="s">
        <v>3128</v>
      </c>
      <c r="G120" s="42"/>
      <c r="H120" s="42"/>
      <c r="I120" s="229"/>
      <c r="J120" s="42"/>
      <c r="K120" s="42"/>
      <c r="L120" s="46"/>
      <c r="M120" s="230"/>
      <c r="N120" s="231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172</v>
      </c>
      <c r="AU120" s="19" t="s">
        <v>81</v>
      </c>
    </row>
    <row r="121" spans="1:47" s="2" customFormat="1" ht="12">
      <c r="A121" s="40"/>
      <c r="B121" s="41"/>
      <c r="C121" s="42"/>
      <c r="D121" s="232" t="s">
        <v>174</v>
      </c>
      <c r="E121" s="42"/>
      <c r="F121" s="233" t="s">
        <v>3129</v>
      </c>
      <c r="G121" s="42"/>
      <c r="H121" s="42"/>
      <c r="I121" s="229"/>
      <c r="J121" s="42"/>
      <c r="K121" s="42"/>
      <c r="L121" s="46"/>
      <c r="M121" s="230"/>
      <c r="N121" s="231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174</v>
      </c>
      <c r="AU121" s="19" t="s">
        <v>81</v>
      </c>
    </row>
    <row r="122" spans="1:51" s="13" customFormat="1" ht="12">
      <c r="A122" s="13"/>
      <c r="B122" s="234"/>
      <c r="C122" s="235"/>
      <c r="D122" s="227" t="s">
        <v>187</v>
      </c>
      <c r="E122" s="236" t="s">
        <v>19</v>
      </c>
      <c r="F122" s="237" t="s">
        <v>3130</v>
      </c>
      <c r="G122" s="235"/>
      <c r="H122" s="238">
        <v>15.84</v>
      </c>
      <c r="I122" s="239"/>
      <c r="J122" s="235"/>
      <c r="K122" s="235"/>
      <c r="L122" s="240"/>
      <c r="M122" s="241"/>
      <c r="N122" s="242"/>
      <c r="O122" s="242"/>
      <c r="P122" s="242"/>
      <c r="Q122" s="242"/>
      <c r="R122" s="242"/>
      <c r="S122" s="242"/>
      <c r="T122" s="24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4" t="s">
        <v>187</v>
      </c>
      <c r="AU122" s="244" t="s">
        <v>81</v>
      </c>
      <c r="AV122" s="13" t="s">
        <v>81</v>
      </c>
      <c r="AW122" s="13" t="s">
        <v>33</v>
      </c>
      <c r="AX122" s="13" t="s">
        <v>79</v>
      </c>
      <c r="AY122" s="244" t="s">
        <v>163</v>
      </c>
    </row>
    <row r="123" spans="1:65" s="2" customFormat="1" ht="16.5" customHeight="1">
      <c r="A123" s="40"/>
      <c r="B123" s="41"/>
      <c r="C123" s="214" t="s">
        <v>229</v>
      </c>
      <c r="D123" s="214" t="s">
        <v>165</v>
      </c>
      <c r="E123" s="215" t="s">
        <v>3131</v>
      </c>
      <c r="F123" s="216" t="s">
        <v>3132</v>
      </c>
      <c r="G123" s="217" t="s">
        <v>2778</v>
      </c>
      <c r="H123" s="218">
        <v>715</v>
      </c>
      <c r="I123" s="219"/>
      <c r="J123" s="220">
        <f>ROUND(I123*H123,2)</f>
        <v>0</v>
      </c>
      <c r="K123" s="216" t="s">
        <v>19</v>
      </c>
      <c r="L123" s="46"/>
      <c r="M123" s="221" t="s">
        <v>19</v>
      </c>
      <c r="N123" s="222" t="s">
        <v>43</v>
      </c>
      <c r="O123" s="86"/>
      <c r="P123" s="223">
        <f>O123*H123</f>
        <v>0</v>
      </c>
      <c r="Q123" s="223">
        <v>0.01</v>
      </c>
      <c r="R123" s="223">
        <f>Q123*H123</f>
        <v>7.15</v>
      </c>
      <c r="S123" s="223">
        <v>0</v>
      </c>
      <c r="T123" s="224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5" t="s">
        <v>170</v>
      </c>
      <c r="AT123" s="225" t="s">
        <v>165</v>
      </c>
      <c r="AU123" s="225" t="s">
        <v>81</v>
      </c>
      <c r="AY123" s="19" t="s">
        <v>163</v>
      </c>
      <c r="BE123" s="226">
        <f>IF(N123="základní",J123,0)</f>
        <v>0</v>
      </c>
      <c r="BF123" s="226">
        <f>IF(N123="snížená",J123,0)</f>
        <v>0</v>
      </c>
      <c r="BG123" s="226">
        <f>IF(N123="zákl. přenesená",J123,0)</f>
        <v>0</v>
      </c>
      <c r="BH123" s="226">
        <f>IF(N123="sníž. přenesená",J123,0)</f>
        <v>0</v>
      </c>
      <c r="BI123" s="226">
        <f>IF(N123="nulová",J123,0)</f>
        <v>0</v>
      </c>
      <c r="BJ123" s="19" t="s">
        <v>79</v>
      </c>
      <c r="BK123" s="226">
        <f>ROUND(I123*H123,2)</f>
        <v>0</v>
      </c>
      <c r="BL123" s="19" t="s">
        <v>170</v>
      </c>
      <c r="BM123" s="225" t="s">
        <v>3133</v>
      </c>
    </row>
    <row r="124" spans="1:47" s="2" customFormat="1" ht="12">
      <c r="A124" s="40"/>
      <c r="B124" s="41"/>
      <c r="C124" s="42"/>
      <c r="D124" s="227" t="s">
        <v>172</v>
      </c>
      <c r="E124" s="42"/>
      <c r="F124" s="228" t="s">
        <v>3132</v>
      </c>
      <c r="G124" s="42"/>
      <c r="H124" s="42"/>
      <c r="I124" s="229"/>
      <c r="J124" s="42"/>
      <c r="K124" s="42"/>
      <c r="L124" s="46"/>
      <c r="M124" s="230"/>
      <c r="N124" s="231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172</v>
      </c>
      <c r="AU124" s="19" t="s">
        <v>81</v>
      </c>
    </row>
    <row r="125" spans="1:47" s="2" customFormat="1" ht="12">
      <c r="A125" s="40"/>
      <c r="B125" s="41"/>
      <c r="C125" s="42"/>
      <c r="D125" s="227" t="s">
        <v>301</v>
      </c>
      <c r="E125" s="42"/>
      <c r="F125" s="266" t="s">
        <v>3134</v>
      </c>
      <c r="G125" s="42"/>
      <c r="H125" s="42"/>
      <c r="I125" s="229"/>
      <c r="J125" s="42"/>
      <c r="K125" s="42"/>
      <c r="L125" s="46"/>
      <c r="M125" s="230"/>
      <c r="N125" s="231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301</v>
      </c>
      <c r="AU125" s="19" t="s">
        <v>81</v>
      </c>
    </row>
    <row r="126" spans="1:65" s="2" customFormat="1" ht="16.5" customHeight="1">
      <c r="A126" s="40"/>
      <c r="B126" s="41"/>
      <c r="C126" s="214" t="s">
        <v>237</v>
      </c>
      <c r="D126" s="214" t="s">
        <v>165</v>
      </c>
      <c r="E126" s="215" t="s">
        <v>3135</v>
      </c>
      <c r="F126" s="216" t="s">
        <v>3136</v>
      </c>
      <c r="G126" s="217" t="s">
        <v>2778</v>
      </c>
      <c r="H126" s="218">
        <v>1330</v>
      </c>
      <c r="I126" s="219"/>
      <c r="J126" s="220">
        <f>ROUND(I126*H126,2)</f>
        <v>0</v>
      </c>
      <c r="K126" s="216" t="s">
        <v>19</v>
      </c>
      <c r="L126" s="46"/>
      <c r="M126" s="221" t="s">
        <v>19</v>
      </c>
      <c r="N126" s="222" t="s">
        <v>43</v>
      </c>
      <c r="O126" s="86"/>
      <c r="P126" s="223">
        <f>O126*H126</f>
        <v>0</v>
      </c>
      <c r="Q126" s="223">
        <v>0.01</v>
      </c>
      <c r="R126" s="223">
        <f>Q126*H126</f>
        <v>13.3</v>
      </c>
      <c r="S126" s="223">
        <v>0</v>
      </c>
      <c r="T126" s="224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5" t="s">
        <v>170</v>
      </c>
      <c r="AT126" s="225" t="s">
        <v>165</v>
      </c>
      <c r="AU126" s="225" t="s">
        <v>81</v>
      </c>
      <c r="AY126" s="19" t="s">
        <v>163</v>
      </c>
      <c r="BE126" s="226">
        <f>IF(N126="základní",J126,0)</f>
        <v>0</v>
      </c>
      <c r="BF126" s="226">
        <f>IF(N126="snížená",J126,0)</f>
        <v>0</v>
      </c>
      <c r="BG126" s="226">
        <f>IF(N126="zákl. přenesená",J126,0)</f>
        <v>0</v>
      </c>
      <c r="BH126" s="226">
        <f>IF(N126="sníž. přenesená",J126,0)</f>
        <v>0</v>
      </c>
      <c r="BI126" s="226">
        <f>IF(N126="nulová",J126,0)</f>
        <v>0</v>
      </c>
      <c r="BJ126" s="19" t="s">
        <v>79</v>
      </c>
      <c r="BK126" s="226">
        <f>ROUND(I126*H126,2)</f>
        <v>0</v>
      </c>
      <c r="BL126" s="19" t="s">
        <v>170</v>
      </c>
      <c r="BM126" s="225" t="s">
        <v>3137</v>
      </c>
    </row>
    <row r="127" spans="1:47" s="2" customFormat="1" ht="12">
      <c r="A127" s="40"/>
      <c r="B127" s="41"/>
      <c r="C127" s="42"/>
      <c r="D127" s="227" t="s">
        <v>172</v>
      </c>
      <c r="E127" s="42"/>
      <c r="F127" s="228" t="s">
        <v>3136</v>
      </c>
      <c r="G127" s="42"/>
      <c r="H127" s="42"/>
      <c r="I127" s="229"/>
      <c r="J127" s="42"/>
      <c r="K127" s="42"/>
      <c r="L127" s="46"/>
      <c r="M127" s="230"/>
      <c r="N127" s="231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172</v>
      </c>
      <c r="AU127" s="19" t="s">
        <v>81</v>
      </c>
    </row>
    <row r="128" spans="1:47" s="2" customFormat="1" ht="12">
      <c r="A128" s="40"/>
      <c r="B128" s="41"/>
      <c r="C128" s="42"/>
      <c r="D128" s="227" t="s">
        <v>301</v>
      </c>
      <c r="E128" s="42"/>
      <c r="F128" s="266" t="s">
        <v>3138</v>
      </c>
      <c r="G128" s="42"/>
      <c r="H128" s="42"/>
      <c r="I128" s="229"/>
      <c r="J128" s="42"/>
      <c r="K128" s="42"/>
      <c r="L128" s="46"/>
      <c r="M128" s="230"/>
      <c r="N128" s="231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301</v>
      </c>
      <c r="AU128" s="19" t="s">
        <v>81</v>
      </c>
    </row>
    <row r="129" spans="1:63" s="12" customFormat="1" ht="22.8" customHeight="1">
      <c r="A129" s="12"/>
      <c r="B129" s="198"/>
      <c r="C129" s="199"/>
      <c r="D129" s="200" t="s">
        <v>71</v>
      </c>
      <c r="E129" s="212" t="s">
        <v>208</v>
      </c>
      <c r="F129" s="212" t="s">
        <v>537</v>
      </c>
      <c r="G129" s="199"/>
      <c r="H129" s="199"/>
      <c r="I129" s="202"/>
      <c r="J129" s="213">
        <f>BK129</f>
        <v>0</v>
      </c>
      <c r="K129" s="199"/>
      <c r="L129" s="204"/>
      <c r="M129" s="205"/>
      <c r="N129" s="206"/>
      <c r="O129" s="206"/>
      <c r="P129" s="207">
        <f>SUM(P130:P154)</f>
        <v>0</v>
      </c>
      <c r="Q129" s="206"/>
      <c r="R129" s="207">
        <f>SUM(R130:R154)</f>
        <v>16.954726</v>
      </c>
      <c r="S129" s="206"/>
      <c r="T129" s="208">
        <f>SUM(T130:T154)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9" t="s">
        <v>79</v>
      </c>
      <c r="AT129" s="210" t="s">
        <v>71</v>
      </c>
      <c r="AU129" s="210" t="s">
        <v>79</v>
      </c>
      <c r="AY129" s="209" t="s">
        <v>163</v>
      </c>
      <c r="BK129" s="211">
        <f>SUM(BK130:BK154)</f>
        <v>0</v>
      </c>
    </row>
    <row r="130" spans="1:65" s="2" customFormat="1" ht="37.8" customHeight="1">
      <c r="A130" s="40"/>
      <c r="B130" s="41"/>
      <c r="C130" s="214" t="s">
        <v>245</v>
      </c>
      <c r="D130" s="214" t="s">
        <v>165</v>
      </c>
      <c r="E130" s="215" t="s">
        <v>3139</v>
      </c>
      <c r="F130" s="216" t="s">
        <v>3140</v>
      </c>
      <c r="G130" s="217" t="s">
        <v>168</v>
      </c>
      <c r="H130" s="218">
        <v>60.2</v>
      </c>
      <c r="I130" s="219"/>
      <c r="J130" s="220">
        <f>ROUND(I130*H130,2)</f>
        <v>0</v>
      </c>
      <c r="K130" s="216" t="s">
        <v>169</v>
      </c>
      <c r="L130" s="46"/>
      <c r="M130" s="221" t="s">
        <v>19</v>
      </c>
      <c r="N130" s="222" t="s">
        <v>43</v>
      </c>
      <c r="O130" s="86"/>
      <c r="P130" s="223">
        <f>O130*H130</f>
        <v>0</v>
      </c>
      <c r="Q130" s="223">
        <v>0.021</v>
      </c>
      <c r="R130" s="223">
        <f>Q130*H130</f>
        <v>1.2642000000000002</v>
      </c>
      <c r="S130" s="223">
        <v>0</v>
      </c>
      <c r="T130" s="224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5" t="s">
        <v>170</v>
      </c>
      <c r="AT130" s="225" t="s">
        <v>165</v>
      </c>
      <c r="AU130" s="225" t="s">
        <v>81</v>
      </c>
      <c r="AY130" s="19" t="s">
        <v>163</v>
      </c>
      <c r="BE130" s="226">
        <f>IF(N130="základní",J130,0)</f>
        <v>0</v>
      </c>
      <c r="BF130" s="226">
        <f>IF(N130="snížená",J130,0)</f>
        <v>0</v>
      </c>
      <c r="BG130" s="226">
        <f>IF(N130="zákl. přenesená",J130,0)</f>
        <v>0</v>
      </c>
      <c r="BH130" s="226">
        <f>IF(N130="sníž. přenesená",J130,0)</f>
        <v>0</v>
      </c>
      <c r="BI130" s="226">
        <f>IF(N130="nulová",J130,0)</f>
        <v>0</v>
      </c>
      <c r="BJ130" s="19" t="s">
        <v>79</v>
      </c>
      <c r="BK130" s="226">
        <f>ROUND(I130*H130,2)</f>
        <v>0</v>
      </c>
      <c r="BL130" s="19" t="s">
        <v>170</v>
      </c>
      <c r="BM130" s="225" t="s">
        <v>3141</v>
      </c>
    </row>
    <row r="131" spans="1:47" s="2" customFormat="1" ht="12">
      <c r="A131" s="40"/>
      <c r="B131" s="41"/>
      <c r="C131" s="42"/>
      <c r="D131" s="227" t="s">
        <v>172</v>
      </c>
      <c r="E131" s="42"/>
      <c r="F131" s="228" t="s">
        <v>3142</v>
      </c>
      <c r="G131" s="42"/>
      <c r="H131" s="42"/>
      <c r="I131" s="229"/>
      <c r="J131" s="42"/>
      <c r="K131" s="42"/>
      <c r="L131" s="46"/>
      <c r="M131" s="230"/>
      <c r="N131" s="231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172</v>
      </c>
      <c r="AU131" s="19" t="s">
        <v>81</v>
      </c>
    </row>
    <row r="132" spans="1:47" s="2" customFormat="1" ht="12">
      <c r="A132" s="40"/>
      <c r="B132" s="41"/>
      <c r="C132" s="42"/>
      <c r="D132" s="232" t="s">
        <v>174</v>
      </c>
      <c r="E132" s="42"/>
      <c r="F132" s="233" t="s">
        <v>3143</v>
      </c>
      <c r="G132" s="42"/>
      <c r="H132" s="42"/>
      <c r="I132" s="229"/>
      <c r="J132" s="42"/>
      <c r="K132" s="42"/>
      <c r="L132" s="46"/>
      <c r="M132" s="230"/>
      <c r="N132" s="231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174</v>
      </c>
      <c r="AU132" s="19" t="s">
        <v>81</v>
      </c>
    </row>
    <row r="133" spans="1:47" s="2" customFormat="1" ht="12">
      <c r="A133" s="40"/>
      <c r="B133" s="41"/>
      <c r="C133" s="42"/>
      <c r="D133" s="227" t="s">
        <v>301</v>
      </c>
      <c r="E133" s="42"/>
      <c r="F133" s="266" t="s">
        <v>3144</v>
      </c>
      <c r="G133" s="42"/>
      <c r="H133" s="42"/>
      <c r="I133" s="229"/>
      <c r="J133" s="42"/>
      <c r="K133" s="42"/>
      <c r="L133" s="46"/>
      <c r="M133" s="230"/>
      <c r="N133" s="231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301</v>
      </c>
      <c r="AU133" s="19" t="s">
        <v>81</v>
      </c>
    </row>
    <row r="134" spans="1:65" s="2" customFormat="1" ht="24.15" customHeight="1">
      <c r="A134" s="40"/>
      <c r="B134" s="41"/>
      <c r="C134" s="214" t="s">
        <v>252</v>
      </c>
      <c r="D134" s="214" t="s">
        <v>165</v>
      </c>
      <c r="E134" s="215" t="s">
        <v>3145</v>
      </c>
      <c r="F134" s="216" t="s">
        <v>3146</v>
      </c>
      <c r="G134" s="217" t="s">
        <v>168</v>
      </c>
      <c r="H134" s="218">
        <v>800</v>
      </c>
      <c r="I134" s="219"/>
      <c r="J134" s="220">
        <f>ROUND(I134*H134,2)</f>
        <v>0</v>
      </c>
      <c r="K134" s="216" t="s">
        <v>169</v>
      </c>
      <c r="L134" s="46"/>
      <c r="M134" s="221" t="s">
        <v>19</v>
      </c>
      <c r="N134" s="222" t="s">
        <v>43</v>
      </c>
      <c r="O134" s="86"/>
      <c r="P134" s="223">
        <f>O134*H134</f>
        <v>0</v>
      </c>
      <c r="Q134" s="223">
        <v>0.0057</v>
      </c>
      <c r="R134" s="223">
        <f>Q134*H134</f>
        <v>4.5600000000000005</v>
      </c>
      <c r="S134" s="223">
        <v>0</v>
      </c>
      <c r="T134" s="224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5" t="s">
        <v>170</v>
      </c>
      <c r="AT134" s="225" t="s">
        <v>165</v>
      </c>
      <c r="AU134" s="225" t="s">
        <v>81</v>
      </c>
      <c r="AY134" s="19" t="s">
        <v>163</v>
      </c>
      <c r="BE134" s="226">
        <f>IF(N134="základní",J134,0)</f>
        <v>0</v>
      </c>
      <c r="BF134" s="226">
        <f>IF(N134="snížená",J134,0)</f>
        <v>0</v>
      </c>
      <c r="BG134" s="226">
        <f>IF(N134="zákl. přenesená",J134,0)</f>
        <v>0</v>
      </c>
      <c r="BH134" s="226">
        <f>IF(N134="sníž. přenesená",J134,0)</f>
        <v>0</v>
      </c>
      <c r="BI134" s="226">
        <f>IF(N134="nulová",J134,0)</f>
        <v>0</v>
      </c>
      <c r="BJ134" s="19" t="s">
        <v>79</v>
      </c>
      <c r="BK134" s="226">
        <f>ROUND(I134*H134,2)</f>
        <v>0</v>
      </c>
      <c r="BL134" s="19" t="s">
        <v>170</v>
      </c>
      <c r="BM134" s="225" t="s">
        <v>3147</v>
      </c>
    </row>
    <row r="135" spans="1:47" s="2" customFormat="1" ht="12">
      <c r="A135" s="40"/>
      <c r="B135" s="41"/>
      <c r="C135" s="42"/>
      <c r="D135" s="227" t="s">
        <v>172</v>
      </c>
      <c r="E135" s="42"/>
      <c r="F135" s="228" t="s">
        <v>3148</v>
      </c>
      <c r="G135" s="42"/>
      <c r="H135" s="42"/>
      <c r="I135" s="229"/>
      <c r="J135" s="42"/>
      <c r="K135" s="42"/>
      <c r="L135" s="46"/>
      <c r="M135" s="230"/>
      <c r="N135" s="231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172</v>
      </c>
      <c r="AU135" s="19" t="s">
        <v>81</v>
      </c>
    </row>
    <row r="136" spans="1:47" s="2" customFormat="1" ht="12">
      <c r="A136" s="40"/>
      <c r="B136" s="41"/>
      <c r="C136" s="42"/>
      <c r="D136" s="232" t="s">
        <v>174</v>
      </c>
      <c r="E136" s="42"/>
      <c r="F136" s="233" t="s">
        <v>3149</v>
      </c>
      <c r="G136" s="42"/>
      <c r="H136" s="42"/>
      <c r="I136" s="229"/>
      <c r="J136" s="42"/>
      <c r="K136" s="42"/>
      <c r="L136" s="46"/>
      <c r="M136" s="230"/>
      <c r="N136" s="231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174</v>
      </c>
      <c r="AU136" s="19" t="s">
        <v>81</v>
      </c>
    </row>
    <row r="137" spans="1:47" s="2" customFormat="1" ht="12">
      <c r="A137" s="40"/>
      <c r="B137" s="41"/>
      <c r="C137" s="42"/>
      <c r="D137" s="227" t="s">
        <v>301</v>
      </c>
      <c r="E137" s="42"/>
      <c r="F137" s="266" t="s">
        <v>3144</v>
      </c>
      <c r="G137" s="42"/>
      <c r="H137" s="42"/>
      <c r="I137" s="229"/>
      <c r="J137" s="42"/>
      <c r="K137" s="42"/>
      <c r="L137" s="46"/>
      <c r="M137" s="230"/>
      <c r="N137" s="231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301</v>
      </c>
      <c r="AU137" s="19" t="s">
        <v>81</v>
      </c>
    </row>
    <row r="138" spans="1:65" s="2" customFormat="1" ht="37.8" customHeight="1">
      <c r="A138" s="40"/>
      <c r="B138" s="41"/>
      <c r="C138" s="214" t="s">
        <v>258</v>
      </c>
      <c r="D138" s="214" t="s">
        <v>165</v>
      </c>
      <c r="E138" s="215" t="s">
        <v>3150</v>
      </c>
      <c r="F138" s="216" t="s">
        <v>3151</v>
      </c>
      <c r="G138" s="217" t="s">
        <v>168</v>
      </c>
      <c r="H138" s="218">
        <v>97.98</v>
      </c>
      <c r="I138" s="219"/>
      <c r="J138" s="220">
        <f>ROUND(I138*H138,2)</f>
        <v>0</v>
      </c>
      <c r="K138" s="216" t="s">
        <v>169</v>
      </c>
      <c r="L138" s="46"/>
      <c r="M138" s="221" t="s">
        <v>19</v>
      </c>
      <c r="N138" s="222" t="s">
        <v>43</v>
      </c>
      <c r="O138" s="86"/>
      <c r="P138" s="223">
        <f>O138*H138</f>
        <v>0</v>
      </c>
      <c r="Q138" s="223">
        <v>0.0197</v>
      </c>
      <c r="R138" s="223">
        <f>Q138*H138</f>
        <v>1.9302059999999999</v>
      </c>
      <c r="S138" s="223">
        <v>0</v>
      </c>
      <c r="T138" s="224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5" t="s">
        <v>170</v>
      </c>
      <c r="AT138" s="225" t="s">
        <v>165</v>
      </c>
      <c r="AU138" s="225" t="s">
        <v>81</v>
      </c>
      <c r="AY138" s="19" t="s">
        <v>163</v>
      </c>
      <c r="BE138" s="226">
        <f>IF(N138="základní",J138,0)</f>
        <v>0</v>
      </c>
      <c r="BF138" s="226">
        <f>IF(N138="snížená",J138,0)</f>
        <v>0</v>
      </c>
      <c r="BG138" s="226">
        <f>IF(N138="zákl. přenesená",J138,0)</f>
        <v>0</v>
      </c>
      <c r="BH138" s="226">
        <f>IF(N138="sníž. přenesená",J138,0)</f>
        <v>0</v>
      </c>
      <c r="BI138" s="226">
        <f>IF(N138="nulová",J138,0)</f>
        <v>0</v>
      </c>
      <c r="BJ138" s="19" t="s">
        <v>79</v>
      </c>
      <c r="BK138" s="226">
        <f>ROUND(I138*H138,2)</f>
        <v>0</v>
      </c>
      <c r="BL138" s="19" t="s">
        <v>170</v>
      </c>
      <c r="BM138" s="225" t="s">
        <v>3152</v>
      </c>
    </row>
    <row r="139" spans="1:47" s="2" customFormat="1" ht="12">
      <c r="A139" s="40"/>
      <c r="B139" s="41"/>
      <c r="C139" s="42"/>
      <c r="D139" s="227" t="s">
        <v>172</v>
      </c>
      <c r="E139" s="42"/>
      <c r="F139" s="228" t="s">
        <v>3153</v>
      </c>
      <c r="G139" s="42"/>
      <c r="H139" s="42"/>
      <c r="I139" s="229"/>
      <c r="J139" s="42"/>
      <c r="K139" s="42"/>
      <c r="L139" s="46"/>
      <c r="M139" s="230"/>
      <c r="N139" s="231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172</v>
      </c>
      <c r="AU139" s="19" t="s">
        <v>81</v>
      </c>
    </row>
    <row r="140" spans="1:47" s="2" customFormat="1" ht="12">
      <c r="A140" s="40"/>
      <c r="B140" s="41"/>
      <c r="C140" s="42"/>
      <c r="D140" s="232" t="s">
        <v>174</v>
      </c>
      <c r="E140" s="42"/>
      <c r="F140" s="233" t="s">
        <v>3154</v>
      </c>
      <c r="G140" s="42"/>
      <c r="H140" s="42"/>
      <c r="I140" s="229"/>
      <c r="J140" s="42"/>
      <c r="K140" s="42"/>
      <c r="L140" s="46"/>
      <c r="M140" s="230"/>
      <c r="N140" s="231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174</v>
      </c>
      <c r="AU140" s="19" t="s">
        <v>81</v>
      </c>
    </row>
    <row r="141" spans="1:51" s="13" customFormat="1" ht="12">
      <c r="A141" s="13"/>
      <c r="B141" s="234"/>
      <c r="C141" s="235"/>
      <c r="D141" s="227" t="s">
        <v>187</v>
      </c>
      <c r="E141" s="236" t="s">
        <v>19</v>
      </c>
      <c r="F141" s="237" t="s">
        <v>3155</v>
      </c>
      <c r="G141" s="235"/>
      <c r="H141" s="238">
        <v>97.98</v>
      </c>
      <c r="I141" s="239"/>
      <c r="J141" s="235"/>
      <c r="K141" s="235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187</v>
      </c>
      <c r="AU141" s="244" t="s">
        <v>81</v>
      </c>
      <c r="AV141" s="13" t="s">
        <v>81</v>
      </c>
      <c r="AW141" s="13" t="s">
        <v>33</v>
      </c>
      <c r="AX141" s="13" t="s">
        <v>79</v>
      </c>
      <c r="AY141" s="244" t="s">
        <v>163</v>
      </c>
    </row>
    <row r="142" spans="1:65" s="2" customFormat="1" ht="24.15" customHeight="1">
      <c r="A142" s="40"/>
      <c r="B142" s="41"/>
      <c r="C142" s="214" t="s">
        <v>265</v>
      </c>
      <c r="D142" s="214" t="s">
        <v>165</v>
      </c>
      <c r="E142" s="215" t="s">
        <v>3156</v>
      </c>
      <c r="F142" s="216" t="s">
        <v>3157</v>
      </c>
      <c r="G142" s="217" t="s">
        <v>168</v>
      </c>
      <c r="H142" s="218">
        <v>1500</v>
      </c>
      <c r="I142" s="219"/>
      <c r="J142" s="220">
        <f>ROUND(I142*H142,2)</f>
        <v>0</v>
      </c>
      <c r="K142" s="216" t="s">
        <v>169</v>
      </c>
      <c r="L142" s="46"/>
      <c r="M142" s="221" t="s">
        <v>19</v>
      </c>
      <c r="N142" s="222" t="s">
        <v>43</v>
      </c>
      <c r="O142" s="86"/>
      <c r="P142" s="223">
        <f>O142*H142</f>
        <v>0</v>
      </c>
      <c r="Q142" s="223">
        <v>0.0057</v>
      </c>
      <c r="R142" s="223">
        <f>Q142*H142</f>
        <v>8.55</v>
      </c>
      <c r="S142" s="223">
        <v>0</v>
      </c>
      <c r="T142" s="224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5" t="s">
        <v>170</v>
      </c>
      <c r="AT142" s="225" t="s">
        <v>165</v>
      </c>
      <c r="AU142" s="225" t="s">
        <v>81</v>
      </c>
      <c r="AY142" s="19" t="s">
        <v>163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9" t="s">
        <v>79</v>
      </c>
      <c r="BK142" s="226">
        <f>ROUND(I142*H142,2)</f>
        <v>0</v>
      </c>
      <c r="BL142" s="19" t="s">
        <v>170</v>
      </c>
      <c r="BM142" s="225" t="s">
        <v>3158</v>
      </c>
    </row>
    <row r="143" spans="1:47" s="2" customFormat="1" ht="12">
      <c r="A143" s="40"/>
      <c r="B143" s="41"/>
      <c r="C143" s="42"/>
      <c r="D143" s="227" t="s">
        <v>172</v>
      </c>
      <c r="E143" s="42"/>
      <c r="F143" s="228" t="s">
        <v>3159</v>
      </c>
      <c r="G143" s="42"/>
      <c r="H143" s="42"/>
      <c r="I143" s="229"/>
      <c r="J143" s="42"/>
      <c r="K143" s="42"/>
      <c r="L143" s="46"/>
      <c r="M143" s="230"/>
      <c r="N143" s="231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172</v>
      </c>
      <c r="AU143" s="19" t="s">
        <v>81</v>
      </c>
    </row>
    <row r="144" spans="1:47" s="2" customFormat="1" ht="12">
      <c r="A144" s="40"/>
      <c r="B144" s="41"/>
      <c r="C144" s="42"/>
      <c r="D144" s="232" t="s">
        <v>174</v>
      </c>
      <c r="E144" s="42"/>
      <c r="F144" s="233" t="s">
        <v>3160</v>
      </c>
      <c r="G144" s="42"/>
      <c r="H144" s="42"/>
      <c r="I144" s="229"/>
      <c r="J144" s="42"/>
      <c r="K144" s="42"/>
      <c r="L144" s="46"/>
      <c r="M144" s="230"/>
      <c r="N144" s="231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174</v>
      </c>
      <c r="AU144" s="19" t="s">
        <v>81</v>
      </c>
    </row>
    <row r="145" spans="1:65" s="2" customFormat="1" ht="24.15" customHeight="1">
      <c r="A145" s="40"/>
      <c r="B145" s="41"/>
      <c r="C145" s="214" t="s">
        <v>8</v>
      </c>
      <c r="D145" s="214" t="s">
        <v>165</v>
      </c>
      <c r="E145" s="215" t="s">
        <v>3161</v>
      </c>
      <c r="F145" s="216" t="s">
        <v>3162</v>
      </c>
      <c r="G145" s="217" t="s">
        <v>168</v>
      </c>
      <c r="H145" s="218">
        <v>60.2</v>
      </c>
      <c r="I145" s="219"/>
      <c r="J145" s="220">
        <f>ROUND(I145*H145,2)</f>
        <v>0</v>
      </c>
      <c r="K145" s="216" t="s">
        <v>169</v>
      </c>
      <c r="L145" s="46"/>
      <c r="M145" s="221" t="s">
        <v>19</v>
      </c>
      <c r="N145" s="222" t="s">
        <v>43</v>
      </c>
      <c r="O145" s="86"/>
      <c r="P145" s="223">
        <f>O145*H145</f>
        <v>0</v>
      </c>
      <c r="Q145" s="223">
        <v>0.0102</v>
      </c>
      <c r="R145" s="223">
        <f>Q145*H145</f>
        <v>0.61404</v>
      </c>
      <c r="S145" s="223">
        <v>0</v>
      </c>
      <c r="T145" s="224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5" t="s">
        <v>170</v>
      </c>
      <c r="AT145" s="225" t="s">
        <v>165</v>
      </c>
      <c r="AU145" s="225" t="s">
        <v>81</v>
      </c>
      <c r="AY145" s="19" t="s">
        <v>163</v>
      </c>
      <c r="BE145" s="226">
        <f>IF(N145="základní",J145,0)</f>
        <v>0</v>
      </c>
      <c r="BF145" s="226">
        <f>IF(N145="snížená",J145,0)</f>
        <v>0</v>
      </c>
      <c r="BG145" s="226">
        <f>IF(N145="zákl. přenesená",J145,0)</f>
        <v>0</v>
      </c>
      <c r="BH145" s="226">
        <f>IF(N145="sníž. přenesená",J145,0)</f>
        <v>0</v>
      </c>
      <c r="BI145" s="226">
        <f>IF(N145="nulová",J145,0)</f>
        <v>0</v>
      </c>
      <c r="BJ145" s="19" t="s">
        <v>79</v>
      </c>
      <c r="BK145" s="226">
        <f>ROUND(I145*H145,2)</f>
        <v>0</v>
      </c>
      <c r="BL145" s="19" t="s">
        <v>170</v>
      </c>
      <c r="BM145" s="225" t="s">
        <v>3163</v>
      </c>
    </row>
    <row r="146" spans="1:47" s="2" customFormat="1" ht="12">
      <c r="A146" s="40"/>
      <c r="B146" s="41"/>
      <c r="C146" s="42"/>
      <c r="D146" s="227" t="s">
        <v>172</v>
      </c>
      <c r="E146" s="42"/>
      <c r="F146" s="228" t="s">
        <v>3164</v>
      </c>
      <c r="G146" s="42"/>
      <c r="H146" s="42"/>
      <c r="I146" s="229"/>
      <c r="J146" s="42"/>
      <c r="K146" s="42"/>
      <c r="L146" s="46"/>
      <c r="M146" s="230"/>
      <c r="N146" s="231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172</v>
      </c>
      <c r="AU146" s="19" t="s">
        <v>81</v>
      </c>
    </row>
    <row r="147" spans="1:47" s="2" customFormat="1" ht="12">
      <c r="A147" s="40"/>
      <c r="B147" s="41"/>
      <c r="C147" s="42"/>
      <c r="D147" s="232" t="s">
        <v>174</v>
      </c>
      <c r="E147" s="42"/>
      <c r="F147" s="233" t="s">
        <v>3165</v>
      </c>
      <c r="G147" s="42"/>
      <c r="H147" s="42"/>
      <c r="I147" s="229"/>
      <c r="J147" s="42"/>
      <c r="K147" s="42"/>
      <c r="L147" s="46"/>
      <c r="M147" s="230"/>
      <c r="N147" s="231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174</v>
      </c>
      <c r="AU147" s="19" t="s">
        <v>81</v>
      </c>
    </row>
    <row r="148" spans="1:51" s="13" customFormat="1" ht="12">
      <c r="A148" s="13"/>
      <c r="B148" s="234"/>
      <c r="C148" s="235"/>
      <c r="D148" s="227" t="s">
        <v>187</v>
      </c>
      <c r="E148" s="236" t="s">
        <v>19</v>
      </c>
      <c r="F148" s="237" t="s">
        <v>3166</v>
      </c>
      <c r="G148" s="235"/>
      <c r="H148" s="238">
        <v>60.2</v>
      </c>
      <c r="I148" s="239"/>
      <c r="J148" s="235"/>
      <c r="K148" s="235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187</v>
      </c>
      <c r="AU148" s="244" t="s">
        <v>81</v>
      </c>
      <c r="AV148" s="13" t="s">
        <v>81</v>
      </c>
      <c r="AW148" s="13" t="s">
        <v>33</v>
      </c>
      <c r="AX148" s="13" t="s">
        <v>79</v>
      </c>
      <c r="AY148" s="244" t="s">
        <v>163</v>
      </c>
    </row>
    <row r="149" spans="1:65" s="2" customFormat="1" ht="24.15" customHeight="1">
      <c r="A149" s="40"/>
      <c r="B149" s="41"/>
      <c r="C149" s="214" t="s">
        <v>278</v>
      </c>
      <c r="D149" s="214" t="s">
        <v>165</v>
      </c>
      <c r="E149" s="215" t="s">
        <v>3167</v>
      </c>
      <c r="F149" s="216" t="s">
        <v>3168</v>
      </c>
      <c r="G149" s="217" t="s">
        <v>297</v>
      </c>
      <c r="H149" s="218">
        <v>1</v>
      </c>
      <c r="I149" s="219"/>
      <c r="J149" s="220">
        <f>ROUND(I149*H149,2)</f>
        <v>0</v>
      </c>
      <c r="K149" s="216" t="s">
        <v>169</v>
      </c>
      <c r="L149" s="46"/>
      <c r="M149" s="221" t="s">
        <v>19</v>
      </c>
      <c r="N149" s="222" t="s">
        <v>43</v>
      </c>
      <c r="O149" s="86"/>
      <c r="P149" s="223">
        <f>O149*H149</f>
        <v>0</v>
      </c>
      <c r="Q149" s="223">
        <v>0.03628</v>
      </c>
      <c r="R149" s="223">
        <f>Q149*H149</f>
        <v>0.03628</v>
      </c>
      <c r="S149" s="223">
        <v>0</v>
      </c>
      <c r="T149" s="224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5" t="s">
        <v>170</v>
      </c>
      <c r="AT149" s="225" t="s">
        <v>165</v>
      </c>
      <c r="AU149" s="225" t="s">
        <v>81</v>
      </c>
      <c r="AY149" s="19" t="s">
        <v>163</v>
      </c>
      <c r="BE149" s="226">
        <f>IF(N149="základní",J149,0)</f>
        <v>0</v>
      </c>
      <c r="BF149" s="226">
        <f>IF(N149="snížená",J149,0)</f>
        <v>0</v>
      </c>
      <c r="BG149" s="226">
        <f>IF(N149="zákl. přenesená",J149,0)</f>
        <v>0</v>
      </c>
      <c r="BH149" s="226">
        <f>IF(N149="sníž. přenesená",J149,0)</f>
        <v>0</v>
      </c>
      <c r="BI149" s="226">
        <f>IF(N149="nulová",J149,0)</f>
        <v>0</v>
      </c>
      <c r="BJ149" s="19" t="s">
        <v>79</v>
      </c>
      <c r="BK149" s="226">
        <f>ROUND(I149*H149,2)</f>
        <v>0</v>
      </c>
      <c r="BL149" s="19" t="s">
        <v>170</v>
      </c>
      <c r="BM149" s="225" t="s">
        <v>3169</v>
      </c>
    </row>
    <row r="150" spans="1:47" s="2" customFormat="1" ht="12">
      <c r="A150" s="40"/>
      <c r="B150" s="41"/>
      <c r="C150" s="42"/>
      <c r="D150" s="227" t="s">
        <v>172</v>
      </c>
      <c r="E150" s="42"/>
      <c r="F150" s="228" t="s">
        <v>3170</v>
      </c>
      <c r="G150" s="42"/>
      <c r="H150" s="42"/>
      <c r="I150" s="229"/>
      <c r="J150" s="42"/>
      <c r="K150" s="42"/>
      <c r="L150" s="46"/>
      <c r="M150" s="230"/>
      <c r="N150" s="231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172</v>
      </c>
      <c r="AU150" s="19" t="s">
        <v>81</v>
      </c>
    </row>
    <row r="151" spans="1:47" s="2" customFormat="1" ht="12">
      <c r="A151" s="40"/>
      <c r="B151" s="41"/>
      <c r="C151" s="42"/>
      <c r="D151" s="232" t="s">
        <v>174</v>
      </c>
      <c r="E151" s="42"/>
      <c r="F151" s="233" t="s">
        <v>3171</v>
      </c>
      <c r="G151" s="42"/>
      <c r="H151" s="42"/>
      <c r="I151" s="229"/>
      <c r="J151" s="42"/>
      <c r="K151" s="42"/>
      <c r="L151" s="46"/>
      <c r="M151" s="230"/>
      <c r="N151" s="231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174</v>
      </c>
      <c r="AU151" s="19" t="s">
        <v>81</v>
      </c>
    </row>
    <row r="152" spans="1:65" s="2" customFormat="1" ht="16.5" customHeight="1">
      <c r="A152" s="40"/>
      <c r="B152" s="41"/>
      <c r="C152" s="256" t="s">
        <v>188</v>
      </c>
      <c r="D152" s="256" t="s">
        <v>279</v>
      </c>
      <c r="E152" s="257" t="s">
        <v>3172</v>
      </c>
      <c r="F152" s="258" t="s">
        <v>3173</v>
      </c>
      <c r="G152" s="259" t="s">
        <v>297</v>
      </c>
      <c r="H152" s="260">
        <v>1</v>
      </c>
      <c r="I152" s="261"/>
      <c r="J152" s="262">
        <f>ROUND(I152*H152,2)</f>
        <v>0</v>
      </c>
      <c r="K152" s="258" t="s">
        <v>19</v>
      </c>
      <c r="L152" s="263"/>
      <c r="M152" s="264" t="s">
        <v>19</v>
      </c>
      <c r="N152" s="265" t="s">
        <v>43</v>
      </c>
      <c r="O152" s="86"/>
      <c r="P152" s="223">
        <f>O152*H152</f>
        <v>0</v>
      </c>
      <c r="Q152" s="223">
        <v>0</v>
      </c>
      <c r="R152" s="223">
        <f>Q152*H152</f>
        <v>0</v>
      </c>
      <c r="S152" s="223">
        <v>0</v>
      </c>
      <c r="T152" s="224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5" t="s">
        <v>220</v>
      </c>
      <c r="AT152" s="225" t="s">
        <v>279</v>
      </c>
      <c r="AU152" s="225" t="s">
        <v>81</v>
      </c>
      <c r="AY152" s="19" t="s">
        <v>163</v>
      </c>
      <c r="BE152" s="226">
        <f>IF(N152="základní",J152,0)</f>
        <v>0</v>
      </c>
      <c r="BF152" s="226">
        <f>IF(N152="snížená",J152,0)</f>
        <v>0</v>
      </c>
      <c r="BG152" s="226">
        <f>IF(N152="zákl. přenesená",J152,0)</f>
        <v>0</v>
      </c>
      <c r="BH152" s="226">
        <f>IF(N152="sníž. přenesená",J152,0)</f>
        <v>0</v>
      </c>
      <c r="BI152" s="226">
        <f>IF(N152="nulová",J152,0)</f>
        <v>0</v>
      </c>
      <c r="BJ152" s="19" t="s">
        <v>79</v>
      </c>
      <c r="BK152" s="226">
        <f>ROUND(I152*H152,2)</f>
        <v>0</v>
      </c>
      <c r="BL152" s="19" t="s">
        <v>170</v>
      </c>
      <c r="BM152" s="225" t="s">
        <v>3174</v>
      </c>
    </row>
    <row r="153" spans="1:47" s="2" customFormat="1" ht="12">
      <c r="A153" s="40"/>
      <c r="B153" s="41"/>
      <c r="C153" s="42"/>
      <c r="D153" s="227" t="s">
        <v>172</v>
      </c>
      <c r="E153" s="42"/>
      <c r="F153" s="228" t="s">
        <v>3173</v>
      </c>
      <c r="G153" s="42"/>
      <c r="H153" s="42"/>
      <c r="I153" s="229"/>
      <c r="J153" s="42"/>
      <c r="K153" s="42"/>
      <c r="L153" s="46"/>
      <c r="M153" s="230"/>
      <c r="N153" s="231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172</v>
      </c>
      <c r="AU153" s="19" t="s">
        <v>81</v>
      </c>
    </row>
    <row r="154" spans="1:47" s="2" customFormat="1" ht="12">
      <c r="A154" s="40"/>
      <c r="B154" s="41"/>
      <c r="C154" s="42"/>
      <c r="D154" s="227" t="s">
        <v>301</v>
      </c>
      <c r="E154" s="42"/>
      <c r="F154" s="266" t="s">
        <v>909</v>
      </c>
      <c r="G154" s="42"/>
      <c r="H154" s="42"/>
      <c r="I154" s="229"/>
      <c r="J154" s="42"/>
      <c r="K154" s="42"/>
      <c r="L154" s="46"/>
      <c r="M154" s="230"/>
      <c r="N154" s="231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301</v>
      </c>
      <c r="AU154" s="19" t="s">
        <v>81</v>
      </c>
    </row>
    <row r="155" spans="1:63" s="12" customFormat="1" ht="22.8" customHeight="1">
      <c r="A155" s="12"/>
      <c r="B155" s="198"/>
      <c r="C155" s="199"/>
      <c r="D155" s="200" t="s">
        <v>71</v>
      </c>
      <c r="E155" s="212" t="s">
        <v>229</v>
      </c>
      <c r="F155" s="212" t="s">
        <v>640</v>
      </c>
      <c r="G155" s="199"/>
      <c r="H155" s="199"/>
      <c r="I155" s="202"/>
      <c r="J155" s="213">
        <f>BK155</f>
        <v>0</v>
      </c>
      <c r="K155" s="199"/>
      <c r="L155" s="204"/>
      <c r="M155" s="205"/>
      <c r="N155" s="206"/>
      <c r="O155" s="206"/>
      <c r="P155" s="207">
        <f>SUM(P156:P188)</f>
        <v>0</v>
      </c>
      <c r="Q155" s="206"/>
      <c r="R155" s="207">
        <f>SUM(R156:R188)</f>
        <v>0.014534499999999999</v>
      </c>
      <c r="S155" s="206"/>
      <c r="T155" s="208">
        <f>SUM(T156:T188)</f>
        <v>35.032399999999996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9" t="s">
        <v>79</v>
      </c>
      <c r="AT155" s="210" t="s">
        <v>71</v>
      </c>
      <c r="AU155" s="210" t="s">
        <v>79</v>
      </c>
      <c r="AY155" s="209" t="s">
        <v>163</v>
      </c>
      <c r="BK155" s="211">
        <f>SUM(BK156:BK188)</f>
        <v>0</v>
      </c>
    </row>
    <row r="156" spans="1:65" s="2" customFormat="1" ht="33" customHeight="1">
      <c r="A156" s="40"/>
      <c r="B156" s="41"/>
      <c r="C156" s="214" t="s">
        <v>289</v>
      </c>
      <c r="D156" s="214" t="s">
        <v>165</v>
      </c>
      <c r="E156" s="215" t="s">
        <v>3175</v>
      </c>
      <c r="F156" s="216" t="s">
        <v>3176</v>
      </c>
      <c r="G156" s="217" t="s">
        <v>168</v>
      </c>
      <c r="H156" s="218">
        <v>100</v>
      </c>
      <c r="I156" s="219"/>
      <c r="J156" s="220">
        <f>ROUND(I156*H156,2)</f>
        <v>0</v>
      </c>
      <c r="K156" s="216" t="s">
        <v>169</v>
      </c>
      <c r="L156" s="46"/>
      <c r="M156" s="221" t="s">
        <v>19</v>
      </c>
      <c r="N156" s="222" t="s">
        <v>43</v>
      </c>
      <c r="O156" s="86"/>
      <c r="P156" s="223">
        <f>O156*H156</f>
        <v>0</v>
      </c>
      <c r="Q156" s="223">
        <v>0.00013</v>
      </c>
      <c r="R156" s="223">
        <f>Q156*H156</f>
        <v>0.013</v>
      </c>
      <c r="S156" s="223">
        <v>0</v>
      </c>
      <c r="T156" s="224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5" t="s">
        <v>170</v>
      </c>
      <c r="AT156" s="225" t="s">
        <v>165</v>
      </c>
      <c r="AU156" s="225" t="s">
        <v>81</v>
      </c>
      <c r="AY156" s="19" t="s">
        <v>163</v>
      </c>
      <c r="BE156" s="226">
        <f>IF(N156="základní",J156,0)</f>
        <v>0</v>
      </c>
      <c r="BF156" s="226">
        <f>IF(N156="snížená",J156,0)</f>
        <v>0</v>
      </c>
      <c r="BG156" s="226">
        <f>IF(N156="zákl. přenesená",J156,0)</f>
        <v>0</v>
      </c>
      <c r="BH156" s="226">
        <f>IF(N156="sníž. přenesená",J156,0)</f>
        <v>0</v>
      </c>
      <c r="BI156" s="226">
        <f>IF(N156="nulová",J156,0)</f>
        <v>0</v>
      </c>
      <c r="BJ156" s="19" t="s">
        <v>79</v>
      </c>
      <c r="BK156" s="226">
        <f>ROUND(I156*H156,2)</f>
        <v>0</v>
      </c>
      <c r="BL156" s="19" t="s">
        <v>170</v>
      </c>
      <c r="BM156" s="225" t="s">
        <v>3177</v>
      </c>
    </row>
    <row r="157" spans="1:47" s="2" customFormat="1" ht="12">
      <c r="A157" s="40"/>
      <c r="B157" s="41"/>
      <c r="C157" s="42"/>
      <c r="D157" s="227" t="s">
        <v>172</v>
      </c>
      <c r="E157" s="42"/>
      <c r="F157" s="228" t="s">
        <v>3178</v>
      </c>
      <c r="G157" s="42"/>
      <c r="H157" s="42"/>
      <c r="I157" s="229"/>
      <c r="J157" s="42"/>
      <c r="K157" s="42"/>
      <c r="L157" s="46"/>
      <c r="M157" s="230"/>
      <c r="N157" s="231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172</v>
      </c>
      <c r="AU157" s="19" t="s">
        <v>81</v>
      </c>
    </row>
    <row r="158" spans="1:47" s="2" customFormat="1" ht="12">
      <c r="A158" s="40"/>
      <c r="B158" s="41"/>
      <c r="C158" s="42"/>
      <c r="D158" s="232" t="s">
        <v>174</v>
      </c>
      <c r="E158" s="42"/>
      <c r="F158" s="233" t="s">
        <v>3179</v>
      </c>
      <c r="G158" s="42"/>
      <c r="H158" s="42"/>
      <c r="I158" s="229"/>
      <c r="J158" s="42"/>
      <c r="K158" s="42"/>
      <c r="L158" s="46"/>
      <c r="M158" s="230"/>
      <c r="N158" s="231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174</v>
      </c>
      <c r="AU158" s="19" t="s">
        <v>81</v>
      </c>
    </row>
    <row r="159" spans="1:65" s="2" customFormat="1" ht="24.15" customHeight="1">
      <c r="A159" s="40"/>
      <c r="B159" s="41"/>
      <c r="C159" s="214" t="s">
        <v>294</v>
      </c>
      <c r="D159" s="214" t="s">
        <v>165</v>
      </c>
      <c r="E159" s="215" t="s">
        <v>788</v>
      </c>
      <c r="F159" s="216" t="s">
        <v>3180</v>
      </c>
      <c r="G159" s="217" t="s">
        <v>168</v>
      </c>
      <c r="H159" s="218">
        <v>17.4</v>
      </c>
      <c r="I159" s="219"/>
      <c r="J159" s="220">
        <f>ROUND(I159*H159,2)</f>
        <v>0</v>
      </c>
      <c r="K159" s="216" t="s">
        <v>169</v>
      </c>
      <c r="L159" s="46"/>
      <c r="M159" s="221" t="s">
        <v>19</v>
      </c>
      <c r="N159" s="222" t="s">
        <v>43</v>
      </c>
      <c r="O159" s="86"/>
      <c r="P159" s="223">
        <f>O159*H159</f>
        <v>0</v>
      </c>
      <c r="Q159" s="223">
        <v>0</v>
      </c>
      <c r="R159" s="223">
        <f>Q159*H159</f>
        <v>0</v>
      </c>
      <c r="S159" s="223">
        <v>0.181</v>
      </c>
      <c r="T159" s="224">
        <f>S159*H159</f>
        <v>3.1493999999999995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5" t="s">
        <v>170</v>
      </c>
      <c r="AT159" s="225" t="s">
        <v>165</v>
      </c>
      <c r="AU159" s="225" t="s">
        <v>81</v>
      </c>
      <c r="AY159" s="19" t="s">
        <v>163</v>
      </c>
      <c r="BE159" s="226">
        <f>IF(N159="základní",J159,0)</f>
        <v>0</v>
      </c>
      <c r="BF159" s="226">
        <f>IF(N159="snížená",J159,0)</f>
        <v>0</v>
      </c>
      <c r="BG159" s="226">
        <f>IF(N159="zákl. přenesená",J159,0)</f>
        <v>0</v>
      </c>
      <c r="BH159" s="226">
        <f>IF(N159="sníž. přenesená",J159,0)</f>
        <v>0</v>
      </c>
      <c r="BI159" s="226">
        <f>IF(N159="nulová",J159,0)</f>
        <v>0</v>
      </c>
      <c r="BJ159" s="19" t="s">
        <v>79</v>
      </c>
      <c r="BK159" s="226">
        <f>ROUND(I159*H159,2)</f>
        <v>0</v>
      </c>
      <c r="BL159" s="19" t="s">
        <v>170</v>
      </c>
      <c r="BM159" s="225" t="s">
        <v>3181</v>
      </c>
    </row>
    <row r="160" spans="1:47" s="2" customFormat="1" ht="12">
      <c r="A160" s="40"/>
      <c r="B160" s="41"/>
      <c r="C160" s="42"/>
      <c r="D160" s="227" t="s">
        <v>172</v>
      </c>
      <c r="E160" s="42"/>
      <c r="F160" s="228" t="s">
        <v>3182</v>
      </c>
      <c r="G160" s="42"/>
      <c r="H160" s="42"/>
      <c r="I160" s="229"/>
      <c r="J160" s="42"/>
      <c r="K160" s="42"/>
      <c r="L160" s="46"/>
      <c r="M160" s="230"/>
      <c r="N160" s="231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172</v>
      </c>
      <c r="AU160" s="19" t="s">
        <v>81</v>
      </c>
    </row>
    <row r="161" spans="1:47" s="2" customFormat="1" ht="12">
      <c r="A161" s="40"/>
      <c r="B161" s="41"/>
      <c r="C161" s="42"/>
      <c r="D161" s="232" t="s">
        <v>174</v>
      </c>
      <c r="E161" s="42"/>
      <c r="F161" s="233" t="s">
        <v>792</v>
      </c>
      <c r="G161" s="42"/>
      <c r="H161" s="42"/>
      <c r="I161" s="229"/>
      <c r="J161" s="42"/>
      <c r="K161" s="42"/>
      <c r="L161" s="46"/>
      <c r="M161" s="230"/>
      <c r="N161" s="231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174</v>
      </c>
      <c r="AU161" s="19" t="s">
        <v>81</v>
      </c>
    </row>
    <row r="162" spans="1:51" s="13" customFormat="1" ht="12">
      <c r="A162" s="13"/>
      <c r="B162" s="234"/>
      <c r="C162" s="235"/>
      <c r="D162" s="227" t="s">
        <v>187</v>
      </c>
      <c r="E162" s="236" t="s">
        <v>19</v>
      </c>
      <c r="F162" s="237" t="s">
        <v>3183</v>
      </c>
      <c r="G162" s="235"/>
      <c r="H162" s="238">
        <v>17.4</v>
      </c>
      <c r="I162" s="239"/>
      <c r="J162" s="235"/>
      <c r="K162" s="235"/>
      <c r="L162" s="240"/>
      <c r="M162" s="241"/>
      <c r="N162" s="242"/>
      <c r="O162" s="242"/>
      <c r="P162" s="242"/>
      <c r="Q162" s="242"/>
      <c r="R162" s="242"/>
      <c r="S162" s="242"/>
      <c r="T162" s="24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4" t="s">
        <v>187</v>
      </c>
      <c r="AU162" s="244" t="s">
        <v>81</v>
      </c>
      <c r="AV162" s="13" t="s">
        <v>81</v>
      </c>
      <c r="AW162" s="13" t="s">
        <v>33</v>
      </c>
      <c r="AX162" s="13" t="s">
        <v>79</v>
      </c>
      <c r="AY162" s="244" t="s">
        <v>163</v>
      </c>
    </row>
    <row r="163" spans="1:65" s="2" customFormat="1" ht="24.15" customHeight="1">
      <c r="A163" s="40"/>
      <c r="B163" s="41"/>
      <c r="C163" s="214" t="s">
        <v>303</v>
      </c>
      <c r="D163" s="214" t="s">
        <v>165</v>
      </c>
      <c r="E163" s="215" t="s">
        <v>3184</v>
      </c>
      <c r="F163" s="216" t="s">
        <v>3185</v>
      </c>
      <c r="G163" s="217" t="s">
        <v>193</v>
      </c>
      <c r="H163" s="218">
        <v>9.945</v>
      </c>
      <c r="I163" s="219"/>
      <c r="J163" s="220">
        <f>ROUND(I163*H163,2)</f>
        <v>0</v>
      </c>
      <c r="K163" s="216" t="s">
        <v>169</v>
      </c>
      <c r="L163" s="46"/>
      <c r="M163" s="221" t="s">
        <v>19</v>
      </c>
      <c r="N163" s="222" t="s">
        <v>43</v>
      </c>
      <c r="O163" s="86"/>
      <c r="P163" s="223">
        <f>O163*H163</f>
        <v>0</v>
      </c>
      <c r="Q163" s="223">
        <v>0</v>
      </c>
      <c r="R163" s="223">
        <f>Q163*H163</f>
        <v>0</v>
      </c>
      <c r="S163" s="223">
        <v>1.8</v>
      </c>
      <c r="T163" s="224">
        <f>S163*H163</f>
        <v>17.901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5" t="s">
        <v>170</v>
      </c>
      <c r="AT163" s="225" t="s">
        <v>165</v>
      </c>
      <c r="AU163" s="225" t="s">
        <v>81</v>
      </c>
      <c r="AY163" s="19" t="s">
        <v>163</v>
      </c>
      <c r="BE163" s="226">
        <f>IF(N163="základní",J163,0)</f>
        <v>0</v>
      </c>
      <c r="BF163" s="226">
        <f>IF(N163="snížená",J163,0)</f>
        <v>0</v>
      </c>
      <c r="BG163" s="226">
        <f>IF(N163="zákl. přenesená",J163,0)</f>
        <v>0</v>
      </c>
      <c r="BH163" s="226">
        <f>IF(N163="sníž. přenesená",J163,0)</f>
        <v>0</v>
      </c>
      <c r="BI163" s="226">
        <f>IF(N163="nulová",J163,0)</f>
        <v>0</v>
      </c>
      <c r="BJ163" s="19" t="s">
        <v>79</v>
      </c>
      <c r="BK163" s="226">
        <f>ROUND(I163*H163,2)</f>
        <v>0</v>
      </c>
      <c r="BL163" s="19" t="s">
        <v>170</v>
      </c>
      <c r="BM163" s="225" t="s">
        <v>3186</v>
      </c>
    </row>
    <row r="164" spans="1:47" s="2" customFormat="1" ht="12">
      <c r="A164" s="40"/>
      <c r="B164" s="41"/>
      <c r="C164" s="42"/>
      <c r="D164" s="227" t="s">
        <v>172</v>
      </c>
      <c r="E164" s="42"/>
      <c r="F164" s="228" t="s">
        <v>3187</v>
      </c>
      <c r="G164" s="42"/>
      <c r="H164" s="42"/>
      <c r="I164" s="229"/>
      <c r="J164" s="42"/>
      <c r="K164" s="42"/>
      <c r="L164" s="46"/>
      <c r="M164" s="230"/>
      <c r="N164" s="231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172</v>
      </c>
      <c r="AU164" s="19" t="s">
        <v>81</v>
      </c>
    </row>
    <row r="165" spans="1:47" s="2" customFormat="1" ht="12">
      <c r="A165" s="40"/>
      <c r="B165" s="41"/>
      <c r="C165" s="42"/>
      <c r="D165" s="232" t="s">
        <v>174</v>
      </c>
      <c r="E165" s="42"/>
      <c r="F165" s="233" t="s">
        <v>3188</v>
      </c>
      <c r="G165" s="42"/>
      <c r="H165" s="42"/>
      <c r="I165" s="229"/>
      <c r="J165" s="42"/>
      <c r="K165" s="42"/>
      <c r="L165" s="46"/>
      <c r="M165" s="230"/>
      <c r="N165" s="231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174</v>
      </c>
      <c r="AU165" s="19" t="s">
        <v>81</v>
      </c>
    </row>
    <row r="166" spans="1:51" s="13" customFormat="1" ht="12">
      <c r="A166" s="13"/>
      <c r="B166" s="234"/>
      <c r="C166" s="235"/>
      <c r="D166" s="227" t="s">
        <v>187</v>
      </c>
      <c r="E166" s="236" t="s">
        <v>19</v>
      </c>
      <c r="F166" s="237" t="s">
        <v>3189</v>
      </c>
      <c r="G166" s="235"/>
      <c r="H166" s="238">
        <v>4.68</v>
      </c>
      <c r="I166" s="239"/>
      <c r="J166" s="235"/>
      <c r="K166" s="235"/>
      <c r="L166" s="240"/>
      <c r="M166" s="241"/>
      <c r="N166" s="242"/>
      <c r="O166" s="242"/>
      <c r="P166" s="242"/>
      <c r="Q166" s="242"/>
      <c r="R166" s="242"/>
      <c r="S166" s="242"/>
      <c r="T166" s="24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4" t="s">
        <v>187</v>
      </c>
      <c r="AU166" s="244" t="s">
        <v>81</v>
      </c>
      <c r="AV166" s="13" t="s">
        <v>81</v>
      </c>
      <c r="AW166" s="13" t="s">
        <v>33</v>
      </c>
      <c r="AX166" s="13" t="s">
        <v>72</v>
      </c>
      <c r="AY166" s="244" t="s">
        <v>163</v>
      </c>
    </row>
    <row r="167" spans="1:51" s="13" customFormat="1" ht="12">
      <c r="A167" s="13"/>
      <c r="B167" s="234"/>
      <c r="C167" s="235"/>
      <c r="D167" s="227" t="s">
        <v>187</v>
      </c>
      <c r="E167" s="236" t="s">
        <v>19</v>
      </c>
      <c r="F167" s="237" t="s">
        <v>3190</v>
      </c>
      <c r="G167" s="235"/>
      <c r="H167" s="238">
        <v>5.265</v>
      </c>
      <c r="I167" s="239"/>
      <c r="J167" s="235"/>
      <c r="K167" s="235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187</v>
      </c>
      <c r="AU167" s="244" t="s">
        <v>81</v>
      </c>
      <c r="AV167" s="13" t="s">
        <v>81</v>
      </c>
      <c r="AW167" s="13" t="s">
        <v>33</v>
      </c>
      <c r="AX167" s="13" t="s">
        <v>72</v>
      </c>
      <c r="AY167" s="244" t="s">
        <v>163</v>
      </c>
    </row>
    <row r="168" spans="1:51" s="14" customFormat="1" ht="12">
      <c r="A168" s="14"/>
      <c r="B168" s="245"/>
      <c r="C168" s="246"/>
      <c r="D168" s="227" t="s">
        <v>187</v>
      </c>
      <c r="E168" s="247" t="s">
        <v>19</v>
      </c>
      <c r="F168" s="248" t="s">
        <v>190</v>
      </c>
      <c r="G168" s="246"/>
      <c r="H168" s="249">
        <v>9.945</v>
      </c>
      <c r="I168" s="250"/>
      <c r="J168" s="246"/>
      <c r="K168" s="246"/>
      <c r="L168" s="251"/>
      <c r="M168" s="252"/>
      <c r="N168" s="253"/>
      <c r="O168" s="253"/>
      <c r="P168" s="253"/>
      <c r="Q168" s="253"/>
      <c r="R168" s="253"/>
      <c r="S168" s="253"/>
      <c r="T168" s="25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5" t="s">
        <v>187</v>
      </c>
      <c r="AU168" s="255" t="s">
        <v>81</v>
      </c>
      <c r="AV168" s="14" t="s">
        <v>170</v>
      </c>
      <c r="AW168" s="14" t="s">
        <v>33</v>
      </c>
      <c r="AX168" s="14" t="s">
        <v>79</v>
      </c>
      <c r="AY168" s="255" t="s">
        <v>163</v>
      </c>
    </row>
    <row r="169" spans="1:65" s="2" customFormat="1" ht="16.5" customHeight="1">
      <c r="A169" s="40"/>
      <c r="B169" s="41"/>
      <c r="C169" s="214" t="s">
        <v>7</v>
      </c>
      <c r="D169" s="214" t="s">
        <v>165</v>
      </c>
      <c r="E169" s="215" t="s">
        <v>3191</v>
      </c>
      <c r="F169" s="216" t="s">
        <v>3192</v>
      </c>
      <c r="G169" s="217" t="s">
        <v>193</v>
      </c>
      <c r="H169" s="218">
        <v>2.376</v>
      </c>
      <c r="I169" s="219"/>
      <c r="J169" s="220">
        <f>ROUND(I169*H169,2)</f>
        <v>0</v>
      </c>
      <c r="K169" s="216" t="s">
        <v>169</v>
      </c>
      <c r="L169" s="46"/>
      <c r="M169" s="221" t="s">
        <v>19</v>
      </c>
      <c r="N169" s="222" t="s">
        <v>43</v>
      </c>
      <c r="O169" s="86"/>
      <c r="P169" s="223">
        <f>O169*H169</f>
        <v>0</v>
      </c>
      <c r="Q169" s="223">
        <v>0</v>
      </c>
      <c r="R169" s="223">
        <f>Q169*H169</f>
        <v>0</v>
      </c>
      <c r="S169" s="223">
        <v>1.7</v>
      </c>
      <c r="T169" s="224">
        <f>S169*H169</f>
        <v>4.0392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5" t="s">
        <v>170</v>
      </c>
      <c r="AT169" s="225" t="s">
        <v>165</v>
      </c>
      <c r="AU169" s="225" t="s">
        <v>81</v>
      </c>
      <c r="AY169" s="19" t="s">
        <v>163</v>
      </c>
      <c r="BE169" s="226">
        <f>IF(N169="základní",J169,0)</f>
        <v>0</v>
      </c>
      <c r="BF169" s="226">
        <f>IF(N169="snížená",J169,0)</f>
        <v>0</v>
      </c>
      <c r="BG169" s="226">
        <f>IF(N169="zákl. přenesená",J169,0)</f>
        <v>0</v>
      </c>
      <c r="BH169" s="226">
        <f>IF(N169="sníž. přenesená",J169,0)</f>
        <v>0</v>
      </c>
      <c r="BI169" s="226">
        <f>IF(N169="nulová",J169,0)</f>
        <v>0</v>
      </c>
      <c r="BJ169" s="19" t="s">
        <v>79</v>
      </c>
      <c r="BK169" s="226">
        <f>ROUND(I169*H169,2)</f>
        <v>0</v>
      </c>
      <c r="BL169" s="19" t="s">
        <v>170</v>
      </c>
      <c r="BM169" s="225" t="s">
        <v>3193</v>
      </c>
    </row>
    <row r="170" spans="1:47" s="2" customFormat="1" ht="12">
      <c r="A170" s="40"/>
      <c r="B170" s="41"/>
      <c r="C170" s="42"/>
      <c r="D170" s="227" t="s">
        <v>172</v>
      </c>
      <c r="E170" s="42"/>
      <c r="F170" s="228" t="s">
        <v>3194</v>
      </c>
      <c r="G170" s="42"/>
      <c r="H170" s="42"/>
      <c r="I170" s="229"/>
      <c r="J170" s="42"/>
      <c r="K170" s="42"/>
      <c r="L170" s="46"/>
      <c r="M170" s="230"/>
      <c r="N170" s="231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172</v>
      </c>
      <c r="AU170" s="19" t="s">
        <v>81</v>
      </c>
    </row>
    <row r="171" spans="1:47" s="2" customFormat="1" ht="12">
      <c r="A171" s="40"/>
      <c r="B171" s="41"/>
      <c r="C171" s="42"/>
      <c r="D171" s="232" t="s">
        <v>174</v>
      </c>
      <c r="E171" s="42"/>
      <c r="F171" s="233" t="s">
        <v>3195</v>
      </c>
      <c r="G171" s="42"/>
      <c r="H171" s="42"/>
      <c r="I171" s="229"/>
      <c r="J171" s="42"/>
      <c r="K171" s="42"/>
      <c r="L171" s="46"/>
      <c r="M171" s="230"/>
      <c r="N171" s="231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174</v>
      </c>
      <c r="AU171" s="19" t="s">
        <v>81</v>
      </c>
    </row>
    <row r="172" spans="1:51" s="13" customFormat="1" ht="12">
      <c r="A172" s="13"/>
      <c r="B172" s="234"/>
      <c r="C172" s="235"/>
      <c r="D172" s="227" t="s">
        <v>187</v>
      </c>
      <c r="E172" s="236" t="s">
        <v>19</v>
      </c>
      <c r="F172" s="237" t="s">
        <v>3196</v>
      </c>
      <c r="G172" s="235"/>
      <c r="H172" s="238">
        <v>2.376</v>
      </c>
      <c r="I172" s="239"/>
      <c r="J172" s="235"/>
      <c r="K172" s="235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187</v>
      </c>
      <c r="AU172" s="244" t="s">
        <v>81</v>
      </c>
      <c r="AV172" s="13" t="s">
        <v>81</v>
      </c>
      <c r="AW172" s="13" t="s">
        <v>33</v>
      </c>
      <c r="AX172" s="13" t="s">
        <v>79</v>
      </c>
      <c r="AY172" s="244" t="s">
        <v>163</v>
      </c>
    </row>
    <row r="173" spans="1:65" s="2" customFormat="1" ht="16.5" customHeight="1">
      <c r="A173" s="40"/>
      <c r="B173" s="41"/>
      <c r="C173" s="214" t="s">
        <v>314</v>
      </c>
      <c r="D173" s="214" t="s">
        <v>165</v>
      </c>
      <c r="E173" s="215" t="s">
        <v>3197</v>
      </c>
      <c r="F173" s="216" t="s">
        <v>3198</v>
      </c>
      <c r="G173" s="217" t="s">
        <v>193</v>
      </c>
      <c r="H173" s="218">
        <v>4.13</v>
      </c>
      <c r="I173" s="219"/>
      <c r="J173" s="220">
        <f>ROUND(I173*H173,2)</f>
        <v>0</v>
      </c>
      <c r="K173" s="216" t="s">
        <v>169</v>
      </c>
      <c r="L173" s="46"/>
      <c r="M173" s="221" t="s">
        <v>19</v>
      </c>
      <c r="N173" s="222" t="s">
        <v>43</v>
      </c>
      <c r="O173" s="86"/>
      <c r="P173" s="223">
        <f>O173*H173</f>
        <v>0</v>
      </c>
      <c r="Q173" s="223">
        <v>0</v>
      </c>
      <c r="R173" s="223">
        <f>Q173*H173</f>
        <v>0</v>
      </c>
      <c r="S173" s="223">
        <v>2.4</v>
      </c>
      <c r="T173" s="224">
        <f>S173*H173</f>
        <v>9.911999999999999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5" t="s">
        <v>170</v>
      </c>
      <c r="AT173" s="225" t="s">
        <v>165</v>
      </c>
      <c r="AU173" s="225" t="s">
        <v>81</v>
      </c>
      <c r="AY173" s="19" t="s">
        <v>163</v>
      </c>
      <c r="BE173" s="226">
        <f>IF(N173="základní",J173,0)</f>
        <v>0</v>
      </c>
      <c r="BF173" s="226">
        <f>IF(N173="snížená",J173,0)</f>
        <v>0</v>
      </c>
      <c r="BG173" s="226">
        <f>IF(N173="zákl. přenesená",J173,0)</f>
        <v>0</v>
      </c>
      <c r="BH173" s="226">
        <f>IF(N173="sníž. přenesená",J173,0)</f>
        <v>0</v>
      </c>
      <c r="BI173" s="226">
        <f>IF(N173="nulová",J173,0)</f>
        <v>0</v>
      </c>
      <c r="BJ173" s="19" t="s">
        <v>79</v>
      </c>
      <c r="BK173" s="226">
        <f>ROUND(I173*H173,2)</f>
        <v>0</v>
      </c>
      <c r="BL173" s="19" t="s">
        <v>170</v>
      </c>
      <c r="BM173" s="225" t="s">
        <v>3199</v>
      </c>
    </row>
    <row r="174" spans="1:47" s="2" customFormat="1" ht="12">
      <c r="A174" s="40"/>
      <c r="B174" s="41"/>
      <c r="C174" s="42"/>
      <c r="D174" s="227" t="s">
        <v>172</v>
      </c>
      <c r="E174" s="42"/>
      <c r="F174" s="228" t="s">
        <v>3200</v>
      </c>
      <c r="G174" s="42"/>
      <c r="H174" s="42"/>
      <c r="I174" s="229"/>
      <c r="J174" s="42"/>
      <c r="K174" s="42"/>
      <c r="L174" s="46"/>
      <c r="M174" s="230"/>
      <c r="N174" s="231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172</v>
      </c>
      <c r="AU174" s="19" t="s">
        <v>81</v>
      </c>
    </row>
    <row r="175" spans="1:47" s="2" customFormat="1" ht="12">
      <c r="A175" s="40"/>
      <c r="B175" s="41"/>
      <c r="C175" s="42"/>
      <c r="D175" s="232" t="s">
        <v>174</v>
      </c>
      <c r="E175" s="42"/>
      <c r="F175" s="233" t="s">
        <v>3201</v>
      </c>
      <c r="G175" s="42"/>
      <c r="H175" s="42"/>
      <c r="I175" s="229"/>
      <c r="J175" s="42"/>
      <c r="K175" s="42"/>
      <c r="L175" s="46"/>
      <c r="M175" s="230"/>
      <c r="N175" s="231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174</v>
      </c>
      <c r="AU175" s="19" t="s">
        <v>81</v>
      </c>
    </row>
    <row r="176" spans="1:51" s="13" customFormat="1" ht="12">
      <c r="A176" s="13"/>
      <c r="B176" s="234"/>
      <c r="C176" s="235"/>
      <c r="D176" s="227" t="s">
        <v>187</v>
      </c>
      <c r="E176" s="236" t="s">
        <v>19</v>
      </c>
      <c r="F176" s="237" t="s">
        <v>3202</v>
      </c>
      <c r="G176" s="235"/>
      <c r="H176" s="238">
        <v>3.168</v>
      </c>
      <c r="I176" s="239"/>
      <c r="J176" s="235"/>
      <c r="K176" s="235"/>
      <c r="L176" s="240"/>
      <c r="M176" s="241"/>
      <c r="N176" s="242"/>
      <c r="O176" s="242"/>
      <c r="P176" s="242"/>
      <c r="Q176" s="242"/>
      <c r="R176" s="242"/>
      <c r="S176" s="242"/>
      <c r="T176" s="24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4" t="s">
        <v>187</v>
      </c>
      <c r="AU176" s="244" t="s">
        <v>81</v>
      </c>
      <c r="AV176" s="13" t="s">
        <v>81</v>
      </c>
      <c r="AW176" s="13" t="s">
        <v>33</v>
      </c>
      <c r="AX176" s="13" t="s">
        <v>72</v>
      </c>
      <c r="AY176" s="244" t="s">
        <v>163</v>
      </c>
    </row>
    <row r="177" spans="1:51" s="13" customFormat="1" ht="12">
      <c r="A177" s="13"/>
      <c r="B177" s="234"/>
      <c r="C177" s="235"/>
      <c r="D177" s="227" t="s">
        <v>187</v>
      </c>
      <c r="E177" s="236" t="s">
        <v>19</v>
      </c>
      <c r="F177" s="237" t="s">
        <v>3203</v>
      </c>
      <c r="G177" s="235"/>
      <c r="H177" s="238">
        <v>0.378</v>
      </c>
      <c r="I177" s="239"/>
      <c r="J177" s="235"/>
      <c r="K177" s="235"/>
      <c r="L177" s="240"/>
      <c r="M177" s="241"/>
      <c r="N177" s="242"/>
      <c r="O177" s="242"/>
      <c r="P177" s="242"/>
      <c r="Q177" s="242"/>
      <c r="R177" s="242"/>
      <c r="S177" s="242"/>
      <c r="T177" s="24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4" t="s">
        <v>187</v>
      </c>
      <c r="AU177" s="244" t="s">
        <v>81</v>
      </c>
      <c r="AV177" s="13" t="s">
        <v>81</v>
      </c>
      <c r="AW177" s="13" t="s">
        <v>33</v>
      </c>
      <c r="AX177" s="13" t="s">
        <v>72</v>
      </c>
      <c r="AY177" s="244" t="s">
        <v>163</v>
      </c>
    </row>
    <row r="178" spans="1:51" s="13" customFormat="1" ht="12">
      <c r="A178" s="13"/>
      <c r="B178" s="234"/>
      <c r="C178" s="235"/>
      <c r="D178" s="227" t="s">
        <v>187</v>
      </c>
      <c r="E178" s="236" t="s">
        <v>19</v>
      </c>
      <c r="F178" s="237" t="s">
        <v>3204</v>
      </c>
      <c r="G178" s="235"/>
      <c r="H178" s="238">
        <v>0.06</v>
      </c>
      <c r="I178" s="239"/>
      <c r="J178" s="235"/>
      <c r="K178" s="235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187</v>
      </c>
      <c r="AU178" s="244" t="s">
        <v>81</v>
      </c>
      <c r="AV178" s="13" t="s">
        <v>81</v>
      </c>
      <c r="AW178" s="13" t="s">
        <v>33</v>
      </c>
      <c r="AX178" s="13" t="s">
        <v>72</v>
      </c>
      <c r="AY178" s="244" t="s">
        <v>163</v>
      </c>
    </row>
    <row r="179" spans="1:51" s="13" customFormat="1" ht="12">
      <c r="A179" s="13"/>
      <c r="B179" s="234"/>
      <c r="C179" s="235"/>
      <c r="D179" s="227" t="s">
        <v>187</v>
      </c>
      <c r="E179" s="236" t="s">
        <v>19</v>
      </c>
      <c r="F179" s="237" t="s">
        <v>3205</v>
      </c>
      <c r="G179" s="235"/>
      <c r="H179" s="238">
        <v>0.06</v>
      </c>
      <c r="I179" s="239"/>
      <c r="J179" s="235"/>
      <c r="K179" s="235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187</v>
      </c>
      <c r="AU179" s="244" t="s">
        <v>81</v>
      </c>
      <c r="AV179" s="13" t="s">
        <v>81</v>
      </c>
      <c r="AW179" s="13" t="s">
        <v>33</v>
      </c>
      <c r="AX179" s="13" t="s">
        <v>72</v>
      </c>
      <c r="AY179" s="244" t="s">
        <v>163</v>
      </c>
    </row>
    <row r="180" spans="1:51" s="13" customFormat="1" ht="12">
      <c r="A180" s="13"/>
      <c r="B180" s="234"/>
      <c r="C180" s="235"/>
      <c r="D180" s="227" t="s">
        <v>187</v>
      </c>
      <c r="E180" s="236" t="s">
        <v>19</v>
      </c>
      <c r="F180" s="237" t="s">
        <v>3206</v>
      </c>
      <c r="G180" s="235"/>
      <c r="H180" s="238">
        <v>0.464</v>
      </c>
      <c r="I180" s="239"/>
      <c r="J180" s="235"/>
      <c r="K180" s="235"/>
      <c r="L180" s="240"/>
      <c r="M180" s="241"/>
      <c r="N180" s="242"/>
      <c r="O180" s="242"/>
      <c r="P180" s="242"/>
      <c r="Q180" s="242"/>
      <c r="R180" s="242"/>
      <c r="S180" s="242"/>
      <c r="T180" s="24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4" t="s">
        <v>187</v>
      </c>
      <c r="AU180" s="244" t="s">
        <v>81</v>
      </c>
      <c r="AV180" s="13" t="s">
        <v>81</v>
      </c>
      <c r="AW180" s="13" t="s">
        <v>33</v>
      </c>
      <c r="AX180" s="13" t="s">
        <v>72</v>
      </c>
      <c r="AY180" s="244" t="s">
        <v>163</v>
      </c>
    </row>
    <row r="181" spans="1:51" s="14" customFormat="1" ht="12">
      <c r="A181" s="14"/>
      <c r="B181" s="245"/>
      <c r="C181" s="246"/>
      <c r="D181" s="227" t="s">
        <v>187</v>
      </c>
      <c r="E181" s="247" t="s">
        <v>19</v>
      </c>
      <c r="F181" s="248" t="s">
        <v>190</v>
      </c>
      <c r="G181" s="246"/>
      <c r="H181" s="249">
        <v>4.130000000000001</v>
      </c>
      <c r="I181" s="250"/>
      <c r="J181" s="246"/>
      <c r="K181" s="246"/>
      <c r="L181" s="251"/>
      <c r="M181" s="252"/>
      <c r="N181" s="253"/>
      <c r="O181" s="253"/>
      <c r="P181" s="253"/>
      <c r="Q181" s="253"/>
      <c r="R181" s="253"/>
      <c r="S181" s="253"/>
      <c r="T181" s="25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5" t="s">
        <v>187</v>
      </c>
      <c r="AU181" s="255" t="s">
        <v>81</v>
      </c>
      <c r="AV181" s="14" t="s">
        <v>170</v>
      </c>
      <c r="AW181" s="14" t="s">
        <v>33</v>
      </c>
      <c r="AX181" s="14" t="s">
        <v>79</v>
      </c>
      <c r="AY181" s="255" t="s">
        <v>163</v>
      </c>
    </row>
    <row r="182" spans="1:65" s="2" customFormat="1" ht="24.15" customHeight="1">
      <c r="A182" s="40"/>
      <c r="B182" s="41"/>
      <c r="C182" s="214" t="s">
        <v>320</v>
      </c>
      <c r="D182" s="214" t="s">
        <v>165</v>
      </c>
      <c r="E182" s="215" t="s">
        <v>3207</v>
      </c>
      <c r="F182" s="216" t="s">
        <v>3208</v>
      </c>
      <c r="G182" s="217" t="s">
        <v>232</v>
      </c>
      <c r="H182" s="218">
        <v>0.55</v>
      </c>
      <c r="I182" s="219"/>
      <c r="J182" s="220">
        <f>ROUND(I182*H182,2)</f>
        <v>0</v>
      </c>
      <c r="K182" s="216" t="s">
        <v>169</v>
      </c>
      <c r="L182" s="46"/>
      <c r="M182" s="221" t="s">
        <v>19</v>
      </c>
      <c r="N182" s="222" t="s">
        <v>43</v>
      </c>
      <c r="O182" s="86"/>
      <c r="P182" s="223">
        <f>O182*H182</f>
        <v>0</v>
      </c>
      <c r="Q182" s="223">
        <v>0.00279</v>
      </c>
      <c r="R182" s="223">
        <f>Q182*H182</f>
        <v>0.0015345</v>
      </c>
      <c r="S182" s="223">
        <v>0.056</v>
      </c>
      <c r="T182" s="224">
        <f>S182*H182</f>
        <v>0.030800000000000004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5" t="s">
        <v>170</v>
      </c>
      <c r="AT182" s="225" t="s">
        <v>165</v>
      </c>
      <c r="AU182" s="225" t="s">
        <v>81</v>
      </c>
      <c r="AY182" s="19" t="s">
        <v>163</v>
      </c>
      <c r="BE182" s="226">
        <f>IF(N182="základní",J182,0)</f>
        <v>0</v>
      </c>
      <c r="BF182" s="226">
        <f>IF(N182="snížená",J182,0)</f>
        <v>0</v>
      </c>
      <c r="BG182" s="226">
        <f>IF(N182="zákl. přenesená",J182,0)</f>
        <v>0</v>
      </c>
      <c r="BH182" s="226">
        <f>IF(N182="sníž. přenesená",J182,0)</f>
        <v>0</v>
      </c>
      <c r="BI182" s="226">
        <f>IF(N182="nulová",J182,0)</f>
        <v>0</v>
      </c>
      <c r="BJ182" s="19" t="s">
        <v>79</v>
      </c>
      <c r="BK182" s="226">
        <f>ROUND(I182*H182,2)</f>
        <v>0</v>
      </c>
      <c r="BL182" s="19" t="s">
        <v>170</v>
      </c>
      <c r="BM182" s="225" t="s">
        <v>3209</v>
      </c>
    </row>
    <row r="183" spans="1:47" s="2" customFormat="1" ht="12">
      <c r="A183" s="40"/>
      <c r="B183" s="41"/>
      <c r="C183" s="42"/>
      <c r="D183" s="227" t="s">
        <v>172</v>
      </c>
      <c r="E183" s="42"/>
      <c r="F183" s="228" t="s">
        <v>3210</v>
      </c>
      <c r="G183" s="42"/>
      <c r="H183" s="42"/>
      <c r="I183" s="229"/>
      <c r="J183" s="42"/>
      <c r="K183" s="42"/>
      <c r="L183" s="46"/>
      <c r="M183" s="230"/>
      <c r="N183" s="231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172</v>
      </c>
      <c r="AU183" s="19" t="s">
        <v>81</v>
      </c>
    </row>
    <row r="184" spans="1:47" s="2" customFormat="1" ht="12">
      <c r="A184" s="40"/>
      <c r="B184" s="41"/>
      <c r="C184" s="42"/>
      <c r="D184" s="232" t="s">
        <v>174</v>
      </c>
      <c r="E184" s="42"/>
      <c r="F184" s="233" t="s">
        <v>3211</v>
      </c>
      <c r="G184" s="42"/>
      <c r="H184" s="42"/>
      <c r="I184" s="229"/>
      <c r="J184" s="42"/>
      <c r="K184" s="42"/>
      <c r="L184" s="46"/>
      <c r="M184" s="230"/>
      <c r="N184" s="231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174</v>
      </c>
      <c r="AU184" s="19" t="s">
        <v>81</v>
      </c>
    </row>
    <row r="185" spans="1:47" s="2" customFormat="1" ht="12">
      <c r="A185" s="40"/>
      <c r="B185" s="41"/>
      <c r="C185" s="42"/>
      <c r="D185" s="227" t="s">
        <v>301</v>
      </c>
      <c r="E185" s="42"/>
      <c r="F185" s="266" t="s">
        <v>3212</v>
      </c>
      <c r="G185" s="42"/>
      <c r="H185" s="42"/>
      <c r="I185" s="229"/>
      <c r="J185" s="42"/>
      <c r="K185" s="42"/>
      <c r="L185" s="46"/>
      <c r="M185" s="230"/>
      <c r="N185" s="231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301</v>
      </c>
      <c r="AU185" s="19" t="s">
        <v>81</v>
      </c>
    </row>
    <row r="186" spans="1:65" s="2" customFormat="1" ht="24.15" customHeight="1">
      <c r="A186" s="40"/>
      <c r="B186" s="41"/>
      <c r="C186" s="214" t="s">
        <v>326</v>
      </c>
      <c r="D186" s="214" t="s">
        <v>165</v>
      </c>
      <c r="E186" s="215" t="s">
        <v>932</v>
      </c>
      <c r="F186" s="216" t="s">
        <v>933</v>
      </c>
      <c r="G186" s="217" t="s">
        <v>934</v>
      </c>
      <c r="H186" s="218">
        <v>150</v>
      </c>
      <c r="I186" s="219"/>
      <c r="J186" s="220">
        <f>ROUND(I186*H186,2)</f>
        <v>0</v>
      </c>
      <c r="K186" s="216" t="s">
        <v>19</v>
      </c>
      <c r="L186" s="46"/>
      <c r="M186" s="221" t="s">
        <v>19</v>
      </c>
      <c r="N186" s="222" t="s">
        <v>43</v>
      </c>
      <c r="O186" s="86"/>
      <c r="P186" s="223">
        <f>O186*H186</f>
        <v>0</v>
      </c>
      <c r="Q186" s="223">
        <v>0</v>
      </c>
      <c r="R186" s="223">
        <f>Q186*H186</f>
        <v>0</v>
      </c>
      <c r="S186" s="223">
        <v>0</v>
      </c>
      <c r="T186" s="224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5" t="s">
        <v>170</v>
      </c>
      <c r="AT186" s="225" t="s">
        <v>165</v>
      </c>
      <c r="AU186" s="225" t="s">
        <v>81</v>
      </c>
      <c r="AY186" s="19" t="s">
        <v>163</v>
      </c>
      <c r="BE186" s="226">
        <f>IF(N186="základní",J186,0)</f>
        <v>0</v>
      </c>
      <c r="BF186" s="226">
        <f>IF(N186="snížená",J186,0)</f>
        <v>0</v>
      </c>
      <c r="BG186" s="226">
        <f>IF(N186="zákl. přenesená",J186,0)</f>
        <v>0</v>
      </c>
      <c r="BH186" s="226">
        <f>IF(N186="sníž. přenesená",J186,0)</f>
        <v>0</v>
      </c>
      <c r="BI186" s="226">
        <f>IF(N186="nulová",J186,0)</f>
        <v>0</v>
      </c>
      <c r="BJ186" s="19" t="s">
        <v>79</v>
      </c>
      <c r="BK186" s="226">
        <f>ROUND(I186*H186,2)</f>
        <v>0</v>
      </c>
      <c r="BL186" s="19" t="s">
        <v>170</v>
      </c>
      <c r="BM186" s="225" t="s">
        <v>3213</v>
      </c>
    </row>
    <row r="187" spans="1:47" s="2" customFormat="1" ht="12">
      <c r="A187" s="40"/>
      <c r="B187" s="41"/>
      <c r="C187" s="42"/>
      <c r="D187" s="227" t="s">
        <v>172</v>
      </c>
      <c r="E187" s="42"/>
      <c r="F187" s="228" t="s">
        <v>933</v>
      </c>
      <c r="G187" s="42"/>
      <c r="H187" s="42"/>
      <c r="I187" s="229"/>
      <c r="J187" s="42"/>
      <c r="K187" s="42"/>
      <c r="L187" s="46"/>
      <c r="M187" s="230"/>
      <c r="N187" s="231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172</v>
      </c>
      <c r="AU187" s="19" t="s">
        <v>81</v>
      </c>
    </row>
    <row r="188" spans="1:47" s="2" customFormat="1" ht="12">
      <c r="A188" s="40"/>
      <c r="B188" s="41"/>
      <c r="C188" s="42"/>
      <c r="D188" s="227" t="s">
        <v>301</v>
      </c>
      <c r="E188" s="42"/>
      <c r="F188" s="266" t="s">
        <v>936</v>
      </c>
      <c r="G188" s="42"/>
      <c r="H188" s="42"/>
      <c r="I188" s="229"/>
      <c r="J188" s="42"/>
      <c r="K188" s="42"/>
      <c r="L188" s="46"/>
      <c r="M188" s="230"/>
      <c r="N188" s="231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301</v>
      </c>
      <c r="AU188" s="19" t="s">
        <v>81</v>
      </c>
    </row>
    <row r="189" spans="1:63" s="12" customFormat="1" ht="22.8" customHeight="1">
      <c r="A189" s="12"/>
      <c r="B189" s="198"/>
      <c r="C189" s="199"/>
      <c r="D189" s="200" t="s">
        <v>71</v>
      </c>
      <c r="E189" s="212" t="s">
        <v>937</v>
      </c>
      <c r="F189" s="212" t="s">
        <v>938</v>
      </c>
      <c r="G189" s="199"/>
      <c r="H189" s="199"/>
      <c r="I189" s="202"/>
      <c r="J189" s="213">
        <f>BK189</f>
        <v>0</v>
      </c>
      <c r="K189" s="199"/>
      <c r="L189" s="204"/>
      <c r="M189" s="205"/>
      <c r="N189" s="206"/>
      <c r="O189" s="206"/>
      <c r="P189" s="207">
        <f>SUM(P190:P205)</f>
        <v>0</v>
      </c>
      <c r="Q189" s="206"/>
      <c r="R189" s="207">
        <f>SUM(R190:R205)</f>
        <v>0</v>
      </c>
      <c r="S189" s="206"/>
      <c r="T189" s="208">
        <f>SUM(T190:T205)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09" t="s">
        <v>79</v>
      </c>
      <c r="AT189" s="210" t="s">
        <v>71</v>
      </c>
      <c r="AU189" s="210" t="s">
        <v>79</v>
      </c>
      <c r="AY189" s="209" t="s">
        <v>163</v>
      </c>
      <c r="BK189" s="211">
        <f>SUM(BK190:BK205)</f>
        <v>0</v>
      </c>
    </row>
    <row r="190" spans="1:65" s="2" customFormat="1" ht="24.15" customHeight="1">
      <c r="A190" s="40"/>
      <c r="B190" s="41"/>
      <c r="C190" s="214" t="s">
        <v>332</v>
      </c>
      <c r="D190" s="214" t="s">
        <v>165</v>
      </c>
      <c r="E190" s="215" t="s">
        <v>3214</v>
      </c>
      <c r="F190" s="216" t="s">
        <v>3215</v>
      </c>
      <c r="G190" s="217" t="s">
        <v>223</v>
      </c>
      <c r="H190" s="218">
        <v>40.053</v>
      </c>
      <c r="I190" s="219"/>
      <c r="J190" s="220">
        <f>ROUND(I190*H190,2)</f>
        <v>0</v>
      </c>
      <c r="K190" s="216" t="s">
        <v>169</v>
      </c>
      <c r="L190" s="46"/>
      <c r="M190" s="221" t="s">
        <v>19</v>
      </c>
      <c r="N190" s="222" t="s">
        <v>43</v>
      </c>
      <c r="O190" s="86"/>
      <c r="P190" s="223">
        <f>O190*H190</f>
        <v>0</v>
      </c>
      <c r="Q190" s="223">
        <v>0</v>
      </c>
      <c r="R190" s="223">
        <f>Q190*H190</f>
        <v>0</v>
      </c>
      <c r="S190" s="223">
        <v>0</v>
      </c>
      <c r="T190" s="224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25" t="s">
        <v>170</v>
      </c>
      <c r="AT190" s="225" t="s">
        <v>165</v>
      </c>
      <c r="AU190" s="225" t="s">
        <v>81</v>
      </c>
      <c r="AY190" s="19" t="s">
        <v>163</v>
      </c>
      <c r="BE190" s="226">
        <f>IF(N190="základní",J190,0)</f>
        <v>0</v>
      </c>
      <c r="BF190" s="226">
        <f>IF(N190="snížená",J190,0)</f>
        <v>0</v>
      </c>
      <c r="BG190" s="226">
        <f>IF(N190="zákl. přenesená",J190,0)</f>
        <v>0</v>
      </c>
      <c r="BH190" s="226">
        <f>IF(N190="sníž. přenesená",J190,0)</f>
        <v>0</v>
      </c>
      <c r="BI190" s="226">
        <f>IF(N190="nulová",J190,0)</f>
        <v>0</v>
      </c>
      <c r="BJ190" s="19" t="s">
        <v>79</v>
      </c>
      <c r="BK190" s="226">
        <f>ROUND(I190*H190,2)</f>
        <v>0</v>
      </c>
      <c r="BL190" s="19" t="s">
        <v>170</v>
      </c>
      <c r="BM190" s="225" t="s">
        <v>3216</v>
      </c>
    </row>
    <row r="191" spans="1:47" s="2" customFormat="1" ht="12">
      <c r="A191" s="40"/>
      <c r="B191" s="41"/>
      <c r="C191" s="42"/>
      <c r="D191" s="227" t="s">
        <v>172</v>
      </c>
      <c r="E191" s="42"/>
      <c r="F191" s="228" t="s">
        <v>3217</v>
      </c>
      <c r="G191" s="42"/>
      <c r="H191" s="42"/>
      <c r="I191" s="229"/>
      <c r="J191" s="42"/>
      <c r="K191" s="42"/>
      <c r="L191" s="46"/>
      <c r="M191" s="230"/>
      <c r="N191" s="231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172</v>
      </c>
      <c r="AU191" s="19" t="s">
        <v>81</v>
      </c>
    </row>
    <row r="192" spans="1:47" s="2" customFormat="1" ht="12">
      <c r="A192" s="40"/>
      <c r="B192" s="41"/>
      <c r="C192" s="42"/>
      <c r="D192" s="232" t="s">
        <v>174</v>
      </c>
      <c r="E192" s="42"/>
      <c r="F192" s="233" t="s">
        <v>3218</v>
      </c>
      <c r="G192" s="42"/>
      <c r="H192" s="42"/>
      <c r="I192" s="229"/>
      <c r="J192" s="42"/>
      <c r="K192" s="42"/>
      <c r="L192" s="46"/>
      <c r="M192" s="230"/>
      <c r="N192" s="231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174</v>
      </c>
      <c r="AU192" s="19" t="s">
        <v>81</v>
      </c>
    </row>
    <row r="193" spans="1:65" s="2" customFormat="1" ht="24.15" customHeight="1">
      <c r="A193" s="40"/>
      <c r="B193" s="41"/>
      <c r="C193" s="214" t="s">
        <v>342</v>
      </c>
      <c r="D193" s="214" t="s">
        <v>165</v>
      </c>
      <c r="E193" s="215" t="s">
        <v>946</v>
      </c>
      <c r="F193" s="216" t="s">
        <v>947</v>
      </c>
      <c r="G193" s="217" t="s">
        <v>223</v>
      </c>
      <c r="H193" s="218">
        <v>40.053</v>
      </c>
      <c r="I193" s="219"/>
      <c r="J193" s="220">
        <f>ROUND(I193*H193,2)</f>
        <v>0</v>
      </c>
      <c r="K193" s="216" t="s">
        <v>169</v>
      </c>
      <c r="L193" s="46"/>
      <c r="M193" s="221" t="s">
        <v>19</v>
      </c>
      <c r="N193" s="222" t="s">
        <v>43</v>
      </c>
      <c r="O193" s="86"/>
      <c r="P193" s="223">
        <f>O193*H193</f>
        <v>0</v>
      </c>
      <c r="Q193" s="223">
        <v>0</v>
      </c>
      <c r="R193" s="223">
        <f>Q193*H193</f>
        <v>0</v>
      </c>
      <c r="S193" s="223">
        <v>0</v>
      </c>
      <c r="T193" s="224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5" t="s">
        <v>170</v>
      </c>
      <c r="AT193" s="225" t="s">
        <v>165</v>
      </c>
      <c r="AU193" s="225" t="s">
        <v>81</v>
      </c>
      <c r="AY193" s="19" t="s">
        <v>163</v>
      </c>
      <c r="BE193" s="226">
        <f>IF(N193="základní",J193,0)</f>
        <v>0</v>
      </c>
      <c r="BF193" s="226">
        <f>IF(N193="snížená",J193,0)</f>
        <v>0</v>
      </c>
      <c r="BG193" s="226">
        <f>IF(N193="zákl. přenesená",J193,0)</f>
        <v>0</v>
      </c>
      <c r="BH193" s="226">
        <f>IF(N193="sníž. přenesená",J193,0)</f>
        <v>0</v>
      </c>
      <c r="BI193" s="226">
        <f>IF(N193="nulová",J193,0)</f>
        <v>0</v>
      </c>
      <c r="BJ193" s="19" t="s">
        <v>79</v>
      </c>
      <c r="BK193" s="226">
        <f>ROUND(I193*H193,2)</f>
        <v>0</v>
      </c>
      <c r="BL193" s="19" t="s">
        <v>170</v>
      </c>
      <c r="BM193" s="225" t="s">
        <v>3219</v>
      </c>
    </row>
    <row r="194" spans="1:47" s="2" customFormat="1" ht="12">
      <c r="A194" s="40"/>
      <c r="B194" s="41"/>
      <c r="C194" s="42"/>
      <c r="D194" s="227" t="s">
        <v>172</v>
      </c>
      <c r="E194" s="42"/>
      <c r="F194" s="228" t="s">
        <v>949</v>
      </c>
      <c r="G194" s="42"/>
      <c r="H194" s="42"/>
      <c r="I194" s="229"/>
      <c r="J194" s="42"/>
      <c r="K194" s="42"/>
      <c r="L194" s="46"/>
      <c r="M194" s="230"/>
      <c r="N194" s="231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172</v>
      </c>
      <c r="AU194" s="19" t="s">
        <v>81</v>
      </c>
    </row>
    <row r="195" spans="1:47" s="2" customFormat="1" ht="12">
      <c r="A195" s="40"/>
      <c r="B195" s="41"/>
      <c r="C195" s="42"/>
      <c r="D195" s="232" t="s">
        <v>174</v>
      </c>
      <c r="E195" s="42"/>
      <c r="F195" s="233" t="s">
        <v>950</v>
      </c>
      <c r="G195" s="42"/>
      <c r="H195" s="42"/>
      <c r="I195" s="229"/>
      <c r="J195" s="42"/>
      <c r="K195" s="42"/>
      <c r="L195" s="46"/>
      <c r="M195" s="230"/>
      <c r="N195" s="231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174</v>
      </c>
      <c r="AU195" s="19" t="s">
        <v>81</v>
      </c>
    </row>
    <row r="196" spans="1:65" s="2" customFormat="1" ht="24.15" customHeight="1">
      <c r="A196" s="40"/>
      <c r="B196" s="41"/>
      <c r="C196" s="214" t="s">
        <v>349</v>
      </c>
      <c r="D196" s="214" t="s">
        <v>165</v>
      </c>
      <c r="E196" s="215" t="s">
        <v>952</v>
      </c>
      <c r="F196" s="216" t="s">
        <v>953</v>
      </c>
      <c r="G196" s="217" t="s">
        <v>223</v>
      </c>
      <c r="H196" s="218">
        <v>360.477</v>
      </c>
      <c r="I196" s="219"/>
      <c r="J196" s="220">
        <f>ROUND(I196*H196,2)</f>
        <v>0</v>
      </c>
      <c r="K196" s="216" t="s">
        <v>169</v>
      </c>
      <c r="L196" s="46"/>
      <c r="M196" s="221" t="s">
        <v>19</v>
      </c>
      <c r="N196" s="222" t="s">
        <v>43</v>
      </c>
      <c r="O196" s="86"/>
      <c r="P196" s="223">
        <f>O196*H196</f>
        <v>0</v>
      </c>
      <c r="Q196" s="223">
        <v>0</v>
      </c>
      <c r="R196" s="223">
        <f>Q196*H196</f>
        <v>0</v>
      </c>
      <c r="S196" s="223">
        <v>0</v>
      </c>
      <c r="T196" s="224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5" t="s">
        <v>170</v>
      </c>
      <c r="AT196" s="225" t="s">
        <v>165</v>
      </c>
      <c r="AU196" s="225" t="s">
        <v>81</v>
      </c>
      <c r="AY196" s="19" t="s">
        <v>163</v>
      </c>
      <c r="BE196" s="226">
        <f>IF(N196="základní",J196,0)</f>
        <v>0</v>
      </c>
      <c r="BF196" s="226">
        <f>IF(N196="snížená",J196,0)</f>
        <v>0</v>
      </c>
      <c r="BG196" s="226">
        <f>IF(N196="zákl. přenesená",J196,0)</f>
        <v>0</v>
      </c>
      <c r="BH196" s="226">
        <f>IF(N196="sníž. přenesená",J196,0)</f>
        <v>0</v>
      </c>
      <c r="BI196" s="226">
        <f>IF(N196="nulová",J196,0)</f>
        <v>0</v>
      </c>
      <c r="BJ196" s="19" t="s">
        <v>79</v>
      </c>
      <c r="BK196" s="226">
        <f>ROUND(I196*H196,2)</f>
        <v>0</v>
      </c>
      <c r="BL196" s="19" t="s">
        <v>170</v>
      </c>
      <c r="BM196" s="225" t="s">
        <v>3220</v>
      </c>
    </row>
    <row r="197" spans="1:47" s="2" customFormat="1" ht="12">
      <c r="A197" s="40"/>
      <c r="B197" s="41"/>
      <c r="C197" s="42"/>
      <c r="D197" s="227" t="s">
        <v>172</v>
      </c>
      <c r="E197" s="42"/>
      <c r="F197" s="228" t="s">
        <v>3221</v>
      </c>
      <c r="G197" s="42"/>
      <c r="H197" s="42"/>
      <c r="I197" s="229"/>
      <c r="J197" s="42"/>
      <c r="K197" s="42"/>
      <c r="L197" s="46"/>
      <c r="M197" s="230"/>
      <c r="N197" s="231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172</v>
      </c>
      <c r="AU197" s="19" t="s">
        <v>81</v>
      </c>
    </row>
    <row r="198" spans="1:47" s="2" customFormat="1" ht="12">
      <c r="A198" s="40"/>
      <c r="B198" s="41"/>
      <c r="C198" s="42"/>
      <c r="D198" s="232" t="s">
        <v>174</v>
      </c>
      <c r="E198" s="42"/>
      <c r="F198" s="233" t="s">
        <v>956</v>
      </c>
      <c r="G198" s="42"/>
      <c r="H198" s="42"/>
      <c r="I198" s="229"/>
      <c r="J198" s="42"/>
      <c r="K198" s="42"/>
      <c r="L198" s="46"/>
      <c r="M198" s="230"/>
      <c r="N198" s="231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174</v>
      </c>
      <c r="AU198" s="19" t="s">
        <v>81</v>
      </c>
    </row>
    <row r="199" spans="1:51" s="13" customFormat="1" ht="12">
      <c r="A199" s="13"/>
      <c r="B199" s="234"/>
      <c r="C199" s="235"/>
      <c r="D199" s="227" t="s">
        <v>187</v>
      </c>
      <c r="E199" s="235"/>
      <c r="F199" s="237" t="s">
        <v>3222</v>
      </c>
      <c r="G199" s="235"/>
      <c r="H199" s="238">
        <v>360.477</v>
      </c>
      <c r="I199" s="239"/>
      <c r="J199" s="235"/>
      <c r="K199" s="235"/>
      <c r="L199" s="240"/>
      <c r="M199" s="241"/>
      <c r="N199" s="242"/>
      <c r="O199" s="242"/>
      <c r="P199" s="242"/>
      <c r="Q199" s="242"/>
      <c r="R199" s="242"/>
      <c r="S199" s="242"/>
      <c r="T199" s="24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4" t="s">
        <v>187</v>
      </c>
      <c r="AU199" s="244" t="s">
        <v>81</v>
      </c>
      <c r="AV199" s="13" t="s">
        <v>81</v>
      </c>
      <c r="AW199" s="13" t="s">
        <v>4</v>
      </c>
      <c r="AX199" s="13" t="s">
        <v>79</v>
      </c>
      <c r="AY199" s="244" t="s">
        <v>163</v>
      </c>
    </row>
    <row r="200" spans="1:65" s="2" customFormat="1" ht="37.8" customHeight="1">
      <c r="A200" s="40"/>
      <c r="B200" s="41"/>
      <c r="C200" s="214" t="s">
        <v>355</v>
      </c>
      <c r="D200" s="214" t="s">
        <v>165</v>
      </c>
      <c r="E200" s="215" t="s">
        <v>983</v>
      </c>
      <c r="F200" s="216" t="s">
        <v>984</v>
      </c>
      <c r="G200" s="217" t="s">
        <v>223</v>
      </c>
      <c r="H200" s="218">
        <v>25.1</v>
      </c>
      <c r="I200" s="219"/>
      <c r="J200" s="220">
        <f>ROUND(I200*H200,2)</f>
        <v>0</v>
      </c>
      <c r="K200" s="216" t="s">
        <v>169</v>
      </c>
      <c r="L200" s="46"/>
      <c r="M200" s="221" t="s">
        <v>19</v>
      </c>
      <c r="N200" s="222" t="s">
        <v>43</v>
      </c>
      <c r="O200" s="86"/>
      <c r="P200" s="223">
        <f>O200*H200</f>
        <v>0</v>
      </c>
      <c r="Q200" s="223">
        <v>0</v>
      </c>
      <c r="R200" s="223">
        <f>Q200*H200</f>
        <v>0</v>
      </c>
      <c r="S200" s="223">
        <v>0</v>
      </c>
      <c r="T200" s="224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5" t="s">
        <v>170</v>
      </c>
      <c r="AT200" s="225" t="s">
        <v>165</v>
      </c>
      <c r="AU200" s="225" t="s">
        <v>81</v>
      </c>
      <c r="AY200" s="19" t="s">
        <v>163</v>
      </c>
      <c r="BE200" s="226">
        <f>IF(N200="základní",J200,0)</f>
        <v>0</v>
      </c>
      <c r="BF200" s="226">
        <f>IF(N200="snížená",J200,0)</f>
        <v>0</v>
      </c>
      <c r="BG200" s="226">
        <f>IF(N200="zákl. přenesená",J200,0)</f>
        <v>0</v>
      </c>
      <c r="BH200" s="226">
        <f>IF(N200="sníž. přenesená",J200,0)</f>
        <v>0</v>
      </c>
      <c r="BI200" s="226">
        <f>IF(N200="nulová",J200,0)</f>
        <v>0</v>
      </c>
      <c r="BJ200" s="19" t="s">
        <v>79</v>
      </c>
      <c r="BK200" s="226">
        <f>ROUND(I200*H200,2)</f>
        <v>0</v>
      </c>
      <c r="BL200" s="19" t="s">
        <v>170</v>
      </c>
      <c r="BM200" s="225" t="s">
        <v>3223</v>
      </c>
    </row>
    <row r="201" spans="1:47" s="2" customFormat="1" ht="12">
      <c r="A201" s="40"/>
      <c r="B201" s="41"/>
      <c r="C201" s="42"/>
      <c r="D201" s="227" t="s">
        <v>172</v>
      </c>
      <c r="E201" s="42"/>
      <c r="F201" s="228" t="s">
        <v>986</v>
      </c>
      <c r="G201" s="42"/>
      <c r="H201" s="42"/>
      <c r="I201" s="229"/>
      <c r="J201" s="42"/>
      <c r="K201" s="42"/>
      <c r="L201" s="46"/>
      <c r="M201" s="230"/>
      <c r="N201" s="231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172</v>
      </c>
      <c r="AU201" s="19" t="s">
        <v>81</v>
      </c>
    </row>
    <row r="202" spans="1:47" s="2" customFormat="1" ht="12">
      <c r="A202" s="40"/>
      <c r="B202" s="41"/>
      <c r="C202" s="42"/>
      <c r="D202" s="232" t="s">
        <v>174</v>
      </c>
      <c r="E202" s="42"/>
      <c r="F202" s="233" t="s">
        <v>987</v>
      </c>
      <c r="G202" s="42"/>
      <c r="H202" s="42"/>
      <c r="I202" s="229"/>
      <c r="J202" s="42"/>
      <c r="K202" s="42"/>
      <c r="L202" s="46"/>
      <c r="M202" s="230"/>
      <c r="N202" s="231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174</v>
      </c>
      <c r="AU202" s="19" t="s">
        <v>81</v>
      </c>
    </row>
    <row r="203" spans="1:65" s="2" customFormat="1" ht="33" customHeight="1">
      <c r="A203" s="40"/>
      <c r="B203" s="41"/>
      <c r="C203" s="214" t="s">
        <v>362</v>
      </c>
      <c r="D203" s="214" t="s">
        <v>165</v>
      </c>
      <c r="E203" s="215" t="s">
        <v>989</v>
      </c>
      <c r="F203" s="216" t="s">
        <v>990</v>
      </c>
      <c r="G203" s="217" t="s">
        <v>223</v>
      </c>
      <c r="H203" s="218">
        <v>10</v>
      </c>
      <c r="I203" s="219"/>
      <c r="J203" s="220">
        <f>ROUND(I203*H203,2)</f>
        <v>0</v>
      </c>
      <c r="K203" s="216" t="s">
        <v>169</v>
      </c>
      <c r="L203" s="46"/>
      <c r="M203" s="221" t="s">
        <v>19</v>
      </c>
      <c r="N203" s="222" t="s">
        <v>43</v>
      </c>
      <c r="O203" s="86"/>
      <c r="P203" s="223">
        <f>O203*H203</f>
        <v>0</v>
      </c>
      <c r="Q203" s="223">
        <v>0</v>
      </c>
      <c r="R203" s="223">
        <f>Q203*H203</f>
        <v>0</v>
      </c>
      <c r="S203" s="223">
        <v>0</v>
      </c>
      <c r="T203" s="224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25" t="s">
        <v>170</v>
      </c>
      <c r="AT203" s="225" t="s">
        <v>165</v>
      </c>
      <c r="AU203" s="225" t="s">
        <v>81</v>
      </c>
      <c r="AY203" s="19" t="s">
        <v>163</v>
      </c>
      <c r="BE203" s="226">
        <f>IF(N203="základní",J203,0)</f>
        <v>0</v>
      </c>
      <c r="BF203" s="226">
        <f>IF(N203="snížená",J203,0)</f>
        <v>0</v>
      </c>
      <c r="BG203" s="226">
        <f>IF(N203="zákl. přenesená",J203,0)</f>
        <v>0</v>
      </c>
      <c r="BH203" s="226">
        <f>IF(N203="sníž. přenesená",J203,0)</f>
        <v>0</v>
      </c>
      <c r="BI203" s="226">
        <f>IF(N203="nulová",J203,0)</f>
        <v>0</v>
      </c>
      <c r="BJ203" s="19" t="s">
        <v>79</v>
      </c>
      <c r="BK203" s="226">
        <f>ROUND(I203*H203,2)</f>
        <v>0</v>
      </c>
      <c r="BL203" s="19" t="s">
        <v>170</v>
      </c>
      <c r="BM203" s="225" t="s">
        <v>3224</v>
      </c>
    </row>
    <row r="204" spans="1:47" s="2" customFormat="1" ht="12">
      <c r="A204" s="40"/>
      <c r="B204" s="41"/>
      <c r="C204" s="42"/>
      <c r="D204" s="227" t="s">
        <v>172</v>
      </c>
      <c r="E204" s="42"/>
      <c r="F204" s="228" t="s">
        <v>992</v>
      </c>
      <c r="G204" s="42"/>
      <c r="H204" s="42"/>
      <c r="I204" s="229"/>
      <c r="J204" s="42"/>
      <c r="K204" s="42"/>
      <c r="L204" s="46"/>
      <c r="M204" s="230"/>
      <c r="N204" s="231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172</v>
      </c>
      <c r="AU204" s="19" t="s">
        <v>81</v>
      </c>
    </row>
    <row r="205" spans="1:47" s="2" customFormat="1" ht="12">
      <c r="A205" s="40"/>
      <c r="B205" s="41"/>
      <c r="C205" s="42"/>
      <c r="D205" s="232" t="s">
        <v>174</v>
      </c>
      <c r="E205" s="42"/>
      <c r="F205" s="233" t="s">
        <v>993</v>
      </c>
      <c r="G205" s="42"/>
      <c r="H205" s="42"/>
      <c r="I205" s="229"/>
      <c r="J205" s="42"/>
      <c r="K205" s="42"/>
      <c r="L205" s="46"/>
      <c r="M205" s="230"/>
      <c r="N205" s="231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174</v>
      </c>
      <c r="AU205" s="19" t="s">
        <v>81</v>
      </c>
    </row>
    <row r="206" spans="1:63" s="12" customFormat="1" ht="25.9" customHeight="1">
      <c r="A206" s="12"/>
      <c r="B206" s="198"/>
      <c r="C206" s="199"/>
      <c r="D206" s="200" t="s">
        <v>71</v>
      </c>
      <c r="E206" s="201" t="s">
        <v>1017</v>
      </c>
      <c r="F206" s="201" t="s">
        <v>1018</v>
      </c>
      <c r="G206" s="199"/>
      <c r="H206" s="199"/>
      <c r="I206" s="202"/>
      <c r="J206" s="203">
        <f>BK206</f>
        <v>0</v>
      </c>
      <c r="K206" s="199"/>
      <c r="L206" s="204"/>
      <c r="M206" s="205"/>
      <c r="N206" s="206"/>
      <c r="O206" s="206"/>
      <c r="P206" s="207">
        <f>P207+P214</f>
        <v>0</v>
      </c>
      <c r="Q206" s="206"/>
      <c r="R206" s="207">
        <f>R207+R214</f>
        <v>1.67055</v>
      </c>
      <c r="S206" s="206"/>
      <c r="T206" s="208">
        <f>T207+T214</f>
        <v>5.020704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9" t="s">
        <v>81</v>
      </c>
      <c r="AT206" s="210" t="s">
        <v>71</v>
      </c>
      <c r="AU206" s="210" t="s">
        <v>72</v>
      </c>
      <c r="AY206" s="209" t="s">
        <v>163</v>
      </c>
      <c r="BK206" s="211">
        <f>BK207+BK214</f>
        <v>0</v>
      </c>
    </row>
    <row r="207" spans="1:63" s="12" customFormat="1" ht="22.8" customHeight="1">
      <c r="A207" s="12"/>
      <c r="B207" s="198"/>
      <c r="C207" s="199"/>
      <c r="D207" s="200" t="s">
        <v>71</v>
      </c>
      <c r="E207" s="212" t="s">
        <v>3225</v>
      </c>
      <c r="F207" s="212" t="s">
        <v>3226</v>
      </c>
      <c r="G207" s="199"/>
      <c r="H207" s="199"/>
      <c r="I207" s="202"/>
      <c r="J207" s="213">
        <f>BK207</f>
        <v>0</v>
      </c>
      <c r="K207" s="199"/>
      <c r="L207" s="204"/>
      <c r="M207" s="205"/>
      <c r="N207" s="206"/>
      <c r="O207" s="206"/>
      <c r="P207" s="207">
        <f>SUM(P208:P213)</f>
        <v>0</v>
      </c>
      <c r="Q207" s="206"/>
      <c r="R207" s="207">
        <f>SUM(R208:R213)</f>
        <v>0</v>
      </c>
      <c r="S207" s="206"/>
      <c r="T207" s="208">
        <f>SUM(T208:T213)</f>
        <v>5.020704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09" t="s">
        <v>81</v>
      </c>
      <c r="AT207" s="210" t="s">
        <v>71</v>
      </c>
      <c r="AU207" s="210" t="s">
        <v>79</v>
      </c>
      <c r="AY207" s="209" t="s">
        <v>163</v>
      </c>
      <c r="BK207" s="211">
        <f>SUM(BK208:BK213)</f>
        <v>0</v>
      </c>
    </row>
    <row r="208" spans="1:65" s="2" customFormat="1" ht="37.8" customHeight="1">
      <c r="A208" s="40"/>
      <c r="B208" s="41"/>
      <c r="C208" s="214" t="s">
        <v>368</v>
      </c>
      <c r="D208" s="214" t="s">
        <v>165</v>
      </c>
      <c r="E208" s="215" t="s">
        <v>3227</v>
      </c>
      <c r="F208" s="216" t="s">
        <v>3228</v>
      </c>
      <c r="G208" s="217" t="s">
        <v>232</v>
      </c>
      <c r="H208" s="218">
        <v>357.6</v>
      </c>
      <c r="I208" s="219"/>
      <c r="J208" s="220">
        <f>ROUND(I208*H208,2)</f>
        <v>0</v>
      </c>
      <c r="K208" s="216" t="s">
        <v>169</v>
      </c>
      <c r="L208" s="46"/>
      <c r="M208" s="221" t="s">
        <v>19</v>
      </c>
      <c r="N208" s="222" t="s">
        <v>43</v>
      </c>
      <c r="O208" s="86"/>
      <c r="P208" s="223">
        <f>O208*H208</f>
        <v>0</v>
      </c>
      <c r="Q208" s="223">
        <v>0</v>
      </c>
      <c r="R208" s="223">
        <f>Q208*H208</f>
        <v>0</v>
      </c>
      <c r="S208" s="223">
        <v>0.01404</v>
      </c>
      <c r="T208" s="224">
        <f>S208*H208</f>
        <v>5.020704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25" t="s">
        <v>278</v>
      </c>
      <c r="AT208" s="225" t="s">
        <v>165</v>
      </c>
      <c r="AU208" s="225" t="s">
        <v>81</v>
      </c>
      <c r="AY208" s="19" t="s">
        <v>163</v>
      </c>
      <c r="BE208" s="226">
        <f>IF(N208="základní",J208,0)</f>
        <v>0</v>
      </c>
      <c r="BF208" s="226">
        <f>IF(N208="snížená",J208,0)</f>
        <v>0</v>
      </c>
      <c r="BG208" s="226">
        <f>IF(N208="zákl. přenesená",J208,0)</f>
        <v>0</v>
      </c>
      <c r="BH208" s="226">
        <f>IF(N208="sníž. přenesená",J208,0)</f>
        <v>0</v>
      </c>
      <c r="BI208" s="226">
        <f>IF(N208="nulová",J208,0)</f>
        <v>0</v>
      </c>
      <c r="BJ208" s="19" t="s">
        <v>79</v>
      </c>
      <c r="BK208" s="226">
        <f>ROUND(I208*H208,2)</f>
        <v>0</v>
      </c>
      <c r="BL208" s="19" t="s">
        <v>278</v>
      </c>
      <c r="BM208" s="225" t="s">
        <v>3229</v>
      </c>
    </row>
    <row r="209" spans="1:47" s="2" customFormat="1" ht="12">
      <c r="A209" s="40"/>
      <c r="B209" s="41"/>
      <c r="C209" s="42"/>
      <c r="D209" s="227" t="s">
        <v>172</v>
      </c>
      <c r="E209" s="42"/>
      <c r="F209" s="228" t="s">
        <v>3230</v>
      </c>
      <c r="G209" s="42"/>
      <c r="H209" s="42"/>
      <c r="I209" s="229"/>
      <c r="J209" s="42"/>
      <c r="K209" s="42"/>
      <c r="L209" s="46"/>
      <c r="M209" s="230"/>
      <c r="N209" s="231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172</v>
      </c>
      <c r="AU209" s="19" t="s">
        <v>81</v>
      </c>
    </row>
    <row r="210" spans="1:47" s="2" customFormat="1" ht="12">
      <c r="A210" s="40"/>
      <c r="B210" s="41"/>
      <c r="C210" s="42"/>
      <c r="D210" s="232" t="s">
        <v>174</v>
      </c>
      <c r="E210" s="42"/>
      <c r="F210" s="233" t="s">
        <v>3231</v>
      </c>
      <c r="G210" s="42"/>
      <c r="H210" s="42"/>
      <c r="I210" s="229"/>
      <c r="J210" s="42"/>
      <c r="K210" s="42"/>
      <c r="L210" s="46"/>
      <c r="M210" s="230"/>
      <c r="N210" s="231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174</v>
      </c>
      <c r="AU210" s="19" t="s">
        <v>81</v>
      </c>
    </row>
    <row r="211" spans="1:51" s="13" customFormat="1" ht="12">
      <c r="A211" s="13"/>
      <c r="B211" s="234"/>
      <c r="C211" s="235"/>
      <c r="D211" s="227" t="s">
        <v>187</v>
      </c>
      <c r="E211" s="236" t="s">
        <v>19</v>
      </c>
      <c r="F211" s="237" t="s">
        <v>3232</v>
      </c>
      <c r="G211" s="235"/>
      <c r="H211" s="238">
        <v>184.8</v>
      </c>
      <c r="I211" s="239"/>
      <c r="J211" s="235"/>
      <c r="K211" s="235"/>
      <c r="L211" s="240"/>
      <c r="M211" s="241"/>
      <c r="N211" s="242"/>
      <c r="O211" s="242"/>
      <c r="P211" s="242"/>
      <c r="Q211" s="242"/>
      <c r="R211" s="242"/>
      <c r="S211" s="242"/>
      <c r="T211" s="24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4" t="s">
        <v>187</v>
      </c>
      <c r="AU211" s="244" t="s">
        <v>81</v>
      </c>
      <c r="AV211" s="13" t="s">
        <v>81</v>
      </c>
      <c r="AW211" s="13" t="s">
        <v>33</v>
      </c>
      <c r="AX211" s="13" t="s">
        <v>72</v>
      </c>
      <c r="AY211" s="244" t="s">
        <v>163</v>
      </c>
    </row>
    <row r="212" spans="1:51" s="13" customFormat="1" ht="12">
      <c r="A212" s="13"/>
      <c r="B212" s="234"/>
      <c r="C212" s="235"/>
      <c r="D212" s="227" t="s">
        <v>187</v>
      </c>
      <c r="E212" s="236" t="s">
        <v>19</v>
      </c>
      <c r="F212" s="237" t="s">
        <v>3233</v>
      </c>
      <c r="G212" s="235"/>
      <c r="H212" s="238">
        <v>172.8</v>
      </c>
      <c r="I212" s="239"/>
      <c r="J212" s="235"/>
      <c r="K212" s="235"/>
      <c r="L212" s="240"/>
      <c r="M212" s="241"/>
      <c r="N212" s="242"/>
      <c r="O212" s="242"/>
      <c r="P212" s="242"/>
      <c r="Q212" s="242"/>
      <c r="R212" s="242"/>
      <c r="S212" s="242"/>
      <c r="T212" s="24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4" t="s">
        <v>187</v>
      </c>
      <c r="AU212" s="244" t="s">
        <v>81</v>
      </c>
      <c r="AV212" s="13" t="s">
        <v>81</v>
      </c>
      <c r="AW212" s="13" t="s">
        <v>33</v>
      </c>
      <c r="AX212" s="13" t="s">
        <v>72</v>
      </c>
      <c r="AY212" s="244" t="s">
        <v>163</v>
      </c>
    </row>
    <row r="213" spans="1:51" s="14" customFormat="1" ht="12">
      <c r="A213" s="14"/>
      <c r="B213" s="245"/>
      <c r="C213" s="246"/>
      <c r="D213" s="227" t="s">
        <v>187</v>
      </c>
      <c r="E213" s="247" t="s">
        <v>19</v>
      </c>
      <c r="F213" s="248" t="s">
        <v>190</v>
      </c>
      <c r="G213" s="246"/>
      <c r="H213" s="249">
        <v>357.6</v>
      </c>
      <c r="I213" s="250"/>
      <c r="J213" s="246"/>
      <c r="K213" s="246"/>
      <c r="L213" s="251"/>
      <c r="M213" s="252"/>
      <c r="N213" s="253"/>
      <c r="O213" s="253"/>
      <c r="P213" s="253"/>
      <c r="Q213" s="253"/>
      <c r="R213" s="253"/>
      <c r="S213" s="253"/>
      <c r="T213" s="25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5" t="s">
        <v>187</v>
      </c>
      <c r="AU213" s="255" t="s">
        <v>81</v>
      </c>
      <c r="AV213" s="14" t="s">
        <v>170</v>
      </c>
      <c r="AW213" s="14" t="s">
        <v>33</v>
      </c>
      <c r="AX213" s="14" t="s">
        <v>79</v>
      </c>
      <c r="AY213" s="255" t="s">
        <v>163</v>
      </c>
    </row>
    <row r="214" spans="1:63" s="12" customFormat="1" ht="22.8" customHeight="1">
      <c r="A214" s="12"/>
      <c r="B214" s="198"/>
      <c r="C214" s="199"/>
      <c r="D214" s="200" t="s">
        <v>71</v>
      </c>
      <c r="E214" s="212" t="s">
        <v>2985</v>
      </c>
      <c r="F214" s="212" t="s">
        <v>2986</v>
      </c>
      <c r="G214" s="199"/>
      <c r="H214" s="199"/>
      <c r="I214" s="202"/>
      <c r="J214" s="213">
        <f>BK214</f>
        <v>0</v>
      </c>
      <c r="K214" s="199"/>
      <c r="L214" s="204"/>
      <c r="M214" s="205"/>
      <c r="N214" s="206"/>
      <c r="O214" s="206"/>
      <c r="P214" s="207">
        <f>SUM(P215:P224)</f>
        <v>0</v>
      </c>
      <c r="Q214" s="206"/>
      <c r="R214" s="207">
        <f>SUM(R215:R224)</f>
        <v>1.67055</v>
      </c>
      <c r="S214" s="206"/>
      <c r="T214" s="208">
        <f>SUM(T215:T224)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09" t="s">
        <v>81</v>
      </c>
      <c r="AT214" s="210" t="s">
        <v>71</v>
      </c>
      <c r="AU214" s="210" t="s">
        <v>79</v>
      </c>
      <c r="AY214" s="209" t="s">
        <v>163</v>
      </c>
      <c r="BK214" s="211">
        <f>SUM(BK215:BK224)</f>
        <v>0</v>
      </c>
    </row>
    <row r="215" spans="1:65" s="2" customFormat="1" ht="16.5" customHeight="1">
      <c r="A215" s="40"/>
      <c r="B215" s="41"/>
      <c r="C215" s="214" t="s">
        <v>374</v>
      </c>
      <c r="D215" s="214" t="s">
        <v>165</v>
      </c>
      <c r="E215" s="215" t="s">
        <v>3234</v>
      </c>
      <c r="F215" s="216" t="s">
        <v>3235</v>
      </c>
      <c r="G215" s="217" t="s">
        <v>168</v>
      </c>
      <c r="H215" s="218">
        <v>60.2</v>
      </c>
      <c r="I215" s="219"/>
      <c r="J215" s="220">
        <f>ROUND(I215*H215,2)</f>
        <v>0</v>
      </c>
      <c r="K215" s="216" t="s">
        <v>169</v>
      </c>
      <c r="L215" s="46"/>
      <c r="M215" s="221" t="s">
        <v>19</v>
      </c>
      <c r="N215" s="222" t="s">
        <v>43</v>
      </c>
      <c r="O215" s="86"/>
      <c r="P215" s="223">
        <f>O215*H215</f>
        <v>0</v>
      </c>
      <c r="Q215" s="223">
        <v>0.024</v>
      </c>
      <c r="R215" s="223">
        <f>Q215*H215</f>
        <v>1.4448</v>
      </c>
      <c r="S215" s="223">
        <v>0</v>
      </c>
      <c r="T215" s="224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25" t="s">
        <v>278</v>
      </c>
      <c r="AT215" s="225" t="s">
        <v>165</v>
      </c>
      <c r="AU215" s="225" t="s">
        <v>81</v>
      </c>
      <c r="AY215" s="19" t="s">
        <v>163</v>
      </c>
      <c r="BE215" s="226">
        <f>IF(N215="základní",J215,0)</f>
        <v>0</v>
      </c>
      <c r="BF215" s="226">
        <f>IF(N215="snížená",J215,0)</f>
        <v>0</v>
      </c>
      <c r="BG215" s="226">
        <f>IF(N215="zákl. přenesená",J215,0)</f>
        <v>0</v>
      </c>
      <c r="BH215" s="226">
        <f>IF(N215="sníž. přenesená",J215,0)</f>
        <v>0</v>
      </c>
      <c r="BI215" s="226">
        <f>IF(N215="nulová",J215,0)</f>
        <v>0</v>
      </c>
      <c r="BJ215" s="19" t="s">
        <v>79</v>
      </c>
      <c r="BK215" s="226">
        <f>ROUND(I215*H215,2)</f>
        <v>0</v>
      </c>
      <c r="BL215" s="19" t="s">
        <v>278</v>
      </c>
      <c r="BM215" s="225" t="s">
        <v>3236</v>
      </c>
    </row>
    <row r="216" spans="1:47" s="2" customFormat="1" ht="12">
      <c r="A216" s="40"/>
      <c r="B216" s="41"/>
      <c r="C216" s="42"/>
      <c r="D216" s="227" t="s">
        <v>172</v>
      </c>
      <c r="E216" s="42"/>
      <c r="F216" s="228" t="s">
        <v>3237</v>
      </c>
      <c r="G216" s="42"/>
      <c r="H216" s="42"/>
      <c r="I216" s="229"/>
      <c r="J216" s="42"/>
      <c r="K216" s="42"/>
      <c r="L216" s="46"/>
      <c r="M216" s="230"/>
      <c r="N216" s="231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172</v>
      </c>
      <c r="AU216" s="19" t="s">
        <v>81</v>
      </c>
    </row>
    <row r="217" spans="1:47" s="2" customFormat="1" ht="12">
      <c r="A217" s="40"/>
      <c r="B217" s="41"/>
      <c r="C217" s="42"/>
      <c r="D217" s="232" t="s">
        <v>174</v>
      </c>
      <c r="E217" s="42"/>
      <c r="F217" s="233" t="s">
        <v>3238</v>
      </c>
      <c r="G217" s="42"/>
      <c r="H217" s="42"/>
      <c r="I217" s="229"/>
      <c r="J217" s="42"/>
      <c r="K217" s="42"/>
      <c r="L217" s="46"/>
      <c r="M217" s="230"/>
      <c r="N217" s="231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174</v>
      </c>
      <c r="AU217" s="19" t="s">
        <v>81</v>
      </c>
    </row>
    <row r="218" spans="1:51" s="13" customFormat="1" ht="12">
      <c r="A218" s="13"/>
      <c r="B218" s="234"/>
      <c r="C218" s="235"/>
      <c r="D218" s="227" t="s">
        <v>187</v>
      </c>
      <c r="E218" s="236" t="s">
        <v>19</v>
      </c>
      <c r="F218" s="237" t="s">
        <v>3239</v>
      </c>
      <c r="G218" s="235"/>
      <c r="H218" s="238">
        <v>60.2</v>
      </c>
      <c r="I218" s="239"/>
      <c r="J218" s="235"/>
      <c r="K218" s="235"/>
      <c r="L218" s="240"/>
      <c r="M218" s="241"/>
      <c r="N218" s="242"/>
      <c r="O218" s="242"/>
      <c r="P218" s="242"/>
      <c r="Q218" s="242"/>
      <c r="R218" s="242"/>
      <c r="S218" s="242"/>
      <c r="T218" s="24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4" t="s">
        <v>187</v>
      </c>
      <c r="AU218" s="244" t="s">
        <v>81</v>
      </c>
      <c r="AV218" s="13" t="s">
        <v>81</v>
      </c>
      <c r="AW218" s="13" t="s">
        <v>33</v>
      </c>
      <c r="AX218" s="13" t="s">
        <v>79</v>
      </c>
      <c r="AY218" s="244" t="s">
        <v>163</v>
      </c>
    </row>
    <row r="219" spans="1:65" s="2" customFormat="1" ht="21.75" customHeight="1">
      <c r="A219" s="40"/>
      <c r="B219" s="41"/>
      <c r="C219" s="214" t="s">
        <v>381</v>
      </c>
      <c r="D219" s="214" t="s">
        <v>165</v>
      </c>
      <c r="E219" s="215" t="s">
        <v>2988</v>
      </c>
      <c r="F219" s="216" t="s">
        <v>2989</v>
      </c>
      <c r="G219" s="217" t="s">
        <v>168</v>
      </c>
      <c r="H219" s="218">
        <v>60.2</v>
      </c>
      <c r="I219" s="219"/>
      <c r="J219" s="220">
        <f>ROUND(I219*H219,2)</f>
        <v>0</v>
      </c>
      <c r="K219" s="216" t="s">
        <v>169</v>
      </c>
      <c r="L219" s="46"/>
      <c r="M219" s="221" t="s">
        <v>19</v>
      </c>
      <c r="N219" s="222" t="s">
        <v>43</v>
      </c>
      <c r="O219" s="86"/>
      <c r="P219" s="223">
        <f>O219*H219</f>
        <v>0</v>
      </c>
      <c r="Q219" s="223">
        <v>0.00055</v>
      </c>
      <c r="R219" s="223">
        <f>Q219*H219</f>
        <v>0.03311</v>
      </c>
      <c r="S219" s="223">
        <v>0</v>
      </c>
      <c r="T219" s="224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25" t="s">
        <v>278</v>
      </c>
      <c r="AT219" s="225" t="s">
        <v>165</v>
      </c>
      <c r="AU219" s="225" t="s">
        <v>81</v>
      </c>
      <c r="AY219" s="19" t="s">
        <v>163</v>
      </c>
      <c r="BE219" s="226">
        <f>IF(N219="základní",J219,0)</f>
        <v>0</v>
      </c>
      <c r="BF219" s="226">
        <f>IF(N219="snížená",J219,0)</f>
        <v>0</v>
      </c>
      <c r="BG219" s="226">
        <f>IF(N219="zákl. přenesená",J219,0)</f>
        <v>0</v>
      </c>
      <c r="BH219" s="226">
        <f>IF(N219="sníž. přenesená",J219,0)</f>
        <v>0</v>
      </c>
      <c r="BI219" s="226">
        <f>IF(N219="nulová",J219,0)</f>
        <v>0</v>
      </c>
      <c r="BJ219" s="19" t="s">
        <v>79</v>
      </c>
      <c r="BK219" s="226">
        <f>ROUND(I219*H219,2)</f>
        <v>0</v>
      </c>
      <c r="BL219" s="19" t="s">
        <v>278</v>
      </c>
      <c r="BM219" s="225" t="s">
        <v>3240</v>
      </c>
    </row>
    <row r="220" spans="1:47" s="2" customFormat="1" ht="12">
      <c r="A220" s="40"/>
      <c r="B220" s="41"/>
      <c r="C220" s="42"/>
      <c r="D220" s="227" t="s">
        <v>172</v>
      </c>
      <c r="E220" s="42"/>
      <c r="F220" s="228" t="s">
        <v>2991</v>
      </c>
      <c r="G220" s="42"/>
      <c r="H220" s="42"/>
      <c r="I220" s="229"/>
      <c r="J220" s="42"/>
      <c r="K220" s="42"/>
      <c r="L220" s="46"/>
      <c r="M220" s="230"/>
      <c r="N220" s="231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172</v>
      </c>
      <c r="AU220" s="19" t="s">
        <v>81</v>
      </c>
    </row>
    <row r="221" spans="1:47" s="2" customFormat="1" ht="12">
      <c r="A221" s="40"/>
      <c r="B221" s="41"/>
      <c r="C221" s="42"/>
      <c r="D221" s="232" t="s">
        <v>174</v>
      </c>
      <c r="E221" s="42"/>
      <c r="F221" s="233" t="s">
        <v>2992</v>
      </c>
      <c r="G221" s="42"/>
      <c r="H221" s="42"/>
      <c r="I221" s="229"/>
      <c r="J221" s="42"/>
      <c r="K221" s="42"/>
      <c r="L221" s="46"/>
      <c r="M221" s="230"/>
      <c r="N221" s="231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174</v>
      </c>
      <c r="AU221" s="19" t="s">
        <v>81</v>
      </c>
    </row>
    <row r="222" spans="1:65" s="2" customFormat="1" ht="24.15" customHeight="1">
      <c r="A222" s="40"/>
      <c r="B222" s="41"/>
      <c r="C222" s="214" t="s">
        <v>388</v>
      </c>
      <c r="D222" s="214" t="s">
        <v>165</v>
      </c>
      <c r="E222" s="215" t="s">
        <v>3241</v>
      </c>
      <c r="F222" s="216" t="s">
        <v>3242</v>
      </c>
      <c r="G222" s="217" t="s">
        <v>168</v>
      </c>
      <c r="H222" s="218">
        <v>60.2</v>
      </c>
      <c r="I222" s="219"/>
      <c r="J222" s="220">
        <f>ROUND(I222*H222,2)</f>
        <v>0</v>
      </c>
      <c r="K222" s="216" t="s">
        <v>169</v>
      </c>
      <c r="L222" s="46"/>
      <c r="M222" s="221" t="s">
        <v>19</v>
      </c>
      <c r="N222" s="222" t="s">
        <v>43</v>
      </c>
      <c r="O222" s="86"/>
      <c r="P222" s="223">
        <f>O222*H222</f>
        <v>0</v>
      </c>
      <c r="Q222" s="223">
        <v>0.0032</v>
      </c>
      <c r="R222" s="223">
        <f>Q222*H222</f>
        <v>0.19264</v>
      </c>
      <c r="S222" s="223">
        <v>0</v>
      </c>
      <c r="T222" s="224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25" t="s">
        <v>278</v>
      </c>
      <c r="AT222" s="225" t="s">
        <v>165</v>
      </c>
      <c r="AU222" s="225" t="s">
        <v>81</v>
      </c>
      <c r="AY222" s="19" t="s">
        <v>163</v>
      </c>
      <c r="BE222" s="226">
        <f>IF(N222="základní",J222,0)</f>
        <v>0</v>
      </c>
      <c r="BF222" s="226">
        <f>IF(N222="snížená",J222,0)</f>
        <v>0</v>
      </c>
      <c r="BG222" s="226">
        <f>IF(N222="zákl. přenesená",J222,0)</f>
        <v>0</v>
      </c>
      <c r="BH222" s="226">
        <f>IF(N222="sníž. přenesená",J222,0)</f>
        <v>0</v>
      </c>
      <c r="BI222" s="226">
        <f>IF(N222="nulová",J222,0)</f>
        <v>0</v>
      </c>
      <c r="BJ222" s="19" t="s">
        <v>79</v>
      </c>
      <c r="BK222" s="226">
        <f>ROUND(I222*H222,2)</f>
        <v>0</v>
      </c>
      <c r="BL222" s="19" t="s">
        <v>278</v>
      </c>
      <c r="BM222" s="225" t="s">
        <v>3243</v>
      </c>
    </row>
    <row r="223" spans="1:47" s="2" customFormat="1" ht="12">
      <c r="A223" s="40"/>
      <c r="B223" s="41"/>
      <c r="C223" s="42"/>
      <c r="D223" s="227" t="s">
        <v>172</v>
      </c>
      <c r="E223" s="42"/>
      <c r="F223" s="228" t="s">
        <v>3244</v>
      </c>
      <c r="G223" s="42"/>
      <c r="H223" s="42"/>
      <c r="I223" s="229"/>
      <c r="J223" s="42"/>
      <c r="K223" s="42"/>
      <c r="L223" s="46"/>
      <c r="M223" s="230"/>
      <c r="N223" s="231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172</v>
      </c>
      <c r="AU223" s="19" t="s">
        <v>81</v>
      </c>
    </row>
    <row r="224" spans="1:47" s="2" customFormat="1" ht="12">
      <c r="A224" s="40"/>
      <c r="B224" s="41"/>
      <c r="C224" s="42"/>
      <c r="D224" s="232" t="s">
        <v>174</v>
      </c>
      <c r="E224" s="42"/>
      <c r="F224" s="233" t="s">
        <v>3245</v>
      </c>
      <c r="G224" s="42"/>
      <c r="H224" s="42"/>
      <c r="I224" s="229"/>
      <c r="J224" s="42"/>
      <c r="K224" s="42"/>
      <c r="L224" s="46"/>
      <c r="M224" s="270"/>
      <c r="N224" s="271"/>
      <c r="O224" s="272"/>
      <c r="P224" s="272"/>
      <c r="Q224" s="272"/>
      <c r="R224" s="272"/>
      <c r="S224" s="272"/>
      <c r="T224" s="273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174</v>
      </c>
      <c r="AU224" s="19" t="s">
        <v>81</v>
      </c>
    </row>
    <row r="225" spans="1:31" s="2" customFormat="1" ht="6.95" customHeight="1">
      <c r="A225" s="40"/>
      <c r="B225" s="61"/>
      <c r="C225" s="62"/>
      <c r="D225" s="62"/>
      <c r="E225" s="62"/>
      <c r="F225" s="62"/>
      <c r="G225" s="62"/>
      <c r="H225" s="62"/>
      <c r="I225" s="62"/>
      <c r="J225" s="62"/>
      <c r="K225" s="62"/>
      <c r="L225" s="46"/>
      <c r="M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</row>
  </sheetData>
  <sheetProtection password="CC35" sheet="1" objects="1" scenarios="1" formatColumns="0" formatRows="0" autoFilter="0"/>
  <autoFilter ref="C87:K224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93" r:id="rId1" display="https://podminky.urs.cz/item/CS_URS_2024_01/310239211"/>
    <hyperlink ref="F97" r:id="rId2" display="https://podminky.urs.cz/item/CS_URS_2024_01/311272031"/>
    <hyperlink ref="F101" r:id="rId3" display="https://podminky.urs.cz/item/CS_URS_2024_01/317944321"/>
    <hyperlink ref="F105" r:id="rId4" display="https://podminky.urs.cz/item/CS_URS_2024_01/342244111"/>
    <hyperlink ref="F109" r:id="rId5" display="https://podminky.urs.cz/item/CS_URS_2024_01/342244121"/>
    <hyperlink ref="F121" r:id="rId6" display="https://podminky.urs.cz/item/CS_URS_2024_01/41132161R"/>
    <hyperlink ref="F132" r:id="rId7" display="https://podminky.urs.cz/item/CS_URS_2024_01/611325417"/>
    <hyperlink ref="F136" r:id="rId8" display="https://podminky.urs.cz/item/CS_URS_2024_01/611325421"/>
    <hyperlink ref="F140" r:id="rId9" display="https://podminky.urs.cz/item/CS_URS_2024_01/612325417"/>
    <hyperlink ref="F144" r:id="rId10" display="https://podminky.urs.cz/item/CS_URS_2024_01/612325421"/>
    <hyperlink ref="F147" r:id="rId11" display="https://podminky.urs.cz/item/CS_URS_2024_01/632451101"/>
    <hyperlink ref="F151" r:id="rId12" display="https://podminky.urs.cz/item/CS_URS_2024_01/642943112"/>
    <hyperlink ref="F158" r:id="rId13" display="https://podminky.urs.cz/item/CS_URS_2024_01/949101111"/>
    <hyperlink ref="F161" r:id="rId14" display="https://podminky.urs.cz/item/CS_URS_2024_01/962031132"/>
    <hyperlink ref="F165" r:id="rId15" display="https://podminky.urs.cz/item/CS_URS_2024_01/962032231"/>
    <hyperlink ref="F171" r:id="rId16" display="https://podminky.urs.cz/item/CS_URS_2024_01/963013530"/>
    <hyperlink ref="F175" r:id="rId17" display="https://podminky.urs.cz/item/CS_URS_2024_01/963051113"/>
    <hyperlink ref="F184" r:id="rId18" display="https://podminky.urs.cz/item/CS_URS_2024_01/977151124"/>
    <hyperlink ref="F192" r:id="rId19" display="https://podminky.urs.cz/item/CS_URS_2024_01/997013211"/>
    <hyperlink ref="F195" r:id="rId20" display="https://podminky.urs.cz/item/CS_URS_2024_01/997013501"/>
    <hyperlink ref="F198" r:id="rId21" display="https://podminky.urs.cz/item/CS_URS_2024_01/997013509"/>
    <hyperlink ref="F202" r:id="rId22" display="https://podminky.urs.cz/item/CS_URS_2024_01/997013862"/>
    <hyperlink ref="F205" r:id="rId23" display="https://podminky.urs.cz/item/CS_URS_2024_01/997013863"/>
    <hyperlink ref="F210" r:id="rId24" display="https://podminky.urs.cz/item/CS_URS_2024_01/751511833"/>
    <hyperlink ref="F217" r:id="rId25" display="https://podminky.urs.cz/item/CS_URS_2024_01/777111141"/>
    <hyperlink ref="F221" r:id="rId26" display="https://podminky.urs.cz/item/CS_URS_2024_01/777131111"/>
    <hyperlink ref="F224" r:id="rId27" display="https://podminky.urs.cz/item/CS_URS_2024_01/77751110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100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81</v>
      </c>
    </row>
    <row r="4" spans="2:46" s="1" customFormat="1" ht="24.95" customHeight="1">
      <c r="B4" s="22"/>
      <c r="D4" s="142" t="s">
        <v>116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Rekonstrukce školní jídelny ZŠ Špičák R2</v>
      </c>
      <c r="F7" s="144"/>
      <c r="G7" s="144"/>
      <c r="H7" s="144"/>
      <c r="L7" s="22"/>
    </row>
    <row r="8" spans="2:12" s="1" customFormat="1" ht="12" customHeight="1">
      <c r="B8" s="22"/>
      <c r="D8" s="144" t="s">
        <v>117</v>
      </c>
      <c r="L8" s="22"/>
    </row>
    <row r="9" spans="1:31" s="2" customFormat="1" ht="16.5" customHeight="1">
      <c r="A9" s="40"/>
      <c r="B9" s="46"/>
      <c r="C9" s="40"/>
      <c r="D9" s="40"/>
      <c r="E9" s="145" t="s">
        <v>3102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1522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3246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32</v>
      </c>
      <c r="G14" s="40"/>
      <c r="H14" s="40"/>
      <c r="I14" s="144" t="s">
        <v>23</v>
      </c>
      <c r="J14" s="148" t="str">
        <f>'Rekapitulace stavby'!AN8</f>
        <v>5. 3. 2024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tr">
        <f>IF('Rekapitulace stavby'!AN10="","",'Rekapitulace stavby'!AN10)</f>
        <v/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>Město Č. Lípa</v>
      </c>
      <c r="F17" s="40"/>
      <c r="G17" s="40"/>
      <c r="H17" s="40"/>
      <c r="I17" s="144" t="s">
        <v>28</v>
      </c>
      <c r="J17" s="135" t="str">
        <f>IF('Rekapitulace stavby'!AN11="","",'Rekapitulace stavby'!AN11)</f>
        <v/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29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28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31</v>
      </c>
      <c r="E22" s="40"/>
      <c r="F22" s="40"/>
      <c r="G22" s="40"/>
      <c r="H22" s="40"/>
      <c r="I22" s="144" t="s">
        <v>26</v>
      </c>
      <c r="J22" s="135" t="str">
        <f>IF('Rekapitulace stavby'!AN16="","",'Rekapitulace stavby'!AN16)</f>
        <v/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 xml:space="preserve"> </v>
      </c>
      <c r="F23" s="40"/>
      <c r="G23" s="40"/>
      <c r="H23" s="40"/>
      <c r="I23" s="144" t="s">
        <v>28</v>
      </c>
      <c r="J23" s="135" t="str">
        <f>IF('Rekapitulace stavby'!AN17="","",'Rekapitulace stavby'!AN17)</f>
        <v/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34</v>
      </c>
      <c r="E25" s="40"/>
      <c r="F25" s="40"/>
      <c r="G25" s="40"/>
      <c r="H25" s="40"/>
      <c r="I25" s="144" t="s">
        <v>26</v>
      </c>
      <c r="J25" s="135" t="str">
        <f>IF('Rekapitulace stavby'!AN19="","",'Rekapitulace stavby'!AN19)</f>
        <v/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>J. Nešněra</v>
      </c>
      <c r="F26" s="40"/>
      <c r="G26" s="40"/>
      <c r="H26" s="40"/>
      <c r="I26" s="144" t="s">
        <v>28</v>
      </c>
      <c r="J26" s="135" t="str">
        <f>IF('Rekapitulace stavby'!AN20="","",'Rekapitulace stavby'!AN20)</f>
        <v/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36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38</v>
      </c>
      <c r="E32" s="40"/>
      <c r="F32" s="40"/>
      <c r="G32" s="40"/>
      <c r="H32" s="40"/>
      <c r="I32" s="40"/>
      <c r="J32" s="155">
        <f>ROUND(J90,2)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40</v>
      </c>
      <c r="G34" s="40"/>
      <c r="H34" s="40"/>
      <c r="I34" s="156" t="s">
        <v>39</v>
      </c>
      <c r="J34" s="156" t="s">
        <v>41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42</v>
      </c>
      <c r="E35" s="144" t="s">
        <v>43</v>
      </c>
      <c r="F35" s="158">
        <f>ROUND((SUM(BE90:BE172)),2)</f>
        <v>0</v>
      </c>
      <c r="G35" s="40"/>
      <c r="H35" s="40"/>
      <c r="I35" s="159">
        <v>0.21</v>
      </c>
      <c r="J35" s="158">
        <f>ROUND(((SUM(BE90:BE172))*I35),2)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44</v>
      </c>
      <c r="F36" s="158">
        <f>ROUND((SUM(BF90:BF172)),2)</f>
        <v>0</v>
      </c>
      <c r="G36" s="40"/>
      <c r="H36" s="40"/>
      <c r="I36" s="159">
        <v>0.15</v>
      </c>
      <c r="J36" s="158">
        <f>ROUND(((SUM(BF90:BF172))*I36),2)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45</v>
      </c>
      <c r="F37" s="158">
        <f>ROUND((SUM(BG90:BG172)),2)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46</v>
      </c>
      <c r="F38" s="158">
        <f>ROUND((SUM(BH90:BH172)),2)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47</v>
      </c>
      <c r="F39" s="158">
        <f>ROUND((SUM(BI90:BI172)),2)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48</v>
      </c>
      <c r="E41" s="162"/>
      <c r="F41" s="162"/>
      <c r="G41" s="163" t="s">
        <v>49</v>
      </c>
      <c r="H41" s="164" t="s">
        <v>50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119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Rekonstrukce školní jídelny ZŠ Špičák R2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117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3102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1522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03a - elektroinstalace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 </v>
      </c>
      <c r="G56" s="42"/>
      <c r="H56" s="42"/>
      <c r="I56" s="34" t="s">
        <v>23</v>
      </c>
      <c r="J56" s="74" t="str">
        <f>IF(J14="","",J14)</f>
        <v>5. 3. 2024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Město Č. Lípa</v>
      </c>
      <c r="G58" s="42"/>
      <c r="H58" s="42"/>
      <c r="I58" s="34" t="s">
        <v>31</v>
      </c>
      <c r="J58" s="38" t="str">
        <f>E23</f>
        <v xml:space="preserve"> 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34</v>
      </c>
      <c r="J59" s="38" t="str">
        <f>E26</f>
        <v>J. Nešněra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120</v>
      </c>
      <c r="D61" s="173"/>
      <c r="E61" s="173"/>
      <c r="F61" s="173"/>
      <c r="G61" s="173"/>
      <c r="H61" s="173"/>
      <c r="I61" s="173"/>
      <c r="J61" s="174" t="s">
        <v>121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70</v>
      </c>
      <c r="D63" s="42"/>
      <c r="E63" s="42"/>
      <c r="F63" s="42"/>
      <c r="G63" s="42"/>
      <c r="H63" s="42"/>
      <c r="I63" s="42"/>
      <c r="J63" s="104">
        <f>J90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122</v>
      </c>
    </row>
    <row r="64" spans="1:31" s="9" customFormat="1" ht="24.95" customHeight="1">
      <c r="A64" s="9"/>
      <c r="B64" s="176"/>
      <c r="C64" s="177"/>
      <c r="D64" s="178" t="s">
        <v>1524</v>
      </c>
      <c r="E64" s="179"/>
      <c r="F64" s="179"/>
      <c r="G64" s="179"/>
      <c r="H64" s="179"/>
      <c r="I64" s="179"/>
      <c r="J64" s="180">
        <f>J91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6"/>
      <c r="C65" s="177"/>
      <c r="D65" s="178" t="s">
        <v>1525</v>
      </c>
      <c r="E65" s="179"/>
      <c r="F65" s="179"/>
      <c r="G65" s="179"/>
      <c r="H65" s="179"/>
      <c r="I65" s="179"/>
      <c r="J65" s="180">
        <f>J106</f>
        <v>0</v>
      </c>
      <c r="K65" s="177"/>
      <c r="L65" s="18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6"/>
      <c r="C66" s="177"/>
      <c r="D66" s="178" t="s">
        <v>1526</v>
      </c>
      <c r="E66" s="179"/>
      <c r="F66" s="179"/>
      <c r="G66" s="179"/>
      <c r="H66" s="179"/>
      <c r="I66" s="179"/>
      <c r="J66" s="180">
        <f>J135</f>
        <v>0</v>
      </c>
      <c r="K66" s="177"/>
      <c r="L66" s="18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76"/>
      <c r="C67" s="177"/>
      <c r="D67" s="178" t="s">
        <v>1527</v>
      </c>
      <c r="E67" s="179"/>
      <c r="F67" s="179"/>
      <c r="G67" s="179"/>
      <c r="H67" s="179"/>
      <c r="I67" s="179"/>
      <c r="J67" s="180">
        <f>J146</f>
        <v>0</v>
      </c>
      <c r="K67" s="177"/>
      <c r="L67" s="18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76"/>
      <c r="C68" s="177"/>
      <c r="D68" s="178" t="s">
        <v>1528</v>
      </c>
      <c r="E68" s="179"/>
      <c r="F68" s="179"/>
      <c r="G68" s="179"/>
      <c r="H68" s="179"/>
      <c r="I68" s="179"/>
      <c r="J68" s="180">
        <f>J164</f>
        <v>0</v>
      </c>
      <c r="K68" s="177"/>
      <c r="L68" s="181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2" customFormat="1" ht="21.8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4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4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5" t="s">
        <v>148</v>
      </c>
      <c r="D75" s="42"/>
      <c r="E75" s="42"/>
      <c r="F75" s="42"/>
      <c r="G75" s="42"/>
      <c r="H75" s="42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16</v>
      </c>
      <c r="D77" s="42"/>
      <c r="E77" s="42"/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171" t="str">
        <f>E7</f>
        <v>Rekonstrukce školní jídelny ZŠ Špičák R2</v>
      </c>
      <c r="F78" s="34"/>
      <c r="G78" s="34"/>
      <c r="H78" s="34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2:12" s="1" customFormat="1" ht="12" customHeight="1">
      <c r="B79" s="23"/>
      <c r="C79" s="34" t="s">
        <v>117</v>
      </c>
      <c r="D79" s="24"/>
      <c r="E79" s="24"/>
      <c r="F79" s="24"/>
      <c r="G79" s="24"/>
      <c r="H79" s="24"/>
      <c r="I79" s="24"/>
      <c r="J79" s="24"/>
      <c r="K79" s="24"/>
      <c r="L79" s="22"/>
    </row>
    <row r="80" spans="1:31" s="2" customFormat="1" ht="16.5" customHeight="1">
      <c r="A80" s="40"/>
      <c r="B80" s="41"/>
      <c r="C80" s="42"/>
      <c r="D80" s="42"/>
      <c r="E80" s="171" t="s">
        <v>3102</v>
      </c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1522</v>
      </c>
      <c r="D81" s="42"/>
      <c r="E81" s="42"/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71" t="str">
        <f>E11</f>
        <v>03a - elektroinstalace</v>
      </c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21</v>
      </c>
      <c r="D84" s="42"/>
      <c r="E84" s="42"/>
      <c r="F84" s="29" t="str">
        <f>F14</f>
        <v xml:space="preserve"> </v>
      </c>
      <c r="G84" s="42"/>
      <c r="H84" s="42"/>
      <c r="I84" s="34" t="s">
        <v>23</v>
      </c>
      <c r="J84" s="74" t="str">
        <f>IF(J14="","",J14)</f>
        <v>5. 3. 2024</v>
      </c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5.15" customHeight="1">
      <c r="A86" s="40"/>
      <c r="B86" s="41"/>
      <c r="C86" s="34" t="s">
        <v>25</v>
      </c>
      <c r="D86" s="42"/>
      <c r="E86" s="42"/>
      <c r="F86" s="29" t="str">
        <f>E17</f>
        <v>Město Č. Lípa</v>
      </c>
      <c r="G86" s="42"/>
      <c r="H86" s="42"/>
      <c r="I86" s="34" t="s">
        <v>31</v>
      </c>
      <c r="J86" s="38" t="str">
        <f>E23</f>
        <v xml:space="preserve"> </v>
      </c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5.15" customHeight="1">
      <c r="A87" s="40"/>
      <c r="B87" s="41"/>
      <c r="C87" s="34" t="s">
        <v>29</v>
      </c>
      <c r="D87" s="42"/>
      <c r="E87" s="42"/>
      <c r="F87" s="29" t="str">
        <f>IF(E20="","",E20)</f>
        <v>Vyplň údaj</v>
      </c>
      <c r="G87" s="42"/>
      <c r="H87" s="42"/>
      <c r="I87" s="34" t="s">
        <v>34</v>
      </c>
      <c r="J87" s="38" t="str">
        <f>E26</f>
        <v>J. Nešněra</v>
      </c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0.3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11" customFormat="1" ht="29.25" customHeight="1">
      <c r="A89" s="187"/>
      <c r="B89" s="188"/>
      <c r="C89" s="189" t="s">
        <v>149</v>
      </c>
      <c r="D89" s="190" t="s">
        <v>57</v>
      </c>
      <c r="E89" s="190" t="s">
        <v>53</v>
      </c>
      <c r="F89" s="190" t="s">
        <v>54</v>
      </c>
      <c r="G89" s="190" t="s">
        <v>150</v>
      </c>
      <c r="H89" s="190" t="s">
        <v>151</v>
      </c>
      <c r="I89" s="190" t="s">
        <v>152</v>
      </c>
      <c r="J89" s="190" t="s">
        <v>121</v>
      </c>
      <c r="K89" s="191" t="s">
        <v>153</v>
      </c>
      <c r="L89" s="192"/>
      <c r="M89" s="94" t="s">
        <v>19</v>
      </c>
      <c r="N89" s="95" t="s">
        <v>42</v>
      </c>
      <c r="O89" s="95" t="s">
        <v>154</v>
      </c>
      <c r="P89" s="95" t="s">
        <v>155</v>
      </c>
      <c r="Q89" s="95" t="s">
        <v>156</v>
      </c>
      <c r="R89" s="95" t="s">
        <v>157</v>
      </c>
      <c r="S89" s="95" t="s">
        <v>158</v>
      </c>
      <c r="T89" s="96" t="s">
        <v>159</v>
      </c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</row>
    <row r="90" spans="1:63" s="2" customFormat="1" ht="22.8" customHeight="1">
      <c r="A90" s="40"/>
      <c r="B90" s="41"/>
      <c r="C90" s="101" t="s">
        <v>160</v>
      </c>
      <c r="D90" s="42"/>
      <c r="E90" s="42"/>
      <c r="F90" s="42"/>
      <c r="G90" s="42"/>
      <c r="H90" s="42"/>
      <c r="I90" s="42"/>
      <c r="J90" s="193">
        <f>BK90</f>
        <v>0</v>
      </c>
      <c r="K90" s="42"/>
      <c r="L90" s="46"/>
      <c r="M90" s="97"/>
      <c r="N90" s="194"/>
      <c r="O90" s="98"/>
      <c r="P90" s="195">
        <f>P91+P106+P135+P146+P164</f>
        <v>0</v>
      </c>
      <c r="Q90" s="98"/>
      <c r="R90" s="195">
        <f>R91+R106+R135+R146+R164</f>
        <v>0</v>
      </c>
      <c r="S90" s="98"/>
      <c r="T90" s="196">
        <f>T91+T106+T135+T146+T164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71</v>
      </c>
      <c r="AU90" s="19" t="s">
        <v>122</v>
      </c>
      <c r="BK90" s="197">
        <f>BK91+BK106+BK135+BK146+BK164</f>
        <v>0</v>
      </c>
    </row>
    <row r="91" spans="1:63" s="12" customFormat="1" ht="25.9" customHeight="1">
      <c r="A91" s="12"/>
      <c r="B91" s="198"/>
      <c r="C91" s="199"/>
      <c r="D91" s="200" t="s">
        <v>71</v>
      </c>
      <c r="E91" s="201" t="s">
        <v>1529</v>
      </c>
      <c r="F91" s="201" t="s">
        <v>1530</v>
      </c>
      <c r="G91" s="199"/>
      <c r="H91" s="199"/>
      <c r="I91" s="202"/>
      <c r="J91" s="203">
        <f>BK91</f>
        <v>0</v>
      </c>
      <c r="K91" s="199"/>
      <c r="L91" s="204"/>
      <c r="M91" s="205"/>
      <c r="N91" s="206"/>
      <c r="O91" s="206"/>
      <c r="P91" s="207">
        <f>SUM(P92:P105)</f>
        <v>0</v>
      </c>
      <c r="Q91" s="206"/>
      <c r="R91" s="207">
        <f>SUM(R92:R105)</f>
        <v>0</v>
      </c>
      <c r="S91" s="206"/>
      <c r="T91" s="208">
        <f>SUM(T92:T105)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9" t="s">
        <v>79</v>
      </c>
      <c r="AT91" s="210" t="s">
        <v>71</v>
      </c>
      <c r="AU91" s="210" t="s">
        <v>72</v>
      </c>
      <c r="AY91" s="209" t="s">
        <v>163</v>
      </c>
      <c r="BK91" s="211">
        <f>SUM(BK92:BK105)</f>
        <v>0</v>
      </c>
    </row>
    <row r="92" spans="1:65" s="2" customFormat="1" ht="89.25" customHeight="1">
      <c r="A92" s="40"/>
      <c r="B92" s="41"/>
      <c r="C92" s="214" t="s">
        <v>79</v>
      </c>
      <c r="D92" s="214" t="s">
        <v>165</v>
      </c>
      <c r="E92" s="215" t="s">
        <v>79</v>
      </c>
      <c r="F92" s="216" t="s">
        <v>3247</v>
      </c>
      <c r="G92" s="217" t="s">
        <v>1532</v>
      </c>
      <c r="H92" s="218">
        <v>1</v>
      </c>
      <c r="I92" s="219"/>
      <c r="J92" s="220">
        <f>ROUND(I92*H92,2)</f>
        <v>0</v>
      </c>
      <c r="K92" s="216" t="s">
        <v>19</v>
      </c>
      <c r="L92" s="46"/>
      <c r="M92" s="221" t="s">
        <v>19</v>
      </c>
      <c r="N92" s="222" t="s">
        <v>43</v>
      </c>
      <c r="O92" s="86"/>
      <c r="P92" s="223">
        <f>O92*H92</f>
        <v>0</v>
      </c>
      <c r="Q92" s="223">
        <v>0</v>
      </c>
      <c r="R92" s="223">
        <f>Q92*H92</f>
        <v>0</v>
      </c>
      <c r="S92" s="223">
        <v>0</v>
      </c>
      <c r="T92" s="224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25" t="s">
        <v>170</v>
      </c>
      <c r="AT92" s="225" t="s">
        <v>165</v>
      </c>
      <c r="AU92" s="225" t="s">
        <v>79</v>
      </c>
      <c r="AY92" s="19" t="s">
        <v>163</v>
      </c>
      <c r="BE92" s="226">
        <f>IF(N92="základní",J92,0)</f>
        <v>0</v>
      </c>
      <c r="BF92" s="226">
        <f>IF(N92="snížená",J92,0)</f>
        <v>0</v>
      </c>
      <c r="BG92" s="226">
        <f>IF(N92="zákl. přenesená",J92,0)</f>
        <v>0</v>
      </c>
      <c r="BH92" s="226">
        <f>IF(N92="sníž. přenesená",J92,0)</f>
        <v>0</v>
      </c>
      <c r="BI92" s="226">
        <f>IF(N92="nulová",J92,0)</f>
        <v>0</v>
      </c>
      <c r="BJ92" s="19" t="s">
        <v>79</v>
      </c>
      <c r="BK92" s="226">
        <f>ROUND(I92*H92,2)</f>
        <v>0</v>
      </c>
      <c r="BL92" s="19" t="s">
        <v>170</v>
      </c>
      <c r="BM92" s="225" t="s">
        <v>81</v>
      </c>
    </row>
    <row r="93" spans="1:47" s="2" customFormat="1" ht="12">
      <c r="A93" s="40"/>
      <c r="B93" s="41"/>
      <c r="C93" s="42"/>
      <c r="D93" s="227" t="s">
        <v>172</v>
      </c>
      <c r="E93" s="42"/>
      <c r="F93" s="228" t="s">
        <v>3248</v>
      </c>
      <c r="G93" s="42"/>
      <c r="H93" s="42"/>
      <c r="I93" s="229"/>
      <c r="J93" s="42"/>
      <c r="K93" s="42"/>
      <c r="L93" s="46"/>
      <c r="M93" s="230"/>
      <c r="N93" s="231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172</v>
      </c>
      <c r="AU93" s="19" t="s">
        <v>79</v>
      </c>
    </row>
    <row r="94" spans="1:65" s="2" customFormat="1" ht="16.5" customHeight="1">
      <c r="A94" s="40"/>
      <c r="B94" s="41"/>
      <c r="C94" s="214" t="s">
        <v>81</v>
      </c>
      <c r="D94" s="214" t="s">
        <v>165</v>
      </c>
      <c r="E94" s="215" t="s">
        <v>81</v>
      </c>
      <c r="F94" s="216" t="s">
        <v>3249</v>
      </c>
      <c r="G94" s="217" t="s">
        <v>1532</v>
      </c>
      <c r="H94" s="218">
        <v>1</v>
      </c>
      <c r="I94" s="219"/>
      <c r="J94" s="220">
        <f>ROUND(I94*H94,2)</f>
        <v>0</v>
      </c>
      <c r="K94" s="216" t="s">
        <v>19</v>
      </c>
      <c r="L94" s="46"/>
      <c r="M94" s="221" t="s">
        <v>19</v>
      </c>
      <c r="N94" s="222" t="s">
        <v>43</v>
      </c>
      <c r="O94" s="86"/>
      <c r="P94" s="223">
        <f>O94*H94</f>
        <v>0</v>
      </c>
      <c r="Q94" s="223">
        <v>0</v>
      </c>
      <c r="R94" s="223">
        <f>Q94*H94</f>
        <v>0</v>
      </c>
      <c r="S94" s="223">
        <v>0</v>
      </c>
      <c r="T94" s="224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5" t="s">
        <v>170</v>
      </c>
      <c r="AT94" s="225" t="s">
        <v>165</v>
      </c>
      <c r="AU94" s="225" t="s">
        <v>79</v>
      </c>
      <c r="AY94" s="19" t="s">
        <v>163</v>
      </c>
      <c r="BE94" s="226">
        <f>IF(N94="základní",J94,0)</f>
        <v>0</v>
      </c>
      <c r="BF94" s="226">
        <f>IF(N94="snížená",J94,0)</f>
        <v>0</v>
      </c>
      <c r="BG94" s="226">
        <f>IF(N94="zákl. přenesená",J94,0)</f>
        <v>0</v>
      </c>
      <c r="BH94" s="226">
        <f>IF(N94="sníž. přenesená",J94,0)</f>
        <v>0</v>
      </c>
      <c r="BI94" s="226">
        <f>IF(N94="nulová",J94,0)</f>
        <v>0</v>
      </c>
      <c r="BJ94" s="19" t="s">
        <v>79</v>
      </c>
      <c r="BK94" s="226">
        <f>ROUND(I94*H94,2)</f>
        <v>0</v>
      </c>
      <c r="BL94" s="19" t="s">
        <v>170</v>
      </c>
      <c r="BM94" s="225" t="s">
        <v>170</v>
      </c>
    </row>
    <row r="95" spans="1:47" s="2" customFormat="1" ht="12">
      <c r="A95" s="40"/>
      <c r="B95" s="41"/>
      <c r="C95" s="42"/>
      <c r="D95" s="227" t="s">
        <v>172</v>
      </c>
      <c r="E95" s="42"/>
      <c r="F95" s="228" t="s">
        <v>3249</v>
      </c>
      <c r="G95" s="42"/>
      <c r="H95" s="42"/>
      <c r="I95" s="229"/>
      <c r="J95" s="42"/>
      <c r="K95" s="42"/>
      <c r="L95" s="46"/>
      <c r="M95" s="230"/>
      <c r="N95" s="231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172</v>
      </c>
      <c r="AU95" s="19" t="s">
        <v>79</v>
      </c>
    </row>
    <row r="96" spans="1:65" s="2" customFormat="1" ht="16.5" customHeight="1">
      <c r="A96" s="40"/>
      <c r="B96" s="41"/>
      <c r="C96" s="214" t="s">
        <v>181</v>
      </c>
      <c r="D96" s="214" t="s">
        <v>165</v>
      </c>
      <c r="E96" s="215" t="s">
        <v>3250</v>
      </c>
      <c r="F96" s="216" t="s">
        <v>3251</v>
      </c>
      <c r="G96" s="217" t="s">
        <v>1532</v>
      </c>
      <c r="H96" s="218">
        <v>1</v>
      </c>
      <c r="I96" s="219"/>
      <c r="J96" s="220">
        <f>ROUND(I96*H96,2)</f>
        <v>0</v>
      </c>
      <c r="K96" s="216" t="s">
        <v>19</v>
      </c>
      <c r="L96" s="46"/>
      <c r="M96" s="221" t="s">
        <v>19</v>
      </c>
      <c r="N96" s="222" t="s">
        <v>43</v>
      </c>
      <c r="O96" s="86"/>
      <c r="P96" s="223">
        <f>O96*H96</f>
        <v>0</v>
      </c>
      <c r="Q96" s="223">
        <v>0</v>
      </c>
      <c r="R96" s="223">
        <f>Q96*H96</f>
        <v>0</v>
      </c>
      <c r="S96" s="223">
        <v>0</v>
      </c>
      <c r="T96" s="224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5" t="s">
        <v>170</v>
      </c>
      <c r="AT96" s="225" t="s">
        <v>165</v>
      </c>
      <c r="AU96" s="225" t="s">
        <v>79</v>
      </c>
      <c r="AY96" s="19" t="s">
        <v>163</v>
      </c>
      <c r="BE96" s="226">
        <f>IF(N96="základní",J96,0)</f>
        <v>0</v>
      </c>
      <c r="BF96" s="226">
        <f>IF(N96="snížená",J96,0)</f>
        <v>0</v>
      </c>
      <c r="BG96" s="226">
        <f>IF(N96="zákl. přenesená",J96,0)</f>
        <v>0</v>
      </c>
      <c r="BH96" s="226">
        <f>IF(N96="sníž. přenesená",J96,0)</f>
        <v>0</v>
      </c>
      <c r="BI96" s="226">
        <f>IF(N96="nulová",J96,0)</f>
        <v>0</v>
      </c>
      <c r="BJ96" s="19" t="s">
        <v>79</v>
      </c>
      <c r="BK96" s="226">
        <f>ROUND(I96*H96,2)</f>
        <v>0</v>
      </c>
      <c r="BL96" s="19" t="s">
        <v>170</v>
      </c>
      <c r="BM96" s="225" t="s">
        <v>208</v>
      </c>
    </row>
    <row r="97" spans="1:47" s="2" customFormat="1" ht="12">
      <c r="A97" s="40"/>
      <c r="B97" s="41"/>
      <c r="C97" s="42"/>
      <c r="D97" s="227" t="s">
        <v>172</v>
      </c>
      <c r="E97" s="42"/>
      <c r="F97" s="228" t="s">
        <v>3251</v>
      </c>
      <c r="G97" s="42"/>
      <c r="H97" s="42"/>
      <c r="I97" s="229"/>
      <c r="J97" s="42"/>
      <c r="K97" s="42"/>
      <c r="L97" s="46"/>
      <c r="M97" s="230"/>
      <c r="N97" s="231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172</v>
      </c>
      <c r="AU97" s="19" t="s">
        <v>79</v>
      </c>
    </row>
    <row r="98" spans="1:65" s="2" customFormat="1" ht="16.5" customHeight="1">
      <c r="A98" s="40"/>
      <c r="B98" s="41"/>
      <c r="C98" s="214" t="s">
        <v>170</v>
      </c>
      <c r="D98" s="214" t="s">
        <v>165</v>
      </c>
      <c r="E98" s="215" t="s">
        <v>3252</v>
      </c>
      <c r="F98" s="216" t="s">
        <v>3253</v>
      </c>
      <c r="G98" s="217" t="s">
        <v>1532</v>
      </c>
      <c r="H98" s="218">
        <v>4</v>
      </c>
      <c r="I98" s="219"/>
      <c r="J98" s="220">
        <f>ROUND(I98*H98,2)</f>
        <v>0</v>
      </c>
      <c r="K98" s="216" t="s">
        <v>19</v>
      </c>
      <c r="L98" s="46"/>
      <c r="M98" s="221" t="s">
        <v>19</v>
      </c>
      <c r="N98" s="222" t="s">
        <v>43</v>
      </c>
      <c r="O98" s="86"/>
      <c r="P98" s="223">
        <f>O98*H98</f>
        <v>0</v>
      </c>
      <c r="Q98" s="223">
        <v>0</v>
      </c>
      <c r="R98" s="223">
        <f>Q98*H98</f>
        <v>0</v>
      </c>
      <c r="S98" s="223">
        <v>0</v>
      </c>
      <c r="T98" s="224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5" t="s">
        <v>170</v>
      </c>
      <c r="AT98" s="225" t="s">
        <v>165</v>
      </c>
      <c r="AU98" s="225" t="s">
        <v>79</v>
      </c>
      <c r="AY98" s="19" t="s">
        <v>163</v>
      </c>
      <c r="BE98" s="226">
        <f>IF(N98="základní",J98,0)</f>
        <v>0</v>
      </c>
      <c r="BF98" s="226">
        <f>IF(N98="snížená",J98,0)</f>
        <v>0</v>
      </c>
      <c r="BG98" s="226">
        <f>IF(N98="zákl. přenesená",J98,0)</f>
        <v>0</v>
      </c>
      <c r="BH98" s="226">
        <f>IF(N98="sníž. přenesená",J98,0)</f>
        <v>0</v>
      </c>
      <c r="BI98" s="226">
        <f>IF(N98="nulová",J98,0)</f>
        <v>0</v>
      </c>
      <c r="BJ98" s="19" t="s">
        <v>79</v>
      </c>
      <c r="BK98" s="226">
        <f>ROUND(I98*H98,2)</f>
        <v>0</v>
      </c>
      <c r="BL98" s="19" t="s">
        <v>170</v>
      </c>
      <c r="BM98" s="225" t="s">
        <v>220</v>
      </c>
    </row>
    <row r="99" spans="1:47" s="2" customFormat="1" ht="12">
      <c r="A99" s="40"/>
      <c r="B99" s="41"/>
      <c r="C99" s="42"/>
      <c r="D99" s="227" t="s">
        <v>172</v>
      </c>
      <c r="E99" s="42"/>
      <c r="F99" s="228" t="s">
        <v>3253</v>
      </c>
      <c r="G99" s="42"/>
      <c r="H99" s="42"/>
      <c r="I99" s="229"/>
      <c r="J99" s="42"/>
      <c r="K99" s="42"/>
      <c r="L99" s="46"/>
      <c r="M99" s="230"/>
      <c r="N99" s="231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172</v>
      </c>
      <c r="AU99" s="19" t="s">
        <v>79</v>
      </c>
    </row>
    <row r="100" spans="1:65" s="2" customFormat="1" ht="16.5" customHeight="1">
      <c r="A100" s="40"/>
      <c r="B100" s="41"/>
      <c r="C100" s="214" t="s">
        <v>198</v>
      </c>
      <c r="D100" s="214" t="s">
        <v>165</v>
      </c>
      <c r="E100" s="215" t="s">
        <v>3254</v>
      </c>
      <c r="F100" s="216" t="s">
        <v>3255</v>
      </c>
      <c r="G100" s="217" t="s">
        <v>1532</v>
      </c>
      <c r="H100" s="218">
        <v>2</v>
      </c>
      <c r="I100" s="219"/>
      <c r="J100" s="220">
        <f>ROUND(I100*H100,2)</f>
        <v>0</v>
      </c>
      <c r="K100" s="216" t="s">
        <v>19</v>
      </c>
      <c r="L100" s="46"/>
      <c r="M100" s="221" t="s">
        <v>19</v>
      </c>
      <c r="N100" s="222" t="s">
        <v>43</v>
      </c>
      <c r="O100" s="86"/>
      <c r="P100" s="223">
        <f>O100*H100</f>
        <v>0</v>
      </c>
      <c r="Q100" s="223">
        <v>0</v>
      </c>
      <c r="R100" s="223">
        <f>Q100*H100</f>
        <v>0</v>
      </c>
      <c r="S100" s="223">
        <v>0</v>
      </c>
      <c r="T100" s="224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5" t="s">
        <v>170</v>
      </c>
      <c r="AT100" s="225" t="s">
        <v>165</v>
      </c>
      <c r="AU100" s="225" t="s">
        <v>79</v>
      </c>
      <c r="AY100" s="19" t="s">
        <v>163</v>
      </c>
      <c r="BE100" s="226">
        <f>IF(N100="základní",J100,0)</f>
        <v>0</v>
      </c>
      <c r="BF100" s="226">
        <f>IF(N100="snížená",J100,0)</f>
        <v>0</v>
      </c>
      <c r="BG100" s="226">
        <f>IF(N100="zákl. přenesená",J100,0)</f>
        <v>0</v>
      </c>
      <c r="BH100" s="226">
        <f>IF(N100="sníž. přenesená",J100,0)</f>
        <v>0</v>
      </c>
      <c r="BI100" s="226">
        <f>IF(N100="nulová",J100,0)</f>
        <v>0</v>
      </c>
      <c r="BJ100" s="19" t="s">
        <v>79</v>
      </c>
      <c r="BK100" s="226">
        <f>ROUND(I100*H100,2)</f>
        <v>0</v>
      </c>
      <c r="BL100" s="19" t="s">
        <v>170</v>
      </c>
      <c r="BM100" s="225" t="s">
        <v>237</v>
      </c>
    </row>
    <row r="101" spans="1:47" s="2" customFormat="1" ht="12">
      <c r="A101" s="40"/>
      <c r="B101" s="41"/>
      <c r="C101" s="42"/>
      <c r="D101" s="227" t="s">
        <v>172</v>
      </c>
      <c r="E101" s="42"/>
      <c r="F101" s="228" t="s">
        <v>3255</v>
      </c>
      <c r="G101" s="42"/>
      <c r="H101" s="42"/>
      <c r="I101" s="229"/>
      <c r="J101" s="42"/>
      <c r="K101" s="42"/>
      <c r="L101" s="46"/>
      <c r="M101" s="230"/>
      <c r="N101" s="231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172</v>
      </c>
      <c r="AU101" s="19" t="s">
        <v>79</v>
      </c>
    </row>
    <row r="102" spans="1:65" s="2" customFormat="1" ht="44.25" customHeight="1">
      <c r="A102" s="40"/>
      <c r="B102" s="41"/>
      <c r="C102" s="214" t="s">
        <v>208</v>
      </c>
      <c r="D102" s="214" t="s">
        <v>165</v>
      </c>
      <c r="E102" s="215" t="s">
        <v>3256</v>
      </c>
      <c r="F102" s="216" t="s">
        <v>3257</v>
      </c>
      <c r="G102" s="217" t="s">
        <v>273</v>
      </c>
      <c r="H102" s="218">
        <v>12</v>
      </c>
      <c r="I102" s="219"/>
      <c r="J102" s="220">
        <f>ROUND(I102*H102,2)</f>
        <v>0</v>
      </c>
      <c r="K102" s="216" t="s">
        <v>19</v>
      </c>
      <c r="L102" s="46"/>
      <c r="M102" s="221" t="s">
        <v>19</v>
      </c>
      <c r="N102" s="222" t="s">
        <v>43</v>
      </c>
      <c r="O102" s="86"/>
      <c r="P102" s="223">
        <f>O102*H102</f>
        <v>0</v>
      </c>
      <c r="Q102" s="223">
        <v>0</v>
      </c>
      <c r="R102" s="223">
        <f>Q102*H102</f>
        <v>0</v>
      </c>
      <c r="S102" s="223">
        <v>0</v>
      </c>
      <c r="T102" s="224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5" t="s">
        <v>170</v>
      </c>
      <c r="AT102" s="225" t="s">
        <v>165</v>
      </c>
      <c r="AU102" s="225" t="s">
        <v>79</v>
      </c>
      <c r="AY102" s="19" t="s">
        <v>163</v>
      </c>
      <c r="BE102" s="226">
        <f>IF(N102="základní",J102,0)</f>
        <v>0</v>
      </c>
      <c r="BF102" s="226">
        <f>IF(N102="snížená",J102,0)</f>
        <v>0</v>
      </c>
      <c r="BG102" s="226">
        <f>IF(N102="zákl. přenesená",J102,0)</f>
        <v>0</v>
      </c>
      <c r="BH102" s="226">
        <f>IF(N102="sníž. přenesená",J102,0)</f>
        <v>0</v>
      </c>
      <c r="BI102" s="226">
        <f>IF(N102="nulová",J102,0)</f>
        <v>0</v>
      </c>
      <c r="BJ102" s="19" t="s">
        <v>79</v>
      </c>
      <c r="BK102" s="226">
        <f>ROUND(I102*H102,2)</f>
        <v>0</v>
      </c>
      <c r="BL102" s="19" t="s">
        <v>170</v>
      </c>
      <c r="BM102" s="225" t="s">
        <v>252</v>
      </c>
    </row>
    <row r="103" spans="1:47" s="2" customFormat="1" ht="12">
      <c r="A103" s="40"/>
      <c r="B103" s="41"/>
      <c r="C103" s="42"/>
      <c r="D103" s="227" t="s">
        <v>172</v>
      </c>
      <c r="E103" s="42"/>
      <c r="F103" s="228" t="s">
        <v>3258</v>
      </c>
      <c r="G103" s="42"/>
      <c r="H103" s="42"/>
      <c r="I103" s="229"/>
      <c r="J103" s="42"/>
      <c r="K103" s="42"/>
      <c r="L103" s="46"/>
      <c r="M103" s="230"/>
      <c r="N103" s="231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172</v>
      </c>
      <c r="AU103" s="19" t="s">
        <v>79</v>
      </c>
    </row>
    <row r="104" spans="1:65" s="2" customFormat="1" ht="16.5" customHeight="1">
      <c r="A104" s="40"/>
      <c r="B104" s="41"/>
      <c r="C104" s="214" t="s">
        <v>214</v>
      </c>
      <c r="D104" s="214" t="s">
        <v>165</v>
      </c>
      <c r="E104" s="215" t="s">
        <v>1534</v>
      </c>
      <c r="F104" s="216" t="s">
        <v>1535</v>
      </c>
      <c r="G104" s="217" t="s">
        <v>310</v>
      </c>
      <c r="H104" s="218">
        <v>1</v>
      </c>
      <c r="I104" s="219"/>
      <c r="J104" s="220">
        <f>ROUND(I104*H104,2)</f>
        <v>0</v>
      </c>
      <c r="K104" s="216" t="s">
        <v>19</v>
      </c>
      <c r="L104" s="46"/>
      <c r="M104" s="221" t="s">
        <v>19</v>
      </c>
      <c r="N104" s="222" t="s">
        <v>43</v>
      </c>
      <c r="O104" s="86"/>
      <c r="P104" s="223">
        <f>O104*H104</f>
        <v>0</v>
      </c>
      <c r="Q104" s="223">
        <v>0</v>
      </c>
      <c r="R104" s="223">
        <f>Q104*H104</f>
        <v>0</v>
      </c>
      <c r="S104" s="223">
        <v>0</v>
      </c>
      <c r="T104" s="224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5" t="s">
        <v>170</v>
      </c>
      <c r="AT104" s="225" t="s">
        <v>165</v>
      </c>
      <c r="AU104" s="225" t="s">
        <v>79</v>
      </c>
      <c r="AY104" s="19" t="s">
        <v>163</v>
      </c>
      <c r="BE104" s="226">
        <f>IF(N104="základní",J104,0)</f>
        <v>0</v>
      </c>
      <c r="BF104" s="226">
        <f>IF(N104="snížená",J104,0)</f>
        <v>0</v>
      </c>
      <c r="BG104" s="226">
        <f>IF(N104="zákl. přenesená",J104,0)</f>
        <v>0</v>
      </c>
      <c r="BH104" s="226">
        <f>IF(N104="sníž. přenesená",J104,0)</f>
        <v>0</v>
      </c>
      <c r="BI104" s="226">
        <f>IF(N104="nulová",J104,0)</f>
        <v>0</v>
      </c>
      <c r="BJ104" s="19" t="s">
        <v>79</v>
      </c>
      <c r="BK104" s="226">
        <f>ROUND(I104*H104,2)</f>
        <v>0</v>
      </c>
      <c r="BL104" s="19" t="s">
        <v>170</v>
      </c>
      <c r="BM104" s="225" t="s">
        <v>265</v>
      </c>
    </row>
    <row r="105" spans="1:47" s="2" customFormat="1" ht="12">
      <c r="A105" s="40"/>
      <c r="B105" s="41"/>
      <c r="C105" s="42"/>
      <c r="D105" s="227" t="s">
        <v>172</v>
      </c>
      <c r="E105" s="42"/>
      <c r="F105" s="228" t="s">
        <v>1535</v>
      </c>
      <c r="G105" s="42"/>
      <c r="H105" s="42"/>
      <c r="I105" s="229"/>
      <c r="J105" s="42"/>
      <c r="K105" s="42"/>
      <c r="L105" s="46"/>
      <c r="M105" s="230"/>
      <c r="N105" s="231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172</v>
      </c>
      <c r="AU105" s="19" t="s">
        <v>79</v>
      </c>
    </row>
    <row r="106" spans="1:63" s="12" customFormat="1" ht="25.9" customHeight="1">
      <c r="A106" s="12"/>
      <c r="B106" s="198"/>
      <c r="C106" s="199"/>
      <c r="D106" s="200" t="s">
        <v>71</v>
      </c>
      <c r="E106" s="201" t="s">
        <v>1536</v>
      </c>
      <c r="F106" s="201" t="s">
        <v>1537</v>
      </c>
      <c r="G106" s="199"/>
      <c r="H106" s="199"/>
      <c r="I106" s="202"/>
      <c r="J106" s="203">
        <f>BK106</f>
        <v>0</v>
      </c>
      <c r="K106" s="199"/>
      <c r="L106" s="204"/>
      <c r="M106" s="205"/>
      <c r="N106" s="206"/>
      <c r="O106" s="206"/>
      <c r="P106" s="207">
        <f>SUM(P107:P134)</f>
        <v>0</v>
      </c>
      <c r="Q106" s="206"/>
      <c r="R106" s="207">
        <f>SUM(R107:R134)</f>
        <v>0</v>
      </c>
      <c r="S106" s="206"/>
      <c r="T106" s="208">
        <f>SUM(T107:T134)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9" t="s">
        <v>79</v>
      </c>
      <c r="AT106" s="210" t="s">
        <v>71</v>
      </c>
      <c r="AU106" s="210" t="s">
        <v>72</v>
      </c>
      <c r="AY106" s="209" t="s">
        <v>163</v>
      </c>
      <c r="BK106" s="211">
        <f>SUM(BK107:BK134)</f>
        <v>0</v>
      </c>
    </row>
    <row r="107" spans="1:65" s="2" customFormat="1" ht="16.5" customHeight="1">
      <c r="A107" s="40"/>
      <c r="B107" s="41"/>
      <c r="C107" s="214" t="s">
        <v>220</v>
      </c>
      <c r="D107" s="214" t="s">
        <v>165</v>
      </c>
      <c r="E107" s="215" t="s">
        <v>245</v>
      </c>
      <c r="F107" s="216" t="s">
        <v>3259</v>
      </c>
      <c r="G107" s="217" t="s">
        <v>232</v>
      </c>
      <c r="H107" s="218">
        <v>5</v>
      </c>
      <c r="I107" s="219"/>
      <c r="J107" s="220">
        <f>ROUND(I107*H107,2)</f>
        <v>0</v>
      </c>
      <c r="K107" s="216" t="s">
        <v>19</v>
      </c>
      <c r="L107" s="46"/>
      <c r="M107" s="221" t="s">
        <v>19</v>
      </c>
      <c r="N107" s="222" t="s">
        <v>43</v>
      </c>
      <c r="O107" s="86"/>
      <c r="P107" s="223">
        <f>O107*H107</f>
        <v>0</v>
      </c>
      <c r="Q107" s="223">
        <v>0</v>
      </c>
      <c r="R107" s="223">
        <f>Q107*H107</f>
        <v>0</v>
      </c>
      <c r="S107" s="223">
        <v>0</v>
      </c>
      <c r="T107" s="224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5" t="s">
        <v>170</v>
      </c>
      <c r="AT107" s="225" t="s">
        <v>165</v>
      </c>
      <c r="AU107" s="225" t="s">
        <v>79</v>
      </c>
      <c r="AY107" s="19" t="s">
        <v>163</v>
      </c>
      <c r="BE107" s="226">
        <f>IF(N107="základní",J107,0)</f>
        <v>0</v>
      </c>
      <c r="BF107" s="226">
        <f>IF(N107="snížená",J107,0)</f>
        <v>0</v>
      </c>
      <c r="BG107" s="226">
        <f>IF(N107="zákl. přenesená",J107,0)</f>
        <v>0</v>
      </c>
      <c r="BH107" s="226">
        <f>IF(N107="sníž. přenesená",J107,0)</f>
        <v>0</v>
      </c>
      <c r="BI107" s="226">
        <f>IF(N107="nulová",J107,0)</f>
        <v>0</v>
      </c>
      <c r="BJ107" s="19" t="s">
        <v>79</v>
      </c>
      <c r="BK107" s="226">
        <f>ROUND(I107*H107,2)</f>
        <v>0</v>
      </c>
      <c r="BL107" s="19" t="s">
        <v>170</v>
      </c>
      <c r="BM107" s="225" t="s">
        <v>278</v>
      </c>
    </row>
    <row r="108" spans="1:47" s="2" customFormat="1" ht="12">
      <c r="A108" s="40"/>
      <c r="B108" s="41"/>
      <c r="C108" s="42"/>
      <c r="D108" s="227" t="s">
        <v>172</v>
      </c>
      <c r="E108" s="42"/>
      <c r="F108" s="228" t="s">
        <v>3259</v>
      </c>
      <c r="G108" s="42"/>
      <c r="H108" s="42"/>
      <c r="I108" s="229"/>
      <c r="J108" s="42"/>
      <c r="K108" s="42"/>
      <c r="L108" s="46"/>
      <c r="M108" s="230"/>
      <c r="N108" s="231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172</v>
      </c>
      <c r="AU108" s="19" t="s">
        <v>79</v>
      </c>
    </row>
    <row r="109" spans="1:65" s="2" customFormat="1" ht="16.5" customHeight="1">
      <c r="A109" s="40"/>
      <c r="B109" s="41"/>
      <c r="C109" s="214" t="s">
        <v>229</v>
      </c>
      <c r="D109" s="214" t="s">
        <v>165</v>
      </c>
      <c r="E109" s="215" t="s">
        <v>252</v>
      </c>
      <c r="F109" s="216" t="s">
        <v>3260</v>
      </c>
      <c r="G109" s="217" t="s">
        <v>232</v>
      </c>
      <c r="H109" s="218">
        <v>72</v>
      </c>
      <c r="I109" s="219"/>
      <c r="J109" s="220">
        <f>ROUND(I109*H109,2)</f>
        <v>0</v>
      </c>
      <c r="K109" s="216" t="s">
        <v>19</v>
      </c>
      <c r="L109" s="46"/>
      <c r="M109" s="221" t="s">
        <v>19</v>
      </c>
      <c r="N109" s="222" t="s">
        <v>43</v>
      </c>
      <c r="O109" s="86"/>
      <c r="P109" s="223">
        <f>O109*H109</f>
        <v>0</v>
      </c>
      <c r="Q109" s="223">
        <v>0</v>
      </c>
      <c r="R109" s="223">
        <f>Q109*H109</f>
        <v>0</v>
      </c>
      <c r="S109" s="223">
        <v>0</v>
      </c>
      <c r="T109" s="224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5" t="s">
        <v>170</v>
      </c>
      <c r="AT109" s="225" t="s">
        <v>165</v>
      </c>
      <c r="AU109" s="225" t="s">
        <v>79</v>
      </c>
      <c r="AY109" s="19" t="s">
        <v>163</v>
      </c>
      <c r="BE109" s="226">
        <f>IF(N109="základní",J109,0)</f>
        <v>0</v>
      </c>
      <c r="BF109" s="226">
        <f>IF(N109="snížená",J109,0)</f>
        <v>0</v>
      </c>
      <c r="BG109" s="226">
        <f>IF(N109="zákl. přenesená",J109,0)</f>
        <v>0</v>
      </c>
      <c r="BH109" s="226">
        <f>IF(N109="sníž. přenesená",J109,0)</f>
        <v>0</v>
      </c>
      <c r="BI109" s="226">
        <f>IF(N109="nulová",J109,0)</f>
        <v>0</v>
      </c>
      <c r="BJ109" s="19" t="s">
        <v>79</v>
      </c>
      <c r="BK109" s="226">
        <f>ROUND(I109*H109,2)</f>
        <v>0</v>
      </c>
      <c r="BL109" s="19" t="s">
        <v>170</v>
      </c>
      <c r="BM109" s="225" t="s">
        <v>289</v>
      </c>
    </row>
    <row r="110" spans="1:47" s="2" customFormat="1" ht="12">
      <c r="A110" s="40"/>
      <c r="B110" s="41"/>
      <c r="C110" s="42"/>
      <c r="D110" s="227" t="s">
        <v>172</v>
      </c>
      <c r="E110" s="42"/>
      <c r="F110" s="228" t="s">
        <v>3260</v>
      </c>
      <c r="G110" s="42"/>
      <c r="H110" s="42"/>
      <c r="I110" s="229"/>
      <c r="J110" s="42"/>
      <c r="K110" s="42"/>
      <c r="L110" s="46"/>
      <c r="M110" s="230"/>
      <c r="N110" s="231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172</v>
      </c>
      <c r="AU110" s="19" t="s">
        <v>79</v>
      </c>
    </row>
    <row r="111" spans="1:65" s="2" customFormat="1" ht="16.5" customHeight="1">
      <c r="A111" s="40"/>
      <c r="B111" s="41"/>
      <c r="C111" s="214" t="s">
        <v>237</v>
      </c>
      <c r="D111" s="214" t="s">
        <v>165</v>
      </c>
      <c r="E111" s="215" t="s">
        <v>258</v>
      </c>
      <c r="F111" s="216" t="s">
        <v>1539</v>
      </c>
      <c r="G111" s="217" t="s">
        <v>232</v>
      </c>
      <c r="H111" s="218">
        <v>64</v>
      </c>
      <c r="I111" s="219"/>
      <c r="J111" s="220">
        <f>ROUND(I111*H111,2)</f>
        <v>0</v>
      </c>
      <c r="K111" s="216" t="s">
        <v>19</v>
      </c>
      <c r="L111" s="46"/>
      <c r="M111" s="221" t="s">
        <v>19</v>
      </c>
      <c r="N111" s="222" t="s">
        <v>43</v>
      </c>
      <c r="O111" s="86"/>
      <c r="P111" s="223">
        <f>O111*H111</f>
        <v>0</v>
      </c>
      <c r="Q111" s="223">
        <v>0</v>
      </c>
      <c r="R111" s="223">
        <f>Q111*H111</f>
        <v>0</v>
      </c>
      <c r="S111" s="223">
        <v>0</v>
      </c>
      <c r="T111" s="224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5" t="s">
        <v>170</v>
      </c>
      <c r="AT111" s="225" t="s">
        <v>165</v>
      </c>
      <c r="AU111" s="225" t="s">
        <v>79</v>
      </c>
      <c r="AY111" s="19" t="s">
        <v>163</v>
      </c>
      <c r="BE111" s="226">
        <f>IF(N111="základní",J111,0)</f>
        <v>0</v>
      </c>
      <c r="BF111" s="226">
        <f>IF(N111="snížená",J111,0)</f>
        <v>0</v>
      </c>
      <c r="BG111" s="226">
        <f>IF(N111="zákl. přenesená",J111,0)</f>
        <v>0</v>
      </c>
      <c r="BH111" s="226">
        <f>IF(N111="sníž. přenesená",J111,0)</f>
        <v>0</v>
      </c>
      <c r="BI111" s="226">
        <f>IF(N111="nulová",J111,0)</f>
        <v>0</v>
      </c>
      <c r="BJ111" s="19" t="s">
        <v>79</v>
      </c>
      <c r="BK111" s="226">
        <f>ROUND(I111*H111,2)</f>
        <v>0</v>
      </c>
      <c r="BL111" s="19" t="s">
        <v>170</v>
      </c>
      <c r="BM111" s="225" t="s">
        <v>303</v>
      </c>
    </row>
    <row r="112" spans="1:47" s="2" customFormat="1" ht="12">
      <c r="A112" s="40"/>
      <c r="B112" s="41"/>
      <c r="C112" s="42"/>
      <c r="D112" s="227" t="s">
        <v>172</v>
      </c>
      <c r="E112" s="42"/>
      <c r="F112" s="228" t="s">
        <v>1539</v>
      </c>
      <c r="G112" s="42"/>
      <c r="H112" s="42"/>
      <c r="I112" s="229"/>
      <c r="J112" s="42"/>
      <c r="K112" s="42"/>
      <c r="L112" s="46"/>
      <c r="M112" s="230"/>
      <c r="N112" s="231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172</v>
      </c>
      <c r="AU112" s="19" t="s">
        <v>79</v>
      </c>
    </row>
    <row r="113" spans="1:65" s="2" customFormat="1" ht="16.5" customHeight="1">
      <c r="A113" s="40"/>
      <c r="B113" s="41"/>
      <c r="C113" s="214" t="s">
        <v>245</v>
      </c>
      <c r="D113" s="214" t="s">
        <v>165</v>
      </c>
      <c r="E113" s="215" t="s">
        <v>265</v>
      </c>
      <c r="F113" s="216" t="s">
        <v>1541</v>
      </c>
      <c r="G113" s="217" t="s">
        <v>232</v>
      </c>
      <c r="H113" s="218">
        <v>930</v>
      </c>
      <c r="I113" s="219"/>
      <c r="J113" s="220">
        <f>ROUND(I113*H113,2)</f>
        <v>0</v>
      </c>
      <c r="K113" s="216" t="s">
        <v>19</v>
      </c>
      <c r="L113" s="46"/>
      <c r="M113" s="221" t="s">
        <v>19</v>
      </c>
      <c r="N113" s="222" t="s">
        <v>43</v>
      </c>
      <c r="O113" s="86"/>
      <c r="P113" s="223">
        <f>O113*H113</f>
        <v>0</v>
      </c>
      <c r="Q113" s="223">
        <v>0</v>
      </c>
      <c r="R113" s="223">
        <f>Q113*H113</f>
        <v>0</v>
      </c>
      <c r="S113" s="223">
        <v>0</v>
      </c>
      <c r="T113" s="224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5" t="s">
        <v>170</v>
      </c>
      <c r="AT113" s="225" t="s">
        <v>165</v>
      </c>
      <c r="AU113" s="225" t="s">
        <v>79</v>
      </c>
      <c r="AY113" s="19" t="s">
        <v>163</v>
      </c>
      <c r="BE113" s="226">
        <f>IF(N113="základní",J113,0)</f>
        <v>0</v>
      </c>
      <c r="BF113" s="226">
        <f>IF(N113="snížená",J113,0)</f>
        <v>0</v>
      </c>
      <c r="BG113" s="226">
        <f>IF(N113="zákl. přenesená",J113,0)</f>
        <v>0</v>
      </c>
      <c r="BH113" s="226">
        <f>IF(N113="sníž. přenesená",J113,0)</f>
        <v>0</v>
      </c>
      <c r="BI113" s="226">
        <f>IF(N113="nulová",J113,0)</f>
        <v>0</v>
      </c>
      <c r="BJ113" s="19" t="s">
        <v>79</v>
      </c>
      <c r="BK113" s="226">
        <f>ROUND(I113*H113,2)</f>
        <v>0</v>
      </c>
      <c r="BL113" s="19" t="s">
        <v>170</v>
      </c>
      <c r="BM113" s="225" t="s">
        <v>314</v>
      </c>
    </row>
    <row r="114" spans="1:47" s="2" customFormat="1" ht="12">
      <c r="A114" s="40"/>
      <c r="B114" s="41"/>
      <c r="C114" s="42"/>
      <c r="D114" s="227" t="s">
        <v>172</v>
      </c>
      <c r="E114" s="42"/>
      <c r="F114" s="228" t="s">
        <v>1541</v>
      </c>
      <c r="G114" s="42"/>
      <c r="H114" s="42"/>
      <c r="I114" s="229"/>
      <c r="J114" s="42"/>
      <c r="K114" s="42"/>
      <c r="L114" s="46"/>
      <c r="M114" s="230"/>
      <c r="N114" s="231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172</v>
      </c>
      <c r="AU114" s="19" t="s">
        <v>79</v>
      </c>
    </row>
    <row r="115" spans="1:65" s="2" customFormat="1" ht="16.5" customHeight="1">
      <c r="A115" s="40"/>
      <c r="B115" s="41"/>
      <c r="C115" s="214" t="s">
        <v>252</v>
      </c>
      <c r="D115" s="214" t="s">
        <v>165</v>
      </c>
      <c r="E115" s="215" t="s">
        <v>8</v>
      </c>
      <c r="F115" s="216" t="s">
        <v>1542</v>
      </c>
      <c r="G115" s="217" t="s">
        <v>232</v>
      </c>
      <c r="H115" s="218">
        <v>50</v>
      </c>
      <c r="I115" s="219"/>
      <c r="J115" s="220">
        <f>ROUND(I115*H115,2)</f>
        <v>0</v>
      </c>
      <c r="K115" s="216" t="s">
        <v>19</v>
      </c>
      <c r="L115" s="46"/>
      <c r="M115" s="221" t="s">
        <v>19</v>
      </c>
      <c r="N115" s="222" t="s">
        <v>43</v>
      </c>
      <c r="O115" s="86"/>
      <c r="P115" s="223">
        <f>O115*H115</f>
        <v>0</v>
      </c>
      <c r="Q115" s="223">
        <v>0</v>
      </c>
      <c r="R115" s="223">
        <f>Q115*H115</f>
        <v>0</v>
      </c>
      <c r="S115" s="223">
        <v>0</v>
      </c>
      <c r="T115" s="224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5" t="s">
        <v>170</v>
      </c>
      <c r="AT115" s="225" t="s">
        <v>165</v>
      </c>
      <c r="AU115" s="225" t="s">
        <v>79</v>
      </c>
      <c r="AY115" s="19" t="s">
        <v>163</v>
      </c>
      <c r="BE115" s="226">
        <f>IF(N115="základní",J115,0)</f>
        <v>0</v>
      </c>
      <c r="BF115" s="226">
        <f>IF(N115="snížená",J115,0)</f>
        <v>0</v>
      </c>
      <c r="BG115" s="226">
        <f>IF(N115="zákl. přenesená",J115,0)</f>
        <v>0</v>
      </c>
      <c r="BH115" s="226">
        <f>IF(N115="sníž. přenesená",J115,0)</f>
        <v>0</v>
      </c>
      <c r="BI115" s="226">
        <f>IF(N115="nulová",J115,0)</f>
        <v>0</v>
      </c>
      <c r="BJ115" s="19" t="s">
        <v>79</v>
      </c>
      <c r="BK115" s="226">
        <f>ROUND(I115*H115,2)</f>
        <v>0</v>
      </c>
      <c r="BL115" s="19" t="s">
        <v>170</v>
      </c>
      <c r="BM115" s="225" t="s">
        <v>326</v>
      </c>
    </row>
    <row r="116" spans="1:47" s="2" customFormat="1" ht="12">
      <c r="A116" s="40"/>
      <c r="B116" s="41"/>
      <c r="C116" s="42"/>
      <c r="D116" s="227" t="s">
        <v>172</v>
      </c>
      <c r="E116" s="42"/>
      <c r="F116" s="228" t="s">
        <v>1542</v>
      </c>
      <c r="G116" s="42"/>
      <c r="H116" s="42"/>
      <c r="I116" s="229"/>
      <c r="J116" s="42"/>
      <c r="K116" s="42"/>
      <c r="L116" s="46"/>
      <c r="M116" s="230"/>
      <c r="N116" s="231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172</v>
      </c>
      <c r="AU116" s="19" t="s">
        <v>79</v>
      </c>
    </row>
    <row r="117" spans="1:65" s="2" customFormat="1" ht="16.5" customHeight="1">
      <c r="A117" s="40"/>
      <c r="B117" s="41"/>
      <c r="C117" s="214" t="s">
        <v>258</v>
      </c>
      <c r="D117" s="214" t="s">
        <v>165</v>
      </c>
      <c r="E117" s="215" t="s">
        <v>278</v>
      </c>
      <c r="F117" s="216" t="s">
        <v>1543</v>
      </c>
      <c r="G117" s="217" t="s">
        <v>232</v>
      </c>
      <c r="H117" s="218">
        <v>85</v>
      </c>
      <c r="I117" s="219"/>
      <c r="J117" s="220">
        <f>ROUND(I117*H117,2)</f>
        <v>0</v>
      </c>
      <c r="K117" s="216" t="s">
        <v>19</v>
      </c>
      <c r="L117" s="46"/>
      <c r="M117" s="221" t="s">
        <v>19</v>
      </c>
      <c r="N117" s="222" t="s">
        <v>43</v>
      </c>
      <c r="O117" s="86"/>
      <c r="P117" s="223">
        <f>O117*H117</f>
        <v>0</v>
      </c>
      <c r="Q117" s="223">
        <v>0</v>
      </c>
      <c r="R117" s="223">
        <f>Q117*H117</f>
        <v>0</v>
      </c>
      <c r="S117" s="223">
        <v>0</v>
      </c>
      <c r="T117" s="224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5" t="s">
        <v>170</v>
      </c>
      <c r="AT117" s="225" t="s">
        <v>165</v>
      </c>
      <c r="AU117" s="225" t="s">
        <v>79</v>
      </c>
      <c r="AY117" s="19" t="s">
        <v>163</v>
      </c>
      <c r="BE117" s="226">
        <f>IF(N117="základní",J117,0)</f>
        <v>0</v>
      </c>
      <c r="BF117" s="226">
        <f>IF(N117="snížená",J117,0)</f>
        <v>0</v>
      </c>
      <c r="BG117" s="226">
        <f>IF(N117="zákl. přenesená",J117,0)</f>
        <v>0</v>
      </c>
      <c r="BH117" s="226">
        <f>IF(N117="sníž. přenesená",J117,0)</f>
        <v>0</v>
      </c>
      <c r="BI117" s="226">
        <f>IF(N117="nulová",J117,0)</f>
        <v>0</v>
      </c>
      <c r="BJ117" s="19" t="s">
        <v>79</v>
      </c>
      <c r="BK117" s="226">
        <f>ROUND(I117*H117,2)</f>
        <v>0</v>
      </c>
      <c r="BL117" s="19" t="s">
        <v>170</v>
      </c>
      <c r="BM117" s="225" t="s">
        <v>342</v>
      </c>
    </row>
    <row r="118" spans="1:47" s="2" customFormat="1" ht="12">
      <c r="A118" s="40"/>
      <c r="B118" s="41"/>
      <c r="C118" s="42"/>
      <c r="D118" s="227" t="s">
        <v>172</v>
      </c>
      <c r="E118" s="42"/>
      <c r="F118" s="228" t="s">
        <v>1543</v>
      </c>
      <c r="G118" s="42"/>
      <c r="H118" s="42"/>
      <c r="I118" s="229"/>
      <c r="J118" s="42"/>
      <c r="K118" s="42"/>
      <c r="L118" s="46"/>
      <c r="M118" s="230"/>
      <c r="N118" s="231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172</v>
      </c>
      <c r="AU118" s="19" t="s">
        <v>79</v>
      </c>
    </row>
    <row r="119" spans="1:65" s="2" customFormat="1" ht="16.5" customHeight="1">
      <c r="A119" s="40"/>
      <c r="B119" s="41"/>
      <c r="C119" s="214" t="s">
        <v>265</v>
      </c>
      <c r="D119" s="214" t="s">
        <v>165</v>
      </c>
      <c r="E119" s="215" t="s">
        <v>188</v>
      </c>
      <c r="F119" s="216" t="s">
        <v>1544</v>
      </c>
      <c r="G119" s="217" t="s">
        <v>232</v>
      </c>
      <c r="H119" s="218">
        <v>180</v>
      </c>
      <c r="I119" s="219"/>
      <c r="J119" s="220">
        <f>ROUND(I119*H119,2)</f>
        <v>0</v>
      </c>
      <c r="K119" s="216" t="s">
        <v>19</v>
      </c>
      <c r="L119" s="46"/>
      <c r="M119" s="221" t="s">
        <v>19</v>
      </c>
      <c r="N119" s="222" t="s">
        <v>43</v>
      </c>
      <c r="O119" s="86"/>
      <c r="P119" s="223">
        <f>O119*H119</f>
        <v>0</v>
      </c>
      <c r="Q119" s="223">
        <v>0</v>
      </c>
      <c r="R119" s="223">
        <f>Q119*H119</f>
        <v>0</v>
      </c>
      <c r="S119" s="223">
        <v>0</v>
      </c>
      <c r="T119" s="224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5" t="s">
        <v>170</v>
      </c>
      <c r="AT119" s="225" t="s">
        <v>165</v>
      </c>
      <c r="AU119" s="225" t="s">
        <v>79</v>
      </c>
      <c r="AY119" s="19" t="s">
        <v>163</v>
      </c>
      <c r="BE119" s="226">
        <f>IF(N119="základní",J119,0)</f>
        <v>0</v>
      </c>
      <c r="BF119" s="226">
        <f>IF(N119="snížená",J119,0)</f>
        <v>0</v>
      </c>
      <c r="BG119" s="226">
        <f>IF(N119="zákl. přenesená",J119,0)</f>
        <v>0</v>
      </c>
      <c r="BH119" s="226">
        <f>IF(N119="sníž. přenesená",J119,0)</f>
        <v>0</v>
      </c>
      <c r="BI119" s="226">
        <f>IF(N119="nulová",J119,0)</f>
        <v>0</v>
      </c>
      <c r="BJ119" s="19" t="s">
        <v>79</v>
      </c>
      <c r="BK119" s="226">
        <f>ROUND(I119*H119,2)</f>
        <v>0</v>
      </c>
      <c r="BL119" s="19" t="s">
        <v>170</v>
      </c>
      <c r="BM119" s="225" t="s">
        <v>355</v>
      </c>
    </row>
    <row r="120" spans="1:47" s="2" customFormat="1" ht="12">
      <c r="A120" s="40"/>
      <c r="B120" s="41"/>
      <c r="C120" s="42"/>
      <c r="D120" s="227" t="s">
        <v>172</v>
      </c>
      <c r="E120" s="42"/>
      <c r="F120" s="228" t="s">
        <v>1544</v>
      </c>
      <c r="G120" s="42"/>
      <c r="H120" s="42"/>
      <c r="I120" s="229"/>
      <c r="J120" s="42"/>
      <c r="K120" s="42"/>
      <c r="L120" s="46"/>
      <c r="M120" s="230"/>
      <c r="N120" s="231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172</v>
      </c>
      <c r="AU120" s="19" t="s">
        <v>79</v>
      </c>
    </row>
    <row r="121" spans="1:65" s="2" customFormat="1" ht="37.8" customHeight="1">
      <c r="A121" s="40"/>
      <c r="B121" s="41"/>
      <c r="C121" s="214" t="s">
        <v>8</v>
      </c>
      <c r="D121" s="214" t="s">
        <v>165</v>
      </c>
      <c r="E121" s="215" t="s">
        <v>289</v>
      </c>
      <c r="F121" s="216" t="s">
        <v>1545</v>
      </c>
      <c r="G121" s="217" t="s">
        <v>1546</v>
      </c>
      <c r="H121" s="218">
        <v>1</v>
      </c>
      <c r="I121" s="219"/>
      <c r="J121" s="220">
        <f>ROUND(I121*H121,2)</f>
        <v>0</v>
      </c>
      <c r="K121" s="216" t="s">
        <v>19</v>
      </c>
      <c r="L121" s="46"/>
      <c r="M121" s="221" t="s">
        <v>19</v>
      </c>
      <c r="N121" s="222" t="s">
        <v>43</v>
      </c>
      <c r="O121" s="86"/>
      <c r="P121" s="223">
        <f>O121*H121</f>
        <v>0</v>
      </c>
      <c r="Q121" s="223">
        <v>0</v>
      </c>
      <c r="R121" s="223">
        <f>Q121*H121</f>
        <v>0</v>
      </c>
      <c r="S121" s="223">
        <v>0</v>
      </c>
      <c r="T121" s="224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5" t="s">
        <v>170</v>
      </c>
      <c r="AT121" s="225" t="s">
        <v>165</v>
      </c>
      <c r="AU121" s="225" t="s">
        <v>79</v>
      </c>
      <c r="AY121" s="19" t="s">
        <v>163</v>
      </c>
      <c r="BE121" s="226">
        <f>IF(N121="základní",J121,0)</f>
        <v>0</v>
      </c>
      <c r="BF121" s="226">
        <f>IF(N121="snížená",J121,0)</f>
        <v>0</v>
      </c>
      <c r="BG121" s="226">
        <f>IF(N121="zákl. přenesená",J121,0)</f>
        <v>0</v>
      </c>
      <c r="BH121" s="226">
        <f>IF(N121="sníž. přenesená",J121,0)</f>
        <v>0</v>
      </c>
      <c r="BI121" s="226">
        <f>IF(N121="nulová",J121,0)</f>
        <v>0</v>
      </c>
      <c r="BJ121" s="19" t="s">
        <v>79</v>
      </c>
      <c r="BK121" s="226">
        <f>ROUND(I121*H121,2)</f>
        <v>0</v>
      </c>
      <c r="BL121" s="19" t="s">
        <v>170</v>
      </c>
      <c r="BM121" s="225" t="s">
        <v>368</v>
      </c>
    </row>
    <row r="122" spans="1:47" s="2" customFormat="1" ht="12">
      <c r="A122" s="40"/>
      <c r="B122" s="41"/>
      <c r="C122" s="42"/>
      <c r="D122" s="227" t="s">
        <v>172</v>
      </c>
      <c r="E122" s="42"/>
      <c r="F122" s="228" t="s">
        <v>1545</v>
      </c>
      <c r="G122" s="42"/>
      <c r="H122" s="42"/>
      <c r="I122" s="229"/>
      <c r="J122" s="42"/>
      <c r="K122" s="42"/>
      <c r="L122" s="46"/>
      <c r="M122" s="230"/>
      <c r="N122" s="231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172</v>
      </c>
      <c r="AU122" s="19" t="s">
        <v>79</v>
      </c>
    </row>
    <row r="123" spans="1:65" s="2" customFormat="1" ht="44.25" customHeight="1">
      <c r="A123" s="40"/>
      <c r="B123" s="41"/>
      <c r="C123" s="214" t="s">
        <v>278</v>
      </c>
      <c r="D123" s="214" t="s">
        <v>165</v>
      </c>
      <c r="E123" s="215" t="s">
        <v>294</v>
      </c>
      <c r="F123" s="216" t="s">
        <v>1547</v>
      </c>
      <c r="G123" s="217" t="s">
        <v>232</v>
      </c>
      <c r="H123" s="218">
        <v>45</v>
      </c>
      <c r="I123" s="219"/>
      <c r="J123" s="220">
        <f>ROUND(I123*H123,2)</f>
        <v>0</v>
      </c>
      <c r="K123" s="216" t="s">
        <v>19</v>
      </c>
      <c r="L123" s="46"/>
      <c r="M123" s="221" t="s">
        <v>19</v>
      </c>
      <c r="N123" s="222" t="s">
        <v>43</v>
      </c>
      <c r="O123" s="86"/>
      <c r="P123" s="223">
        <f>O123*H123</f>
        <v>0</v>
      </c>
      <c r="Q123" s="223">
        <v>0</v>
      </c>
      <c r="R123" s="223">
        <f>Q123*H123</f>
        <v>0</v>
      </c>
      <c r="S123" s="223">
        <v>0</v>
      </c>
      <c r="T123" s="224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5" t="s">
        <v>170</v>
      </c>
      <c r="AT123" s="225" t="s">
        <v>165</v>
      </c>
      <c r="AU123" s="225" t="s">
        <v>79</v>
      </c>
      <c r="AY123" s="19" t="s">
        <v>163</v>
      </c>
      <c r="BE123" s="226">
        <f>IF(N123="základní",J123,0)</f>
        <v>0</v>
      </c>
      <c r="BF123" s="226">
        <f>IF(N123="snížená",J123,0)</f>
        <v>0</v>
      </c>
      <c r="BG123" s="226">
        <f>IF(N123="zákl. přenesená",J123,0)</f>
        <v>0</v>
      </c>
      <c r="BH123" s="226">
        <f>IF(N123="sníž. přenesená",J123,0)</f>
        <v>0</v>
      </c>
      <c r="BI123" s="226">
        <f>IF(N123="nulová",J123,0)</f>
        <v>0</v>
      </c>
      <c r="BJ123" s="19" t="s">
        <v>79</v>
      </c>
      <c r="BK123" s="226">
        <f>ROUND(I123*H123,2)</f>
        <v>0</v>
      </c>
      <c r="BL123" s="19" t="s">
        <v>170</v>
      </c>
      <c r="BM123" s="225" t="s">
        <v>381</v>
      </c>
    </row>
    <row r="124" spans="1:47" s="2" customFormat="1" ht="12">
      <c r="A124" s="40"/>
      <c r="B124" s="41"/>
      <c r="C124" s="42"/>
      <c r="D124" s="227" t="s">
        <v>172</v>
      </c>
      <c r="E124" s="42"/>
      <c r="F124" s="228" t="s">
        <v>1548</v>
      </c>
      <c r="G124" s="42"/>
      <c r="H124" s="42"/>
      <c r="I124" s="229"/>
      <c r="J124" s="42"/>
      <c r="K124" s="42"/>
      <c r="L124" s="46"/>
      <c r="M124" s="230"/>
      <c r="N124" s="231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172</v>
      </c>
      <c r="AU124" s="19" t="s">
        <v>79</v>
      </c>
    </row>
    <row r="125" spans="1:65" s="2" customFormat="1" ht="16.5" customHeight="1">
      <c r="A125" s="40"/>
      <c r="B125" s="41"/>
      <c r="C125" s="214" t="s">
        <v>188</v>
      </c>
      <c r="D125" s="214" t="s">
        <v>165</v>
      </c>
      <c r="E125" s="215" t="s">
        <v>303</v>
      </c>
      <c r="F125" s="216" t="s">
        <v>1549</v>
      </c>
      <c r="G125" s="217" t="s">
        <v>232</v>
      </c>
      <c r="H125" s="218">
        <v>120</v>
      </c>
      <c r="I125" s="219"/>
      <c r="J125" s="220">
        <f>ROUND(I125*H125,2)</f>
        <v>0</v>
      </c>
      <c r="K125" s="216" t="s">
        <v>19</v>
      </c>
      <c r="L125" s="46"/>
      <c r="M125" s="221" t="s">
        <v>19</v>
      </c>
      <c r="N125" s="222" t="s">
        <v>43</v>
      </c>
      <c r="O125" s="86"/>
      <c r="P125" s="223">
        <f>O125*H125</f>
        <v>0</v>
      </c>
      <c r="Q125" s="223">
        <v>0</v>
      </c>
      <c r="R125" s="223">
        <f>Q125*H125</f>
        <v>0</v>
      </c>
      <c r="S125" s="223">
        <v>0</v>
      </c>
      <c r="T125" s="224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5" t="s">
        <v>170</v>
      </c>
      <c r="AT125" s="225" t="s">
        <v>165</v>
      </c>
      <c r="AU125" s="225" t="s">
        <v>79</v>
      </c>
      <c r="AY125" s="19" t="s">
        <v>163</v>
      </c>
      <c r="BE125" s="226">
        <f>IF(N125="základní",J125,0)</f>
        <v>0</v>
      </c>
      <c r="BF125" s="226">
        <f>IF(N125="snížená",J125,0)</f>
        <v>0</v>
      </c>
      <c r="BG125" s="226">
        <f>IF(N125="zákl. přenesená",J125,0)</f>
        <v>0</v>
      </c>
      <c r="BH125" s="226">
        <f>IF(N125="sníž. přenesená",J125,0)</f>
        <v>0</v>
      </c>
      <c r="BI125" s="226">
        <f>IF(N125="nulová",J125,0)</f>
        <v>0</v>
      </c>
      <c r="BJ125" s="19" t="s">
        <v>79</v>
      </c>
      <c r="BK125" s="226">
        <f>ROUND(I125*H125,2)</f>
        <v>0</v>
      </c>
      <c r="BL125" s="19" t="s">
        <v>170</v>
      </c>
      <c r="BM125" s="225" t="s">
        <v>396</v>
      </c>
    </row>
    <row r="126" spans="1:47" s="2" customFormat="1" ht="12">
      <c r="A126" s="40"/>
      <c r="B126" s="41"/>
      <c r="C126" s="42"/>
      <c r="D126" s="227" t="s">
        <v>172</v>
      </c>
      <c r="E126" s="42"/>
      <c r="F126" s="228" t="s">
        <v>1549</v>
      </c>
      <c r="G126" s="42"/>
      <c r="H126" s="42"/>
      <c r="I126" s="229"/>
      <c r="J126" s="42"/>
      <c r="K126" s="42"/>
      <c r="L126" s="46"/>
      <c r="M126" s="230"/>
      <c r="N126" s="231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172</v>
      </c>
      <c r="AU126" s="19" t="s">
        <v>79</v>
      </c>
    </row>
    <row r="127" spans="1:65" s="2" customFormat="1" ht="16.5" customHeight="1">
      <c r="A127" s="40"/>
      <c r="B127" s="41"/>
      <c r="C127" s="214" t="s">
        <v>289</v>
      </c>
      <c r="D127" s="214" t="s">
        <v>165</v>
      </c>
      <c r="E127" s="215" t="s">
        <v>7</v>
      </c>
      <c r="F127" s="216" t="s">
        <v>3261</v>
      </c>
      <c r="G127" s="217" t="s">
        <v>232</v>
      </c>
      <c r="H127" s="218">
        <v>210</v>
      </c>
      <c r="I127" s="219"/>
      <c r="J127" s="220">
        <f>ROUND(I127*H127,2)</f>
        <v>0</v>
      </c>
      <c r="K127" s="216" t="s">
        <v>19</v>
      </c>
      <c r="L127" s="46"/>
      <c r="M127" s="221" t="s">
        <v>19</v>
      </c>
      <c r="N127" s="222" t="s">
        <v>43</v>
      </c>
      <c r="O127" s="86"/>
      <c r="P127" s="223">
        <f>O127*H127</f>
        <v>0</v>
      </c>
      <c r="Q127" s="223">
        <v>0</v>
      </c>
      <c r="R127" s="223">
        <f>Q127*H127</f>
        <v>0</v>
      </c>
      <c r="S127" s="223">
        <v>0</v>
      </c>
      <c r="T127" s="224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5" t="s">
        <v>170</v>
      </c>
      <c r="AT127" s="225" t="s">
        <v>165</v>
      </c>
      <c r="AU127" s="225" t="s">
        <v>79</v>
      </c>
      <c r="AY127" s="19" t="s">
        <v>163</v>
      </c>
      <c r="BE127" s="226">
        <f>IF(N127="základní",J127,0)</f>
        <v>0</v>
      </c>
      <c r="BF127" s="226">
        <f>IF(N127="snížená",J127,0)</f>
        <v>0</v>
      </c>
      <c r="BG127" s="226">
        <f>IF(N127="zákl. přenesená",J127,0)</f>
        <v>0</v>
      </c>
      <c r="BH127" s="226">
        <f>IF(N127="sníž. přenesená",J127,0)</f>
        <v>0</v>
      </c>
      <c r="BI127" s="226">
        <f>IF(N127="nulová",J127,0)</f>
        <v>0</v>
      </c>
      <c r="BJ127" s="19" t="s">
        <v>79</v>
      </c>
      <c r="BK127" s="226">
        <f>ROUND(I127*H127,2)</f>
        <v>0</v>
      </c>
      <c r="BL127" s="19" t="s">
        <v>170</v>
      </c>
      <c r="BM127" s="225" t="s">
        <v>405</v>
      </c>
    </row>
    <row r="128" spans="1:47" s="2" customFormat="1" ht="12">
      <c r="A128" s="40"/>
      <c r="B128" s="41"/>
      <c r="C128" s="42"/>
      <c r="D128" s="227" t="s">
        <v>172</v>
      </c>
      <c r="E128" s="42"/>
      <c r="F128" s="228" t="s">
        <v>3261</v>
      </c>
      <c r="G128" s="42"/>
      <c r="H128" s="42"/>
      <c r="I128" s="229"/>
      <c r="J128" s="42"/>
      <c r="K128" s="42"/>
      <c r="L128" s="46"/>
      <c r="M128" s="230"/>
      <c r="N128" s="231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172</v>
      </c>
      <c r="AU128" s="19" t="s">
        <v>79</v>
      </c>
    </row>
    <row r="129" spans="1:65" s="2" customFormat="1" ht="16.5" customHeight="1">
      <c r="A129" s="40"/>
      <c r="B129" s="41"/>
      <c r="C129" s="214" t="s">
        <v>294</v>
      </c>
      <c r="D129" s="214" t="s">
        <v>165</v>
      </c>
      <c r="E129" s="215" t="s">
        <v>314</v>
      </c>
      <c r="F129" s="216" t="s">
        <v>1551</v>
      </c>
      <c r="G129" s="217" t="s">
        <v>1546</v>
      </c>
      <c r="H129" s="218">
        <v>1</v>
      </c>
      <c r="I129" s="219"/>
      <c r="J129" s="220">
        <f>ROUND(I129*H129,2)</f>
        <v>0</v>
      </c>
      <c r="K129" s="216" t="s">
        <v>19</v>
      </c>
      <c r="L129" s="46"/>
      <c r="M129" s="221" t="s">
        <v>19</v>
      </c>
      <c r="N129" s="222" t="s">
        <v>43</v>
      </c>
      <c r="O129" s="86"/>
      <c r="P129" s="223">
        <f>O129*H129</f>
        <v>0</v>
      </c>
      <c r="Q129" s="223">
        <v>0</v>
      </c>
      <c r="R129" s="223">
        <f>Q129*H129</f>
        <v>0</v>
      </c>
      <c r="S129" s="223">
        <v>0</v>
      </c>
      <c r="T129" s="224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5" t="s">
        <v>170</v>
      </c>
      <c r="AT129" s="225" t="s">
        <v>165</v>
      </c>
      <c r="AU129" s="225" t="s">
        <v>79</v>
      </c>
      <c r="AY129" s="19" t="s">
        <v>163</v>
      </c>
      <c r="BE129" s="226">
        <f>IF(N129="základní",J129,0)</f>
        <v>0</v>
      </c>
      <c r="BF129" s="226">
        <f>IF(N129="snížená",J129,0)</f>
        <v>0</v>
      </c>
      <c r="BG129" s="226">
        <f>IF(N129="zákl. přenesená",J129,0)</f>
        <v>0</v>
      </c>
      <c r="BH129" s="226">
        <f>IF(N129="sníž. přenesená",J129,0)</f>
        <v>0</v>
      </c>
      <c r="BI129" s="226">
        <f>IF(N129="nulová",J129,0)</f>
        <v>0</v>
      </c>
      <c r="BJ129" s="19" t="s">
        <v>79</v>
      </c>
      <c r="BK129" s="226">
        <f>ROUND(I129*H129,2)</f>
        <v>0</v>
      </c>
      <c r="BL129" s="19" t="s">
        <v>170</v>
      </c>
      <c r="BM129" s="225" t="s">
        <v>420</v>
      </c>
    </row>
    <row r="130" spans="1:47" s="2" customFormat="1" ht="12">
      <c r="A130" s="40"/>
      <c r="B130" s="41"/>
      <c r="C130" s="42"/>
      <c r="D130" s="227" t="s">
        <v>172</v>
      </c>
      <c r="E130" s="42"/>
      <c r="F130" s="228" t="s">
        <v>1551</v>
      </c>
      <c r="G130" s="42"/>
      <c r="H130" s="42"/>
      <c r="I130" s="229"/>
      <c r="J130" s="42"/>
      <c r="K130" s="42"/>
      <c r="L130" s="46"/>
      <c r="M130" s="230"/>
      <c r="N130" s="231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172</v>
      </c>
      <c r="AU130" s="19" t="s">
        <v>79</v>
      </c>
    </row>
    <row r="131" spans="1:65" s="2" customFormat="1" ht="24.15" customHeight="1">
      <c r="A131" s="40"/>
      <c r="B131" s="41"/>
      <c r="C131" s="214" t="s">
        <v>303</v>
      </c>
      <c r="D131" s="214" t="s">
        <v>165</v>
      </c>
      <c r="E131" s="215" t="s">
        <v>320</v>
      </c>
      <c r="F131" s="216" t="s">
        <v>1552</v>
      </c>
      <c r="G131" s="217" t="s">
        <v>273</v>
      </c>
      <c r="H131" s="218">
        <v>20</v>
      </c>
      <c r="I131" s="219"/>
      <c r="J131" s="220">
        <f>ROUND(I131*H131,2)</f>
        <v>0</v>
      </c>
      <c r="K131" s="216" t="s">
        <v>19</v>
      </c>
      <c r="L131" s="46"/>
      <c r="M131" s="221" t="s">
        <v>19</v>
      </c>
      <c r="N131" s="222" t="s">
        <v>43</v>
      </c>
      <c r="O131" s="86"/>
      <c r="P131" s="223">
        <f>O131*H131</f>
        <v>0</v>
      </c>
      <c r="Q131" s="223">
        <v>0</v>
      </c>
      <c r="R131" s="223">
        <f>Q131*H131</f>
        <v>0</v>
      </c>
      <c r="S131" s="223">
        <v>0</v>
      </c>
      <c r="T131" s="224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5" t="s">
        <v>170</v>
      </c>
      <c r="AT131" s="225" t="s">
        <v>165</v>
      </c>
      <c r="AU131" s="225" t="s">
        <v>79</v>
      </c>
      <c r="AY131" s="19" t="s">
        <v>163</v>
      </c>
      <c r="BE131" s="226">
        <f>IF(N131="základní",J131,0)</f>
        <v>0</v>
      </c>
      <c r="BF131" s="226">
        <f>IF(N131="snížená",J131,0)</f>
        <v>0</v>
      </c>
      <c r="BG131" s="226">
        <f>IF(N131="zákl. přenesená",J131,0)</f>
        <v>0</v>
      </c>
      <c r="BH131" s="226">
        <f>IF(N131="sníž. přenesená",J131,0)</f>
        <v>0</v>
      </c>
      <c r="BI131" s="226">
        <f>IF(N131="nulová",J131,0)</f>
        <v>0</v>
      </c>
      <c r="BJ131" s="19" t="s">
        <v>79</v>
      </c>
      <c r="BK131" s="226">
        <f>ROUND(I131*H131,2)</f>
        <v>0</v>
      </c>
      <c r="BL131" s="19" t="s">
        <v>170</v>
      </c>
      <c r="BM131" s="225" t="s">
        <v>434</v>
      </c>
    </row>
    <row r="132" spans="1:47" s="2" customFormat="1" ht="12">
      <c r="A132" s="40"/>
      <c r="B132" s="41"/>
      <c r="C132" s="42"/>
      <c r="D132" s="227" t="s">
        <v>172</v>
      </c>
      <c r="E132" s="42"/>
      <c r="F132" s="228" t="s">
        <v>1552</v>
      </c>
      <c r="G132" s="42"/>
      <c r="H132" s="42"/>
      <c r="I132" s="229"/>
      <c r="J132" s="42"/>
      <c r="K132" s="42"/>
      <c r="L132" s="46"/>
      <c r="M132" s="230"/>
      <c r="N132" s="231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172</v>
      </c>
      <c r="AU132" s="19" t="s">
        <v>79</v>
      </c>
    </row>
    <row r="133" spans="1:65" s="2" customFormat="1" ht="16.5" customHeight="1">
      <c r="A133" s="40"/>
      <c r="B133" s="41"/>
      <c r="C133" s="214" t="s">
        <v>7</v>
      </c>
      <c r="D133" s="214" t="s">
        <v>165</v>
      </c>
      <c r="E133" s="215" t="s">
        <v>1553</v>
      </c>
      <c r="F133" s="216" t="s">
        <v>1554</v>
      </c>
      <c r="G133" s="217" t="s">
        <v>310</v>
      </c>
      <c r="H133" s="218">
        <v>1</v>
      </c>
      <c r="I133" s="219"/>
      <c r="J133" s="220">
        <f>ROUND(I133*H133,2)</f>
        <v>0</v>
      </c>
      <c r="K133" s="216" t="s">
        <v>19</v>
      </c>
      <c r="L133" s="46"/>
      <c r="M133" s="221" t="s">
        <v>19</v>
      </c>
      <c r="N133" s="222" t="s">
        <v>43</v>
      </c>
      <c r="O133" s="86"/>
      <c r="P133" s="223">
        <f>O133*H133</f>
        <v>0</v>
      </c>
      <c r="Q133" s="223">
        <v>0</v>
      </c>
      <c r="R133" s="223">
        <f>Q133*H133</f>
        <v>0</v>
      </c>
      <c r="S133" s="223">
        <v>0</v>
      </c>
      <c r="T133" s="224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5" t="s">
        <v>170</v>
      </c>
      <c r="AT133" s="225" t="s">
        <v>165</v>
      </c>
      <c r="AU133" s="225" t="s">
        <v>79</v>
      </c>
      <c r="AY133" s="19" t="s">
        <v>163</v>
      </c>
      <c r="BE133" s="226">
        <f>IF(N133="základní",J133,0)</f>
        <v>0</v>
      </c>
      <c r="BF133" s="226">
        <f>IF(N133="snížená",J133,0)</f>
        <v>0</v>
      </c>
      <c r="BG133" s="226">
        <f>IF(N133="zákl. přenesená",J133,0)</f>
        <v>0</v>
      </c>
      <c r="BH133" s="226">
        <f>IF(N133="sníž. přenesená",J133,0)</f>
        <v>0</v>
      </c>
      <c r="BI133" s="226">
        <f>IF(N133="nulová",J133,0)</f>
        <v>0</v>
      </c>
      <c r="BJ133" s="19" t="s">
        <v>79</v>
      </c>
      <c r="BK133" s="226">
        <f>ROUND(I133*H133,2)</f>
        <v>0</v>
      </c>
      <c r="BL133" s="19" t="s">
        <v>170</v>
      </c>
      <c r="BM133" s="225" t="s">
        <v>446</v>
      </c>
    </row>
    <row r="134" spans="1:47" s="2" customFormat="1" ht="12">
      <c r="A134" s="40"/>
      <c r="B134" s="41"/>
      <c r="C134" s="42"/>
      <c r="D134" s="227" t="s">
        <v>172</v>
      </c>
      <c r="E134" s="42"/>
      <c r="F134" s="228" t="s">
        <v>1554</v>
      </c>
      <c r="G134" s="42"/>
      <c r="H134" s="42"/>
      <c r="I134" s="229"/>
      <c r="J134" s="42"/>
      <c r="K134" s="42"/>
      <c r="L134" s="46"/>
      <c r="M134" s="230"/>
      <c r="N134" s="231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172</v>
      </c>
      <c r="AU134" s="19" t="s">
        <v>79</v>
      </c>
    </row>
    <row r="135" spans="1:63" s="12" customFormat="1" ht="25.9" customHeight="1">
      <c r="A135" s="12"/>
      <c r="B135" s="198"/>
      <c r="C135" s="199"/>
      <c r="D135" s="200" t="s">
        <v>71</v>
      </c>
      <c r="E135" s="201" t="s">
        <v>1555</v>
      </c>
      <c r="F135" s="201" t="s">
        <v>1556</v>
      </c>
      <c r="G135" s="199"/>
      <c r="H135" s="199"/>
      <c r="I135" s="202"/>
      <c r="J135" s="203">
        <f>BK135</f>
        <v>0</v>
      </c>
      <c r="K135" s="199"/>
      <c r="L135" s="204"/>
      <c r="M135" s="205"/>
      <c r="N135" s="206"/>
      <c r="O135" s="206"/>
      <c r="P135" s="207">
        <f>SUM(P136:P145)</f>
        <v>0</v>
      </c>
      <c r="Q135" s="206"/>
      <c r="R135" s="207">
        <f>SUM(R136:R145)</f>
        <v>0</v>
      </c>
      <c r="S135" s="206"/>
      <c r="T135" s="208">
        <f>SUM(T136:T145)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9" t="s">
        <v>79</v>
      </c>
      <c r="AT135" s="210" t="s">
        <v>71</v>
      </c>
      <c r="AU135" s="210" t="s">
        <v>72</v>
      </c>
      <c r="AY135" s="209" t="s">
        <v>163</v>
      </c>
      <c r="BK135" s="211">
        <f>SUM(BK136:BK145)</f>
        <v>0</v>
      </c>
    </row>
    <row r="136" spans="1:65" s="2" customFormat="1" ht="44.25" customHeight="1">
      <c r="A136" s="40"/>
      <c r="B136" s="41"/>
      <c r="C136" s="214" t="s">
        <v>314</v>
      </c>
      <c r="D136" s="214" t="s">
        <v>165</v>
      </c>
      <c r="E136" s="215" t="s">
        <v>374</v>
      </c>
      <c r="F136" s="216" t="s">
        <v>1559</v>
      </c>
      <c r="G136" s="217" t="s">
        <v>1532</v>
      </c>
      <c r="H136" s="218">
        <v>4</v>
      </c>
      <c r="I136" s="219"/>
      <c r="J136" s="220">
        <f>ROUND(I136*H136,2)</f>
        <v>0</v>
      </c>
      <c r="K136" s="216" t="s">
        <v>19</v>
      </c>
      <c r="L136" s="46"/>
      <c r="M136" s="221" t="s">
        <v>19</v>
      </c>
      <c r="N136" s="222" t="s">
        <v>43</v>
      </c>
      <c r="O136" s="86"/>
      <c r="P136" s="223">
        <f>O136*H136</f>
        <v>0</v>
      </c>
      <c r="Q136" s="223">
        <v>0</v>
      </c>
      <c r="R136" s="223">
        <f>Q136*H136</f>
        <v>0</v>
      </c>
      <c r="S136" s="223">
        <v>0</v>
      </c>
      <c r="T136" s="224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5" t="s">
        <v>170</v>
      </c>
      <c r="AT136" s="225" t="s">
        <v>165</v>
      </c>
      <c r="AU136" s="225" t="s">
        <v>79</v>
      </c>
      <c r="AY136" s="19" t="s">
        <v>163</v>
      </c>
      <c r="BE136" s="226">
        <f>IF(N136="základní",J136,0)</f>
        <v>0</v>
      </c>
      <c r="BF136" s="226">
        <f>IF(N136="snížená",J136,0)</f>
        <v>0</v>
      </c>
      <c r="BG136" s="226">
        <f>IF(N136="zákl. přenesená",J136,0)</f>
        <v>0</v>
      </c>
      <c r="BH136" s="226">
        <f>IF(N136="sníž. přenesená",J136,0)</f>
        <v>0</v>
      </c>
      <c r="BI136" s="226">
        <f>IF(N136="nulová",J136,0)</f>
        <v>0</v>
      </c>
      <c r="BJ136" s="19" t="s">
        <v>79</v>
      </c>
      <c r="BK136" s="226">
        <f>ROUND(I136*H136,2)</f>
        <v>0</v>
      </c>
      <c r="BL136" s="19" t="s">
        <v>170</v>
      </c>
      <c r="BM136" s="225" t="s">
        <v>459</v>
      </c>
    </row>
    <row r="137" spans="1:47" s="2" customFormat="1" ht="12">
      <c r="A137" s="40"/>
      <c r="B137" s="41"/>
      <c r="C137" s="42"/>
      <c r="D137" s="227" t="s">
        <v>172</v>
      </c>
      <c r="E137" s="42"/>
      <c r="F137" s="228" t="s">
        <v>1560</v>
      </c>
      <c r="G137" s="42"/>
      <c r="H137" s="42"/>
      <c r="I137" s="229"/>
      <c r="J137" s="42"/>
      <c r="K137" s="42"/>
      <c r="L137" s="46"/>
      <c r="M137" s="230"/>
      <c r="N137" s="231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172</v>
      </c>
      <c r="AU137" s="19" t="s">
        <v>79</v>
      </c>
    </row>
    <row r="138" spans="1:65" s="2" customFormat="1" ht="44.25" customHeight="1">
      <c r="A138" s="40"/>
      <c r="B138" s="41"/>
      <c r="C138" s="214" t="s">
        <v>320</v>
      </c>
      <c r="D138" s="214" t="s">
        <v>165</v>
      </c>
      <c r="E138" s="215" t="s">
        <v>381</v>
      </c>
      <c r="F138" s="216" t="s">
        <v>3262</v>
      </c>
      <c r="G138" s="217" t="s">
        <v>1532</v>
      </c>
      <c r="H138" s="218">
        <v>25</v>
      </c>
      <c r="I138" s="219"/>
      <c r="J138" s="220">
        <f>ROUND(I138*H138,2)</f>
        <v>0</v>
      </c>
      <c r="K138" s="216" t="s">
        <v>19</v>
      </c>
      <c r="L138" s="46"/>
      <c r="M138" s="221" t="s">
        <v>19</v>
      </c>
      <c r="N138" s="222" t="s">
        <v>43</v>
      </c>
      <c r="O138" s="86"/>
      <c r="P138" s="223">
        <f>O138*H138</f>
        <v>0</v>
      </c>
      <c r="Q138" s="223">
        <v>0</v>
      </c>
      <c r="R138" s="223">
        <f>Q138*H138</f>
        <v>0</v>
      </c>
      <c r="S138" s="223">
        <v>0</v>
      </c>
      <c r="T138" s="224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5" t="s">
        <v>170</v>
      </c>
      <c r="AT138" s="225" t="s">
        <v>165</v>
      </c>
      <c r="AU138" s="225" t="s">
        <v>79</v>
      </c>
      <c r="AY138" s="19" t="s">
        <v>163</v>
      </c>
      <c r="BE138" s="226">
        <f>IF(N138="základní",J138,0)</f>
        <v>0</v>
      </c>
      <c r="BF138" s="226">
        <f>IF(N138="snížená",J138,0)</f>
        <v>0</v>
      </c>
      <c r="BG138" s="226">
        <f>IF(N138="zákl. přenesená",J138,0)</f>
        <v>0</v>
      </c>
      <c r="BH138" s="226">
        <f>IF(N138="sníž. přenesená",J138,0)</f>
        <v>0</v>
      </c>
      <c r="BI138" s="226">
        <f>IF(N138="nulová",J138,0)</f>
        <v>0</v>
      </c>
      <c r="BJ138" s="19" t="s">
        <v>79</v>
      </c>
      <c r="BK138" s="226">
        <f>ROUND(I138*H138,2)</f>
        <v>0</v>
      </c>
      <c r="BL138" s="19" t="s">
        <v>170</v>
      </c>
      <c r="BM138" s="225" t="s">
        <v>472</v>
      </c>
    </row>
    <row r="139" spans="1:47" s="2" customFormat="1" ht="12">
      <c r="A139" s="40"/>
      <c r="B139" s="41"/>
      <c r="C139" s="42"/>
      <c r="D139" s="227" t="s">
        <v>172</v>
      </c>
      <c r="E139" s="42"/>
      <c r="F139" s="228" t="s">
        <v>3263</v>
      </c>
      <c r="G139" s="42"/>
      <c r="H139" s="42"/>
      <c r="I139" s="229"/>
      <c r="J139" s="42"/>
      <c r="K139" s="42"/>
      <c r="L139" s="46"/>
      <c r="M139" s="230"/>
      <c r="N139" s="231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172</v>
      </c>
      <c r="AU139" s="19" t="s">
        <v>79</v>
      </c>
    </row>
    <row r="140" spans="1:65" s="2" customFormat="1" ht="55.5" customHeight="1">
      <c r="A140" s="40"/>
      <c r="B140" s="41"/>
      <c r="C140" s="214" t="s">
        <v>326</v>
      </c>
      <c r="D140" s="214" t="s">
        <v>165</v>
      </c>
      <c r="E140" s="215" t="s">
        <v>388</v>
      </c>
      <c r="F140" s="216" t="s">
        <v>3264</v>
      </c>
      <c r="G140" s="217" t="s">
        <v>1532</v>
      </c>
      <c r="H140" s="218">
        <v>6</v>
      </c>
      <c r="I140" s="219"/>
      <c r="J140" s="220">
        <f>ROUND(I140*H140,2)</f>
        <v>0</v>
      </c>
      <c r="K140" s="216" t="s">
        <v>19</v>
      </c>
      <c r="L140" s="46"/>
      <c r="M140" s="221" t="s">
        <v>19</v>
      </c>
      <c r="N140" s="222" t="s">
        <v>43</v>
      </c>
      <c r="O140" s="86"/>
      <c r="P140" s="223">
        <f>O140*H140</f>
        <v>0</v>
      </c>
      <c r="Q140" s="223">
        <v>0</v>
      </c>
      <c r="R140" s="223">
        <f>Q140*H140</f>
        <v>0</v>
      </c>
      <c r="S140" s="223">
        <v>0</v>
      </c>
      <c r="T140" s="224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5" t="s">
        <v>170</v>
      </c>
      <c r="AT140" s="225" t="s">
        <v>165</v>
      </c>
      <c r="AU140" s="225" t="s">
        <v>79</v>
      </c>
      <c r="AY140" s="19" t="s">
        <v>163</v>
      </c>
      <c r="BE140" s="226">
        <f>IF(N140="základní",J140,0)</f>
        <v>0</v>
      </c>
      <c r="BF140" s="226">
        <f>IF(N140="snížená",J140,0)</f>
        <v>0</v>
      </c>
      <c r="BG140" s="226">
        <f>IF(N140="zákl. přenesená",J140,0)</f>
        <v>0</v>
      </c>
      <c r="BH140" s="226">
        <f>IF(N140="sníž. přenesená",J140,0)</f>
        <v>0</v>
      </c>
      <c r="BI140" s="226">
        <f>IF(N140="nulová",J140,0)</f>
        <v>0</v>
      </c>
      <c r="BJ140" s="19" t="s">
        <v>79</v>
      </c>
      <c r="BK140" s="226">
        <f>ROUND(I140*H140,2)</f>
        <v>0</v>
      </c>
      <c r="BL140" s="19" t="s">
        <v>170</v>
      </c>
      <c r="BM140" s="225" t="s">
        <v>485</v>
      </c>
    </row>
    <row r="141" spans="1:47" s="2" customFormat="1" ht="12">
      <c r="A141" s="40"/>
      <c r="B141" s="41"/>
      <c r="C141" s="42"/>
      <c r="D141" s="227" t="s">
        <v>172</v>
      </c>
      <c r="E141" s="42"/>
      <c r="F141" s="228" t="s">
        <v>3265</v>
      </c>
      <c r="G141" s="42"/>
      <c r="H141" s="42"/>
      <c r="I141" s="229"/>
      <c r="J141" s="42"/>
      <c r="K141" s="42"/>
      <c r="L141" s="46"/>
      <c r="M141" s="230"/>
      <c r="N141" s="231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172</v>
      </c>
      <c r="AU141" s="19" t="s">
        <v>79</v>
      </c>
    </row>
    <row r="142" spans="1:65" s="2" customFormat="1" ht="44.25" customHeight="1">
      <c r="A142" s="40"/>
      <c r="B142" s="41"/>
      <c r="C142" s="214" t="s">
        <v>332</v>
      </c>
      <c r="D142" s="214" t="s">
        <v>165</v>
      </c>
      <c r="E142" s="215" t="s">
        <v>396</v>
      </c>
      <c r="F142" s="216" t="s">
        <v>1565</v>
      </c>
      <c r="G142" s="217" t="s">
        <v>1532</v>
      </c>
      <c r="H142" s="218">
        <v>1</v>
      </c>
      <c r="I142" s="219"/>
      <c r="J142" s="220">
        <f>ROUND(I142*H142,2)</f>
        <v>0</v>
      </c>
      <c r="K142" s="216" t="s">
        <v>19</v>
      </c>
      <c r="L142" s="46"/>
      <c r="M142" s="221" t="s">
        <v>19</v>
      </c>
      <c r="N142" s="222" t="s">
        <v>43</v>
      </c>
      <c r="O142" s="86"/>
      <c r="P142" s="223">
        <f>O142*H142</f>
        <v>0</v>
      </c>
      <c r="Q142" s="223">
        <v>0</v>
      </c>
      <c r="R142" s="223">
        <f>Q142*H142</f>
        <v>0</v>
      </c>
      <c r="S142" s="223">
        <v>0</v>
      </c>
      <c r="T142" s="224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5" t="s">
        <v>170</v>
      </c>
      <c r="AT142" s="225" t="s">
        <v>165</v>
      </c>
      <c r="AU142" s="225" t="s">
        <v>79</v>
      </c>
      <c r="AY142" s="19" t="s">
        <v>163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9" t="s">
        <v>79</v>
      </c>
      <c r="BK142" s="226">
        <f>ROUND(I142*H142,2)</f>
        <v>0</v>
      </c>
      <c r="BL142" s="19" t="s">
        <v>170</v>
      </c>
      <c r="BM142" s="225" t="s">
        <v>496</v>
      </c>
    </row>
    <row r="143" spans="1:47" s="2" customFormat="1" ht="12">
      <c r="A143" s="40"/>
      <c r="B143" s="41"/>
      <c r="C143" s="42"/>
      <c r="D143" s="227" t="s">
        <v>172</v>
      </c>
      <c r="E143" s="42"/>
      <c r="F143" s="228" t="s">
        <v>1566</v>
      </c>
      <c r="G143" s="42"/>
      <c r="H143" s="42"/>
      <c r="I143" s="229"/>
      <c r="J143" s="42"/>
      <c r="K143" s="42"/>
      <c r="L143" s="46"/>
      <c r="M143" s="230"/>
      <c r="N143" s="231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172</v>
      </c>
      <c r="AU143" s="19" t="s">
        <v>79</v>
      </c>
    </row>
    <row r="144" spans="1:65" s="2" customFormat="1" ht="21.75" customHeight="1">
      <c r="A144" s="40"/>
      <c r="B144" s="41"/>
      <c r="C144" s="214" t="s">
        <v>342</v>
      </c>
      <c r="D144" s="214" t="s">
        <v>165</v>
      </c>
      <c r="E144" s="215" t="s">
        <v>1567</v>
      </c>
      <c r="F144" s="216" t="s">
        <v>1568</v>
      </c>
      <c r="G144" s="217" t="s">
        <v>310</v>
      </c>
      <c r="H144" s="218">
        <v>1</v>
      </c>
      <c r="I144" s="219"/>
      <c r="J144" s="220">
        <f>ROUND(I144*H144,2)</f>
        <v>0</v>
      </c>
      <c r="K144" s="216" t="s">
        <v>19</v>
      </c>
      <c r="L144" s="46"/>
      <c r="M144" s="221" t="s">
        <v>19</v>
      </c>
      <c r="N144" s="222" t="s">
        <v>43</v>
      </c>
      <c r="O144" s="86"/>
      <c r="P144" s="223">
        <f>O144*H144</f>
        <v>0</v>
      </c>
      <c r="Q144" s="223">
        <v>0</v>
      </c>
      <c r="R144" s="223">
        <f>Q144*H144</f>
        <v>0</v>
      </c>
      <c r="S144" s="223">
        <v>0</v>
      </c>
      <c r="T144" s="224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5" t="s">
        <v>170</v>
      </c>
      <c r="AT144" s="225" t="s">
        <v>165</v>
      </c>
      <c r="AU144" s="225" t="s">
        <v>79</v>
      </c>
      <c r="AY144" s="19" t="s">
        <v>163</v>
      </c>
      <c r="BE144" s="226">
        <f>IF(N144="základní",J144,0)</f>
        <v>0</v>
      </c>
      <c r="BF144" s="226">
        <f>IF(N144="snížená",J144,0)</f>
        <v>0</v>
      </c>
      <c r="BG144" s="226">
        <f>IF(N144="zákl. přenesená",J144,0)</f>
        <v>0</v>
      </c>
      <c r="BH144" s="226">
        <f>IF(N144="sníž. přenesená",J144,0)</f>
        <v>0</v>
      </c>
      <c r="BI144" s="226">
        <f>IF(N144="nulová",J144,0)</f>
        <v>0</v>
      </c>
      <c r="BJ144" s="19" t="s">
        <v>79</v>
      </c>
      <c r="BK144" s="226">
        <f>ROUND(I144*H144,2)</f>
        <v>0</v>
      </c>
      <c r="BL144" s="19" t="s">
        <v>170</v>
      </c>
      <c r="BM144" s="225" t="s">
        <v>508</v>
      </c>
    </row>
    <row r="145" spans="1:47" s="2" customFormat="1" ht="12">
      <c r="A145" s="40"/>
      <c r="B145" s="41"/>
      <c r="C145" s="42"/>
      <c r="D145" s="227" t="s">
        <v>172</v>
      </c>
      <c r="E145" s="42"/>
      <c r="F145" s="228" t="s">
        <v>1568</v>
      </c>
      <c r="G145" s="42"/>
      <c r="H145" s="42"/>
      <c r="I145" s="229"/>
      <c r="J145" s="42"/>
      <c r="K145" s="42"/>
      <c r="L145" s="46"/>
      <c r="M145" s="230"/>
      <c r="N145" s="231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172</v>
      </c>
      <c r="AU145" s="19" t="s">
        <v>79</v>
      </c>
    </row>
    <row r="146" spans="1:63" s="12" customFormat="1" ht="25.9" customHeight="1">
      <c r="A146" s="12"/>
      <c r="B146" s="198"/>
      <c r="C146" s="199"/>
      <c r="D146" s="200" t="s">
        <v>71</v>
      </c>
      <c r="E146" s="201" t="s">
        <v>1569</v>
      </c>
      <c r="F146" s="201" t="s">
        <v>1570</v>
      </c>
      <c r="G146" s="199"/>
      <c r="H146" s="199"/>
      <c r="I146" s="202"/>
      <c r="J146" s="203">
        <f>BK146</f>
        <v>0</v>
      </c>
      <c r="K146" s="199"/>
      <c r="L146" s="204"/>
      <c r="M146" s="205"/>
      <c r="N146" s="206"/>
      <c r="O146" s="206"/>
      <c r="P146" s="207">
        <f>SUM(P147:P163)</f>
        <v>0</v>
      </c>
      <c r="Q146" s="206"/>
      <c r="R146" s="207">
        <f>SUM(R147:R163)</f>
        <v>0</v>
      </c>
      <c r="S146" s="206"/>
      <c r="T146" s="208">
        <f>SUM(T147:T163)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9" t="s">
        <v>79</v>
      </c>
      <c r="AT146" s="210" t="s">
        <v>71</v>
      </c>
      <c r="AU146" s="210" t="s">
        <v>72</v>
      </c>
      <c r="AY146" s="209" t="s">
        <v>163</v>
      </c>
      <c r="BK146" s="211">
        <f>SUM(BK147:BK163)</f>
        <v>0</v>
      </c>
    </row>
    <row r="147" spans="1:65" s="2" customFormat="1" ht="16.5" customHeight="1">
      <c r="A147" s="40"/>
      <c r="B147" s="41"/>
      <c r="C147" s="214" t="s">
        <v>349</v>
      </c>
      <c r="D147" s="214" t="s">
        <v>165</v>
      </c>
      <c r="E147" s="215" t="s">
        <v>3266</v>
      </c>
      <c r="F147" s="216" t="s">
        <v>1573</v>
      </c>
      <c r="G147" s="217" t="s">
        <v>1532</v>
      </c>
      <c r="H147" s="218">
        <v>7</v>
      </c>
      <c r="I147" s="219"/>
      <c r="J147" s="220">
        <f>ROUND(I147*H147,2)</f>
        <v>0</v>
      </c>
      <c r="K147" s="216" t="s">
        <v>19</v>
      </c>
      <c r="L147" s="46"/>
      <c r="M147" s="221" t="s">
        <v>19</v>
      </c>
      <c r="N147" s="222" t="s">
        <v>43</v>
      </c>
      <c r="O147" s="86"/>
      <c r="P147" s="223">
        <f>O147*H147</f>
        <v>0</v>
      </c>
      <c r="Q147" s="223">
        <v>0</v>
      </c>
      <c r="R147" s="223">
        <f>Q147*H147</f>
        <v>0</v>
      </c>
      <c r="S147" s="223">
        <v>0</v>
      </c>
      <c r="T147" s="224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5" t="s">
        <v>170</v>
      </c>
      <c r="AT147" s="225" t="s">
        <v>165</v>
      </c>
      <c r="AU147" s="225" t="s">
        <v>79</v>
      </c>
      <c r="AY147" s="19" t="s">
        <v>163</v>
      </c>
      <c r="BE147" s="226">
        <f>IF(N147="základní",J147,0)</f>
        <v>0</v>
      </c>
      <c r="BF147" s="226">
        <f>IF(N147="snížená",J147,0)</f>
        <v>0</v>
      </c>
      <c r="BG147" s="226">
        <f>IF(N147="zákl. přenesená",J147,0)</f>
        <v>0</v>
      </c>
      <c r="BH147" s="226">
        <f>IF(N147="sníž. přenesená",J147,0)</f>
        <v>0</v>
      </c>
      <c r="BI147" s="226">
        <f>IF(N147="nulová",J147,0)</f>
        <v>0</v>
      </c>
      <c r="BJ147" s="19" t="s">
        <v>79</v>
      </c>
      <c r="BK147" s="226">
        <f>ROUND(I147*H147,2)</f>
        <v>0</v>
      </c>
      <c r="BL147" s="19" t="s">
        <v>170</v>
      </c>
      <c r="BM147" s="225" t="s">
        <v>532</v>
      </c>
    </row>
    <row r="148" spans="1:47" s="2" customFormat="1" ht="12">
      <c r="A148" s="40"/>
      <c r="B148" s="41"/>
      <c r="C148" s="42"/>
      <c r="D148" s="227" t="s">
        <v>172</v>
      </c>
      <c r="E148" s="42"/>
      <c r="F148" s="228" t="s">
        <v>1573</v>
      </c>
      <c r="G148" s="42"/>
      <c r="H148" s="42"/>
      <c r="I148" s="229"/>
      <c r="J148" s="42"/>
      <c r="K148" s="42"/>
      <c r="L148" s="46"/>
      <c r="M148" s="230"/>
      <c r="N148" s="231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172</v>
      </c>
      <c r="AU148" s="19" t="s">
        <v>79</v>
      </c>
    </row>
    <row r="149" spans="1:65" s="2" customFormat="1" ht="16.5" customHeight="1">
      <c r="A149" s="40"/>
      <c r="B149" s="41"/>
      <c r="C149" s="214" t="s">
        <v>355</v>
      </c>
      <c r="D149" s="214" t="s">
        <v>165</v>
      </c>
      <c r="E149" s="215" t="s">
        <v>3267</v>
      </c>
      <c r="F149" s="216" t="s">
        <v>3268</v>
      </c>
      <c r="G149" s="217" t="s">
        <v>1532</v>
      </c>
      <c r="H149" s="218">
        <v>4</v>
      </c>
      <c r="I149" s="219"/>
      <c r="J149" s="220">
        <f>ROUND(I149*H149,2)</f>
        <v>0</v>
      </c>
      <c r="K149" s="216" t="s">
        <v>19</v>
      </c>
      <c r="L149" s="46"/>
      <c r="M149" s="221" t="s">
        <v>19</v>
      </c>
      <c r="N149" s="222" t="s">
        <v>43</v>
      </c>
      <c r="O149" s="86"/>
      <c r="P149" s="223">
        <f>O149*H149</f>
        <v>0</v>
      </c>
      <c r="Q149" s="223">
        <v>0</v>
      </c>
      <c r="R149" s="223">
        <f>Q149*H149</f>
        <v>0</v>
      </c>
      <c r="S149" s="223">
        <v>0</v>
      </c>
      <c r="T149" s="224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5" t="s">
        <v>170</v>
      </c>
      <c r="AT149" s="225" t="s">
        <v>165</v>
      </c>
      <c r="AU149" s="225" t="s">
        <v>79</v>
      </c>
      <c r="AY149" s="19" t="s">
        <v>163</v>
      </c>
      <c r="BE149" s="226">
        <f>IF(N149="základní",J149,0)</f>
        <v>0</v>
      </c>
      <c r="BF149" s="226">
        <f>IF(N149="snížená",J149,0)</f>
        <v>0</v>
      </c>
      <c r="BG149" s="226">
        <f>IF(N149="zákl. přenesená",J149,0)</f>
        <v>0</v>
      </c>
      <c r="BH149" s="226">
        <f>IF(N149="sníž. přenesená",J149,0)</f>
        <v>0</v>
      </c>
      <c r="BI149" s="226">
        <f>IF(N149="nulová",J149,0)</f>
        <v>0</v>
      </c>
      <c r="BJ149" s="19" t="s">
        <v>79</v>
      </c>
      <c r="BK149" s="226">
        <f>ROUND(I149*H149,2)</f>
        <v>0</v>
      </c>
      <c r="BL149" s="19" t="s">
        <v>170</v>
      </c>
      <c r="BM149" s="225" t="s">
        <v>545</v>
      </c>
    </row>
    <row r="150" spans="1:47" s="2" customFormat="1" ht="12">
      <c r="A150" s="40"/>
      <c r="B150" s="41"/>
      <c r="C150" s="42"/>
      <c r="D150" s="227" t="s">
        <v>172</v>
      </c>
      <c r="E150" s="42"/>
      <c r="F150" s="228" t="s">
        <v>3268</v>
      </c>
      <c r="G150" s="42"/>
      <c r="H150" s="42"/>
      <c r="I150" s="229"/>
      <c r="J150" s="42"/>
      <c r="K150" s="42"/>
      <c r="L150" s="46"/>
      <c r="M150" s="230"/>
      <c r="N150" s="231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172</v>
      </c>
      <c r="AU150" s="19" t="s">
        <v>79</v>
      </c>
    </row>
    <row r="151" spans="1:65" s="2" customFormat="1" ht="44.25" customHeight="1">
      <c r="A151" s="40"/>
      <c r="B151" s="41"/>
      <c r="C151" s="214" t="s">
        <v>362</v>
      </c>
      <c r="D151" s="214" t="s">
        <v>165</v>
      </c>
      <c r="E151" s="215" t="s">
        <v>3269</v>
      </c>
      <c r="F151" s="216" t="s">
        <v>3270</v>
      </c>
      <c r="G151" s="217" t="s">
        <v>1532</v>
      </c>
      <c r="H151" s="218">
        <v>20</v>
      </c>
      <c r="I151" s="219"/>
      <c r="J151" s="220">
        <f>ROUND(I151*H151,2)</f>
        <v>0</v>
      </c>
      <c r="K151" s="216" t="s">
        <v>19</v>
      </c>
      <c r="L151" s="46"/>
      <c r="M151" s="221" t="s">
        <v>19</v>
      </c>
      <c r="N151" s="222" t="s">
        <v>43</v>
      </c>
      <c r="O151" s="86"/>
      <c r="P151" s="223">
        <f>O151*H151</f>
        <v>0</v>
      </c>
      <c r="Q151" s="223">
        <v>0</v>
      </c>
      <c r="R151" s="223">
        <f>Q151*H151</f>
        <v>0</v>
      </c>
      <c r="S151" s="223">
        <v>0</v>
      </c>
      <c r="T151" s="224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5" t="s">
        <v>170</v>
      </c>
      <c r="AT151" s="225" t="s">
        <v>165</v>
      </c>
      <c r="AU151" s="225" t="s">
        <v>79</v>
      </c>
      <c r="AY151" s="19" t="s">
        <v>163</v>
      </c>
      <c r="BE151" s="226">
        <f>IF(N151="základní",J151,0)</f>
        <v>0</v>
      </c>
      <c r="BF151" s="226">
        <f>IF(N151="snížená",J151,0)</f>
        <v>0</v>
      </c>
      <c r="BG151" s="226">
        <f>IF(N151="zákl. přenesená",J151,0)</f>
        <v>0</v>
      </c>
      <c r="BH151" s="226">
        <f>IF(N151="sníž. přenesená",J151,0)</f>
        <v>0</v>
      </c>
      <c r="BI151" s="226">
        <f>IF(N151="nulová",J151,0)</f>
        <v>0</v>
      </c>
      <c r="BJ151" s="19" t="s">
        <v>79</v>
      </c>
      <c r="BK151" s="226">
        <f>ROUND(I151*H151,2)</f>
        <v>0</v>
      </c>
      <c r="BL151" s="19" t="s">
        <v>170</v>
      </c>
      <c r="BM151" s="225" t="s">
        <v>562</v>
      </c>
    </row>
    <row r="152" spans="1:47" s="2" customFormat="1" ht="12">
      <c r="A152" s="40"/>
      <c r="B152" s="41"/>
      <c r="C152" s="42"/>
      <c r="D152" s="227" t="s">
        <v>172</v>
      </c>
      <c r="E152" s="42"/>
      <c r="F152" s="228" t="s">
        <v>3271</v>
      </c>
      <c r="G152" s="42"/>
      <c r="H152" s="42"/>
      <c r="I152" s="229"/>
      <c r="J152" s="42"/>
      <c r="K152" s="42"/>
      <c r="L152" s="46"/>
      <c r="M152" s="230"/>
      <c r="N152" s="231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172</v>
      </c>
      <c r="AU152" s="19" t="s">
        <v>79</v>
      </c>
    </row>
    <row r="153" spans="1:65" s="2" customFormat="1" ht="24.15" customHeight="1">
      <c r="A153" s="40"/>
      <c r="B153" s="41"/>
      <c r="C153" s="214" t="s">
        <v>368</v>
      </c>
      <c r="D153" s="214" t="s">
        <v>165</v>
      </c>
      <c r="E153" s="215" t="s">
        <v>3272</v>
      </c>
      <c r="F153" s="216" t="s">
        <v>3273</v>
      </c>
      <c r="G153" s="217" t="s">
        <v>1532</v>
      </c>
      <c r="H153" s="218">
        <v>1</v>
      </c>
      <c r="I153" s="219"/>
      <c r="J153" s="220">
        <f>ROUND(I153*H153,2)</f>
        <v>0</v>
      </c>
      <c r="K153" s="216" t="s">
        <v>19</v>
      </c>
      <c r="L153" s="46"/>
      <c r="M153" s="221" t="s">
        <v>19</v>
      </c>
      <c r="N153" s="222" t="s">
        <v>43</v>
      </c>
      <c r="O153" s="86"/>
      <c r="P153" s="223">
        <f>O153*H153</f>
        <v>0</v>
      </c>
      <c r="Q153" s="223">
        <v>0</v>
      </c>
      <c r="R153" s="223">
        <f>Q153*H153</f>
        <v>0</v>
      </c>
      <c r="S153" s="223">
        <v>0</v>
      </c>
      <c r="T153" s="224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5" t="s">
        <v>170</v>
      </c>
      <c r="AT153" s="225" t="s">
        <v>165</v>
      </c>
      <c r="AU153" s="225" t="s">
        <v>79</v>
      </c>
      <c r="AY153" s="19" t="s">
        <v>163</v>
      </c>
      <c r="BE153" s="226">
        <f>IF(N153="základní",J153,0)</f>
        <v>0</v>
      </c>
      <c r="BF153" s="226">
        <f>IF(N153="snížená",J153,0)</f>
        <v>0</v>
      </c>
      <c r="BG153" s="226">
        <f>IF(N153="zákl. přenesená",J153,0)</f>
        <v>0</v>
      </c>
      <c r="BH153" s="226">
        <f>IF(N153="sníž. přenesená",J153,0)</f>
        <v>0</v>
      </c>
      <c r="BI153" s="226">
        <f>IF(N153="nulová",J153,0)</f>
        <v>0</v>
      </c>
      <c r="BJ153" s="19" t="s">
        <v>79</v>
      </c>
      <c r="BK153" s="226">
        <f>ROUND(I153*H153,2)</f>
        <v>0</v>
      </c>
      <c r="BL153" s="19" t="s">
        <v>170</v>
      </c>
      <c r="BM153" s="225" t="s">
        <v>576</v>
      </c>
    </row>
    <row r="154" spans="1:47" s="2" customFormat="1" ht="12">
      <c r="A154" s="40"/>
      <c r="B154" s="41"/>
      <c r="C154" s="42"/>
      <c r="D154" s="227" t="s">
        <v>172</v>
      </c>
      <c r="E154" s="42"/>
      <c r="F154" s="228" t="s">
        <v>3273</v>
      </c>
      <c r="G154" s="42"/>
      <c r="H154" s="42"/>
      <c r="I154" s="229"/>
      <c r="J154" s="42"/>
      <c r="K154" s="42"/>
      <c r="L154" s="46"/>
      <c r="M154" s="230"/>
      <c r="N154" s="231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172</v>
      </c>
      <c r="AU154" s="19" t="s">
        <v>79</v>
      </c>
    </row>
    <row r="155" spans="1:65" s="2" customFormat="1" ht="16.5" customHeight="1">
      <c r="A155" s="40"/>
      <c r="B155" s="41"/>
      <c r="C155" s="214" t="s">
        <v>374</v>
      </c>
      <c r="D155" s="214" t="s">
        <v>165</v>
      </c>
      <c r="E155" s="215" t="s">
        <v>401</v>
      </c>
      <c r="F155" s="216" t="s">
        <v>1575</v>
      </c>
      <c r="G155" s="217" t="s">
        <v>1532</v>
      </c>
      <c r="H155" s="218">
        <v>5</v>
      </c>
      <c r="I155" s="219"/>
      <c r="J155" s="220">
        <f>ROUND(I155*H155,2)</f>
        <v>0</v>
      </c>
      <c r="K155" s="216" t="s">
        <v>19</v>
      </c>
      <c r="L155" s="46"/>
      <c r="M155" s="221" t="s">
        <v>19</v>
      </c>
      <c r="N155" s="222" t="s">
        <v>43</v>
      </c>
      <c r="O155" s="86"/>
      <c r="P155" s="223">
        <f>O155*H155</f>
        <v>0</v>
      </c>
      <c r="Q155" s="223">
        <v>0</v>
      </c>
      <c r="R155" s="223">
        <f>Q155*H155</f>
        <v>0</v>
      </c>
      <c r="S155" s="223">
        <v>0</v>
      </c>
      <c r="T155" s="224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5" t="s">
        <v>170</v>
      </c>
      <c r="AT155" s="225" t="s">
        <v>165</v>
      </c>
      <c r="AU155" s="225" t="s">
        <v>79</v>
      </c>
      <c r="AY155" s="19" t="s">
        <v>163</v>
      </c>
      <c r="BE155" s="226">
        <f>IF(N155="základní",J155,0)</f>
        <v>0</v>
      </c>
      <c r="BF155" s="226">
        <f>IF(N155="snížená",J155,0)</f>
        <v>0</v>
      </c>
      <c r="BG155" s="226">
        <f>IF(N155="zákl. přenesená",J155,0)</f>
        <v>0</v>
      </c>
      <c r="BH155" s="226">
        <f>IF(N155="sníž. přenesená",J155,0)</f>
        <v>0</v>
      </c>
      <c r="BI155" s="226">
        <f>IF(N155="nulová",J155,0)</f>
        <v>0</v>
      </c>
      <c r="BJ155" s="19" t="s">
        <v>79</v>
      </c>
      <c r="BK155" s="226">
        <f>ROUND(I155*H155,2)</f>
        <v>0</v>
      </c>
      <c r="BL155" s="19" t="s">
        <v>170</v>
      </c>
      <c r="BM155" s="225" t="s">
        <v>587</v>
      </c>
    </row>
    <row r="156" spans="1:47" s="2" customFormat="1" ht="12">
      <c r="A156" s="40"/>
      <c r="B156" s="41"/>
      <c r="C156" s="42"/>
      <c r="D156" s="227" t="s">
        <v>172</v>
      </c>
      <c r="E156" s="42"/>
      <c r="F156" s="228" t="s">
        <v>1575</v>
      </c>
      <c r="G156" s="42"/>
      <c r="H156" s="42"/>
      <c r="I156" s="229"/>
      <c r="J156" s="42"/>
      <c r="K156" s="42"/>
      <c r="L156" s="46"/>
      <c r="M156" s="230"/>
      <c r="N156" s="231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172</v>
      </c>
      <c r="AU156" s="19" t="s">
        <v>79</v>
      </c>
    </row>
    <row r="157" spans="1:65" s="2" customFormat="1" ht="16.5" customHeight="1">
      <c r="A157" s="40"/>
      <c r="B157" s="41"/>
      <c r="C157" s="214" t="s">
        <v>381</v>
      </c>
      <c r="D157" s="214" t="s">
        <v>165</v>
      </c>
      <c r="E157" s="215" t="s">
        <v>405</v>
      </c>
      <c r="F157" s="216" t="s">
        <v>1577</v>
      </c>
      <c r="G157" s="217" t="s">
        <v>1532</v>
      </c>
      <c r="H157" s="218">
        <v>35</v>
      </c>
      <c r="I157" s="219"/>
      <c r="J157" s="220">
        <f>ROUND(I157*H157,2)</f>
        <v>0</v>
      </c>
      <c r="K157" s="216" t="s">
        <v>19</v>
      </c>
      <c r="L157" s="46"/>
      <c r="M157" s="221" t="s">
        <v>19</v>
      </c>
      <c r="N157" s="222" t="s">
        <v>43</v>
      </c>
      <c r="O157" s="86"/>
      <c r="P157" s="223">
        <f>O157*H157</f>
        <v>0</v>
      </c>
      <c r="Q157" s="223">
        <v>0</v>
      </c>
      <c r="R157" s="223">
        <f>Q157*H157</f>
        <v>0</v>
      </c>
      <c r="S157" s="223">
        <v>0</v>
      </c>
      <c r="T157" s="224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5" t="s">
        <v>170</v>
      </c>
      <c r="AT157" s="225" t="s">
        <v>165</v>
      </c>
      <c r="AU157" s="225" t="s">
        <v>79</v>
      </c>
      <c r="AY157" s="19" t="s">
        <v>163</v>
      </c>
      <c r="BE157" s="226">
        <f>IF(N157="základní",J157,0)</f>
        <v>0</v>
      </c>
      <c r="BF157" s="226">
        <f>IF(N157="snížená",J157,0)</f>
        <v>0</v>
      </c>
      <c r="BG157" s="226">
        <f>IF(N157="zákl. přenesená",J157,0)</f>
        <v>0</v>
      </c>
      <c r="BH157" s="226">
        <f>IF(N157="sníž. přenesená",J157,0)</f>
        <v>0</v>
      </c>
      <c r="BI157" s="226">
        <f>IF(N157="nulová",J157,0)</f>
        <v>0</v>
      </c>
      <c r="BJ157" s="19" t="s">
        <v>79</v>
      </c>
      <c r="BK157" s="226">
        <f>ROUND(I157*H157,2)</f>
        <v>0</v>
      </c>
      <c r="BL157" s="19" t="s">
        <v>170</v>
      </c>
      <c r="BM157" s="225" t="s">
        <v>601</v>
      </c>
    </row>
    <row r="158" spans="1:47" s="2" customFormat="1" ht="12">
      <c r="A158" s="40"/>
      <c r="B158" s="41"/>
      <c r="C158" s="42"/>
      <c r="D158" s="227" t="s">
        <v>172</v>
      </c>
      <c r="E158" s="42"/>
      <c r="F158" s="228" t="s">
        <v>1577</v>
      </c>
      <c r="G158" s="42"/>
      <c r="H158" s="42"/>
      <c r="I158" s="229"/>
      <c r="J158" s="42"/>
      <c r="K158" s="42"/>
      <c r="L158" s="46"/>
      <c r="M158" s="230"/>
      <c r="N158" s="231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172</v>
      </c>
      <c r="AU158" s="19" t="s">
        <v>79</v>
      </c>
    </row>
    <row r="159" spans="1:65" s="2" customFormat="1" ht="16.5" customHeight="1">
      <c r="A159" s="40"/>
      <c r="B159" s="41"/>
      <c r="C159" s="214" t="s">
        <v>388</v>
      </c>
      <c r="D159" s="214" t="s">
        <v>165</v>
      </c>
      <c r="E159" s="215" t="s">
        <v>412</v>
      </c>
      <c r="F159" s="216" t="s">
        <v>1551</v>
      </c>
      <c r="G159" s="217" t="s">
        <v>1546</v>
      </c>
      <c r="H159" s="218">
        <v>1</v>
      </c>
      <c r="I159" s="219"/>
      <c r="J159" s="220">
        <f>ROUND(I159*H159,2)</f>
        <v>0</v>
      </c>
      <c r="K159" s="216" t="s">
        <v>19</v>
      </c>
      <c r="L159" s="46"/>
      <c r="M159" s="221" t="s">
        <v>19</v>
      </c>
      <c r="N159" s="222" t="s">
        <v>43</v>
      </c>
      <c r="O159" s="86"/>
      <c r="P159" s="223">
        <f>O159*H159</f>
        <v>0</v>
      </c>
      <c r="Q159" s="223">
        <v>0</v>
      </c>
      <c r="R159" s="223">
        <f>Q159*H159</f>
        <v>0</v>
      </c>
      <c r="S159" s="223">
        <v>0</v>
      </c>
      <c r="T159" s="224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5" t="s">
        <v>170</v>
      </c>
      <c r="AT159" s="225" t="s">
        <v>165</v>
      </c>
      <c r="AU159" s="225" t="s">
        <v>79</v>
      </c>
      <c r="AY159" s="19" t="s">
        <v>163</v>
      </c>
      <c r="BE159" s="226">
        <f>IF(N159="základní",J159,0)</f>
        <v>0</v>
      </c>
      <c r="BF159" s="226">
        <f>IF(N159="snížená",J159,0)</f>
        <v>0</v>
      </c>
      <c r="BG159" s="226">
        <f>IF(N159="zákl. přenesená",J159,0)</f>
        <v>0</v>
      </c>
      <c r="BH159" s="226">
        <f>IF(N159="sníž. přenesená",J159,0)</f>
        <v>0</v>
      </c>
      <c r="BI159" s="226">
        <f>IF(N159="nulová",J159,0)</f>
        <v>0</v>
      </c>
      <c r="BJ159" s="19" t="s">
        <v>79</v>
      </c>
      <c r="BK159" s="226">
        <f>ROUND(I159*H159,2)</f>
        <v>0</v>
      </c>
      <c r="BL159" s="19" t="s">
        <v>170</v>
      </c>
      <c r="BM159" s="225" t="s">
        <v>613</v>
      </c>
    </row>
    <row r="160" spans="1:47" s="2" customFormat="1" ht="12">
      <c r="A160" s="40"/>
      <c r="B160" s="41"/>
      <c r="C160" s="42"/>
      <c r="D160" s="227" t="s">
        <v>172</v>
      </c>
      <c r="E160" s="42"/>
      <c r="F160" s="228" t="s">
        <v>1551</v>
      </c>
      <c r="G160" s="42"/>
      <c r="H160" s="42"/>
      <c r="I160" s="229"/>
      <c r="J160" s="42"/>
      <c r="K160" s="42"/>
      <c r="L160" s="46"/>
      <c r="M160" s="230"/>
      <c r="N160" s="231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172</v>
      </c>
      <c r="AU160" s="19" t="s">
        <v>79</v>
      </c>
    </row>
    <row r="161" spans="1:65" s="2" customFormat="1" ht="16.5" customHeight="1">
      <c r="A161" s="40"/>
      <c r="B161" s="41"/>
      <c r="C161" s="214" t="s">
        <v>396</v>
      </c>
      <c r="D161" s="214" t="s">
        <v>165</v>
      </c>
      <c r="E161" s="215" t="s">
        <v>1580</v>
      </c>
      <c r="F161" s="216" t="s">
        <v>1581</v>
      </c>
      <c r="G161" s="217" t="s">
        <v>310</v>
      </c>
      <c r="H161" s="218">
        <v>1</v>
      </c>
      <c r="I161" s="219"/>
      <c r="J161" s="220">
        <f>ROUND(I161*H161,2)</f>
        <v>0</v>
      </c>
      <c r="K161" s="216" t="s">
        <v>19</v>
      </c>
      <c r="L161" s="46"/>
      <c r="M161" s="221" t="s">
        <v>19</v>
      </c>
      <c r="N161" s="222" t="s">
        <v>43</v>
      </c>
      <c r="O161" s="86"/>
      <c r="P161" s="223">
        <f>O161*H161</f>
        <v>0</v>
      </c>
      <c r="Q161" s="223">
        <v>0</v>
      </c>
      <c r="R161" s="223">
        <f>Q161*H161</f>
        <v>0</v>
      </c>
      <c r="S161" s="223">
        <v>0</v>
      </c>
      <c r="T161" s="224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5" t="s">
        <v>170</v>
      </c>
      <c r="AT161" s="225" t="s">
        <v>165</v>
      </c>
      <c r="AU161" s="225" t="s">
        <v>79</v>
      </c>
      <c r="AY161" s="19" t="s">
        <v>163</v>
      </c>
      <c r="BE161" s="226">
        <f>IF(N161="základní",J161,0)</f>
        <v>0</v>
      </c>
      <c r="BF161" s="226">
        <f>IF(N161="snížená",J161,0)</f>
        <v>0</v>
      </c>
      <c r="BG161" s="226">
        <f>IF(N161="zákl. přenesená",J161,0)</f>
        <v>0</v>
      </c>
      <c r="BH161" s="226">
        <f>IF(N161="sníž. přenesená",J161,0)</f>
        <v>0</v>
      </c>
      <c r="BI161" s="226">
        <f>IF(N161="nulová",J161,0)</f>
        <v>0</v>
      </c>
      <c r="BJ161" s="19" t="s">
        <v>79</v>
      </c>
      <c r="BK161" s="226">
        <f>ROUND(I161*H161,2)</f>
        <v>0</v>
      </c>
      <c r="BL161" s="19" t="s">
        <v>170</v>
      </c>
      <c r="BM161" s="225" t="s">
        <v>626</v>
      </c>
    </row>
    <row r="162" spans="1:47" s="2" customFormat="1" ht="12">
      <c r="A162" s="40"/>
      <c r="B162" s="41"/>
      <c r="C162" s="42"/>
      <c r="D162" s="227" t="s">
        <v>172</v>
      </c>
      <c r="E162" s="42"/>
      <c r="F162" s="228" t="s">
        <v>1581</v>
      </c>
      <c r="G162" s="42"/>
      <c r="H162" s="42"/>
      <c r="I162" s="229"/>
      <c r="J162" s="42"/>
      <c r="K162" s="42"/>
      <c r="L162" s="46"/>
      <c r="M162" s="230"/>
      <c r="N162" s="231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172</v>
      </c>
      <c r="AU162" s="19" t="s">
        <v>79</v>
      </c>
    </row>
    <row r="163" spans="1:47" s="2" customFormat="1" ht="12">
      <c r="A163" s="40"/>
      <c r="B163" s="41"/>
      <c r="C163" s="42"/>
      <c r="D163" s="227" t="s">
        <v>301</v>
      </c>
      <c r="E163" s="42"/>
      <c r="F163" s="266" t="s">
        <v>1582</v>
      </c>
      <c r="G163" s="42"/>
      <c r="H163" s="42"/>
      <c r="I163" s="229"/>
      <c r="J163" s="42"/>
      <c r="K163" s="42"/>
      <c r="L163" s="46"/>
      <c r="M163" s="230"/>
      <c r="N163" s="231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301</v>
      </c>
      <c r="AU163" s="19" t="s">
        <v>79</v>
      </c>
    </row>
    <row r="164" spans="1:63" s="12" customFormat="1" ht="25.9" customHeight="1">
      <c r="A164" s="12"/>
      <c r="B164" s="198"/>
      <c r="C164" s="199"/>
      <c r="D164" s="200" t="s">
        <v>71</v>
      </c>
      <c r="E164" s="201" t="s">
        <v>1583</v>
      </c>
      <c r="F164" s="201" t="s">
        <v>1584</v>
      </c>
      <c r="G164" s="199"/>
      <c r="H164" s="199"/>
      <c r="I164" s="202"/>
      <c r="J164" s="203">
        <f>BK164</f>
        <v>0</v>
      </c>
      <c r="K164" s="199"/>
      <c r="L164" s="204"/>
      <c r="M164" s="205"/>
      <c r="N164" s="206"/>
      <c r="O164" s="206"/>
      <c r="P164" s="207">
        <f>SUM(P165:P172)</f>
        <v>0</v>
      </c>
      <c r="Q164" s="206"/>
      <c r="R164" s="207">
        <f>SUM(R165:R172)</f>
        <v>0</v>
      </c>
      <c r="S164" s="206"/>
      <c r="T164" s="208">
        <f>SUM(T165:T172)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09" t="s">
        <v>79</v>
      </c>
      <c r="AT164" s="210" t="s">
        <v>71</v>
      </c>
      <c r="AU164" s="210" t="s">
        <v>72</v>
      </c>
      <c r="AY164" s="209" t="s">
        <v>163</v>
      </c>
      <c r="BK164" s="211">
        <f>SUM(BK165:BK172)</f>
        <v>0</v>
      </c>
    </row>
    <row r="165" spans="1:65" s="2" customFormat="1" ht="16.5" customHeight="1">
      <c r="A165" s="40"/>
      <c r="B165" s="41"/>
      <c r="C165" s="214" t="s">
        <v>401</v>
      </c>
      <c r="D165" s="214" t="s">
        <v>165</v>
      </c>
      <c r="E165" s="215" t="s">
        <v>706</v>
      </c>
      <c r="F165" s="216" t="s">
        <v>1585</v>
      </c>
      <c r="G165" s="217" t="s">
        <v>1546</v>
      </c>
      <c r="H165" s="218">
        <v>1</v>
      </c>
      <c r="I165" s="219"/>
      <c r="J165" s="220">
        <f>ROUND(I165*H165,2)</f>
        <v>0</v>
      </c>
      <c r="K165" s="216" t="s">
        <v>19</v>
      </c>
      <c r="L165" s="46"/>
      <c r="M165" s="221" t="s">
        <v>19</v>
      </c>
      <c r="N165" s="222" t="s">
        <v>43</v>
      </c>
      <c r="O165" s="86"/>
      <c r="P165" s="223">
        <f>O165*H165</f>
        <v>0</v>
      </c>
      <c r="Q165" s="223">
        <v>0</v>
      </c>
      <c r="R165" s="223">
        <f>Q165*H165</f>
        <v>0</v>
      </c>
      <c r="S165" s="223">
        <v>0</v>
      </c>
      <c r="T165" s="224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5" t="s">
        <v>170</v>
      </c>
      <c r="AT165" s="225" t="s">
        <v>165</v>
      </c>
      <c r="AU165" s="225" t="s">
        <v>79</v>
      </c>
      <c r="AY165" s="19" t="s">
        <v>163</v>
      </c>
      <c r="BE165" s="226">
        <f>IF(N165="základní",J165,0)</f>
        <v>0</v>
      </c>
      <c r="BF165" s="226">
        <f>IF(N165="snížená",J165,0)</f>
        <v>0</v>
      </c>
      <c r="BG165" s="226">
        <f>IF(N165="zákl. přenesená",J165,0)</f>
        <v>0</v>
      </c>
      <c r="BH165" s="226">
        <f>IF(N165="sníž. přenesená",J165,0)</f>
        <v>0</v>
      </c>
      <c r="BI165" s="226">
        <f>IF(N165="nulová",J165,0)</f>
        <v>0</v>
      </c>
      <c r="BJ165" s="19" t="s">
        <v>79</v>
      </c>
      <c r="BK165" s="226">
        <f>ROUND(I165*H165,2)</f>
        <v>0</v>
      </c>
      <c r="BL165" s="19" t="s">
        <v>170</v>
      </c>
      <c r="BM165" s="225" t="s">
        <v>659</v>
      </c>
    </row>
    <row r="166" spans="1:47" s="2" customFormat="1" ht="12">
      <c r="A166" s="40"/>
      <c r="B166" s="41"/>
      <c r="C166" s="42"/>
      <c r="D166" s="227" t="s">
        <v>172</v>
      </c>
      <c r="E166" s="42"/>
      <c r="F166" s="228" t="s">
        <v>1585</v>
      </c>
      <c r="G166" s="42"/>
      <c r="H166" s="42"/>
      <c r="I166" s="229"/>
      <c r="J166" s="42"/>
      <c r="K166" s="42"/>
      <c r="L166" s="46"/>
      <c r="M166" s="230"/>
      <c r="N166" s="231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172</v>
      </c>
      <c r="AU166" s="19" t="s">
        <v>79</v>
      </c>
    </row>
    <row r="167" spans="1:65" s="2" customFormat="1" ht="21.75" customHeight="1">
      <c r="A167" s="40"/>
      <c r="B167" s="41"/>
      <c r="C167" s="214" t="s">
        <v>405</v>
      </c>
      <c r="D167" s="214" t="s">
        <v>165</v>
      </c>
      <c r="E167" s="215" t="s">
        <v>713</v>
      </c>
      <c r="F167" s="216" t="s">
        <v>1586</v>
      </c>
      <c r="G167" s="217" t="s">
        <v>1546</v>
      </c>
      <c r="H167" s="218">
        <v>1</v>
      </c>
      <c r="I167" s="219"/>
      <c r="J167" s="220">
        <f>ROUND(I167*H167,2)</f>
        <v>0</v>
      </c>
      <c r="K167" s="216" t="s">
        <v>19</v>
      </c>
      <c r="L167" s="46"/>
      <c r="M167" s="221" t="s">
        <v>19</v>
      </c>
      <c r="N167" s="222" t="s">
        <v>43</v>
      </c>
      <c r="O167" s="86"/>
      <c r="P167" s="223">
        <f>O167*H167</f>
        <v>0</v>
      </c>
      <c r="Q167" s="223">
        <v>0</v>
      </c>
      <c r="R167" s="223">
        <f>Q167*H167</f>
        <v>0</v>
      </c>
      <c r="S167" s="223">
        <v>0</v>
      </c>
      <c r="T167" s="224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5" t="s">
        <v>170</v>
      </c>
      <c r="AT167" s="225" t="s">
        <v>165</v>
      </c>
      <c r="AU167" s="225" t="s">
        <v>79</v>
      </c>
      <c r="AY167" s="19" t="s">
        <v>163</v>
      </c>
      <c r="BE167" s="226">
        <f>IF(N167="základní",J167,0)</f>
        <v>0</v>
      </c>
      <c r="BF167" s="226">
        <f>IF(N167="snížená",J167,0)</f>
        <v>0</v>
      </c>
      <c r="BG167" s="226">
        <f>IF(N167="zákl. přenesená",J167,0)</f>
        <v>0</v>
      </c>
      <c r="BH167" s="226">
        <f>IF(N167="sníž. přenesená",J167,0)</f>
        <v>0</v>
      </c>
      <c r="BI167" s="226">
        <f>IF(N167="nulová",J167,0)</f>
        <v>0</v>
      </c>
      <c r="BJ167" s="19" t="s">
        <v>79</v>
      </c>
      <c r="BK167" s="226">
        <f>ROUND(I167*H167,2)</f>
        <v>0</v>
      </c>
      <c r="BL167" s="19" t="s">
        <v>170</v>
      </c>
      <c r="BM167" s="225" t="s">
        <v>674</v>
      </c>
    </row>
    <row r="168" spans="1:47" s="2" customFormat="1" ht="12">
      <c r="A168" s="40"/>
      <c r="B168" s="41"/>
      <c r="C168" s="42"/>
      <c r="D168" s="227" t="s">
        <v>172</v>
      </c>
      <c r="E168" s="42"/>
      <c r="F168" s="228" t="s">
        <v>1586</v>
      </c>
      <c r="G168" s="42"/>
      <c r="H168" s="42"/>
      <c r="I168" s="229"/>
      <c r="J168" s="42"/>
      <c r="K168" s="42"/>
      <c r="L168" s="46"/>
      <c r="M168" s="230"/>
      <c r="N168" s="231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172</v>
      </c>
      <c r="AU168" s="19" t="s">
        <v>79</v>
      </c>
    </row>
    <row r="169" spans="1:65" s="2" customFormat="1" ht="16.5" customHeight="1">
      <c r="A169" s="40"/>
      <c r="B169" s="41"/>
      <c r="C169" s="214" t="s">
        <v>412</v>
      </c>
      <c r="D169" s="214" t="s">
        <v>165</v>
      </c>
      <c r="E169" s="215" t="s">
        <v>720</v>
      </c>
      <c r="F169" s="216" t="s">
        <v>1587</v>
      </c>
      <c r="G169" s="217" t="s">
        <v>1546</v>
      </c>
      <c r="H169" s="218">
        <v>1</v>
      </c>
      <c r="I169" s="219"/>
      <c r="J169" s="220">
        <f>ROUND(I169*H169,2)</f>
        <v>0</v>
      </c>
      <c r="K169" s="216" t="s">
        <v>19</v>
      </c>
      <c r="L169" s="46"/>
      <c r="M169" s="221" t="s">
        <v>19</v>
      </c>
      <c r="N169" s="222" t="s">
        <v>43</v>
      </c>
      <c r="O169" s="86"/>
      <c r="P169" s="223">
        <f>O169*H169</f>
        <v>0</v>
      </c>
      <c r="Q169" s="223">
        <v>0</v>
      </c>
      <c r="R169" s="223">
        <f>Q169*H169</f>
        <v>0</v>
      </c>
      <c r="S169" s="223">
        <v>0</v>
      </c>
      <c r="T169" s="224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5" t="s">
        <v>170</v>
      </c>
      <c r="AT169" s="225" t="s">
        <v>165</v>
      </c>
      <c r="AU169" s="225" t="s">
        <v>79</v>
      </c>
      <c r="AY169" s="19" t="s">
        <v>163</v>
      </c>
      <c r="BE169" s="226">
        <f>IF(N169="základní",J169,0)</f>
        <v>0</v>
      </c>
      <c r="BF169" s="226">
        <f>IF(N169="snížená",J169,0)</f>
        <v>0</v>
      </c>
      <c r="BG169" s="226">
        <f>IF(N169="zákl. přenesená",J169,0)</f>
        <v>0</v>
      </c>
      <c r="BH169" s="226">
        <f>IF(N169="sníž. přenesená",J169,0)</f>
        <v>0</v>
      </c>
      <c r="BI169" s="226">
        <f>IF(N169="nulová",J169,0)</f>
        <v>0</v>
      </c>
      <c r="BJ169" s="19" t="s">
        <v>79</v>
      </c>
      <c r="BK169" s="226">
        <f>ROUND(I169*H169,2)</f>
        <v>0</v>
      </c>
      <c r="BL169" s="19" t="s">
        <v>170</v>
      </c>
      <c r="BM169" s="225" t="s">
        <v>687</v>
      </c>
    </row>
    <row r="170" spans="1:47" s="2" customFormat="1" ht="12">
      <c r="A170" s="40"/>
      <c r="B170" s="41"/>
      <c r="C170" s="42"/>
      <c r="D170" s="227" t="s">
        <v>172</v>
      </c>
      <c r="E170" s="42"/>
      <c r="F170" s="228" t="s">
        <v>1587</v>
      </c>
      <c r="G170" s="42"/>
      <c r="H170" s="42"/>
      <c r="I170" s="229"/>
      <c r="J170" s="42"/>
      <c r="K170" s="42"/>
      <c r="L170" s="46"/>
      <c r="M170" s="230"/>
      <c r="N170" s="231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172</v>
      </c>
      <c r="AU170" s="19" t="s">
        <v>79</v>
      </c>
    </row>
    <row r="171" spans="1:65" s="2" customFormat="1" ht="78" customHeight="1">
      <c r="A171" s="40"/>
      <c r="B171" s="41"/>
      <c r="C171" s="214" t="s">
        <v>420</v>
      </c>
      <c r="D171" s="214" t="s">
        <v>165</v>
      </c>
      <c r="E171" s="215" t="s">
        <v>730</v>
      </c>
      <c r="F171" s="216" t="s">
        <v>1588</v>
      </c>
      <c r="G171" s="217" t="s">
        <v>1546</v>
      </c>
      <c r="H171" s="218">
        <v>1</v>
      </c>
      <c r="I171" s="219"/>
      <c r="J171" s="220">
        <f>ROUND(I171*H171,2)</f>
        <v>0</v>
      </c>
      <c r="K171" s="216" t="s">
        <v>19</v>
      </c>
      <c r="L171" s="46"/>
      <c r="M171" s="221" t="s">
        <v>19</v>
      </c>
      <c r="N171" s="222" t="s">
        <v>43</v>
      </c>
      <c r="O171" s="86"/>
      <c r="P171" s="223">
        <f>O171*H171</f>
        <v>0</v>
      </c>
      <c r="Q171" s="223">
        <v>0</v>
      </c>
      <c r="R171" s="223">
        <f>Q171*H171</f>
        <v>0</v>
      </c>
      <c r="S171" s="223">
        <v>0</v>
      </c>
      <c r="T171" s="224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5" t="s">
        <v>170</v>
      </c>
      <c r="AT171" s="225" t="s">
        <v>165</v>
      </c>
      <c r="AU171" s="225" t="s">
        <v>79</v>
      </c>
      <c r="AY171" s="19" t="s">
        <v>163</v>
      </c>
      <c r="BE171" s="226">
        <f>IF(N171="základní",J171,0)</f>
        <v>0</v>
      </c>
      <c r="BF171" s="226">
        <f>IF(N171="snížená",J171,0)</f>
        <v>0</v>
      </c>
      <c r="BG171" s="226">
        <f>IF(N171="zákl. přenesená",J171,0)</f>
        <v>0</v>
      </c>
      <c r="BH171" s="226">
        <f>IF(N171="sníž. přenesená",J171,0)</f>
        <v>0</v>
      </c>
      <c r="BI171" s="226">
        <f>IF(N171="nulová",J171,0)</f>
        <v>0</v>
      </c>
      <c r="BJ171" s="19" t="s">
        <v>79</v>
      </c>
      <c r="BK171" s="226">
        <f>ROUND(I171*H171,2)</f>
        <v>0</v>
      </c>
      <c r="BL171" s="19" t="s">
        <v>170</v>
      </c>
      <c r="BM171" s="225" t="s">
        <v>713</v>
      </c>
    </row>
    <row r="172" spans="1:47" s="2" customFormat="1" ht="12">
      <c r="A172" s="40"/>
      <c r="B172" s="41"/>
      <c r="C172" s="42"/>
      <c r="D172" s="227" t="s">
        <v>172</v>
      </c>
      <c r="E172" s="42"/>
      <c r="F172" s="228" t="s">
        <v>1589</v>
      </c>
      <c r="G172" s="42"/>
      <c r="H172" s="42"/>
      <c r="I172" s="229"/>
      <c r="J172" s="42"/>
      <c r="K172" s="42"/>
      <c r="L172" s="46"/>
      <c r="M172" s="270"/>
      <c r="N172" s="271"/>
      <c r="O172" s="272"/>
      <c r="P172" s="272"/>
      <c r="Q172" s="272"/>
      <c r="R172" s="272"/>
      <c r="S172" s="272"/>
      <c r="T172" s="273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172</v>
      </c>
      <c r="AU172" s="19" t="s">
        <v>79</v>
      </c>
    </row>
    <row r="173" spans="1:31" s="2" customFormat="1" ht="6.95" customHeight="1">
      <c r="A173" s="40"/>
      <c r="B173" s="61"/>
      <c r="C173" s="62"/>
      <c r="D173" s="62"/>
      <c r="E173" s="62"/>
      <c r="F173" s="62"/>
      <c r="G173" s="62"/>
      <c r="H173" s="62"/>
      <c r="I173" s="62"/>
      <c r="J173" s="62"/>
      <c r="K173" s="62"/>
      <c r="L173" s="46"/>
      <c r="M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</row>
  </sheetData>
  <sheetProtection password="CC35" sheet="1" objects="1" scenarios="1" formatColumns="0" formatRows="0" autoFilter="0"/>
  <autoFilter ref="C89:K17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8:H78"/>
    <mergeCell ref="E80:H80"/>
    <mergeCell ref="E82:H8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103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81</v>
      </c>
    </row>
    <row r="4" spans="2:46" s="1" customFormat="1" ht="24.95" customHeight="1">
      <c r="B4" s="22"/>
      <c r="D4" s="142" t="s">
        <v>116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Rekonstrukce školní jídelny ZŠ Špičák R2</v>
      </c>
      <c r="F7" s="144"/>
      <c r="G7" s="144"/>
      <c r="H7" s="144"/>
      <c r="L7" s="22"/>
    </row>
    <row r="8" spans="2:12" s="1" customFormat="1" ht="12" customHeight="1">
      <c r="B8" s="22"/>
      <c r="D8" s="144" t="s">
        <v>117</v>
      </c>
      <c r="L8" s="22"/>
    </row>
    <row r="9" spans="1:31" s="2" customFormat="1" ht="16.5" customHeight="1">
      <c r="A9" s="40"/>
      <c r="B9" s="46"/>
      <c r="C9" s="40"/>
      <c r="D9" s="40"/>
      <c r="E9" s="145" t="s">
        <v>3102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1522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3274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32</v>
      </c>
      <c r="G14" s="40"/>
      <c r="H14" s="40"/>
      <c r="I14" s="144" t="s">
        <v>23</v>
      </c>
      <c r="J14" s="148" t="str">
        <f>'Rekapitulace stavby'!AN8</f>
        <v>5. 3. 2024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tr">
        <f>IF('Rekapitulace stavby'!AN10="","",'Rekapitulace stavby'!AN10)</f>
        <v/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>Město Č. Lípa</v>
      </c>
      <c r="F17" s="40"/>
      <c r="G17" s="40"/>
      <c r="H17" s="40"/>
      <c r="I17" s="144" t="s">
        <v>28</v>
      </c>
      <c r="J17" s="135" t="str">
        <f>IF('Rekapitulace stavby'!AN11="","",'Rekapitulace stavby'!AN11)</f>
        <v/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29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28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31</v>
      </c>
      <c r="E22" s="40"/>
      <c r="F22" s="40"/>
      <c r="G22" s="40"/>
      <c r="H22" s="40"/>
      <c r="I22" s="144" t="s">
        <v>26</v>
      </c>
      <c r="J22" s="135" t="str">
        <f>IF('Rekapitulace stavby'!AN16="","",'Rekapitulace stavby'!AN16)</f>
        <v/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 xml:space="preserve"> </v>
      </c>
      <c r="F23" s="40"/>
      <c r="G23" s="40"/>
      <c r="H23" s="40"/>
      <c r="I23" s="144" t="s">
        <v>28</v>
      </c>
      <c r="J23" s="135" t="str">
        <f>IF('Rekapitulace stavby'!AN17="","",'Rekapitulace stavby'!AN17)</f>
        <v/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34</v>
      </c>
      <c r="E25" s="40"/>
      <c r="F25" s="40"/>
      <c r="G25" s="40"/>
      <c r="H25" s="40"/>
      <c r="I25" s="144" t="s">
        <v>26</v>
      </c>
      <c r="J25" s="135" t="str">
        <f>IF('Rekapitulace stavby'!AN19="","",'Rekapitulace stavby'!AN19)</f>
        <v/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>J. Nešněra</v>
      </c>
      <c r="F26" s="40"/>
      <c r="G26" s="40"/>
      <c r="H26" s="40"/>
      <c r="I26" s="144" t="s">
        <v>28</v>
      </c>
      <c r="J26" s="135" t="str">
        <f>IF('Rekapitulace stavby'!AN20="","",'Rekapitulace stavby'!AN20)</f>
        <v/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36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38</v>
      </c>
      <c r="E32" s="40"/>
      <c r="F32" s="40"/>
      <c r="G32" s="40"/>
      <c r="H32" s="40"/>
      <c r="I32" s="40"/>
      <c r="J32" s="155">
        <f>ROUND(J94,2)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40</v>
      </c>
      <c r="G34" s="40"/>
      <c r="H34" s="40"/>
      <c r="I34" s="156" t="s">
        <v>39</v>
      </c>
      <c r="J34" s="156" t="s">
        <v>41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42</v>
      </c>
      <c r="E35" s="144" t="s">
        <v>43</v>
      </c>
      <c r="F35" s="158">
        <f>ROUND((SUM(BE94:BE359)),2)</f>
        <v>0</v>
      </c>
      <c r="G35" s="40"/>
      <c r="H35" s="40"/>
      <c r="I35" s="159">
        <v>0.21</v>
      </c>
      <c r="J35" s="158">
        <f>ROUND(((SUM(BE94:BE359))*I35),2)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44</v>
      </c>
      <c r="F36" s="158">
        <f>ROUND((SUM(BF94:BF359)),2)</f>
        <v>0</v>
      </c>
      <c r="G36" s="40"/>
      <c r="H36" s="40"/>
      <c r="I36" s="159">
        <v>0.15</v>
      </c>
      <c r="J36" s="158">
        <f>ROUND(((SUM(BF94:BF359))*I36),2)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45</v>
      </c>
      <c r="F37" s="158">
        <f>ROUND((SUM(BG94:BG359)),2)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46</v>
      </c>
      <c r="F38" s="158">
        <f>ROUND((SUM(BH94:BH359)),2)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47</v>
      </c>
      <c r="F39" s="158">
        <f>ROUND((SUM(BI94:BI359)),2)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48</v>
      </c>
      <c r="E41" s="162"/>
      <c r="F41" s="162"/>
      <c r="G41" s="163" t="s">
        <v>49</v>
      </c>
      <c r="H41" s="164" t="s">
        <v>50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119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Rekonstrukce školní jídelny ZŠ Špičák R2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117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3102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1522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03b - VZT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 </v>
      </c>
      <c r="G56" s="42"/>
      <c r="H56" s="42"/>
      <c r="I56" s="34" t="s">
        <v>23</v>
      </c>
      <c r="J56" s="74" t="str">
        <f>IF(J14="","",J14)</f>
        <v>5. 3. 2024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Město Č. Lípa</v>
      </c>
      <c r="G58" s="42"/>
      <c r="H58" s="42"/>
      <c r="I58" s="34" t="s">
        <v>31</v>
      </c>
      <c r="J58" s="38" t="str">
        <f>E23</f>
        <v xml:space="preserve"> 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34</v>
      </c>
      <c r="J59" s="38" t="str">
        <f>E26</f>
        <v>J. Nešněra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120</v>
      </c>
      <c r="D61" s="173"/>
      <c r="E61" s="173"/>
      <c r="F61" s="173"/>
      <c r="G61" s="173"/>
      <c r="H61" s="173"/>
      <c r="I61" s="173"/>
      <c r="J61" s="174" t="s">
        <v>121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70</v>
      </c>
      <c r="D63" s="42"/>
      <c r="E63" s="42"/>
      <c r="F63" s="42"/>
      <c r="G63" s="42"/>
      <c r="H63" s="42"/>
      <c r="I63" s="42"/>
      <c r="J63" s="104">
        <f>J94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122</v>
      </c>
    </row>
    <row r="64" spans="1:31" s="9" customFormat="1" ht="24.95" customHeight="1">
      <c r="A64" s="9"/>
      <c r="B64" s="176"/>
      <c r="C64" s="177"/>
      <c r="D64" s="178" t="s">
        <v>3275</v>
      </c>
      <c r="E64" s="179"/>
      <c r="F64" s="179"/>
      <c r="G64" s="179"/>
      <c r="H64" s="179"/>
      <c r="I64" s="179"/>
      <c r="J64" s="180">
        <f>J95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6"/>
      <c r="C65" s="177"/>
      <c r="D65" s="178" t="s">
        <v>3276</v>
      </c>
      <c r="E65" s="179"/>
      <c r="F65" s="179"/>
      <c r="G65" s="179"/>
      <c r="H65" s="179"/>
      <c r="I65" s="179"/>
      <c r="J65" s="180">
        <f>J194</f>
        <v>0</v>
      </c>
      <c r="K65" s="177"/>
      <c r="L65" s="18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6"/>
      <c r="C66" s="177"/>
      <c r="D66" s="178" t="s">
        <v>3277</v>
      </c>
      <c r="E66" s="179"/>
      <c r="F66" s="179"/>
      <c r="G66" s="179"/>
      <c r="H66" s="179"/>
      <c r="I66" s="179"/>
      <c r="J66" s="180">
        <f>J239</f>
        <v>0</v>
      </c>
      <c r="K66" s="177"/>
      <c r="L66" s="18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76"/>
      <c r="C67" s="177"/>
      <c r="D67" s="178" t="s">
        <v>3278</v>
      </c>
      <c r="E67" s="179"/>
      <c r="F67" s="179"/>
      <c r="G67" s="179"/>
      <c r="H67" s="179"/>
      <c r="I67" s="179"/>
      <c r="J67" s="180">
        <f>J262</f>
        <v>0</v>
      </c>
      <c r="K67" s="177"/>
      <c r="L67" s="18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76"/>
      <c r="C68" s="177"/>
      <c r="D68" s="178" t="s">
        <v>3279</v>
      </c>
      <c r="E68" s="179"/>
      <c r="F68" s="179"/>
      <c r="G68" s="179"/>
      <c r="H68" s="179"/>
      <c r="I68" s="179"/>
      <c r="J68" s="180">
        <f>J283</f>
        <v>0</v>
      </c>
      <c r="K68" s="177"/>
      <c r="L68" s="181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6"/>
      <c r="C69" s="177"/>
      <c r="D69" s="178" t="s">
        <v>3280</v>
      </c>
      <c r="E69" s="179"/>
      <c r="F69" s="179"/>
      <c r="G69" s="179"/>
      <c r="H69" s="179"/>
      <c r="I69" s="179"/>
      <c r="J69" s="180">
        <f>J304</f>
        <v>0</v>
      </c>
      <c r="K69" s="177"/>
      <c r="L69" s="181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6"/>
      <c r="C70" s="177"/>
      <c r="D70" s="178" t="s">
        <v>3281</v>
      </c>
      <c r="E70" s="179"/>
      <c r="F70" s="179"/>
      <c r="G70" s="179"/>
      <c r="H70" s="179"/>
      <c r="I70" s="179"/>
      <c r="J70" s="180">
        <f>J327</f>
        <v>0</v>
      </c>
      <c r="K70" s="177"/>
      <c r="L70" s="181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76"/>
      <c r="C71" s="177"/>
      <c r="D71" s="178" t="s">
        <v>3281</v>
      </c>
      <c r="E71" s="179"/>
      <c r="F71" s="179"/>
      <c r="G71" s="179"/>
      <c r="H71" s="179"/>
      <c r="I71" s="179"/>
      <c r="J71" s="180">
        <f>J346</f>
        <v>0</v>
      </c>
      <c r="K71" s="177"/>
      <c r="L71" s="181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9" customFormat="1" ht="24.95" customHeight="1">
      <c r="A72" s="9"/>
      <c r="B72" s="176"/>
      <c r="C72" s="177"/>
      <c r="D72" s="178" t="s">
        <v>3282</v>
      </c>
      <c r="E72" s="179"/>
      <c r="F72" s="179"/>
      <c r="G72" s="179"/>
      <c r="H72" s="179"/>
      <c r="I72" s="179"/>
      <c r="J72" s="180">
        <f>J353</f>
        <v>0</v>
      </c>
      <c r="K72" s="177"/>
      <c r="L72" s="181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2" customFormat="1" ht="21.8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8" spans="1:31" s="2" customFormat="1" ht="6.95" customHeight="1">
      <c r="A78" s="40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4.95" customHeight="1">
      <c r="A79" s="40"/>
      <c r="B79" s="41"/>
      <c r="C79" s="25" t="s">
        <v>148</v>
      </c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16</v>
      </c>
      <c r="D81" s="42"/>
      <c r="E81" s="42"/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171" t="str">
        <f>E7</f>
        <v>Rekonstrukce školní jídelny ZŠ Špičák R2</v>
      </c>
      <c r="F82" s="34"/>
      <c r="G82" s="34"/>
      <c r="H82" s="34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2:12" s="1" customFormat="1" ht="12" customHeight="1">
      <c r="B83" s="23"/>
      <c r="C83" s="34" t="s">
        <v>117</v>
      </c>
      <c r="D83" s="24"/>
      <c r="E83" s="24"/>
      <c r="F83" s="24"/>
      <c r="G83" s="24"/>
      <c r="H83" s="24"/>
      <c r="I83" s="24"/>
      <c r="J83" s="24"/>
      <c r="K83" s="24"/>
      <c r="L83" s="22"/>
    </row>
    <row r="84" spans="1:31" s="2" customFormat="1" ht="16.5" customHeight="1">
      <c r="A84" s="40"/>
      <c r="B84" s="41"/>
      <c r="C84" s="42"/>
      <c r="D84" s="42"/>
      <c r="E84" s="171" t="s">
        <v>3102</v>
      </c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1522</v>
      </c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71" t="str">
        <f>E11</f>
        <v>03b - VZT</v>
      </c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21</v>
      </c>
      <c r="D88" s="42"/>
      <c r="E88" s="42"/>
      <c r="F88" s="29" t="str">
        <f>F14</f>
        <v xml:space="preserve"> </v>
      </c>
      <c r="G88" s="42"/>
      <c r="H88" s="42"/>
      <c r="I88" s="34" t="s">
        <v>23</v>
      </c>
      <c r="J88" s="74" t="str">
        <f>IF(J14="","",J14)</f>
        <v>5. 3. 2024</v>
      </c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25</v>
      </c>
      <c r="D90" s="42"/>
      <c r="E90" s="42"/>
      <c r="F90" s="29" t="str">
        <f>E17</f>
        <v>Město Č. Lípa</v>
      </c>
      <c r="G90" s="42"/>
      <c r="H90" s="42"/>
      <c r="I90" s="34" t="s">
        <v>31</v>
      </c>
      <c r="J90" s="38" t="str">
        <f>E23</f>
        <v xml:space="preserve"> </v>
      </c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29</v>
      </c>
      <c r="D91" s="42"/>
      <c r="E91" s="42"/>
      <c r="F91" s="29" t="str">
        <f>IF(E20="","",E20)</f>
        <v>Vyplň údaj</v>
      </c>
      <c r="G91" s="42"/>
      <c r="H91" s="42"/>
      <c r="I91" s="34" t="s">
        <v>34</v>
      </c>
      <c r="J91" s="38" t="str">
        <f>E26</f>
        <v>J. Nešněra</v>
      </c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0.3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11" customFormat="1" ht="29.25" customHeight="1">
      <c r="A93" s="187"/>
      <c r="B93" s="188"/>
      <c r="C93" s="189" t="s">
        <v>149</v>
      </c>
      <c r="D93" s="190" t="s">
        <v>57</v>
      </c>
      <c r="E93" s="190" t="s">
        <v>53</v>
      </c>
      <c r="F93" s="190" t="s">
        <v>54</v>
      </c>
      <c r="G93" s="190" t="s">
        <v>150</v>
      </c>
      <c r="H93" s="190" t="s">
        <v>151</v>
      </c>
      <c r="I93" s="190" t="s">
        <v>152</v>
      </c>
      <c r="J93" s="190" t="s">
        <v>121</v>
      </c>
      <c r="K93" s="191" t="s">
        <v>153</v>
      </c>
      <c r="L93" s="192"/>
      <c r="M93" s="94" t="s">
        <v>19</v>
      </c>
      <c r="N93" s="95" t="s">
        <v>42</v>
      </c>
      <c r="O93" s="95" t="s">
        <v>154</v>
      </c>
      <c r="P93" s="95" t="s">
        <v>155</v>
      </c>
      <c r="Q93" s="95" t="s">
        <v>156</v>
      </c>
      <c r="R93" s="95" t="s">
        <v>157</v>
      </c>
      <c r="S93" s="95" t="s">
        <v>158</v>
      </c>
      <c r="T93" s="96" t="s">
        <v>159</v>
      </c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</row>
    <row r="94" spans="1:63" s="2" customFormat="1" ht="22.8" customHeight="1">
      <c r="A94" s="40"/>
      <c r="B94" s="41"/>
      <c r="C94" s="101" t="s">
        <v>160</v>
      </c>
      <c r="D94" s="42"/>
      <c r="E94" s="42"/>
      <c r="F94" s="42"/>
      <c r="G94" s="42"/>
      <c r="H94" s="42"/>
      <c r="I94" s="42"/>
      <c r="J94" s="193">
        <f>BK94</f>
        <v>0</v>
      </c>
      <c r="K94" s="42"/>
      <c r="L94" s="46"/>
      <c r="M94" s="97"/>
      <c r="N94" s="194"/>
      <c r="O94" s="98"/>
      <c r="P94" s="195">
        <f>P95+P194+P239+P262+P283+P304+P327+P346+P353</f>
        <v>0</v>
      </c>
      <c r="Q94" s="98"/>
      <c r="R94" s="195">
        <f>R95+R194+R239+R262+R283+R304+R327+R346+R353</f>
        <v>0</v>
      </c>
      <c r="S94" s="98"/>
      <c r="T94" s="196">
        <f>T95+T194+T239+T262+T283+T304+T327+T346+T353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71</v>
      </c>
      <c r="AU94" s="19" t="s">
        <v>122</v>
      </c>
      <c r="BK94" s="197">
        <f>BK95+BK194+BK239+BK262+BK283+BK304+BK327+BK346+BK353</f>
        <v>0</v>
      </c>
    </row>
    <row r="95" spans="1:63" s="12" customFormat="1" ht="25.9" customHeight="1">
      <c r="A95" s="12"/>
      <c r="B95" s="198"/>
      <c r="C95" s="199"/>
      <c r="D95" s="200" t="s">
        <v>71</v>
      </c>
      <c r="E95" s="201" t="s">
        <v>3283</v>
      </c>
      <c r="F95" s="201" t="s">
        <v>3284</v>
      </c>
      <c r="G95" s="199"/>
      <c r="H95" s="199"/>
      <c r="I95" s="202"/>
      <c r="J95" s="203">
        <f>BK95</f>
        <v>0</v>
      </c>
      <c r="K95" s="199"/>
      <c r="L95" s="204"/>
      <c r="M95" s="205"/>
      <c r="N95" s="206"/>
      <c r="O95" s="206"/>
      <c r="P95" s="207">
        <f>SUM(P96:P193)</f>
        <v>0</v>
      </c>
      <c r="Q95" s="206"/>
      <c r="R95" s="207">
        <f>SUM(R96:R193)</f>
        <v>0</v>
      </c>
      <c r="S95" s="206"/>
      <c r="T95" s="208">
        <f>SUM(T96:T193)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9" t="s">
        <v>79</v>
      </c>
      <c r="AT95" s="210" t="s">
        <v>71</v>
      </c>
      <c r="AU95" s="210" t="s">
        <v>72</v>
      </c>
      <c r="AY95" s="209" t="s">
        <v>163</v>
      </c>
      <c r="BK95" s="211">
        <f>SUM(BK96:BK193)</f>
        <v>0</v>
      </c>
    </row>
    <row r="96" spans="1:65" s="2" customFormat="1" ht="78" customHeight="1">
      <c r="A96" s="40"/>
      <c r="B96" s="41"/>
      <c r="C96" s="214" t="s">
        <v>79</v>
      </c>
      <c r="D96" s="214" t="s">
        <v>165</v>
      </c>
      <c r="E96" s="215" t="s">
        <v>3285</v>
      </c>
      <c r="F96" s="216" t="s">
        <v>3286</v>
      </c>
      <c r="G96" s="217" t="s">
        <v>1532</v>
      </c>
      <c r="H96" s="218">
        <v>1</v>
      </c>
      <c r="I96" s="219"/>
      <c r="J96" s="220">
        <f>ROUND(I96*H96,2)</f>
        <v>0</v>
      </c>
      <c r="K96" s="216" t="s">
        <v>19</v>
      </c>
      <c r="L96" s="46"/>
      <c r="M96" s="221" t="s">
        <v>19</v>
      </c>
      <c r="N96" s="222" t="s">
        <v>43</v>
      </c>
      <c r="O96" s="86"/>
      <c r="P96" s="223">
        <f>O96*H96</f>
        <v>0</v>
      </c>
      <c r="Q96" s="223">
        <v>0</v>
      </c>
      <c r="R96" s="223">
        <f>Q96*H96</f>
        <v>0</v>
      </c>
      <c r="S96" s="223">
        <v>0</v>
      </c>
      <c r="T96" s="224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5" t="s">
        <v>170</v>
      </c>
      <c r="AT96" s="225" t="s">
        <v>165</v>
      </c>
      <c r="AU96" s="225" t="s">
        <v>79</v>
      </c>
      <c r="AY96" s="19" t="s">
        <v>163</v>
      </c>
      <c r="BE96" s="226">
        <f>IF(N96="základní",J96,0)</f>
        <v>0</v>
      </c>
      <c r="BF96" s="226">
        <f>IF(N96="snížená",J96,0)</f>
        <v>0</v>
      </c>
      <c r="BG96" s="226">
        <f>IF(N96="zákl. přenesená",J96,0)</f>
        <v>0</v>
      </c>
      <c r="BH96" s="226">
        <f>IF(N96="sníž. přenesená",J96,0)</f>
        <v>0</v>
      </c>
      <c r="BI96" s="226">
        <f>IF(N96="nulová",J96,0)</f>
        <v>0</v>
      </c>
      <c r="BJ96" s="19" t="s">
        <v>79</v>
      </c>
      <c r="BK96" s="226">
        <f>ROUND(I96*H96,2)</f>
        <v>0</v>
      </c>
      <c r="BL96" s="19" t="s">
        <v>170</v>
      </c>
      <c r="BM96" s="225" t="s">
        <v>81</v>
      </c>
    </row>
    <row r="97" spans="1:47" s="2" customFormat="1" ht="12">
      <c r="A97" s="40"/>
      <c r="B97" s="41"/>
      <c r="C97" s="42"/>
      <c r="D97" s="227" t="s">
        <v>172</v>
      </c>
      <c r="E97" s="42"/>
      <c r="F97" s="228" t="s">
        <v>3287</v>
      </c>
      <c r="G97" s="42"/>
      <c r="H97" s="42"/>
      <c r="I97" s="229"/>
      <c r="J97" s="42"/>
      <c r="K97" s="42"/>
      <c r="L97" s="46"/>
      <c r="M97" s="230"/>
      <c r="N97" s="231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172</v>
      </c>
      <c r="AU97" s="19" t="s">
        <v>79</v>
      </c>
    </row>
    <row r="98" spans="1:65" s="2" customFormat="1" ht="76.35" customHeight="1">
      <c r="A98" s="40"/>
      <c r="B98" s="41"/>
      <c r="C98" s="214" t="s">
        <v>81</v>
      </c>
      <c r="D98" s="214" t="s">
        <v>165</v>
      </c>
      <c r="E98" s="215" t="s">
        <v>3288</v>
      </c>
      <c r="F98" s="216" t="s">
        <v>3289</v>
      </c>
      <c r="G98" s="217" t="s">
        <v>1532</v>
      </c>
      <c r="H98" s="218">
        <v>1</v>
      </c>
      <c r="I98" s="219"/>
      <c r="J98" s="220">
        <f>ROUND(I98*H98,2)</f>
        <v>0</v>
      </c>
      <c r="K98" s="216" t="s">
        <v>19</v>
      </c>
      <c r="L98" s="46"/>
      <c r="M98" s="221" t="s">
        <v>19</v>
      </c>
      <c r="N98" s="222" t="s">
        <v>43</v>
      </c>
      <c r="O98" s="86"/>
      <c r="P98" s="223">
        <f>O98*H98</f>
        <v>0</v>
      </c>
      <c r="Q98" s="223">
        <v>0</v>
      </c>
      <c r="R98" s="223">
        <f>Q98*H98</f>
        <v>0</v>
      </c>
      <c r="S98" s="223">
        <v>0</v>
      </c>
      <c r="T98" s="224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5" t="s">
        <v>170</v>
      </c>
      <c r="AT98" s="225" t="s">
        <v>165</v>
      </c>
      <c r="AU98" s="225" t="s">
        <v>79</v>
      </c>
      <c r="AY98" s="19" t="s">
        <v>163</v>
      </c>
      <c r="BE98" s="226">
        <f>IF(N98="základní",J98,0)</f>
        <v>0</v>
      </c>
      <c r="BF98" s="226">
        <f>IF(N98="snížená",J98,0)</f>
        <v>0</v>
      </c>
      <c r="BG98" s="226">
        <f>IF(N98="zákl. přenesená",J98,0)</f>
        <v>0</v>
      </c>
      <c r="BH98" s="226">
        <f>IF(N98="sníž. přenesená",J98,0)</f>
        <v>0</v>
      </c>
      <c r="BI98" s="226">
        <f>IF(N98="nulová",J98,0)</f>
        <v>0</v>
      </c>
      <c r="BJ98" s="19" t="s">
        <v>79</v>
      </c>
      <c r="BK98" s="226">
        <f>ROUND(I98*H98,2)</f>
        <v>0</v>
      </c>
      <c r="BL98" s="19" t="s">
        <v>170</v>
      </c>
      <c r="BM98" s="225" t="s">
        <v>170</v>
      </c>
    </row>
    <row r="99" spans="1:47" s="2" customFormat="1" ht="12">
      <c r="A99" s="40"/>
      <c r="B99" s="41"/>
      <c r="C99" s="42"/>
      <c r="D99" s="227" t="s">
        <v>172</v>
      </c>
      <c r="E99" s="42"/>
      <c r="F99" s="228" t="s">
        <v>3290</v>
      </c>
      <c r="G99" s="42"/>
      <c r="H99" s="42"/>
      <c r="I99" s="229"/>
      <c r="J99" s="42"/>
      <c r="K99" s="42"/>
      <c r="L99" s="46"/>
      <c r="M99" s="230"/>
      <c r="N99" s="231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172</v>
      </c>
      <c r="AU99" s="19" t="s">
        <v>79</v>
      </c>
    </row>
    <row r="100" spans="1:65" s="2" customFormat="1" ht="76.35" customHeight="1">
      <c r="A100" s="40"/>
      <c r="B100" s="41"/>
      <c r="C100" s="214" t="s">
        <v>181</v>
      </c>
      <c r="D100" s="214" t="s">
        <v>165</v>
      </c>
      <c r="E100" s="215" t="s">
        <v>3291</v>
      </c>
      <c r="F100" s="216" t="s">
        <v>3292</v>
      </c>
      <c r="G100" s="217" t="s">
        <v>1532</v>
      </c>
      <c r="H100" s="218">
        <v>1</v>
      </c>
      <c r="I100" s="219"/>
      <c r="J100" s="220">
        <f>ROUND(I100*H100,2)</f>
        <v>0</v>
      </c>
      <c r="K100" s="216" t="s">
        <v>19</v>
      </c>
      <c r="L100" s="46"/>
      <c r="M100" s="221" t="s">
        <v>19</v>
      </c>
      <c r="N100" s="222" t="s">
        <v>43</v>
      </c>
      <c r="O100" s="86"/>
      <c r="P100" s="223">
        <f>O100*H100</f>
        <v>0</v>
      </c>
      <c r="Q100" s="223">
        <v>0</v>
      </c>
      <c r="R100" s="223">
        <f>Q100*H100</f>
        <v>0</v>
      </c>
      <c r="S100" s="223">
        <v>0</v>
      </c>
      <c r="T100" s="224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5" t="s">
        <v>170</v>
      </c>
      <c r="AT100" s="225" t="s">
        <v>165</v>
      </c>
      <c r="AU100" s="225" t="s">
        <v>79</v>
      </c>
      <c r="AY100" s="19" t="s">
        <v>163</v>
      </c>
      <c r="BE100" s="226">
        <f>IF(N100="základní",J100,0)</f>
        <v>0</v>
      </c>
      <c r="BF100" s="226">
        <f>IF(N100="snížená",J100,0)</f>
        <v>0</v>
      </c>
      <c r="BG100" s="226">
        <f>IF(N100="zákl. přenesená",J100,0)</f>
        <v>0</v>
      </c>
      <c r="BH100" s="226">
        <f>IF(N100="sníž. přenesená",J100,0)</f>
        <v>0</v>
      </c>
      <c r="BI100" s="226">
        <f>IF(N100="nulová",J100,0)</f>
        <v>0</v>
      </c>
      <c r="BJ100" s="19" t="s">
        <v>79</v>
      </c>
      <c r="BK100" s="226">
        <f>ROUND(I100*H100,2)</f>
        <v>0</v>
      </c>
      <c r="BL100" s="19" t="s">
        <v>170</v>
      </c>
      <c r="BM100" s="225" t="s">
        <v>208</v>
      </c>
    </row>
    <row r="101" spans="1:47" s="2" customFormat="1" ht="12">
      <c r="A101" s="40"/>
      <c r="B101" s="41"/>
      <c r="C101" s="42"/>
      <c r="D101" s="227" t="s">
        <v>172</v>
      </c>
      <c r="E101" s="42"/>
      <c r="F101" s="228" t="s">
        <v>3293</v>
      </c>
      <c r="G101" s="42"/>
      <c r="H101" s="42"/>
      <c r="I101" s="229"/>
      <c r="J101" s="42"/>
      <c r="K101" s="42"/>
      <c r="L101" s="46"/>
      <c r="M101" s="230"/>
      <c r="N101" s="231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172</v>
      </c>
      <c r="AU101" s="19" t="s">
        <v>79</v>
      </c>
    </row>
    <row r="102" spans="1:65" s="2" customFormat="1" ht="76.35" customHeight="1">
      <c r="A102" s="40"/>
      <c r="B102" s="41"/>
      <c r="C102" s="214" t="s">
        <v>170</v>
      </c>
      <c r="D102" s="214" t="s">
        <v>165</v>
      </c>
      <c r="E102" s="215" t="s">
        <v>3294</v>
      </c>
      <c r="F102" s="216" t="s">
        <v>3295</v>
      </c>
      <c r="G102" s="217" t="s">
        <v>1532</v>
      </c>
      <c r="H102" s="218">
        <v>1</v>
      </c>
      <c r="I102" s="219"/>
      <c r="J102" s="220">
        <f>ROUND(I102*H102,2)</f>
        <v>0</v>
      </c>
      <c r="K102" s="216" t="s">
        <v>19</v>
      </c>
      <c r="L102" s="46"/>
      <c r="M102" s="221" t="s">
        <v>19</v>
      </c>
      <c r="N102" s="222" t="s">
        <v>43</v>
      </c>
      <c r="O102" s="86"/>
      <c r="P102" s="223">
        <f>O102*H102</f>
        <v>0</v>
      </c>
      <c r="Q102" s="223">
        <v>0</v>
      </c>
      <c r="R102" s="223">
        <f>Q102*H102</f>
        <v>0</v>
      </c>
      <c r="S102" s="223">
        <v>0</v>
      </c>
      <c r="T102" s="224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5" t="s">
        <v>170</v>
      </c>
      <c r="AT102" s="225" t="s">
        <v>165</v>
      </c>
      <c r="AU102" s="225" t="s">
        <v>79</v>
      </c>
      <c r="AY102" s="19" t="s">
        <v>163</v>
      </c>
      <c r="BE102" s="226">
        <f>IF(N102="základní",J102,0)</f>
        <v>0</v>
      </c>
      <c r="BF102" s="226">
        <f>IF(N102="snížená",J102,0)</f>
        <v>0</v>
      </c>
      <c r="BG102" s="226">
        <f>IF(N102="zákl. přenesená",J102,0)</f>
        <v>0</v>
      </c>
      <c r="BH102" s="226">
        <f>IF(N102="sníž. přenesená",J102,0)</f>
        <v>0</v>
      </c>
      <c r="BI102" s="226">
        <f>IF(N102="nulová",J102,0)</f>
        <v>0</v>
      </c>
      <c r="BJ102" s="19" t="s">
        <v>79</v>
      </c>
      <c r="BK102" s="226">
        <f>ROUND(I102*H102,2)</f>
        <v>0</v>
      </c>
      <c r="BL102" s="19" t="s">
        <v>170</v>
      </c>
      <c r="BM102" s="225" t="s">
        <v>220</v>
      </c>
    </row>
    <row r="103" spans="1:47" s="2" customFormat="1" ht="12">
      <c r="A103" s="40"/>
      <c r="B103" s="41"/>
      <c r="C103" s="42"/>
      <c r="D103" s="227" t="s">
        <v>172</v>
      </c>
      <c r="E103" s="42"/>
      <c r="F103" s="228" t="s">
        <v>3296</v>
      </c>
      <c r="G103" s="42"/>
      <c r="H103" s="42"/>
      <c r="I103" s="229"/>
      <c r="J103" s="42"/>
      <c r="K103" s="42"/>
      <c r="L103" s="46"/>
      <c r="M103" s="230"/>
      <c r="N103" s="231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172</v>
      </c>
      <c r="AU103" s="19" t="s">
        <v>79</v>
      </c>
    </row>
    <row r="104" spans="1:65" s="2" customFormat="1" ht="76.35" customHeight="1">
      <c r="A104" s="40"/>
      <c r="B104" s="41"/>
      <c r="C104" s="214" t="s">
        <v>198</v>
      </c>
      <c r="D104" s="214" t="s">
        <v>165</v>
      </c>
      <c r="E104" s="215" t="s">
        <v>3297</v>
      </c>
      <c r="F104" s="216" t="s">
        <v>3298</v>
      </c>
      <c r="G104" s="217" t="s">
        <v>1532</v>
      </c>
      <c r="H104" s="218">
        <v>1</v>
      </c>
      <c r="I104" s="219"/>
      <c r="J104" s="220">
        <f>ROUND(I104*H104,2)</f>
        <v>0</v>
      </c>
      <c r="K104" s="216" t="s">
        <v>19</v>
      </c>
      <c r="L104" s="46"/>
      <c r="M104" s="221" t="s">
        <v>19</v>
      </c>
      <c r="N104" s="222" t="s">
        <v>43</v>
      </c>
      <c r="O104" s="86"/>
      <c r="P104" s="223">
        <f>O104*H104</f>
        <v>0</v>
      </c>
      <c r="Q104" s="223">
        <v>0</v>
      </c>
      <c r="R104" s="223">
        <f>Q104*H104</f>
        <v>0</v>
      </c>
      <c r="S104" s="223">
        <v>0</v>
      </c>
      <c r="T104" s="224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5" t="s">
        <v>170</v>
      </c>
      <c r="AT104" s="225" t="s">
        <v>165</v>
      </c>
      <c r="AU104" s="225" t="s">
        <v>79</v>
      </c>
      <c r="AY104" s="19" t="s">
        <v>163</v>
      </c>
      <c r="BE104" s="226">
        <f>IF(N104="základní",J104,0)</f>
        <v>0</v>
      </c>
      <c r="BF104" s="226">
        <f>IF(N104="snížená",J104,0)</f>
        <v>0</v>
      </c>
      <c r="BG104" s="226">
        <f>IF(N104="zákl. přenesená",J104,0)</f>
        <v>0</v>
      </c>
      <c r="BH104" s="226">
        <f>IF(N104="sníž. přenesená",J104,0)</f>
        <v>0</v>
      </c>
      <c r="BI104" s="226">
        <f>IF(N104="nulová",J104,0)</f>
        <v>0</v>
      </c>
      <c r="BJ104" s="19" t="s">
        <v>79</v>
      </c>
      <c r="BK104" s="226">
        <f>ROUND(I104*H104,2)</f>
        <v>0</v>
      </c>
      <c r="BL104" s="19" t="s">
        <v>170</v>
      </c>
      <c r="BM104" s="225" t="s">
        <v>237</v>
      </c>
    </row>
    <row r="105" spans="1:47" s="2" customFormat="1" ht="12">
      <c r="A105" s="40"/>
      <c r="B105" s="41"/>
      <c r="C105" s="42"/>
      <c r="D105" s="227" t="s">
        <v>172</v>
      </c>
      <c r="E105" s="42"/>
      <c r="F105" s="228" t="s">
        <v>3299</v>
      </c>
      <c r="G105" s="42"/>
      <c r="H105" s="42"/>
      <c r="I105" s="229"/>
      <c r="J105" s="42"/>
      <c r="K105" s="42"/>
      <c r="L105" s="46"/>
      <c r="M105" s="230"/>
      <c r="N105" s="231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172</v>
      </c>
      <c r="AU105" s="19" t="s">
        <v>79</v>
      </c>
    </row>
    <row r="106" spans="1:65" s="2" customFormat="1" ht="76.35" customHeight="1">
      <c r="A106" s="40"/>
      <c r="B106" s="41"/>
      <c r="C106" s="214" t="s">
        <v>208</v>
      </c>
      <c r="D106" s="214" t="s">
        <v>165</v>
      </c>
      <c r="E106" s="215" t="s">
        <v>3300</v>
      </c>
      <c r="F106" s="216" t="s">
        <v>3301</v>
      </c>
      <c r="G106" s="217" t="s">
        <v>1532</v>
      </c>
      <c r="H106" s="218">
        <v>1</v>
      </c>
      <c r="I106" s="219"/>
      <c r="J106" s="220">
        <f>ROUND(I106*H106,2)</f>
        <v>0</v>
      </c>
      <c r="K106" s="216" t="s">
        <v>19</v>
      </c>
      <c r="L106" s="46"/>
      <c r="M106" s="221" t="s">
        <v>19</v>
      </c>
      <c r="N106" s="222" t="s">
        <v>43</v>
      </c>
      <c r="O106" s="86"/>
      <c r="P106" s="223">
        <f>O106*H106</f>
        <v>0</v>
      </c>
      <c r="Q106" s="223">
        <v>0</v>
      </c>
      <c r="R106" s="223">
        <f>Q106*H106</f>
        <v>0</v>
      </c>
      <c r="S106" s="223">
        <v>0</v>
      </c>
      <c r="T106" s="224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5" t="s">
        <v>170</v>
      </c>
      <c r="AT106" s="225" t="s">
        <v>165</v>
      </c>
      <c r="AU106" s="225" t="s">
        <v>79</v>
      </c>
      <c r="AY106" s="19" t="s">
        <v>163</v>
      </c>
      <c r="BE106" s="226">
        <f>IF(N106="základní",J106,0)</f>
        <v>0</v>
      </c>
      <c r="BF106" s="226">
        <f>IF(N106="snížená",J106,0)</f>
        <v>0</v>
      </c>
      <c r="BG106" s="226">
        <f>IF(N106="zákl. přenesená",J106,0)</f>
        <v>0</v>
      </c>
      <c r="BH106" s="226">
        <f>IF(N106="sníž. přenesená",J106,0)</f>
        <v>0</v>
      </c>
      <c r="BI106" s="226">
        <f>IF(N106="nulová",J106,0)</f>
        <v>0</v>
      </c>
      <c r="BJ106" s="19" t="s">
        <v>79</v>
      </c>
      <c r="BK106" s="226">
        <f>ROUND(I106*H106,2)</f>
        <v>0</v>
      </c>
      <c r="BL106" s="19" t="s">
        <v>170</v>
      </c>
      <c r="BM106" s="225" t="s">
        <v>252</v>
      </c>
    </row>
    <row r="107" spans="1:47" s="2" customFormat="1" ht="12">
      <c r="A107" s="40"/>
      <c r="B107" s="41"/>
      <c r="C107" s="42"/>
      <c r="D107" s="227" t="s">
        <v>172</v>
      </c>
      <c r="E107" s="42"/>
      <c r="F107" s="228" t="s">
        <v>3302</v>
      </c>
      <c r="G107" s="42"/>
      <c r="H107" s="42"/>
      <c r="I107" s="229"/>
      <c r="J107" s="42"/>
      <c r="K107" s="42"/>
      <c r="L107" s="46"/>
      <c r="M107" s="230"/>
      <c r="N107" s="231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172</v>
      </c>
      <c r="AU107" s="19" t="s">
        <v>79</v>
      </c>
    </row>
    <row r="108" spans="1:65" s="2" customFormat="1" ht="55.5" customHeight="1">
      <c r="A108" s="40"/>
      <c r="B108" s="41"/>
      <c r="C108" s="214" t="s">
        <v>214</v>
      </c>
      <c r="D108" s="214" t="s">
        <v>165</v>
      </c>
      <c r="E108" s="215" t="s">
        <v>3303</v>
      </c>
      <c r="F108" s="216" t="s">
        <v>3304</v>
      </c>
      <c r="G108" s="217" t="s">
        <v>1532</v>
      </c>
      <c r="H108" s="218">
        <v>2</v>
      </c>
      <c r="I108" s="219"/>
      <c r="J108" s="220">
        <f>ROUND(I108*H108,2)</f>
        <v>0</v>
      </c>
      <c r="K108" s="216" t="s">
        <v>19</v>
      </c>
      <c r="L108" s="46"/>
      <c r="M108" s="221" t="s">
        <v>19</v>
      </c>
      <c r="N108" s="222" t="s">
        <v>43</v>
      </c>
      <c r="O108" s="86"/>
      <c r="P108" s="223">
        <f>O108*H108</f>
        <v>0</v>
      </c>
      <c r="Q108" s="223">
        <v>0</v>
      </c>
      <c r="R108" s="223">
        <f>Q108*H108</f>
        <v>0</v>
      </c>
      <c r="S108" s="223">
        <v>0</v>
      </c>
      <c r="T108" s="224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5" t="s">
        <v>170</v>
      </c>
      <c r="AT108" s="225" t="s">
        <v>165</v>
      </c>
      <c r="AU108" s="225" t="s">
        <v>79</v>
      </c>
      <c r="AY108" s="19" t="s">
        <v>163</v>
      </c>
      <c r="BE108" s="226">
        <f>IF(N108="základní",J108,0)</f>
        <v>0</v>
      </c>
      <c r="BF108" s="226">
        <f>IF(N108="snížená",J108,0)</f>
        <v>0</v>
      </c>
      <c r="BG108" s="226">
        <f>IF(N108="zákl. přenesená",J108,0)</f>
        <v>0</v>
      </c>
      <c r="BH108" s="226">
        <f>IF(N108="sníž. přenesená",J108,0)</f>
        <v>0</v>
      </c>
      <c r="BI108" s="226">
        <f>IF(N108="nulová",J108,0)</f>
        <v>0</v>
      </c>
      <c r="BJ108" s="19" t="s">
        <v>79</v>
      </c>
      <c r="BK108" s="226">
        <f>ROUND(I108*H108,2)</f>
        <v>0</v>
      </c>
      <c r="BL108" s="19" t="s">
        <v>170</v>
      </c>
      <c r="BM108" s="225" t="s">
        <v>265</v>
      </c>
    </row>
    <row r="109" spans="1:47" s="2" customFormat="1" ht="12">
      <c r="A109" s="40"/>
      <c r="B109" s="41"/>
      <c r="C109" s="42"/>
      <c r="D109" s="227" t="s">
        <v>172</v>
      </c>
      <c r="E109" s="42"/>
      <c r="F109" s="228" t="s">
        <v>3305</v>
      </c>
      <c r="G109" s="42"/>
      <c r="H109" s="42"/>
      <c r="I109" s="229"/>
      <c r="J109" s="42"/>
      <c r="K109" s="42"/>
      <c r="L109" s="46"/>
      <c r="M109" s="230"/>
      <c r="N109" s="231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172</v>
      </c>
      <c r="AU109" s="19" t="s">
        <v>79</v>
      </c>
    </row>
    <row r="110" spans="1:65" s="2" customFormat="1" ht="55.5" customHeight="1">
      <c r="A110" s="40"/>
      <c r="B110" s="41"/>
      <c r="C110" s="214" t="s">
        <v>220</v>
      </c>
      <c r="D110" s="214" t="s">
        <v>165</v>
      </c>
      <c r="E110" s="215" t="s">
        <v>3306</v>
      </c>
      <c r="F110" s="216" t="s">
        <v>3307</v>
      </c>
      <c r="G110" s="217" t="s">
        <v>1532</v>
      </c>
      <c r="H110" s="218">
        <v>2</v>
      </c>
      <c r="I110" s="219"/>
      <c r="J110" s="220">
        <f>ROUND(I110*H110,2)</f>
        <v>0</v>
      </c>
      <c r="K110" s="216" t="s">
        <v>19</v>
      </c>
      <c r="L110" s="46"/>
      <c r="M110" s="221" t="s">
        <v>19</v>
      </c>
      <c r="N110" s="222" t="s">
        <v>43</v>
      </c>
      <c r="O110" s="86"/>
      <c r="P110" s="223">
        <f>O110*H110</f>
        <v>0</v>
      </c>
      <c r="Q110" s="223">
        <v>0</v>
      </c>
      <c r="R110" s="223">
        <f>Q110*H110</f>
        <v>0</v>
      </c>
      <c r="S110" s="223">
        <v>0</v>
      </c>
      <c r="T110" s="224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5" t="s">
        <v>170</v>
      </c>
      <c r="AT110" s="225" t="s">
        <v>165</v>
      </c>
      <c r="AU110" s="225" t="s">
        <v>79</v>
      </c>
      <c r="AY110" s="19" t="s">
        <v>163</v>
      </c>
      <c r="BE110" s="226">
        <f>IF(N110="základní",J110,0)</f>
        <v>0</v>
      </c>
      <c r="BF110" s="226">
        <f>IF(N110="snížená",J110,0)</f>
        <v>0</v>
      </c>
      <c r="BG110" s="226">
        <f>IF(N110="zákl. přenesená",J110,0)</f>
        <v>0</v>
      </c>
      <c r="BH110" s="226">
        <f>IF(N110="sníž. přenesená",J110,0)</f>
        <v>0</v>
      </c>
      <c r="BI110" s="226">
        <f>IF(N110="nulová",J110,0)</f>
        <v>0</v>
      </c>
      <c r="BJ110" s="19" t="s">
        <v>79</v>
      </c>
      <c r="BK110" s="226">
        <f>ROUND(I110*H110,2)</f>
        <v>0</v>
      </c>
      <c r="BL110" s="19" t="s">
        <v>170</v>
      </c>
      <c r="BM110" s="225" t="s">
        <v>278</v>
      </c>
    </row>
    <row r="111" spans="1:47" s="2" customFormat="1" ht="12">
      <c r="A111" s="40"/>
      <c r="B111" s="41"/>
      <c r="C111" s="42"/>
      <c r="D111" s="227" t="s">
        <v>172</v>
      </c>
      <c r="E111" s="42"/>
      <c r="F111" s="228" t="s">
        <v>3308</v>
      </c>
      <c r="G111" s="42"/>
      <c r="H111" s="42"/>
      <c r="I111" s="229"/>
      <c r="J111" s="42"/>
      <c r="K111" s="42"/>
      <c r="L111" s="46"/>
      <c r="M111" s="230"/>
      <c r="N111" s="231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172</v>
      </c>
      <c r="AU111" s="19" t="s">
        <v>79</v>
      </c>
    </row>
    <row r="112" spans="1:65" s="2" customFormat="1" ht="16.5" customHeight="1">
      <c r="A112" s="40"/>
      <c r="B112" s="41"/>
      <c r="C112" s="214" t="s">
        <v>229</v>
      </c>
      <c r="D112" s="214" t="s">
        <v>165</v>
      </c>
      <c r="E112" s="215" t="s">
        <v>3309</v>
      </c>
      <c r="F112" s="216" t="s">
        <v>3310</v>
      </c>
      <c r="G112" s="217" t="s">
        <v>1532</v>
      </c>
      <c r="H112" s="218">
        <v>1</v>
      </c>
      <c r="I112" s="219"/>
      <c r="J112" s="220">
        <f>ROUND(I112*H112,2)</f>
        <v>0</v>
      </c>
      <c r="K112" s="216" t="s">
        <v>19</v>
      </c>
      <c r="L112" s="46"/>
      <c r="M112" s="221" t="s">
        <v>19</v>
      </c>
      <c r="N112" s="222" t="s">
        <v>43</v>
      </c>
      <c r="O112" s="86"/>
      <c r="P112" s="223">
        <f>O112*H112</f>
        <v>0</v>
      </c>
      <c r="Q112" s="223">
        <v>0</v>
      </c>
      <c r="R112" s="223">
        <f>Q112*H112</f>
        <v>0</v>
      </c>
      <c r="S112" s="223">
        <v>0</v>
      </c>
      <c r="T112" s="224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5" t="s">
        <v>170</v>
      </c>
      <c r="AT112" s="225" t="s">
        <v>165</v>
      </c>
      <c r="AU112" s="225" t="s">
        <v>79</v>
      </c>
      <c r="AY112" s="19" t="s">
        <v>163</v>
      </c>
      <c r="BE112" s="226">
        <f>IF(N112="základní",J112,0)</f>
        <v>0</v>
      </c>
      <c r="BF112" s="226">
        <f>IF(N112="snížená",J112,0)</f>
        <v>0</v>
      </c>
      <c r="BG112" s="226">
        <f>IF(N112="zákl. přenesená",J112,0)</f>
        <v>0</v>
      </c>
      <c r="BH112" s="226">
        <f>IF(N112="sníž. přenesená",J112,0)</f>
        <v>0</v>
      </c>
      <c r="BI112" s="226">
        <f>IF(N112="nulová",J112,0)</f>
        <v>0</v>
      </c>
      <c r="BJ112" s="19" t="s">
        <v>79</v>
      </c>
      <c r="BK112" s="226">
        <f>ROUND(I112*H112,2)</f>
        <v>0</v>
      </c>
      <c r="BL112" s="19" t="s">
        <v>170</v>
      </c>
      <c r="BM112" s="225" t="s">
        <v>289</v>
      </c>
    </row>
    <row r="113" spans="1:47" s="2" customFormat="1" ht="12">
      <c r="A113" s="40"/>
      <c r="B113" s="41"/>
      <c r="C113" s="42"/>
      <c r="D113" s="227" t="s">
        <v>172</v>
      </c>
      <c r="E113" s="42"/>
      <c r="F113" s="228" t="s">
        <v>3310</v>
      </c>
      <c r="G113" s="42"/>
      <c r="H113" s="42"/>
      <c r="I113" s="229"/>
      <c r="J113" s="42"/>
      <c r="K113" s="42"/>
      <c r="L113" s="46"/>
      <c r="M113" s="230"/>
      <c r="N113" s="231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172</v>
      </c>
      <c r="AU113" s="19" t="s">
        <v>79</v>
      </c>
    </row>
    <row r="114" spans="1:65" s="2" customFormat="1" ht="16.5" customHeight="1">
      <c r="A114" s="40"/>
      <c r="B114" s="41"/>
      <c r="C114" s="214" t="s">
        <v>237</v>
      </c>
      <c r="D114" s="214" t="s">
        <v>165</v>
      </c>
      <c r="E114" s="215" t="s">
        <v>3311</v>
      </c>
      <c r="F114" s="216" t="s">
        <v>3312</v>
      </c>
      <c r="G114" s="217" t="s">
        <v>1532</v>
      </c>
      <c r="H114" s="218">
        <v>1</v>
      </c>
      <c r="I114" s="219"/>
      <c r="J114" s="220">
        <f>ROUND(I114*H114,2)</f>
        <v>0</v>
      </c>
      <c r="K114" s="216" t="s">
        <v>19</v>
      </c>
      <c r="L114" s="46"/>
      <c r="M114" s="221" t="s">
        <v>19</v>
      </c>
      <c r="N114" s="222" t="s">
        <v>43</v>
      </c>
      <c r="O114" s="86"/>
      <c r="P114" s="223">
        <f>O114*H114</f>
        <v>0</v>
      </c>
      <c r="Q114" s="223">
        <v>0</v>
      </c>
      <c r="R114" s="223">
        <f>Q114*H114</f>
        <v>0</v>
      </c>
      <c r="S114" s="223">
        <v>0</v>
      </c>
      <c r="T114" s="224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5" t="s">
        <v>170</v>
      </c>
      <c r="AT114" s="225" t="s">
        <v>165</v>
      </c>
      <c r="AU114" s="225" t="s">
        <v>79</v>
      </c>
      <c r="AY114" s="19" t="s">
        <v>163</v>
      </c>
      <c r="BE114" s="226">
        <f>IF(N114="základní",J114,0)</f>
        <v>0</v>
      </c>
      <c r="BF114" s="226">
        <f>IF(N114="snížená",J114,0)</f>
        <v>0</v>
      </c>
      <c r="BG114" s="226">
        <f>IF(N114="zákl. přenesená",J114,0)</f>
        <v>0</v>
      </c>
      <c r="BH114" s="226">
        <f>IF(N114="sníž. přenesená",J114,0)</f>
        <v>0</v>
      </c>
      <c r="BI114" s="226">
        <f>IF(N114="nulová",J114,0)</f>
        <v>0</v>
      </c>
      <c r="BJ114" s="19" t="s">
        <v>79</v>
      </c>
      <c r="BK114" s="226">
        <f>ROUND(I114*H114,2)</f>
        <v>0</v>
      </c>
      <c r="BL114" s="19" t="s">
        <v>170</v>
      </c>
      <c r="BM114" s="225" t="s">
        <v>303</v>
      </c>
    </row>
    <row r="115" spans="1:47" s="2" customFormat="1" ht="12">
      <c r="A115" s="40"/>
      <c r="B115" s="41"/>
      <c r="C115" s="42"/>
      <c r="D115" s="227" t="s">
        <v>172</v>
      </c>
      <c r="E115" s="42"/>
      <c r="F115" s="228" t="s">
        <v>3312</v>
      </c>
      <c r="G115" s="42"/>
      <c r="H115" s="42"/>
      <c r="I115" s="229"/>
      <c r="J115" s="42"/>
      <c r="K115" s="42"/>
      <c r="L115" s="46"/>
      <c r="M115" s="230"/>
      <c r="N115" s="231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172</v>
      </c>
      <c r="AU115" s="19" t="s">
        <v>79</v>
      </c>
    </row>
    <row r="116" spans="1:65" s="2" customFormat="1" ht="16.5" customHeight="1">
      <c r="A116" s="40"/>
      <c r="B116" s="41"/>
      <c r="C116" s="214" t="s">
        <v>245</v>
      </c>
      <c r="D116" s="214" t="s">
        <v>165</v>
      </c>
      <c r="E116" s="215" t="s">
        <v>3313</v>
      </c>
      <c r="F116" s="216" t="s">
        <v>3314</v>
      </c>
      <c r="G116" s="217" t="s">
        <v>1532</v>
      </c>
      <c r="H116" s="218">
        <v>1</v>
      </c>
      <c r="I116" s="219"/>
      <c r="J116" s="220">
        <f>ROUND(I116*H116,2)</f>
        <v>0</v>
      </c>
      <c r="K116" s="216" t="s">
        <v>19</v>
      </c>
      <c r="L116" s="46"/>
      <c r="M116" s="221" t="s">
        <v>19</v>
      </c>
      <c r="N116" s="222" t="s">
        <v>43</v>
      </c>
      <c r="O116" s="86"/>
      <c r="P116" s="223">
        <f>O116*H116</f>
        <v>0</v>
      </c>
      <c r="Q116" s="223">
        <v>0</v>
      </c>
      <c r="R116" s="223">
        <f>Q116*H116</f>
        <v>0</v>
      </c>
      <c r="S116" s="223">
        <v>0</v>
      </c>
      <c r="T116" s="224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5" t="s">
        <v>170</v>
      </c>
      <c r="AT116" s="225" t="s">
        <v>165</v>
      </c>
      <c r="AU116" s="225" t="s">
        <v>79</v>
      </c>
      <c r="AY116" s="19" t="s">
        <v>163</v>
      </c>
      <c r="BE116" s="226">
        <f>IF(N116="základní",J116,0)</f>
        <v>0</v>
      </c>
      <c r="BF116" s="226">
        <f>IF(N116="snížená",J116,0)</f>
        <v>0</v>
      </c>
      <c r="BG116" s="226">
        <f>IF(N116="zákl. přenesená",J116,0)</f>
        <v>0</v>
      </c>
      <c r="BH116" s="226">
        <f>IF(N116="sníž. přenesená",J116,0)</f>
        <v>0</v>
      </c>
      <c r="BI116" s="226">
        <f>IF(N116="nulová",J116,0)</f>
        <v>0</v>
      </c>
      <c r="BJ116" s="19" t="s">
        <v>79</v>
      </c>
      <c r="BK116" s="226">
        <f>ROUND(I116*H116,2)</f>
        <v>0</v>
      </c>
      <c r="BL116" s="19" t="s">
        <v>170</v>
      </c>
      <c r="BM116" s="225" t="s">
        <v>314</v>
      </c>
    </row>
    <row r="117" spans="1:47" s="2" customFormat="1" ht="12">
      <c r="A117" s="40"/>
      <c r="B117" s="41"/>
      <c r="C117" s="42"/>
      <c r="D117" s="227" t="s">
        <v>172</v>
      </c>
      <c r="E117" s="42"/>
      <c r="F117" s="228" t="s">
        <v>3314</v>
      </c>
      <c r="G117" s="42"/>
      <c r="H117" s="42"/>
      <c r="I117" s="229"/>
      <c r="J117" s="42"/>
      <c r="K117" s="42"/>
      <c r="L117" s="46"/>
      <c r="M117" s="230"/>
      <c r="N117" s="231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172</v>
      </c>
      <c r="AU117" s="19" t="s">
        <v>79</v>
      </c>
    </row>
    <row r="118" spans="1:65" s="2" customFormat="1" ht="16.5" customHeight="1">
      <c r="A118" s="40"/>
      <c r="B118" s="41"/>
      <c r="C118" s="214" t="s">
        <v>252</v>
      </c>
      <c r="D118" s="214" t="s">
        <v>165</v>
      </c>
      <c r="E118" s="215" t="s">
        <v>3315</v>
      </c>
      <c r="F118" s="216" t="s">
        <v>3316</v>
      </c>
      <c r="G118" s="217" t="s">
        <v>1532</v>
      </c>
      <c r="H118" s="218">
        <v>1</v>
      </c>
      <c r="I118" s="219"/>
      <c r="J118" s="220">
        <f>ROUND(I118*H118,2)</f>
        <v>0</v>
      </c>
      <c r="K118" s="216" t="s">
        <v>19</v>
      </c>
      <c r="L118" s="46"/>
      <c r="M118" s="221" t="s">
        <v>19</v>
      </c>
      <c r="N118" s="222" t="s">
        <v>43</v>
      </c>
      <c r="O118" s="86"/>
      <c r="P118" s="223">
        <f>O118*H118</f>
        <v>0</v>
      </c>
      <c r="Q118" s="223">
        <v>0</v>
      </c>
      <c r="R118" s="223">
        <f>Q118*H118</f>
        <v>0</v>
      </c>
      <c r="S118" s="223">
        <v>0</v>
      </c>
      <c r="T118" s="224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5" t="s">
        <v>170</v>
      </c>
      <c r="AT118" s="225" t="s">
        <v>165</v>
      </c>
      <c r="AU118" s="225" t="s">
        <v>79</v>
      </c>
      <c r="AY118" s="19" t="s">
        <v>163</v>
      </c>
      <c r="BE118" s="226">
        <f>IF(N118="základní",J118,0)</f>
        <v>0</v>
      </c>
      <c r="BF118" s="226">
        <f>IF(N118="snížená",J118,0)</f>
        <v>0</v>
      </c>
      <c r="BG118" s="226">
        <f>IF(N118="zákl. přenesená",J118,0)</f>
        <v>0</v>
      </c>
      <c r="BH118" s="226">
        <f>IF(N118="sníž. přenesená",J118,0)</f>
        <v>0</v>
      </c>
      <c r="BI118" s="226">
        <f>IF(N118="nulová",J118,0)</f>
        <v>0</v>
      </c>
      <c r="BJ118" s="19" t="s">
        <v>79</v>
      </c>
      <c r="BK118" s="226">
        <f>ROUND(I118*H118,2)</f>
        <v>0</v>
      </c>
      <c r="BL118" s="19" t="s">
        <v>170</v>
      </c>
      <c r="BM118" s="225" t="s">
        <v>326</v>
      </c>
    </row>
    <row r="119" spans="1:47" s="2" customFormat="1" ht="12">
      <c r="A119" s="40"/>
      <c r="B119" s="41"/>
      <c r="C119" s="42"/>
      <c r="D119" s="227" t="s">
        <v>172</v>
      </c>
      <c r="E119" s="42"/>
      <c r="F119" s="228" t="s">
        <v>3316</v>
      </c>
      <c r="G119" s="42"/>
      <c r="H119" s="42"/>
      <c r="I119" s="229"/>
      <c r="J119" s="42"/>
      <c r="K119" s="42"/>
      <c r="L119" s="46"/>
      <c r="M119" s="230"/>
      <c r="N119" s="231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172</v>
      </c>
      <c r="AU119" s="19" t="s">
        <v>79</v>
      </c>
    </row>
    <row r="120" spans="1:65" s="2" customFormat="1" ht="21.75" customHeight="1">
      <c r="A120" s="40"/>
      <c r="B120" s="41"/>
      <c r="C120" s="214" t="s">
        <v>258</v>
      </c>
      <c r="D120" s="214" t="s">
        <v>165</v>
      </c>
      <c r="E120" s="215" t="s">
        <v>3317</v>
      </c>
      <c r="F120" s="216" t="s">
        <v>3318</v>
      </c>
      <c r="G120" s="217" t="s">
        <v>1532</v>
      </c>
      <c r="H120" s="218">
        <v>4</v>
      </c>
      <c r="I120" s="219"/>
      <c r="J120" s="220">
        <f>ROUND(I120*H120,2)</f>
        <v>0</v>
      </c>
      <c r="K120" s="216" t="s">
        <v>19</v>
      </c>
      <c r="L120" s="46"/>
      <c r="M120" s="221" t="s">
        <v>19</v>
      </c>
      <c r="N120" s="222" t="s">
        <v>43</v>
      </c>
      <c r="O120" s="86"/>
      <c r="P120" s="223">
        <f>O120*H120</f>
        <v>0</v>
      </c>
      <c r="Q120" s="223">
        <v>0</v>
      </c>
      <c r="R120" s="223">
        <f>Q120*H120</f>
        <v>0</v>
      </c>
      <c r="S120" s="223">
        <v>0</v>
      </c>
      <c r="T120" s="224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5" t="s">
        <v>170</v>
      </c>
      <c r="AT120" s="225" t="s">
        <v>165</v>
      </c>
      <c r="AU120" s="225" t="s">
        <v>79</v>
      </c>
      <c r="AY120" s="19" t="s">
        <v>163</v>
      </c>
      <c r="BE120" s="226">
        <f>IF(N120="základní",J120,0)</f>
        <v>0</v>
      </c>
      <c r="BF120" s="226">
        <f>IF(N120="snížená",J120,0)</f>
        <v>0</v>
      </c>
      <c r="BG120" s="226">
        <f>IF(N120="zákl. přenesená",J120,0)</f>
        <v>0</v>
      </c>
      <c r="BH120" s="226">
        <f>IF(N120="sníž. přenesená",J120,0)</f>
        <v>0</v>
      </c>
      <c r="BI120" s="226">
        <f>IF(N120="nulová",J120,0)</f>
        <v>0</v>
      </c>
      <c r="BJ120" s="19" t="s">
        <v>79</v>
      </c>
      <c r="BK120" s="226">
        <f>ROUND(I120*H120,2)</f>
        <v>0</v>
      </c>
      <c r="BL120" s="19" t="s">
        <v>170</v>
      </c>
      <c r="BM120" s="225" t="s">
        <v>342</v>
      </c>
    </row>
    <row r="121" spans="1:47" s="2" customFormat="1" ht="12">
      <c r="A121" s="40"/>
      <c r="B121" s="41"/>
      <c r="C121" s="42"/>
      <c r="D121" s="227" t="s">
        <v>172</v>
      </c>
      <c r="E121" s="42"/>
      <c r="F121" s="228" t="s">
        <v>3319</v>
      </c>
      <c r="G121" s="42"/>
      <c r="H121" s="42"/>
      <c r="I121" s="229"/>
      <c r="J121" s="42"/>
      <c r="K121" s="42"/>
      <c r="L121" s="46"/>
      <c r="M121" s="230"/>
      <c r="N121" s="231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172</v>
      </c>
      <c r="AU121" s="19" t="s">
        <v>79</v>
      </c>
    </row>
    <row r="122" spans="1:65" s="2" customFormat="1" ht="21.75" customHeight="1">
      <c r="A122" s="40"/>
      <c r="B122" s="41"/>
      <c r="C122" s="214" t="s">
        <v>265</v>
      </c>
      <c r="D122" s="214" t="s">
        <v>165</v>
      </c>
      <c r="E122" s="215" t="s">
        <v>3320</v>
      </c>
      <c r="F122" s="216" t="s">
        <v>3321</v>
      </c>
      <c r="G122" s="217" t="s">
        <v>1532</v>
      </c>
      <c r="H122" s="218">
        <v>1</v>
      </c>
      <c r="I122" s="219"/>
      <c r="J122" s="220">
        <f>ROUND(I122*H122,2)</f>
        <v>0</v>
      </c>
      <c r="K122" s="216" t="s">
        <v>19</v>
      </c>
      <c r="L122" s="46"/>
      <c r="M122" s="221" t="s">
        <v>19</v>
      </c>
      <c r="N122" s="222" t="s">
        <v>43</v>
      </c>
      <c r="O122" s="86"/>
      <c r="P122" s="223">
        <f>O122*H122</f>
        <v>0</v>
      </c>
      <c r="Q122" s="223">
        <v>0</v>
      </c>
      <c r="R122" s="223">
        <f>Q122*H122</f>
        <v>0</v>
      </c>
      <c r="S122" s="223">
        <v>0</v>
      </c>
      <c r="T122" s="224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5" t="s">
        <v>170</v>
      </c>
      <c r="AT122" s="225" t="s">
        <v>165</v>
      </c>
      <c r="AU122" s="225" t="s">
        <v>79</v>
      </c>
      <c r="AY122" s="19" t="s">
        <v>163</v>
      </c>
      <c r="BE122" s="226">
        <f>IF(N122="základní",J122,0)</f>
        <v>0</v>
      </c>
      <c r="BF122" s="226">
        <f>IF(N122="snížená",J122,0)</f>
        <v>0</v>
      </c>
      <c r="BG122" s="226">
        <f>IF(N122="zákl. přenesená",J122,0)</f>
        <v>0</v>
      </c>
      <c r="BH122" s="226">
        <f>IF(N122="sníž. přenesená",J122,0)</f>
        <v>0</v>
      </c>
      <c r="BI122" s="226">
        <f>IF(N122="nulová",J122,0)</f>
        <v>0</v>
      </c>
      <c r="BJ122" s="19" t="s">
        <v>79</v>
      </c>
      <c r="BK122" s="226">
        <f>ROUND(I122*H122,2)</f>
        <v>0</v>
      </c>
      <c r="BL122" s="19" t="s">
        <v>170</v>
      </c>
      <c r="BM122" s="225" t="s">
        <v>355</v>
      </c>
    </row>
    <row r="123" spans="1:47" s="2" customFormat="1" ht="12">
      <c r="A123" s="40"/>
      <c r="B123" s="41"/>
      <c r="C123" s="42"/>
      <c r="D123" s="227" t="s">
        <v>172</v>
      </c>
      <c r="E123" s="42"/>
      <c r="F123" s="228" t="s">
        <v>3321</v>
      </c>
      <c r="G123" s="42"/>
      <c r="H123" s="42"/>
      <c r="I123" s="229"/>
      <c r="J123" s="42"/>
      <c r="K123" s="42"/>
      <c r="L123" s="46"/>
      <c r="M123" s="230"/>
      <c r="N123" s="231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172</v>
      </c>
      <c r="AU123" s="19" t="s">
        <v>79</v>
      </c>
    </row>
    <row r="124" spans="1:65" s="2" customFormat="1" ht="16.5" customHeight="1">
      <c r="A124" s="40"/>
      <c r="B124" s="41"/>
      <c r="C124" s="214" t="s">
        <v>8</v>
      </c>
      <c r="D124" s="214" t="s">
        <v>165</v>
      </c>
      <c r="E124" s="215" t="s">
        <v>3322</v>
      </c>
      <c r="F124" s="216" t="s">
        <v>3323</v>
      </c>
      <c r="G124" s="217" t="s">
        <v>1532</v>
      </c>
      <c r="H124" s="218">
        <v>3</v>
      </c>
      <c r="I124" s="219"/>
      <c r="J124" s="220">
        <f>ROUND(I124*H124,2)</f>
        <v>0</v>
      </c>
      <c r="K124" s="216" t="s">
        <v>19</v>
      </c>
      <c r="L124" s="46"/>
      <c r="M124" s="221" t="s">
        <v>19</v>
      </c>
      <c r="N124" s="222" t="s">
        <v>43</v>
      </c>
      <c r="O124" s="86"/>
      <c r="P124" s="223">
        <f>O124*H124</f>
        <v>0</v>
      </c>
      <c r="Q124" s="223">
        <v>0</v>
      </c>
      <c r="R124" s="223">
        <f>Q124*H124</f>
        <v>0</v>
      </c>
      <c r="S124" s="223">
        <v>0</v>
      </c>
      <c r="T124" s="224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5" t="s">
        <v>170</v>
      </c>
      <c r="AT124" s="225" t="s">
        <v>165</v>
      </c>
      <c r="AU124" s="225" t="s">
        <v>79</v>
      </c>
      <c r="AY124" s="19" t="s">
        <v>163</v>
      </c>
      <c r="BE124" s="226">
        <f>IF(N124="základní",J124,0)</f>
        <v>0</v>
      </c>
      <c r="BF124" s="226">
        <f>IF(N124="snížená",J124,0)</f>
        <v>0</v>
      </c>
      <c r="BG124" s="226">
        <f>IF(N124="zákl. přenesená",J124,0)</f>
        <v>0</v>
      </c>
      <c r="BH124" s="226">
        <f>IF(N124="sníž. přenesená",J124,0)</f>
        <v>0</v>
      </c>
      <c r="BI124" s="226">
        <f>IF(N124="nulová",J124,0)</f>
        <v>0</v>
      </c>
      <c r="BJ124" s="19" t="s">
        <v>79</v>
      </c>
      <c r="BK124" s="226">
        <f>ROUND(I124*H124,2)</f>
        <v>0</v>
      </c>
      <c r="BL124" s="19" t="s">
        <v>170</v>
      </c>
      <c r="BM124" s="225" t="s">
        <v>368</v>
      </c>
    </row>
    <row r="125" spans="1:47" s="2" customFormat="1" ht="12">
      <c r="A125" s="40"/>
      <c r="B125" s="41"/>
      <c r="C125" s="42"/>
      <c r="D125" s="227" t="s">
        <v>172</v>
      </c>
      <c r="E125" s="42"/>
      <c r="F125" s="228" t="s">
        <v>3323</v>
      </c>
      <c r="G125" s="42"/>
      <c r="H125" s="42"/>
      <c r="I125" s="229"/>
      <c r="J125" s="42"/>
      <c r="K125" s="42"/>
      <c r="L125" s="46"/>
      <c r="M125" s="230"/>
      <c r="N125" s="231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172</v>
      </c>
      <c r="AU125" s="19" t="s">
        <v>79</v>
      </c>
    </row>
    <row r="126" spans="1:65" s="2" customFormat="1" ht="16.5" customHeight="1">
      <c r="A126" s="40"/>
      <c r="B126" s="41"/>
      <c r="C126" s="214" t="s">
        <v>278</v>
      </c>
      <c r="D126" s="214" t="s">
        <v>165</v>
      </c>
      <c r="E126" s="215" t="s">
        <v>3324</v>
      </c>
      <c r="F126" s="216" t="s">
        <v>3325</v>
      </c>
      <c r="G126" s="217" t="s">
        <v>1532</v>
      </c>
      <c r="H126" s="218">
        <v>4</v>
      </c>
      <c r="I126" s="219"/>
      <c r="J126" s="220">
        <f>ROUND(I126*H126,2)</f>
        <v>0</v>
      </c>
      <c r="K126" s="216" t="s">
        <v>19</v>
      </c>
      <c r="L126" s="46"/>
      <c r="M126" s="221" t="s">
        <v>19</v>
      </c>
      <c r="N126" s="222" t="s">
        <v>43</v>
      </c>
      <c r="O126" s="86"/>
      <c r="P126" s="223">
        <f>O126*H126</f>
        <v>0</v>
      </c>
      <c r="Q126" s="223">
        <v>0</v>
      </c>
      <c r="R126" s="223">
        <f>Q126*H126</f>
        <v>0</v>
      </c>
      <c r="S126" s="223">
        <v>0</v>
      </c>
      <c r="T126" s="224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5" t="s">
        <v>170</v>
      </c>
      <c r="AT126" s="225" t="s">
        <v>165</v>
      </c>
      <c r="AU126" s="225" t="s">
        <v>79</v>
      </c>
      <c r="AY126" s="19" t="s">
        <v>163</v>
      </c>
      <c r="BE126" s="226">
        <f>IF(N126="základní",J126,0)</f>
        <v>0</v>
      </c>
      <c r="BF126" s="226">
        <f>IF(N126="snížená",J126,0)</f>
        <v>0</v>
      </c>
      <c r="BG126" s="226">
        <f>IF(N126="zákl. přenesená",J126,0)</f>
        <v>0</v>
      </c>
      <c r="BH126" s="226">
        <f>IF(N126="sníž. přenesená",J126,0)</f>
        <v>0</v>
      </c>
      <c r="BI126" s="226">
        <f>IF(N126="nulová",J126,0)</f>
        <v>0</v>
      </c>
      <c r="BJ126" s="19" t="s">
        <v>79</v>
      </c>
      <c r="BK126" s="226">
        <f>ROUND(I126*H126,2)</f>
        <v>0</v>
      </c>
      <c r="BL126" s="19" t="s">
        <v>170</v>
      </c>
      <c r="BM126" s="225" t="s">
        <v>381</v>
      </c>
    </row>
    <row r="127" spans="1:47" s="2" customFormat="1" ht="12">
      <c r="A127" s="40"/>
      <c r="B127" s="41"/>
      <c r="C127" s="42"/>
      <c r="D127" s="227" t="s">
        <v>172</v>
      </c>
      <c r="E127" s="42"/>
      <c r="F127" s="228" t="s">
        <v>3325</v>
      </c>
      <c r="G127" s="42"/>
      <c r="H127" s="42"/>
      <c r="I127" s="229"/>
      <c r="J127" s="42"/>
      <c r="K127" s="42"/>
      <c r="L127" s="46"/>
      <c r="M127" s="230"/>
      <c r="N127" s="231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172</v>
      </c>
      <c r="AU127" s="19" t="s">
        <v>79</v>
      </c>
    </row>
    <row r="128" spans="1:65" s="2" customFormat="1" ht="16.5" customHeight="1">
      <c r="A128" s="40"/>
      <c r="B128" s="41"/>
      <c r="C128" s="214" t="s">
        <v>188</v>
      </c>
      <c r="D128" s="214" t="s">
        <v>165</v>
      </c>
      <c r="E128" s="215" t="s">
        <v>3326</v>
      </c>
      <c r="F128" s="216" t="s">
        <v>3327</v>
      </c>
      <c r="G128" s="217" t="s">
        <v>1532</v>
      </c>
      <c r="H128" s="218">
        <v>8</v>
      </c>
      <c r="I128" s="219"/>
      <c r="J128" s="220">
        <f>ROUND(I128*H128,2)</f>
        <v>0</v>
      </c>
      <c r="K128" s="216" t="s">
        <v>19</v>
      </c>
      <c r="L128" s="46"/>
      <c r="M128" s="221" t="s">
        <v>19</v>
      </c>
      <c r="N128" s="222" t="s">
        <v>43</v>
      </c>
      <c r="O128" s="86"/>
      <c r="P128" s="223">
        <f>O128*H128</f>
        <v>0</v>
      </c>
      <c r="Q128" s="223">
        <v>0</v>
      </c>
      <c r="R128" s="223">
        <f>Q128*H128</f>
        <v>0</v>
      </c>
      <c r="S128" s="223">
        <v>0</v>
      </c>
      <c r="T128" s="224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5" t="s">
        <v>170</v>
      </c>
      <c r="AT128" s="225" t="s">
        <v>165</v>
      </c>
      <c r="AU128" s="225" t="s">
        <v>79</v>
      </c>
      <c r="AY128" s="19" t="s">
        <v>163</v>
      </c>
      <c r="BE128" s="226">
        <f>IF(N128="základní",J128,0)</f>
        <v>0</v>
      </c>
      <c r="BF128" s="226">
        <f>IF(N128="snížená",J128,0)</f>
        <v>0</v>
      </c>
      <c r="BG128" s="226">
        <f>IF(N128="zákl. přenesená",J128,0)</f>
        <v>0</v>
      </c>
      <c r="BH128" s="226">
        <f>IF(N128="sníž. přenesená",J128,0)</f>
        <v>0</v>
      </c>
      <c r="BI128" s="226">
        <f>IF(N128="nulová",J128,0)</f>
        <v>0</v>
      </c>
      <c r="BJ128" s="19" t="s">
        <v>79</v>
      </c>
      <c r="BK128" s="226">
        <f>ROUND(I128*H128,2)</f>
        <v>0</v>
      </c>
      <c r="BL128" s="19" t="s">
        <v>170</v>
      </c>
      <c r="BM128" s="225" t="s">
        <v>396</v>
      </c>
    </row>
    <row r="129" spans="1:47" s="2" customFormat="1" ht="12">
      <c r="A129" s="40"/>
      <c r="B129" s="41"/>
      <c r="C129" s="42"/>
      <c r="D129" s="227" t="s">
        <v>172</v>
      </c>
      <c r="E129" s="42"/>
      <c r="F129" s="228" t="s">
        <v>3327</v>
      </c>
      <c r="G129" s="42"/>
      <c r="H129" s="42"/>
      <c r="I129" s="229"/>
      <c r="J129" s="42"/>
      <c r="K129" s="42"/>
      <c r="L129" s="46"/>
      <c r="M129" s="230"/>
      <c r="N129" s="231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172</v>
      </c>
      <c r="AU129" s="19" t="s">
        <v>79</v>
      </c>
    </row>
    <row r="130" spans="1:65" s="2" customFormat="1" ht="16.5" customHeight="1">
      <c r="A130" s="40"/>
      <c r="B130" s="41"/>
      <c r="C130" s="214" t="s">
        <v>289</v>
      </c>
      <c r="D130" s="214" t="s">
        <v>165</v>
      </c>
      <c r="E130" s="215" t="s">
        <v>3328</v>
      </c>
      <c r="F130" s="216" t="s">
        <v>3329</v>
      </c>
      <c r="G130" s="217" t="s">
        <v>1532</v>
      </c>
      <c r="H130" s="218">
        <v>1</v>
      </c>
      <c r="I130" s="219"/>
      <c r="J130" s="220">
        <f>ROUND(I130*H130,2)</f>
        <v>0</v>
      </c>
      <c r="K130" s="216" t="s">
        <v>19</v>
      </c>
      <c r="L130" s="46"/>
      <c r="M130" s="221" t="s">
        <v>19</v>
      </c>
      <c r="N130" s="222" t="s">
        <v>43</v>
      </c>
      <c r="O130" s="86"/>
      <c r="P130" s="223">
        <f>O130*H130</f>
        <v>0</v>
      </c>
      <c r="Q130" s="223">
        <v>0</v>
      </c>
      <c r="R130" s="223">
        <f>Q130*H130</f>
        <v>0</v>
      </c>
      <c r="S130" s="223">
        <v>0</v>
      </c>
      <c r="T130" s="224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5" t="s">
        <v>170</v>
      </c>
      <c r="AT130" s="225" t="s">
        <v>165</v>
      </c>
      <c r="AU130" s="225" t="s">
        <v>79</v>
      </c>
      <c r="AY130" s="19" t="s">
        <v>163</v>
      </c>
      <c r="BE130" s="226">
        <f>IF(N130="základní",J130,0)</f>
        <v>0</v>
      </c>
      <c r="BF130" s="226">
        <f>IF(N130="snížená",J130,0)</f>
        <v>0</v>
      </c>
      <c r="BG130" s="226">
        <f>IF(N130="zákl. přenesená",J130,0)</f>
        <v>0</v>
      </c>
      <c r="BH130" s="226">
        <f>IF(N130="sníž. přenesená",J130,0)</f>
        <v>0</v>
      </c>
      <c r="BI130" s="226">
        <f>IF(N130="nulová",J130,0)</f>
        <v>0</v>
      </c>
      <c r="BJ130" s="19" t="s">
        <v>79</v>
      </c>
      <c r="BK130" s="226">
        <f>ROUND(I130*H130,2)</f>
        <v>0</v>
      </c>
      <c r="BL130" s="19" t="s">
        <v>170</v>
      </c>
      <c r="BM130" s="225" t="s">
        <v>405</v>
      </c>
    </row>
    <row r="131" spans="1:47" s="2" customFormat="1" ht="12">
      <c r="A131" s="40"/>
      <c r="B131" s="41"/>
      <c r="C131" s="42"/>
      <c r="D131" s="227" t="s">
        <v>172</v>
      </c>
      <c r="E131" s="42"/>
      <c r="F131" s="228" t="s">
        <v>3329</v>
      </c>
      <c r="G131" s="42"/>
      <c r="H131" s="42"/>
      <c r="I131" s="229"/>
      <c r="J131" s="42"/>
      <c r="K131" s="42"/>
      <c r="L131" s="46"/>
      <c r="M131" s="230"/>
      <c r="N131" s="231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172</v>
      </c>
      <c r="AU131" s="19" t="s">
        <v>79</v>
      </c>
    </row>
    <row r="132" spans="1:65" s="2" customFormat="1" ht="24.15" customHeight="1">
      <c r="A132" s="40"/>
      <c r="B132" s="41"/>
      <c r="C132" s="214" t="s">
        <v>294</v>
      </c>
      <c r="D132" s="214" t="s">
        <v>165</v>
      </c>
      <c r="E132" s="215" t="s">
        <v>3330</v>
      </c>
      <c r="F132" s="216" t="s">
        <v>3331</v>
      </c>
      <c r="G132" s="217" t="s">
        <v>1532</v>
      </c>
      <c r="H132" s="218">
        <v>1</v>
      </c>
      <c r="I132" s="219"/>
      <c r="J132" s="220">
        <f>ROUND(I132*H132,2)</f>
        <v>0</v>
      </c>
      <c r="K132" s="216" t="s">
        <v>19</v>
      </c>
      <c r="L132" s="46"/>
      <c r="M132" s="221" t="s">
        <v>19</v>
      </c>
      <c r="N132" s="222" t="s">
        <v>43</v>
      </c>
      <c r="O132" s="86"/>
      <c r="P132" s="223">
        <f>O132*H132</f>
        <v>0</v>
      </c>
      <c r="Q132" s="223">
        <v>0</v>
      </c>
      <c r="R132" s="223">
        <f>Q132*H132</f>
        <v>0</v>
      </c>
      <c r="S132" s="223">
        <v>0</v>
      </c>
      <c r="T132" s="224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5" t="s">
        <v>170</v>
      </c>
      <c r="AT132" s="225" t="s">
        <v>165</v>
      </c>
      <c r="AU132" s="225" t="s">
        <v>79</v>
      </c>
      <c r="AY132" s="19" t="s">
        <v>163</v>
      </c>
      <c r="BE132" s="226">
        <f>IF(N132="základní",J132,0)</f>
        <v>0</v>
      </c>
      <c r="BF132" s="226">
        <f>IF(N132="snížená",J132,0)</f>
        <v>0</v>
      </c>
      <c r="BG132" s="226">
        <f>IF(N132="zákl. přenesená",J132,0)</f>
        <v>0</v>
      </c>
      <c r="BH132" s="226">
        <f>IF(N132="sníž. přenesená",J132,0)</f>
        <v>0</v>
      </c>
      <c r="BI132" s="226">
        <f>IF(N132="nulová",J132,0)</f>
        <v>0</v>
      </c>
      <c r="BJ132" s="19" t="s">
        <v>79</v>
      </c>
      <c r="BK132" s="226">
        <f>ROUND(I132*H132,2)</f>
        <v>0</v>
      </c>
      <c r="BL132" s="19" t="s">
        <v>170</v>
      </c>
      <c r="BM132" s="225" t="s">
        <v>420</v>
      </c>
    </row>
    <row r="133" spans="1:47" s="2" customFormat="1" ht="12">
      <c r="A133" s="40"/>
      <c r="B133" s="41"/>
      <c r="C133" s="42"/>
      <c r="D133" s="227" t="s">
        <v>172</v>
      </c>
      <c r="E133" s="42"/>
      <c r="F133" s="228" t="s">
        <v>3331</v>
      </c>
      <c r="G133" s="42"/>
      <c r="H133" s="42"/>
      <c r="I133" s="229"/>
      <c r="J133" s="42"/>
      <c r="K133" s="42"/>
      <c r="L133" s="46"/>
      <c r="M133" s="230"/>
      <c r="N133" s="231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172</v>
      </c>
      <c r="AU133" s="19" t="s">
        <v>79</v>
      </c>
    </row>
    <row r="134" spans="1:65" s="2" customFormat="1" ht="24.15" customHeight="1">
      <c r="A134" s="40"/>
      <c r="B134" s="41"/>
      <c r="C134" s="214" t="s">
        <v>303</v>
      </c>
      <c r="D134" s="214" t="s">
        <v>165</v>
      </c>
      <c r="E134" s="215" t="s">
        <v>3332</v>
      </c>
      <c r="F134" s="216" t="s">
        <v>3333</v>
      </c>
      <c r="G134" s="217" t="s">
        <v>1532</v>
      </c>
      <c r="H134" s="218">
        <v>3</v>
      </c>
      <c r="I134" s="219"/>
      <c r="J134" s="220">
        <f>ROUND(I134*H134,2)</f>
        <v>0</v>
      </c>
      <c r="K134" s="216" t="s">
        <v>19</v>
      </c>
      <c r="L134" s="46"/>
      <c r="M134" s="221" t="s">
        <v>19</v>
      </c>
      <c r="N134" s="222" t="s">
        <v>43</v>
      </c>
      <c r="O134" s="86"/>
      <c r="P134" s="223">
        <f>O134*H134</f>
        <v>0</v>
      </c>
      <c r="Q134" s="223">
        <v>0</v>
      </c>
      <c r="R134" s="223">
        <f>Q134*H134</f>
        <v>0</v>
      </c>
      <c r="S134" s="223">
        <v>0</v>
      </c>
      <c r="T134" s="224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5" t="s">
        <v>170</v>
      </c>
      <c r="AT134" s="225" t="s">
        <v>165</v>
      </c>
      <c r="AU134" s="225" t="s">
        <v>79</v>
      </c>
      <c r="AY134" s="19" t="s">
        <v>163</v>
      </c>
      <c r="BE134" s="226">
        <f>IF(N134="základní",J134,0)</f>
        <v>0</v>
      </c>
      <c r="BF134" s="226">
        <f>IF(N134="snížená",J134,0)</f>
        <v>0</v>
      </c>
      <c r="BG134" s="226">
        <f>IF(N134="zákl. přenesená",J134,0)</f>
        <v>0</v>
      </c>
      <c r="BH134" s="226">
        <f>IF(N134="sníž. přenesená",J134,0)</f>
        <v>0</v>
      </c>
      <c r="BI134" s="226">
        <f>IF(N134="nulová",J134,0)</f>
        <v>0</v>
      </c>
      <c r="BJ134" s="19" t="s">
        <v>79</v>
      </c>
      <c r="BK134" s="226">
        <f>ROUND(I134*H134,2)</f>
        <v>0</v>
      </c>
      <c r="BL134" s="19" t="s">
        <v>170</v>
      </c>
      <c r="BM134" s="225" t="s">
        <v>434</v>
      </c>
    </row>
    <row r="135" spans="1:47" s="2" customFormat="1" ht="12">
      <c r="A135" s="40"/>
      <c r="B135" s="41"/>
      <c r="C135" s="42"/>
      <c r="D135" s="227" t="s">
        <v>172</v>
      </c>
      <c r="E135" s="42"/>
      <c r="F135" s="228" t="s">
        <v>3333</v>
      </c>
      <c r="G135" s="42"/>
      <c r="H135" s="42"/>
      <c r="I135" s="229"/>
      <c r="J135" s="42"/>
      <c r="K135" s="42"/>
      <c r="L135" s="46"/>
      <c r="M135" s="230"/>
      <c r="N135" s="231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172</v>
      </c>
      <c r="AU135" s="19" t="s">
        <v>79</v>
      </c>
    </row>
    <row r="136" spans="1:65" s="2" customFormat="1" ht="24.15" customHeight="1">
      <c r="A136" s="40"/>
      <c r="B136" s="41"/>
      <c r="C136" s="214" t="s">
        <v>7</v>
      </c>
      <c r="D136" s="214" t="s">
        <v>165</v>
      </c>
      <c r="E136" s="215" t="s">
        <v>3334</v>
      </c>
      <c r="F136" s="216" t="s">
        <v>3335</v>
      </c>
      <c r="G136" s="217" t="s">
        <v>1532</v>
      </c>
      <c r="H136" s="218">
        <v>4</v>
      </c>
      <c r="I136" s="219"/>
      <c r="J136" s="220">
        <f>ROUND(I136*H136,2)</f>
        <v>0</v>
      </c>
      <c r="K136" s="216" t="s">
        <v>19</v>
      </c>
      <c r="L136" s="46"/>
      <c r="M136" s="221" t="s">
        <v>19</v>
      </c>
      <c r="N136" s="222" t="s">
        <v>43</v>
      </c>
      <c r="O136" s="86"/>
      <c r="P136" s="223">
        <f>O136*H136</f>
        <v>0</v>
      </c>
      <c r="Q136" s="223">
        <v>0</v>
      </c>
      <c r="R136" s="223">
        <f>Q136*H136</f>
        <v>0</v>
      </c>
      <c r="S136" s="223">
        <v>0</v>
      </c>
      <c r="T136" s="224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5" t="s">
        <v>170</v>
      </c>
      <c r="AT136" s="225" t="s">
        <v>165</v>
      </c>
      <c r="AU136" s="225" t="s">
        <v>79</v>
      </c>
      <c r="AY136" s="19" t="s">
        <v>163</v>
      </c>
      <c r="BE136" s="226">
        <f>IF(N136="základní",J136,0)</f>
        <v>0</v>
      </c>
      <c r="BF136" s="226">
        <f>IF(N136="snížená",J136,0)</f>
        <v>0</v>
      </c>
      <c r="BG136" s="226">
        <f>IF(N136="zákl. přenesená",J136,0)</f>
        <v>0</v>
      </c>
      <c r="BH136" s="226">
        <f>IF(N136="sníž. přenesená",J136,0)</f>
        <v>0</v>
      </c>
      <c r="BI136" s="226">
        <f>IF(N136="nulová",J136,0)</f>
        <v>0</v>
      </c>
      <c r="BJ136" s="19" t="s">
        <v>79</v>
      </c>
      <c r="BK136" s="226">
        <f>ROUND(I136*H136,2)</f>
        <v>0</v>
      </c>
      <c r="BL136" s="19" t="s">
        <v>170</v>
      </c>
      <c r="BM136" s="225" t="s">
        <v>446</v>
      </c>
    </row>
    <row r="137" spans="1:47" s="2" customFormat="1" ht="12">
      <c r="A137" s="40"/>
      <c r="B137" s="41"/>
      <c r="C137" s="42"/>
      <c r="D137" s="227" t="s">
        <v>172</v>
      </c>
      <c r="E137" s="42"/>
      <c r="F137" s="228" t="s">
        <v>3335</v>
      </c>
      <c r="G137" s="42"/>
      <c r="H137" s="42"/>
      <c r="I137" s="229"/>
      <c r="J137" s="42"/>
      <c r="K137" s="42"/>
      <c r="L137" s="46"/>
      <c r="M137" s="230"/>
      <c r="N137" s="231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172</v>
      </c>
      <c r="AU137" s="19" t="s">
        <v>79</v>
      </c>
    </row>
    <row r="138" spans="1:65" s="2" customFormat="1" ht="24.15" customHeight="1">
      <c r="A138" s="40"/>
      <c r="B138" s="41"/>
      <c r="C138" s="214" t="s">
        <v>314</v>
      </c>
      <c r="D138" s="214" t="s">
        <v>165</v>
      </c>
      <c r="E138" s="215" t="s">
        <v>3336</v>
      </c>
      <c r="F138" s="216" t="s">
        <v>3337</v>
      </c>
      <c r="G138" s="217" t="s">
        <v>1532</v>
      </c>
      <c r="H138" s="218">
        <v>1</v>
      </c>
      <c r="I138" s="219"/>
      <c r="J138" s="220">
        <f>ROUND(I138*H138,2)</f>
        <v>0</v>
      </c>
      <c r="K138" s="216" t="s">
        <v>19</v>
      </c>
      <c r="L138" s="46"/>
      <c r="M138" s="221" t="s">
        <v>19</v>
      </c>
      <c r="N138" s="222" t="s">
        <v>43</v>
      </c>
      <c r="O138" s="86"/>
      <c r="P138" s="223">
        <f>O138*H138</f>
        <v>0</v>
      </c>
      <c r="Q138" s="223">
        <v>0</v>
      </c>
      <c r="R138" s="223">
        <f>Q138*H138</f>
        <v>0</v>
      </c>
      <c r="S138" s="223">
        <v>0</v>
      </c>
      <c r="T138" s="224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5" t="s">
        <v>170</v>
      </c>
      <c r="AT138" s="225" t="s">
        <v>165</v>
      </c>
      <c r="AU138" s="225" t="s">
        <v>79</v>
      </c>
      <c r="AY138" s="19" t="s">
        <v>163</v>
      </c>
      <c r="BE138" s="226">
        <f>IF(N138="základní",J138,0)</f>
        <v>0</v>
      </c>
      <c r="BF138" s="226">
        <f>IF(N138="snížená",J138,0)</f>
        <v>0</v>
      </c>
      <c r="BG138" s="226">
        <f>IF(N138="zákl. přenesená",J138,0)</f>
        <v>0</v>
      </c>
      <c r="BH138" s="226">
        <f>IF(N138="sníž. přenesená",J138,0)</f>
        <v>0</v>
      </c>
      <c r="BI138" s="226">
        <f>IF(N138="nulová",J138,0)</f>
        <v>0</v>
      </c>
      <c r="BJ138" s="19" t="s">
        <v>79</v>
      </c>
      <c r="BK138" s="226">
        <f>ROUND(I138*H138,2)</f>
        <v>0</v>
      </c>
      <c r="BL138" s="19" t="s">
        <v>170</v>
      </c>
      <c r="BM138" s="225" t="s">
        <v>459</v>
      </c>
    </row>
    <row r="139" spans="1:47" s="2" customFormat="1" ht="12">
      <c r="A139" s="40"/>
      <c r="B139" s="41"/>
      <c r="C139" s="42"/>
      <c r="D139" s="227" t="s">
        <v>172</v>
      </c>
      <c r="E139" s="42"/>
      <c r="F139" s="228" t="s">
        <v>3337</v>
      </c>
      <c r="G139" s="42"/>
      <c r="H139" s="42"/>
      <c r="I139" s="229"/>
      <c r="J139" s="42"/>
      <c r="K139" s="42"/>
      <c r="L139" s="46"/>
      <c r="M139" s="230"/>
      <c r="N139" s="231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172</v>
      </c>
      <c r="AU139" s="19" t="s">
        <v>79</v>
      </c>
    </row>
    <row r="140" spans="1:65" s="2" customFormat="1" ht="66.75" customHeight="1">
      <c r="A140" s="40"/>
      <c r="B140" s="41"/>
      <c r="C140" s="214" t="s">
        <v>320</v>
      </c>
      <c r="D140" s="214" t="s">
        <v>165</v>
      </c>
      <c r="E140" s="215" t="s">
        <v>3338</v>
      </c>
      <c r="F140" s="216" t="s">
        <v>3339</v>
      </c>
      <c r="G140" s="217" t="s">
        <v>232</v>
      </c>
      <c r="H140" s="218">
        <v>4</v>
      </c>
      <c r="I140" s="219"/>
      <c r="J140" s="220">
        <f>ROUND(I140*H140,2)</f>
        <v>0</v>
      </c>
      <c r="K140" s="216" t="s">
        <v>19</v>
      </c>
      <c r="L140" s="46"/>
      <c r="M140" s="221" t="s">
        <v>19</v>
      </c>
      <c r="N140" s="222" t="s">
        <v>43</v>
      </c>
      <c r="O140" s="86"/>
      <c r="P140" s="223">
        <f>O140*H140</f>
        <v>0</v>
      </c>
      <c r="Q140" s="223">
        <v>0</v>
      </c>
      <c r="R140" s="223">
        <f>Q140*H140</f>
        <v>0</v>
      </c>
      <c r="S140" s="223">
        <v>0</v>
      </c>
      <c r="T140" s="224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5" t="s">
        <v>170</v>
      </c>
      <c r="AT140" s="225" t="s">
        <v>165</v>
      </c>
      <c r="AU140" s="225" t="s">
        <v>79</v>
      </c>
      <c r="AY140" s="19" t="s">
        <v>163</v>
      </c>
      <c r="BE140" s="226">
        <f>IF(N140="základní",J140,0)</f>
        <v>0</v>
      </c>
      <c r="BF140" s="226">
        <f>IF(N140="snížená",J140,0)</f>
        <v>0</v>
      </c>
      <c r="BG140" s="226">
        <f>IF(N140="zákl. přenesená",J140,0)</f>
        <v>0</v>
      </c>
      <c r="BH140" s="226">
        <f>IF(N140="sníž. přenesená",J140,0)</f>
        <v>0</v>
      </c>
      <c r="BI140" s="226">
        <f>IF(N140="nulová",J140,0)</f>
        <v>0</v>
      </c>
      <c r="BJ140" s="19" t="s">
        <v>79</v>
      </c>
      <c r="BK140" s="226">
        <f>ROUND(I140*H140,2)</f>
        <v>0</v>
      </c>
      <c r="BL140" s="19" t="s">
        <v>170</v>
      </c>
      <c r="BM140" s="225" t="s">
        <v>472</v>
      </c>
    </row>
    <row r="141" spans="1:47" s="2" customFormat="1" ht="12">
      <c r="A141" s="40"/>
      <c r="B141" s="41"/>
      <c r="C141" s="42"/>
      <c r="D141" s="227" t="s">
        <v>172</v>
      </c>
      <c r="E141" s="42"/>
      <c r="F141" s="228" t="s">
        <v>3340</v>
      </c>
      <c r="G141" s="42"/>
      <c r="H141" s="42"/>
      <c r="I141" s="229"/>
      <c r="J141" s="42"/>
      <c r="K141" s="42"/>
      <c r="L141" s="46"/>
      <c r="M141" s="230"/>
      <c r="N141" s="231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172</v>
      </c>
      <c r="AU141" s="19" t="s">
        <v>79</v>
      </c>
    </row>
    <row r="142" spans="1:65" s="2" customFormat="1" ht="66.75" customHeight="1">
      <c r="A142" s="40"/>
      <c r="B142" s="41"/>
      <c r="C142" s="214" t="s">
        <v>326</v>
      </c>
      <c r="D142" s="214" t="s">
        <v>165</v>
      </c>
      <c r="E142" s="215" t="s">
        <v>3341</v>
      </c>
      <c r="F142" s="216" t="s">
        <v>3339</v>
      </c>
      <c r="G142" s="217" t="s">
        <v>232</v>
      </c>
      <c r="H142" s="218">
        <v>17</v>
      </c>
      <c r="I142" s="219"/>
      <c r="J142" s="220">
        <f>ROUND(I142*H142,2)</f>
        <v>0</v>
      </c>
      <c r="K142" s="216" t="s">
        <v>19</v>
      </c>
      <c r="L142" s="46"/>
      <c r="M142" s="221" t="s">
        <v>19</v>
      </c>
      <c r="N142" s="222" t="s">
        <v>43</v>
      </c>
      <c r="O142" s="86"/>
      <c r="P142" s="223">
        <f>O142*H142</f>
        <v>0</v>
      </c>
      <c r="Q142" s="223">
        <v>0</v>
      </c>
      <c r="R142" s="223">
        <f>Q142*H142</f>
        <v>0</v>
      </c>
      <c r="S142" s="223">
        <v>0</v>
      </c>
      <c r="T142" s="224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5" t="s">
        <v>170</v>
      </c>
      <c r="AT142" s="225" t="s">
        <v>165</v>
      </c>
      <c r="AU142" s="225" t="s">
        <v>79</v>
      </c>
      <c r="AY142" s="19" t="s">
        <v>163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9" t="s">
        <v>79</v>
      </c>
      <c r="BK142" s="226">
        <f>ROUND(I142*H142,2)</f>
        <v>0</v>
      </c>
      <c r="BL142" s="19" t="s">
        <v>170</v>
      </c>
      <c r="BM142" s="225" t="s">
        <v>485</v>
      </c>
    </row>
    <row r="143" spans="1:47" s="2" customFormat="1" ht="12">
      <c r="A143" s="40"/>
      <c r="B143" s="41"/>
      <c r="C143" s="42"/>
      <c r="D143" s="227" t="s">
        <v>172</v>
      </c>
      <c r="E143" s="42"/>
      <c r="F143" s="228" t="s">
        <v>3342</v>
      </c>
      <c r="G143" s="42"/>
      <c r="H143" s="42"/>
      <c r="I143" s="229"/>
      <c r="J143" s="42"/>
      <c r="K143" s="42"/>
      <c r="L143" s="46"/>
      <c r="M143" s="230"/>
      <c r="N143" s="231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172</v>
      </c>
      <c r="AU143" s="19" t="s">
        <v>79</v>
      </c>
    </row>
    <row r="144" spans="1:65" s="2" customFormat="1" ht="66.75" customHeight="1">
      <c r="A144" s="40"/>
      <c r="B144" s="41"/>
      <c r="C144" s="214" t="s">
        <v>332</v>
      </c>
      <c r="D144" s="214" t="s">
        <v>165</v>
      </c>
      <c r="E144" s="215" t="s">
        <v>3343</v>
      </c>
      <c r="F144" s="216" t="s">
        <v>3339</v>
      </c>
      <c r="G144" s="217" t="s">
        <v>232</v>
      </c>
      <c r="H144" s="218">
        <v>1</v>
      </c>
      <c r="I144" s="219"/>
      <c r="J144" s="220">
        <f>ROUND(I144*H144,2)</f>
        <v>0</v>
      </c>
      <c r="K144" s="216" t="s">
        <v>19</v>
      </c>
      <c r="L144" s="46"/>
      <c r="M144" s="221" t="s">
        <v>19</v>
      </c>
      <c r="N144" s="222" t="s">
        <v>43</v>
      </c>
      <c r="O144" s="86"/>
      <c r="P144" s="223">
        <f>O144*H144</f>
        <v>0</v>
      </c>
      <c r="Q144" s="223">
        <v>0</v>
      </c>
      <c r="R144" s="223">
        <f>Q144*H144</f>
        <v>0</v>
      </c>
      <c r="S144" s="223">
        <v>0</v>
      </c>
      <c r="T144" s="224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5" t="s">
        <v>170</v>
      </c>
      <c r="AT144" s="225" t="s">
        <v>165</v>
      </c>
      <c r="AU144" s="225" t="s">
        <v>79</v>
      </c>
      <c r="AY144" s="19" t="s">
        <v>163</v>
      </c>
      <c r="BE144" s="226">
        <f>IF(N144="základní",J144,0)</f>
        <v>0</v>
      </c>
      <c r="BF144" s="226">
        <f>IF(N144="snížená",J144,0)</f>
        <v>0</v>
      </c>
      <c r="BG144" s="226">
        <f>IF(N144="zákl. přenesená",J144,0)</f>
        <v>0</v>
      </c>
      <c r="BH144" s="226">
        <f>IF(N144="sníž. přenesená",J144,0)</f>
        <v>0</v>
      </c>
      <c r="BI144" s="226">
        <f>IF(N144="nulová",J144,0)</f>
        <v>0</v>
      </c>
      <c r="BJ144" s="19" t="s">
        <v>79</v>
      </c>
      <c r="BK144" s="226">
        <f>ROUND(I144*H144,2)</f>
        <v>0</v>
      </c>
      <c r="BL144" s="19" t="s">
        <v>170</v>
      </c>
      <c r="BM144" s="225" t="s">
        <v>496</v>
      </c>
    </row>
    <row r="145" spans="1:47" s="2" customFormat="1" ht="12">
      <c r="A145" s="40"/>
      <c r="B145" s="41"/>
      <c r="C145" s="42"/>
      <c r="D145" s="227" t="s">
        <v>172</v>
      </c>
      <c r="E145" s="42"/>
      <c r="F145" s="228" t="s">
        <v>3344</v>
      </c>
      <c r="G145" s="42"/>
      <c r="H145" s="42"/>
      <c r="I145" s="229"/>
      <c r="J145" s="42"/>
      <c r="K145" s="42"/>
      <c r="L145" s="46"/>
      <c r="M145" s="230"/>
      <c r="N145" s="231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172</v>
      </c>
      <c r="AU145" s="19" t="s">
        <v>79</v>
      </c>
    </row>
    <row r="146" spans="1:65" s="2" customFormat="1" ht="66.75" customHeight="1">
      <c r="A146" s="40"/>
      <c r="B146" s="41"/>
      <c r="C146" s="214" t="s">
        <v>342</v>
      </c>
      <c r="D146" s="214" t="s">
        <v>165</v>
      </c>
      <c r="E146" s="215" t="s">
        <v>3345</v>
      </c>
      <c r="F146" s="216" t="s">
        <v>3339</v>
      </c>
      <c r="G146" s="217" t="s">
        <v>232</v>
      </c>
      <c r="H146" s="218">
        <v>4</v>
      </c>
      <c r="I146" s="219"/>
      <c r="J146" s="220">
        <f>ROUND(I146*H146,2)</f>
        <v>0</v>
      </c>
      <c r="K146" s="216" t="s">
        <v>19</v>
      </c>
      <c r="L146" s="46"/>
      <c r="M146" s="221" t="s">
        <v>19</v>
      </c>
      <c r="N146" s="222" t="s">
        <v>43</v>
      </c>
      <c r="O146" s="86"/>
      <c r="P146" s="223">
        <f>O146*H146</f>
        <v>0</v>
      </c>
      <c r="Q146" s="223">
        <v>0</v>
      </c>
      <c r="R146" s="223">
        <f>Q146*H146</f>
        <v>0</v>
      </c>
      <c r="S146" s="223">
        <v>0</v>
      </c>
      <c r="T146" s="224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5" t="s">
        <v>170</v>
      </c>
      <c r="AT146" s="225" t="s">
        <v>165</v>
      </c>
      <c r="AU146" s="225" t="s">
        <v>79</v>
      </c>
      <c r="AY146" s="19" t="s">
        <v>163</v>
      </c>
      <c r="BE146" s="226">
        <f>IF(N146="základní",J146,0)</f>
        <v>0</v>
      </c>
      <c r="BF146" s="226">
        <f>IF(N146="snížená",J146,0)</f>
        <v>0</v>
      </c>
      <c r="BG146" s="226">
        <f>IF(N146="zákl. přenesená",J146,0)</f>
        <v>0</v>
      </c>
      <c r="BH146" s="226">
        <f>IF(N146="sníž. přenesená",J146,0)</f>
        <v>0</v>
      </c>
      <c r="BI146" s="226">
        <f>IF(N146="nulová",J146,0)</f>
        <v>0</v>
      </c>
      <c r="BJ146" s="19" t="s">
        <v>79</v>
      </c>
      <c r="BK146" s="226">
        <f>ROUND(I146*H146,2)</f>
        <v>0</v>
      </c>
      <c r="BL146" s="19" t="s">
        <v>170</v>
      </c>
      <c r="BM146" s="225" t="s">
        <v>508</v>
      </c>
    </row>
    <row r="147" spans="1:47" s="2" customFormat="1" ht="12">
      <c r="A147" s="40"/>
      <c r="B147" s="41"/>
      <c r="C147" s="42"/>
      <c r="D147" s="227" t="s">
        <v>172</v>
      </c>
      <c r="E147" s="42"/>
      <c r="F147" s="228" t="s">
        <v>3346</v>
      </c>
      <c r="G147" s="42"/>
      <c r="H147" s="42"/>
      <c r="I147" s="229"/>
      <c r="J147" s="42"/>
      <c r="K147" s="42"/>
      <c r="L147" s="46"/>
      <c r="M147" s="230"/>
      <c r="N147" s="231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172</v>
      </c>
      <c r="AU147" s="19" t="s">
        <v>79</v>
      </c>
    </row>
    <row r="148" spans="1:65" s="2" customFormat="1" ht="66.75" customHeight="1">
      <c r="A148" s="40"/>
      <c r="B148" s="41"/>
      <c r="C148" s="214" t="s">
        <v>349</v>
      </c>
      <c r="D148" s="214" t="s">
        <v>165</v>
      </c>
      <c r="E148" s="215" t="s">
        <v>3347</v>
      </c>
      <c r="F148" s="216" t="s">
        <v>3339</v>
      </c>
      <c r="G148" s="217" t="s">
        <v>232</v>
      </c>
      <c r="H148" s="218">
        <v>12</v>
      </c>
      <c r="I148" s="219"/>
      <c r="J148" s="220">
        <f>ROUND(I148*H148,2)</f>
        <v>0</v>
      </c>
      <c r="K148" s="216" t="s">
        <v>19</v>
      </c>
      <c r="L148" s="46"/>
      <c r="M148" s="221" t="s">
        <v>19</v>
      </c>
      <c r="N148" s="222" t="s">
        <v>43</v>
      </c>
      <c r="O148" s="86"/>
      <c r="P148" s="223">
        <f>O148*H148</f>
        <v>0</v>
      </c>
      <c r="Q148" s="223">
        <v>0</v>
      </c>
      <c r="R148" s="223">
        <f>Q148*H148</f>
        <v>0</v>
      </c>
      <c r="S148" s="223">
        <v>0</v>
      </c>
      <c r="T148" s="224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5" t="s">
        <v>170</v>
      </c>
      <c r="AT148" s="225" t="s">
        <v>165</v>
      </c>
      <c r="AU148" s="225" t="s">
        <v>79</v>
      </c>
      <c r="AY148" s="19" t="s">
        <v>163</v>
      </c>
      <c r="BE148" s="226">
        <f>IF(N148="základní",J148,0)</f>
        <v>0</v>
      </c>
      <c r="BF148" s="226">
        <f>IF(N148="snížená",J148,0)</f>
        <v>0</v>
      </c>
      <c r="BG148" s="226">
        <f>IF(N148="zákl. přenesená",J148,0)</f>
        <v>0</v>
      </c>
      <c r="BH148" s="226">
        <f>IF(N148="sníž. přenesená",J148,0)</f>
        <v>0</v>
      </c>
      <c r="BI148" s="226">
        <f>IF(N148="nulová",J148,0)</f>
        <v>0</v>
      </c>
      <c r="BJ148" s="19" t="s">
        <v>79</v>
      </c>
      <c r="BK148" s="226">
        <f>ROUND(I148*H148,2)</f>
        <v>0</v>
      </c>
      <c r="BL148" s="19" t="s">
        <v>170</v>
      </c>
      <c r="BM148" s="225" t="s">
        <v>520</v>
      </c>
    </row>
    <row r="149" spans="1:47" s="2" customFormat="1" ht="12">
      <c r="A149" s="40"/>
      <c r="B149" s="41"/>
      <c r="C149" s="42"/>
      <c r="D149" s="227" t="s">
        <v>172</v>
      </c>
      <c r="E149" s="42"/>
      <c r="F149" s="228" t="s">
        <v>3348</v>
      </c>
      <c r="G149" s="42"/>
      <c r="H149" s="42"/>
      <c r="I149" s="229"/>
      <c r="J149" s="42"/>
      <c r="K149" s="42"/>
      <c r="L149" s="46"/>
      <c r="M149" s="230"/>
      <c r="N149" s="231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172</v>
      </c>
      <c r="AU149" s="19" t="s">
        <v>79</v>
      </c>
    </row>
    <row r="150" spans="1:65" s="2" customFormat="1" ht="66.75" customHeight="1">
      <c r="A150" s="40"/>
      <c r="B150" s="41"/>
      <c r="C150" s="214" t="s">
        <v>355</v>
      </c>
      <c r="D150" s="214" t="s">
        <v>165</v>
      </c>
      <c r="E150" s="215" t="s">
        <v>3349</v>
      </c>
      <c r="F150" s="216" t="s">
        <v>3339</v>
      </c>
      <c r="G150" s="217" t="s">
        <v>232</v>
      </c>
      <c r="H150" s="218">
        <v>12</v>
      </c>
      <c r="I150" s="219"/>
      <c r="J150" s="220">
        <f>ROUND(I150*H150,2)</f>
        <v>0</v>
      </c>
      <c r="K150" s="216" t="s">
        <v>19</v>
      </c>
      <c r="L150" s="46"/>
      <c r="M150" s="221" t="s">
        <v>19</v>
      </c>
      <c r="N150" s="222" t="s">
        <v>43</v>
      </c>
      <c r="O150" s="86"/>
      <c r="P150" s="223">
        <f>O150*H150</f>
        <v>0</v>
      </c>
      <c r="Q150" s="223">
        <v>0</v>
      </c>
      <c r="R150" s="223">
        <f>Q150*H150</f>
        <v>0</v>
      </c>
      <c r="S150" s="223">
        <v>0</v>
      </c>
      <c r="T150" s="224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5" t="s">
        <v>170</v>
      </c>
      <c r="AT150" s="225" t="s">
        <v>165</v>
      </c>
      <c r="AU150" s="225" t="s">
        <v>79</v>
      </c>
      <c r="AY150" s="19" t="s">
        <v>163</v>
      </c>
      <c r="BE150" s="226">
        <f>IF(N150="základní",J150,0)</f>
        <v>0</v>
      </c>
      <c r="BF150" s="226">
        <f>IF(N150="snížená",J150,0)</f>
        <v>0</v>
      </c>
      <c r="BG150" s="226">
        <f>IF(N150="zákl. přenesená",J150,0)</f>
        <v>0</v>
      </c>
      <c r="BH150" s="226">
        <f>IF(N150="sníž. přenesená",J150,0)</f>
        <v>0</v>
      </c>
      <c r="BI150" s="226">
        <f>IF(N150="nulová",J150,0)</f>
        <v>0</v>
      </c>
      <c r="BJ150" s="19" t="s">
        <v>79</v>
      </c>
      <c r="BK150" s="226">
        <f>ROUND(I150*H150,2)</f>
        <v>0</v>
      </c>
      <c r="BL150" s="19" t="s">
        <v>170</v>
      </c>
      <c r="BM150" s="225" t="s">
        <v>532</v>
      </c>
    </row>
    <row r="151" spans="1:47" s="2" customFormat="1" ht="12">
      <c r="A151" s="40"/>
      <c r="B151" s="41"/>
      <c r="C151" s="42"/>
      <c r="D151" s="227" t="s">
        <v>172</v>
      </c>
      <c r="E151" s="42"/>
      <c r="F151" s="228" t="s">
        <v>3350</v>
      </c>
      <c r="G151" s="42"/>
      <c r="H151" s="42"/>
      <c r="I151" s="229"/>
      <c r="J151" s="42"/>
      <c r="K151" s="42"/>
      <c r="L151" s="46"/>
      <c r="M151" s="230"/>
      <c r="N151" s="231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172</v>
      </c>
      <c r="AU151" s="19" t="s">
        <v>79</v>
      </c>
    </row>
    <row r="152" spans="1:65" s="2" customFormat="1" ht="66.75" customHeight="1">
      <c r="A152" s="40"/>
      <c r="B152" s="41"/>
      <c r="C152" s="214" t="s">
        <v>362</v>
      </c>
      <c r="D152" s="214" t="s">
        <v>165</v>
      </c>
      <c r="E152" s="215" t="s">
        <v>3351</v>
      </c>
      <c r="F152" s="216" t="s">
        <v>3339</v>
      </c>
      <c r="G152" s="217" t="s">
        <v>232</v>
      </c>
      <c r="H152" s="218">
        <v>11</v>
      </c>
      <c r="I152" s="219"/>
      <c r="J152" s="220">
        <f>ROUND(I152*H152,2)</f>
        <v>0</v>
      </c>
      <c r="K152" s="216" t="s">
        <v>19</v>
      </c>
      <c r="L152" s="46"/>
      <c r="M152" s="221" t="s">
        <v>19</v>
      </c>
      <c r="N152" s="222" t="s">
        <v>43</v>
      </c>
      <c r="O152" s="86"/>
      <c r="P152" s="223">
        <f>O152*H152</f>
        <v>0</v>
      </c>
      <c r="Q152" s="223">
        <v>0</v>
      </c>
      <c r="R152" s="223">
        <f>Q152*H152</f>
        <v>0</v>
      </c>
      <c r="S152" s="223">
        <v>0</v>
      </c>
      <c r="T152" s="224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5" t="s">
        <v>170</v>
      </c>
      <c r="AT152" s="225" t="s">
        <v>165</v>
      </c>
      <c r="AU152" s="225" t="s">
        <v>79</v>
      </c>
      <c r="AY152" s="19" t="s">
        <v>163</v>
      </c>
      <c r="BE152" s="226">
        <f>IF(N152="základní",J152,0)</f>
        <v>0</v>
      </c>
      <c r="BF152" s="226">
        <f>IF(N152="snížená",J152,0)</f>
        <v>0</v>
      </c>
      <c r="BG152" s="226">
        <f>IF(N152="zákl. přenesená",J152,0)</f>
        <v>0</v>
      </c>
      <c r="BH152" s="226">
        <f>IF(N152="sníž. přenesená",J152,0)</f>
        <v>0</v>
      </c>
      <c r="BI152" s="226">
        <f>IF(N152="nulová",J152,0)</f>
        <v>0</v>
      </c>
      <c r="BJ152" s="19" t="s">
        <v>79</v>
      </c>
      <c r="BK152" s="226">
        <f>ROUND(I152*H152,2)</f>
        <v>0</v>
      </c>
      <c r="BL152" s="19" t="s">
        <v>170</v>
      </c>
      <c r="BM152" s="225" t="s">
        <v>545</v>
      </c>
    </row>
    <row r="153" spans="1:47" s="2" customFormat="1" ht="12">
      <c r="A153" s="40"/>
      <c r="B153" s="41"/>
      <c r="C153" s="42"/>
      <c r="D153" s="227" t="s">
        <v>172</v>
      </c>
      <c r="E153" s="42"/>
      <c r="F153" s="228" t="s">
        <v>3352</v>
      </c>
      <c r="G153" s="42"/>
      <c r="H153" s="42"/>
      <c r="I153" s="229"/>
      <c r="J153" s="42"/>
      <c r="K153" s="42"/>
      <c r="L153" s="46"/>
      <c r="M153" s="230"/>
      <c r="N153" s="231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172</v>
      </c>
      <c r="AU153" s="19" t="s">
        <v>79</v>
      </c>
    </row>
    <row r="154" spans="1:65" s="2" customFormat="1" ht="66.75" customHeight="1">
      <c r="A154" s="40"/>
      <c r="B154" s="41"/>
      <c r="C154" s="214" t="s">
        <v>368</v>
      </c>
      <c r="D154" s="214" t="s">
        <v>165</v>
      </c>
      <c r="E154" s="215" t="s">
        <v>3353</v>
      </c>
      <c r="F154" s="216" t="s">
        <v>3339</v>
      </c>
      <c r="G154" s="217" t="s">
        <v>232</v>
      </c>
      <c r="H154" s="218">
        <v>8</v>
      </c>
      <c r="I154" s="219"/>
      <c r="J154" s="220">
        <f>ROUND(I154*H154,2)</f>
        <v>0</v>
      </c>
      <c r="K154" s="216" t="s">
        <v>19</v>
      </c>
      <c r="L154" s="46"/>
      <c r="M154" s="221" t="s">
        <v>19</v>
      </c>
      <c r="N154" s="222" t="s">
        <v>43</v>
      </c>
      <c r="O154" s="86"/>
      <c r="P154" s="223">
        <f>O154*H154</f>
        <v>0</v>
      </c>
      <c r="Q154" s="223">
        <v>0</v>
      </c>
      <c r="R154" s="223">
        <f>Q154*H154</f>
        <v>0</v>
      </c>
      <c r="S154" s="223">
        <v>0</v>
      </c>
      <c r="T154" s="224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5" t="s">
        <v>170</v>
      </c>
      <c r="AT154" s="225" t="s">
        <v>165</v>
      </c>
      <c r="AU154" s="225" t="s">
        <v>79</v>
      </c>
      <c r="AY154" s="19" t="s">
        <v>163</v>
      </c>
      <c r="BE154" s="226">
        <f>IF(N154="základní",J154,0)</f>
        <v>0</v>
      </c>
      <c r="BF154" s="226">
        <f>IF(N154="snížená",J154,0)</f>
        <v>0</v>
      </c>
      <c r="BG154" s="226">
        <f>IF(N154="zákl. přenesená",J154,0)</f>
        <v>0</v>
      </c>
      <c r="BH154" s="226">
        <f>IF(N154="sníž. přenesená",J154,0)</f>
        <v>0</v>
      </c>
      <c r="BI154" s="226">
        <f>IF(N154="nulová",J154,0)</f>
        <v>0</v>
      </c>
      <c r="BJ154" s="19" t="s">
        <v>79</v>
      </c>
      <c r="BK154" s="226">
        <f>ROUND(I154*H154,2)</f>
        <v>0</v>
      </c>
      <c r="BL154" s="19" t="s">
        <v>170</v>
      </c>
      <c r="BM154" s="225" t="s">
        <v>562</v>
      </c>
    </row>
    <row r="155" spans="1:47" s="2" customFormat="1" ht="12">
      <c r="A155" s="40"/>
      <c r="B155" s="41"/>
      <c r="C155" s="42"/>
      <c r="D155" s="227" t="s">
        <v>172</v>
      </c>
      <c r="E155" s="42"/>
      <c r="F155" s="228" t="s">
        <v>3354</v>
      </c>
      <c r="G155" s="42"/>
      <c r="H155" s="42"/>
      <c r="I155" s="229"/>
      <c r="J155" s="42"/>
      <c r="K155" s="42"/>
      <c r="L155" s="46"/>
      <c r="M155" s="230"/>
      <c r="N155" s="231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172</v>
      </c>
      <c r="AU155" s="19" t="s">
        <v>79</v>
      </c>
    </row>
    <row r="156" spans="1:65" s="2" customFormat="1" ht="66.75" customHeight="1">
      <c r="A156" s="40"/>
      <c r="B156" s="41"/>
      <c r="C156" s="214" t="s">
        <v>374</v>
      </c>
      <c r="D156" s="214" t="s">
        <v>165</v>
      </c>
      <c r="E156" s="215" t="s">
        <v>3355</v>
      </c>
      <c r="F156" s="216" t="s">
        <v>3339</v>
      </c>
      <c r="G156" s="217" t="s">
        <v>232</v>
      </c>
      <c r="H156" s="218">
        <v>14</v>
      </c>
      <c r="I156" s="219"/>
      <c r="J156" s="220">
        <f>ROUND(I156*H156,2)</f>
        <v>0</v>
      </c>
      <c r="K156" s="216" t="s">
        <v>19</v>
      </c>
      <c r="L156" s="46"/>
      <c r="M156" s="221" t="s">
        <v>19</v>
      </c>
      <c r="N156" s="222" t="s">
        <v>43</v>
      </c>
      <c r="O156" s="86"/>
      <c r="P156" s="223">
        <f>O156*H156</f>
        <v>0</v>
      </c>
      <c r="Q156" s="223">
        <v>0</v>
      </c>
      <c r="R156" s="223">
        <f>Q156*H156</f>
        <v>0</v>
      </c>
      <c r="S156" s="223">
        <v>0</v>
      </c>
      <c r="T156" s="224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5" t="s">
        <v>170</v>
      </c>
      <c r="AT156" s="225" t="s">
        <v>165</v>
      </c>
      <c r="AU156" s="225" t="s">
        <v>79</v>
      </c>
      <c r="AY156" s="19" t="s">
        <v>163</v>
      </c>
      <c r="BE156" s="226">
        <f>IF(N156="základní",J156,0)</f>
        <v>0</v>
      </c>
      <c r="BF156" s="226">
        <f>IF(N156="snížená",J156,0)</f>
        <v>0</v>
      </c>
      <c r="BG156" s="226">
        <f>IF(N156="zákl. přenesená",J156,0)</f>
        <v>0</v>
      </c>
      <c r="BH156" s="226">
        <f>IF(N156="sníž. přenesená",J156,0)</f>
        <v>0</v>
      </c>
      <c r="BI156" s="226">
        <f>IF(N156="nulová",J156,0)</f>
        <v>0</v>
      </c>
      <c r="BJ156" s="19" t="s">
        <v>79</v>
      </c>
      <c r="BK156" s="226">
        <f>ROUND(I156*H156,2)</f>
        <v>0</v>
      </c>
      <c r="BL156" s="19" t="s">
        <v>170</v>
      </c>
      <c r="BM156" s="225" t="s">
        <v>576</v>
      </c>
    </row>
    <row r="157" spans="1:47" s="2" customFormat="1" ht="12">
      <c r="A157" s="40"/>
      <c r="B157" s="41"/>
      <c r="C157" s="42"/>
      <c r="D157" s="227" t="s">
        <v>172</v>
      </c>
      <c r="E157" s="42"/>
      <c r="F157" s="228" t="s">
        <v>3356</v>
      </c>
      <c r="G157" s="42"/>
      <c r="H157" s="42"/>
      <c r="I157" s="229"/>
      <c r="J157" s="42"/>
      <c r="K157" s="42"/>
      <c r="L157" s="46"/>
      <c r="M157" s="230"/>
      <c r="N157" s="231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172</v>
      </c>
      <c r="AU157" s="19" t="s">
        <v>79</v>
      </c>
    </row>
    <row r="158" spans="1:65" s="2" customFormat="1" ht="66.75" customHeight="1">
      <c r="A158" s="40"/>
      <c r="B158" s="41"/>
      <c r="C158" s="214" t="s">
        <v>381</v>
      </c>
      <c r="D158" s="214" t="s">
        <v>165</v>
      </c>
      <c r="E158" s="215" t="s">
        <v>3357</v>
      </c>
      <c r="F158" s="216" t="s">
        <v>3339</v>
      </c>
      <c r="G158" s="217" t="s">
        <v>232</v>
      </c>
      <c r="H158" s="218">
        <v>12</v>
      </c>
      <c r="I158" s="219"/>
      <c r="J158" s="220">
        <f>ROUND(I158*H158,2)</f>
        <v>0</v>
      </c>
      <c r="K158" s="216" t="s">
        <v>19</v>
      </c>
      <c r="L158" s="46"/>
      <c r="M158" s="221" t="s">
        <v>19</v>
      </c>
      <c r="N158" s="222" t="s">
        <v>43</v>
      </c>
      <c r="O158" s="86"/>
      <c r="P158" s="223">
        <f>O158*H158</f>
        <v>0</v>
      </c>
      <c r="Q158" s="223">
        <v>0</v>
      </c>
      <c r="R158" s="223">
        <f>Q158*H158</f>
        <v>0</v>
      </c>
      <c r="S158" s="223">
        <v>0</v>
      </c>
      <c r="T158" s="224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5" t="s">
        <v>170</v>
      </c>
      <c r="AT158" s="225" t="s">
        <v>165</v>
      </c>
      <c r="AU158" s="225" t="s">
        <v>79</v>
      </c>
      <c r="AY158" s="19" t="s">
        <v>163</v>
      </c>
      <c r="BE158" s="226">
        <f>IF(N158="základní",J158,0)</f>
        <v>0</v>
      </c>
      <c r="BF158" s="226">
        <f>IF(N158="snížená",J158,0)</f>
        <v>0</v>
      </c>
      <c r="BG158" s="226">
        <f>IF(N158="zákl. přenesená",J158,0)</f>
        <v>0</v>
      </c>
      <c r="BH158" s="226">
        <f>IF(N158="sníž. přenesená",J158,0)</f>
        <v>0</v>
      </c>
      <c r="BI158" s="226">
        <f>IF(N158="nulová",J158,0)</f>
        <v>0</v>
      </c>
      <c r="BJ158" s="19" t="s">
        <v>79</v>
      </c>
      <c r="BK158" s="226">
        <f>ROUND(I158*H158,2)</f>
        <v>0</v>
      </c>
      <c r="BL158" s="19" t="s">
        <v>170</v>
      </c>
      <c r="BM158" s="225" t="s">
        <v>587</v>
      </c>
    </row>
    <row r="159" spans="1:47" s="2" customFormat="1" ht="12">
      <c r="A159" s="40"/>
      <c r="B159" s="41"/>
      <c r="C159" s="42"/>
      <c r="D159" s="227" t="s">
        <v>172</v>
      </c>
      <c r="E159" s="42"/>
      <c r="F159" s="228" t="s">
        <v>3358</v>
      </c>
      <c r="G159" s="42"/>
      <c r="H159" s="42"/>
      <c r="I159" s="229"/>
      <c r="J159" s="42"/>
      <c r="K159" s="42"/>
      <c r="L159" s="46"/>
      <c r="M159" s="230"/>
      <c r="N159" s="231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172</v>
      </c>
      <c r="AU159" s="19" t="s">
        <v>79</v>
      </c>
    </row>
    <row r="160" spans="1:65" s="2" customFormat="1" ht="33" customHeight="1">
      <c r="A160" s="40"/>
      <c r="B160" s="41"/>
      <c r="C160" s="214" t="s">
        <v>388</v>
      </c>
      <c r="D160" s="214" t="s">
        <v>165</v>
      </c>
      <c r="E160" s="215" t="s">
        <v>3359</v>
      </c>
      <c r="F160" s="216" t="s">
        <v>3360</v>
      </c>
      <c r="G160" s="217" t="s">
        <v>168</v>
      </c>
      <c r="H160" s="218">
        <v>30</v>
      </c>
      <c r="I160" s="219"/>
      <c r="J160" s="220">
        <f>ROUND(I160*H160,2)</f>
        <v>0</v>
      </c>
      <c r="K160" s="216" t="s">
        <v>19</v>
      </c>
      <c r="L160" s="46"/>
      <c r="M160" s="221" t="s">
        <v>19</v>
      </c>
      <c r="N160" s="222" t="s">
        <v>43</v>
      </c>
      <c r="O160" s="86"/>
      <c r="P160" s="223">
        <f>O160*H160</f>
        <v>0</v>
      </c>
      <c r="Q160" s="223">
        <v>0</v>
      </c>
      <c r="R160" s="223">
        <f>Q160*H160</f>
        <v>0</v>
      </c>
      <c r="S160" s="223">
        <v>0</v>
      </c>
      <c r="T160" s="224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5" t="s">
        <v>170</v>
      </c>
      <c r="AT160" s="225" t="s">
        <v>165</v>
      </c>
      <c r="AU160" s="225" t="s">
        <v>79</v>
      </c>
      <c r="AY160" s="19" t="s">
        <v>163</v>
      </c>
      <c r="BE160" s="226">
        <f>IF(N160="základní",J160,0)</f>
        <v>0</v>
      </c>
      <c r="BF160" s="226">
        <f>IF(N160="snížená",J160,0)</f>
        <v>0</v>
      </c>
      <c r="BG160" s="226">
        <f>IF(N160="zákl. přenesená",J160,0)</f>
        <v>0</v>
      </c>
      <c r="BH160" s="226">
        <f>IF(N160="sníž. přenesená",J160,0)</f>
        <v>0</v>
      </c>
      <c r="BI160" s="226">
        <f>IF(N160="nulová",J160,0)</f>
        <v>0</v>
      </c>
      <c r="BJ160" s="19" t="s">
        <v>79</v>
      </c>
      <c r="BK160" s="226">
        <f>ROUND(I160*H160,2)</f>
        <v>0</v>
      </c>
      <c r="BL160" s="19" t="s">
        <v>170</v>
      </c>
      <c r="BM160" s="225" t="s">
        <v>601</v>
      </c>
    </row>
    <row r="161" spans="1:47" s="2" customFormat="1" ht="12">
      <c r="A161" s="40"/>
      <c r="B161" s="41"/>
      <c r="C161" s="42"/>
      <c r="D161" s="227" t="s">
        <v>172</v>
      </c>
      <c r="E161" s="42"/>
      <c r="F161" s="228" t="s">
        <v>3360</v>
      </c>
      <c r="G161" s="42"/>
      <c r="H161" s="42"/>
      <c r="I161" s="229"/>
      <c r="J161" s="42"/>
      <c r="K161" s="42"/>
      <c r="L161" s="46"/>
      <c r="M161" s="230"/>
      <c r="N161" s="231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172</v>
      </c>
      <c r="AU161" s="19" t="s">
        <v>79</v>
      </c>
    </row>
    <row r="162" spans="1:65" s="2" customFormat="1" ht="33" customHeight="1">
      <c r="A162" s="40"/>
      <c r="B162" s="41"/>
      <c r="C162" s="214" t="s">
        <v>396</v>
      </c>
      <c r="D162" s="214" t="s">
        <v>165</v>
      </c>
      <c r="E162" s="215" t="s">
        <v>3361</v>
      </c>
      <c r="F162" s="216" t="s">
        <v>3362</v>
      </c>
      <c r="G162" s="217" t="s">
        <v>168</v>
      </c>
      <c r="H162" s="218">
        <v>15</v>
      </c>
      <c r="I162" s="219"/>
      <c r="J162" s="220">
        <f>ROUND(I162*H162,2)</f>
        <v>0</v>
      </c>
      <c r="K162" s="216" t="s">
        <v>19</v>
      </c>
      <c r="L162" s="46"/>
      <c r="M162" s="221" t="s">
        <v>19</v>
      </c>
      <c r="N162" s="222" t="s">
        <v>43</v>
      </c>
      <c r="O162" s="86"/>
      <c r="P162" s="223">
        <f>O162*H162</f>
        <v>0</v>
      </c>
      <c r="Q162" s="223">
        <v>0</v>
      </c>
      <c r="R162" s="223">
        <f>Q162*H162</f>
        <v>0</v>
      </c>
      <c r="S162" s="223">
        <v>0</v>
      </c>
      <c r="T162" s="224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5" t="s">
        <v>170</v>
      </c>
      <c r="AT162" s="225" t="s">
        <v>165</v>
      </c>
      <c r="AU162" s="225" t="s">
        <v>79</v>
      </c>
      <c r="AY162" s="19" t="s">
        <v>163</v>
      </c>
      <c r="BE162" s="226">
        <f>IF(N162="základní",J162,0)</f>
        <v>0</v>
      </c>
      <c r="BF162" s="226">
        <f>IF(N162="snížená",J162,0)</f>
        <v>0</v>
      </c>
      <c r="BG162" s="226">
        <f>IF(N162="zákl. přenesená",J162,0)</f>
        <v>0</v>
      </c>
      <c r="BH162" s="226">
        <f>IF(N162="sníž. přenesená",J162,0)</f>
        <v>0</v>
      </c>
      <c r="BI162" s="226">
        <f>IF(N162="nulová",J162,0)</f>
        <v>0</v>
      </c>
      <c r="BJ162" s="19" t="s">
        <v>79</v>
      </c>
      <c r="BK162" s="226">
        <f>ROUND(I162*H162,2)</f>
        <v>0</v>
      </c>
      <c r="BL162" s="19" t="s">
        <v>170</v>
      </c>
      <c r="BM162" s="225" t="s">
        <v>613</v>
      </c>
    </row>
    <row r="163" spans="1:47" s="2" customFormat="1" ht="12">
      <c r="A163" s="40"/>
      <c r="B163" s="41"/>
      <c r="C163" s="42"/>
      <c r="D163" s="227" t="s">
        <v>172</v>
      </c>
      <c r="E163" s="42"/>
      <c r="F163" s="228" t="s">
        <v>3362</v>
      </c>
      <c r="G163" s="42"/>
      <c r="H163" s="42"/>
      <c r="I163" s="229"/>
      <c r="J163" s="42"/>
      <c r="K163" s="42"/>
      <c r="L163" s="46"/>
      <c r="M163" s="230"/>
      <c r="N163" s="231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172</v>
      </c>
      <c r="AU163" s="19" t="s">
        <v>79</v>
      </c>
    </row>
    <row r="164" spans="1:65" s="2" customFormat="1" ht="33" customHeight="1">
      <c r="A164" s="40"/>
      <c r="B164" s="41"/>
      <c r="C164" s="214" t="s">
        <v>401</v>
      </c>
      <c r="D164" s="214" t="s">
        <v>165</v>
      </c>
      <c r="E164" s="215" t="s">
        <v>3363</v>
      </c>
      <c r="F164" s="216" t="s">
        <v>3364</v>
      </c>
      <c r="G164" s="217" t="s">
        <v>168</v>
      </c>
      <c r="H164" s="218">
        <v>15</v>
      </c>
      <c r="I164" s="219"/>
      <c r="J164" s="220">
        <f>ROUND(I164*H164,2)</f>
        <v>0</v>
      </c>
      <c r="K164" s="216" t="s">
        <v>19</v>
      </c>
      <c r="L164" s="46"/>
      <c r="M164" s="221" t="s">
        <v>19</v>
      </c>
      <c r="N164" s="222" t="s">
        <v>43</v>
      </c>
      <c r="O164" s="86"/>
      <c r="P164" s="223">
        <f>O164*H164</f>
        <v>0</v>
      </c>
      <c r="Q164" s="223">
        <v>0</v>
      </c>
      <c r="R164" s="223">
        <f>Q164*H164</f>
        <v>0</v>
      </c>
      <c r="S164" s="223">
        <v>0</v>
      </c>
      <c r="T164" s="224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5" t="s">
        <v>170</v>
      </c>
      <c r="AT164" s="225" t="s">
        <v>165</v>
      </c>
      <c r="AU164" s="225" t="s">
        <v>79</v>
      </c>
      <c r="AY164" s="19" t="s">
        <v>163</v>
      </c>
      <c r="BE164" s="226">
        <f>IF(N164="základní",J164,0)</f>
        <v>0</v>
      </c>
      <c r="BF164" s="226">
        <f>IF(N164="snížená",J164,0)</f>
        <v>0</v>
      </c>
      <c r="BG164" s="226">
        <f>IF(N164="zákl. přenesená",J164,0)</f>
        <v>0</v>
      </c>
      <c r="BH164" s="226">
        <f>IF(N164="sníž. přenesená",J164,0)</f>
        <v>0</v>
      </c>
      <c r="BI164" s="226">
        <f>IF(N164="nulová",J164,0)</f>
        <v>0</v>
      </c>
      <c r="BJ164" s="19" t="s">
        <v>79</v>
      </c>
      <c r="BK164" s="226">
        <f>ROUND(I164*H164,2)</f>
        <v>0</v>
      </c>
      <c r="BL164" s="19" t="s">
        <v>170</v>
      </c>
      <c r="BM164" s="225" t="s">
        <v>626</v>
      </c>
    </row>
    <row r="165" spans="1:47" s="2" customFormat="1" ht="12">
      <c r="A165" s="40"/>
      <c r="B165" s="41"/>
      <c r="C165" s="42"/>
      <c r="D165" s="227" t="s">
        <v>172</v>
      </c>
      <c r="E165" s="42"/>
      <c r="F165" s="228" t="s">
        <v>3364</v>
      </c>
      <c r="G165" s="42"/>
      <c r="H165" s="42"/>
      <c r="I165" s="229"/>
      <c r="J165" s="42"/>
      <c r="K165" s="42"/>
      <c r="L165" s="46"/>
      <c r="M165" s="230"/>
      <c r="N165" s="231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172</v>
      </c>
      <c r="AU165" s="19" t="s">
        <v>79</v>
      </c>
    </row>
    <row r="166" spans="1:65" s="2" customFormat="1" ht="33" customHeight="1">
      <c r="A166" s="40"/>
      <c r="B166" s="41"/>
      <c r="C166" s="214" t="s">
        <v>405</v>
      </c>
      <c r="D166" s="214" t="s">
        <v>165</v>
      </c>
      <c r="E166" s="215" t="s">
        <v>3365</v>
      </c>
      <c r="F166" s="216" t="s">
        <v>3366</v>
      </c>
      <c r="G166" s="217" t="s">
        <v>168</v>
      </c>
      <c r="H166" s="218">
        <v>25</v>
      </c>
      <c r="I166" s="219"/>
      <c r="J166" s="220">
        <f>ROUND(I166*H166,2)</f>
        <v>0</v>
      </c>
      <c r="K166" s="216" t="s">
        <v>19</v>
      </c>
      <c r="L166" s="46"/>
      <c r="M166" s="221" t="s">
        <v>19</v>
      </c>
      <c r="N166" s="222" t="s">
        <v>43</v>
      </c>
      <c r="O166" s="86"/>
      <c r="P166" s="223">
        <f>O166*H166</f>
        <v>0</v>
      </c>
      <c r="Q166" s="223">
        <v>0</v>
      </c>
      <c r="R166" s="223">
        <f>Q166*H166</f>
        <v>0</v>
      </c>
      <c r="S166" s="223">
        <v>0</v>
      </c>
      <c r="T166" s="224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5" t="s">
        <v>170</v>
      </c>
      <c r="AT166" s="225" t="s">
        <v>165</v>
      </c>
      <c r="AU166" s="225" t="s">
        <v>79</v>
      </c>
      <c r="AY166" s="19" t="s">
        <v>163</v>
      </c>
      <c r="BE166" s="226">
        <f>IF(N166="základní",J166,0)</f>
        <v>0</v>
      </c>
      <c r="BF166" s="226">
        <f>IF(N166="snížená",J166,0)</f>
        <v>0</v>
      </c>
      <c r="BG166" s="226">
        <f>IF(N166="zákl. přenesená",J166,0)</f>
        <v>0</v>
      </c>
      <c r="BH166" s="226">
        <f>IF(N166="sníž. přenesená",J166,0)</f>
        <v>0</v>
      </c>
      <c r="BI166" s="226">
        <f>IF(N166="nulová",J166,0)</f>
        <v>0</v>
      </c>
      <c r="BJ166" s="19" t="s">
        <v>79</v>
      </c>
      <c r="BK166" s="226">
        <f>ROUND(I166*H166,2)</f>
        <v>0</v>
      </c>
      <c r="BL166" s="19" t="s">
        <v>170</v>
      </c>
      <c r="BM166" s="225" t="s">
        <v>636</v>
      </c>
    </row>
    <row r="167" spans="1:47" s="2" customFormat="1" ht="12">
      <c r="A167" s="40"/>
      <c r="B167" s="41"/>
      <c r="C167" s="42"/>
      <c r="D167" s="227" t="s">
        <v>172</v>
      </c>
      <c r="E167" s="42"/>
      <c r="F167" s="228" t="s">
        <v>3366</v>
      </c>
      <c r="G167" s="42"/>
      <c r="H167" s="42"/>
      <c r="I167" s="229"/>
      <c r="J167" s="42"/>
      <c r="K167" s="42"/>
      <c r="L167" s="46"/>
      <c r="M167" s="230"/>
      <c r="N167" s="231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172</v>
      </c>
      <c r="AU167" s="19" t="s">
        <v>79</v>
      </c>
    </row>
    <row r="168" spans="1:65" s="2" customFormat="1" ht="21.75" customHeight="1">
      <c r="A168" s="40"/>
      <c r="B168" s="41"/>
      <c r="C168" s="214" t="s">
        <v>412</v>
      </c>
      <c r="D168" s="214" t="s">
        <v>165</v>
      </c>
      <c r="E168" s="215" t="s">
        <v>3367</v>
      </c>
      <c r="F168" s="216" t="s">
        <v>3368</v>
      </c>
      <c r="G168" s="217" t="s">
        <v>232</v>
      </c>
      <c r="H168" s="218">
        <v>6</v>
      </c>
      <c r="I168" s="219"/>
      <c r="J168" s="220">
        <f>ROUND(I168*H168,2)</f>
        <v>0</v>
      </c>
      <c r="K168" s="216" t="s">
        <v>19</v>
      </c>
      <c r="L168" s="46"/>
      <c r="M168" s="221" t="s">
        <v>19</v>
      </c>
      <c r="N168" s="222" t="s">
        <v>43</v>
      </c>
      <c r="O168" s="86"/>
      <c r="P168" s="223">
        <f>O168*H168</f>
        <v>0</v>
      </c>
      <c r="Q168" s="223">
        <v>0</v>
      </c>
      <c r="R168" s="223">
        <f>Q168*H168</f>
        <v>0</v>
      </c>
      <c r="S168" s="223">
        <v>0</v>
      </c>
      <c r="T168" s="224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5" t="s">
        <v>170</v>
      </c>
      <c r="AT168" s="225" t="s">
        <v>165</v>
      </c>
      <c r="AU168" s="225" t="s">
        <v>79</v>
      </c>
      <c r="AY168" s="19" t="s">
        <v>163</v>
      </c>
      <c r="BE168" s="226">
        <f>IF(N168="základní",J168,0)</f>
        <v>0</v>
      </c>
      <c r="BF168" s="226">
        <f>IF(N168="snížená",J168,0)</f>
        <v>0</v>
      </c>
      <c r="BG168" s="226">
        <f>IF(N168="zákl. přenesená",J168,0)</f>
        <v>0</v>
      </c>
      <c r="BH168" s="226">
        <f>IF(N168="sníž. přenesená",J168,0)</f>
        <v>0</v>
      </c>
      <c r="BI168" s="226">
        <f>IF(N168="nulová",J168,0)</f>
        <v>0</v>
      </c>
      <c r="BJ168" s="19" t="s">
        <v>79</v>
      </c>
      <c r="BK168" s="226">
        <f>ROUND(I168*H168,2)</f>
        <v>0</v>
      </c>
      <c r="BL168" s="19" t="s">
        <v>170</v>
      </c>
      <c r="BM168" s="225" t="s">
        <v>648</v>
      </c>
    </row>
    <row r="169" spans="1:47" s="2" customFormat="1" ht="12">
      <c r="A169" s="40"/>
      <c r="B169" s="41"/>
      <c r="C169" s="42"/>
      <c r="D169" s="227" t="s">
        <v>172</v>
      </c>
      <c r="E169" s="42"/>
      <c r="F169" s="228" t="s">
        <v>3368</v>
      </c>
      <c r="G169" s="42"/>
      <c r="H169" s="42"/>
      <c r="I169" s="229"/>
      <c r="J169" s="42"/>
      <c r="K169" s="42"/>
      <c r="L169" s="46"/>
      <c r="M169" s="230"/>
      <c r="N169" s="231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172</v>
      </c>
      <c r="AU169" s="19" t="s">
        <v>79</v>
      </c>
    </row>
    <row r="170" spans="1:65" s="2" customFormat="1" ht="21.75" customHeight="1">
      <c r="A170" s="40"/>
      <c r="B170" s="41"/>
      <c r="C170" s="214" t="s">
        <v>420</v>
      </c>
      <c r="D170" s="214" t="s">
        <v>165</v>
      </c>
      <c r="E170" s="215" t="s">
        <v>3369</v>
      </c>
      <c r="F170" s="216" t="s">
        <v>3370</v>
      </c>
      <c r="G170" s="217" t="s">
        <v>232</v>
      </c>
      <c r="H170" s="218">
        <v>9</v>
      </c>
      <c r="I170" s="219"/>
      <c r="J170" s="220">
        <f>ROUND(I170*H170,2)</f>
        <v>0</v>
      </c>
      <c r="K170" s="216" t="s">
        <v>19</v>
      </c>
      <c r="L170" s="46"/>
      <c r="M170" s="221" t="s">
        <v>19</v>
      </c>
      <c r="N170" s="222" t="s">
        <v>43</v>
      </c>
      <c r="O170" s="86"/>
      <c r="P170" s="223">
        <f>O170*H170</f>
        <v>0</v>
      </c>
      <c r="Q170" s="223">
        <v>0</v>
      </c>
      <c r="R170" s="223">
        <f>Q170*H170</f>
        <v>0</v>
      </c>
      <c r="S170" s="223">
        <v>0</v>
      </c>
      <c r="T170" s="224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5" t="s">
        <v>170</v>
      </c>
      <c r="AT170" s="225" t="s">
        <v>165</v>
      </c>
      <c r="AU170" s="225" t="s">
        <v>79</v>
      </c>
      <c r="AY170" s="19" t="s">
        <v>163</v>
      </c>
      <c r="BE170" s="226">
        <f>IF(N170="základní",J170,0)</f>
        <v>0</v>
      </c>
      <c r="BF170" s="226">
        <f>IF(N170="snížená",J170,0)</f>
        <v>0</v>
      </c>
      <c r="BG170" s="226">
        <f>IF(N170="zákl. přenesená",J170,0)</f>
        <v>0</v>
      </c>
      <c r="BH170" s="226">
        <f>IF(N170="sníž. přenesená",J170,0)</f>
        <v>0</v>
      </c>
      <c r="BI170" s="226">
        <f>IF(N170="nulová",J170,0)</f>
        <v>0</v>
      </c>
      <c r="BJ170" s="19" t="s">
        <v>79</v>
      </c>
      <c r="BK170" s="226">
        <f>ROUND(I170*H170,2)</f>
        <v>0</v>
      </c>
      <c r="BL170" s="19" t="s">
        <v>170</v>
      </c>
      <c r="BM170" s="225" t="s">
        <v>659</v>
      </c>
    </row>
    <row r="171" spans="1:47" s="2" customFormat="1" ht="12">
      <c r="A171" s="40"/>
      <c r="B171" s="41"/>
      <c r="C171" s="42"/>
      <c r="D171" s="227" t="s">
        <v>172</v>
      </c>
      <c r="E171" s="42"/>
      <c r="F171" s="228" t="s">
        <v>3370</v>
      </c>
      <c r="G171" s="42"/>
      <c r="H171" s="42"/>
      <c r="I171" s="229"/>
      <c r="J171" s="42"/>
      <c r="K171" s="42"/>
      <c r="L171" s="46"/>
      <c r="M171" s="230"/>
      <c r="N171" s="231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172</v>
      </c>
      <c r="AU171" s="19" t="s">
        <v>79</v>
      </c>
    </row>
    <row r="172" spans="1:65" s="2" customFormat="1" ht="21.75" customHeight="1">
      <c r="A172" s="40"/>
      <c r="B172" s="41"/>
      <c r="C172" s="214" t="s">
        <v>428</v>
      </c>
      <c r="D172" s="214" t="s">
        <v>165</v>
      </c>
      <c r="E172" s="215" t="s">
        <v>3371</v>
      </c>
      <c r="F172" s="216" t="s">
        <v>3372</v>
      </c>
      <c r="G172" s="217" t="s">
        <v>232</v>
      </c>
      <c r="H172" s="218">
        <v>9</v>
      </c>
      <c r="I172" s="219"/>
      <c r="J172" s="220">
        <f>ROUND(I172*H172,2)</f>
        <v>0</v>
      </c>
      <c r="K172" s="216" t="s">
        <v>19</v>
      </c>
      <c r="L172" s="46"/>
      <c r="M172" s="221" t="s">
        <v>19</v>
      </c>
      <c r="N172" s="222" t="s">
        <v>43</v>
      </c>
      <c r="O172" s="86"/>
      <c r="P172" s="223">
        <f>O172*H172</f>
        <v>0</v>
      </c>
      <c r="Q172" s="223">
        <v>0</v>
      </c>
      <c r="R172" s="223">
        <f>Q172*H172</f>
        <v>0</v>
      </c>
      <c r="S172" s="223">
        <v>0</v>
      </c>
      <c r="T172" s="224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5" t="s">
        <v>170</v>
      </c>
      <c r="AT172" s="225" t="s">
        <v>165</v>
      </c>
      <c r="AU172" s="225" t="s">
        <v>79</v>
      </c>
      <c r="AY172" s="19" t="s">
        <v>163</v>
      </c>
      <c r="BE172" s="226">
        <f>IF(N172="základní",J172,0)</f>
        <v>0</v>
      </c>
      <c r="BF172" s="226">
        <f>IF(N172="snížená",J172,0)</f>
        <v>0</v>
      </c>
      <c r="BG172" s="226">
        <f>IF(N172="zákl. přenesená",J172,0)</f>
        <v>0</v>
      </c>
      <c r="BH172" s="226">
        <f>IF(N172="sníž. přenesená",J172,0)</f>
        <v>0</v>
      </c>
      <c r="BI172" s="226">
        <f>IF(N172="nulová",J172,0)</f>
        <v>0</v>
      </c>
      <c r="BJ172" s="19" t="s">
        <v>79</v>
      </c>
      <c r="BK172" s="226">
        <f>ROUND(I172*H172,2)</f>
        <v>0</v>
      </c>
      <c r="BL172" s="19" t="s">
        <v>170</v>
      </c>
      <c r="BM172" s="225" t="s">
        <v>674</v>
      </c>
    </row>
    <row r="173" spans="1:47" s="2" customFormat="1" ht="12">
      <c r="A173" s="40"/>
      <c r="B173" s="41"/>
      <c r="C173" s="42"/>
      <c r="D173" s="227" t="s">
        <v>172</v>
      </c>
      <c r="E173" s="42"/>
      <c r="F173" s="228" t="s">
        <v>3372</v>
      </c>
      <c r="G173" s="42"/>
      <c r="H173" s="42"/>
      <c r="I173" s="229"/>
      <c r="J173" s="42"/>
      <c r="K173" s="42"/>
      <c r="L173" s="46"/>
      <c r="M173" s="230"/>
      <c r="N173" s="231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172</v>
      </c>
      <c r="AU173" s="19" t="s">
        <v>79</v>
      </c>
    </row>
    <row r="174" spans="1:65" s="2" customFormat="1" ht="21.75" customHeight="1">
      <c r="A174" s="40"/>
      <c r="B174" s="41"/>
      <c r="C174" s="214" t="s">
        <v>434</v>
      </c>
      <c r="D174" s="214" t="s">
        <v>165</v>
      </c>
      <c r="E174" s="215" t="s">
        <v>3373</v>
      </c>
      <c r="F174" s="216" t="s">
        <v>3374</v>
      </c>
      <c r="G174" s="217" t="s">
        <v>232</v>
      </c>
      <c r="H174" s="218">
        <v>6</v>
      </c>
      <c r="I174" s="219"/>
      <c r="J174" s="220">
        <f>ROUND(I174*H174,2)</f>
        <v>0</v>
      </c>
      <c r="K174" s="216" t="s">
        <v>19</v>
      </c>
      <c r="L174" s="46"/>
      <c r="M174" s="221" t="s">
        <v>19</v>
      </c>
      <c r="N174" s="222" t="s">
        <v>43</v>
      </c>
      <c r="O174" s="86"/>
      <c r="P174" s="223">
        <f>O174*H174</f>
        <v>0</v>
      </c>
      <c r="Q174" s="223">
        <v>0</v>
      </c>
      <c r="R174" s="223">
        <f>Q174*H174</f>
        <v>0</v>
      </c>
      <c r="S174" s="223">
        <v>0</v>
      </c>
      <c r="T174" s="224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5" t="s">
        <v>170</v>
      </c>
      <c r="AT174" s="225" t="s">
        <v>165</v>
      </c>
      <c r="AU174" s="225" t="s">
        <v>79</v>
      </c>
      <c r="AY174" s="19" t="s">
        <v>163</v>
      </c>
      <c r="BE174" s="226">
        <f>IF(N174="základní",J174,0)</f>
        <v>0</v>
      </c>
      <c r="BF174" s="226">
        <f>IF(N174="snížená",J174,0)</f>
        <v>0</v>
      </c>
      <c r="BG174" s="226">
        <f>IF(N174="zákl. přenesená",J174,0)</f>
        <v>0</v>
      </c>
      <c r="BH174" s="226">
        <f>IF(N174="sníž. přenesená",J174,0)</f>
        <v>0</v>
      </c>
      <c r="BI174" s="226">
        <f>IF(N174="nulová",J174,0)</f>
        <v>0</v>
      </c>
      <c r="BJ174" s="19" t="s">
        <v>79</v>
      </c>
      <c r="BK174" s="226">
        <f>ROUND(I174*H174,2)</f>
        <v>0</v>
      </c>
      <c r="BL174" s="19" t="s">
        <v>170</v>
      </c>
      <c r="BM174" s="225" t="s">
        <v>687</v>
      </c>
    </row>
    <row r="175" spans="1:47" s="2" customFormat="1" ht="12">
      <c r="A175" s="40"/>
      <c r="B175" s="41"/>
      <c r="C175" s="42"/>
      <c r="D175" s="227" t="s">
        <v>172</v>
      </c>
      <c r="E175" s="42"/>
      <c r="F175" s="228" t="s">
        <v>3374</v>
      </c>
      <c r="G175" s="42"/>
      <c r="H175" s="42"/>
      <c r="I175" s="229"/>
      <c r="J175" s="42"/>
      <c r="K175" s="42"/>
      <c r="L175" s="46"/>
      <c r="M175" s="230"/>
      <c r="N175" s="231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172</v>
      </c>
      <c r="AU175" s="19" t="s">
        <v>79</v>
      </c>
    </row>
    <row r="176" spans="1:65" s="2" customFormat="1" ht="21.75" customHeight="1">
      <c r="A176" s="40"/>
      <c r="B176" s="41"/>
      <c r="C176" s="214" t="s">
        <v>438</v>
      </c>
      <c r="D176" s="214" t="s">
        <v>165</v>
      </c>
      <c r="E176" s="215" t="s">
        <v>3375</v>
      </c>
      <c r="F176" s="216" t="s">
        <v>3376</v>
      </c>
      <c r="G176" s="217" t="s">
        <v>232</v>
      </c>
      <c r="H176" s="218">
        <v>9</v>
      </c>
      <c r="I176" s="219"/>
      <c r="J176" s="220">
        <f>ROUND(I176*H176,2)</f>
        <v>0</v>
      </c>
      <c r="K176" s="216" t="s">
        <v>19</v>
      </c>
      <c r="L176" s="46"/>
      <c r="M176" s="221" t="s">
        <v>19</v>
      </c>
      <c r="N176" s="222" t="s">
        <v>43</v>
      </c>
      <c r="O176" s="86"/>
      <c r="P176" s="223">
        <f>O176*H176</f>
        <v>0</v>
      </c>
      <c r="Q176" s="223">
        <v>0</v>
      </c>
      <c r="R176" s="223">
        <f>Q176*H176</f>
        <v>0</v>
      </c>
      <c r="S176" s="223">
        <v>0</v>
      </c>
      <c r="T176" s="224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5" t="s">
        <v>170</v>
      </c>
      <c r="AT176" s="225" t="s">
        <v>165</v>
      </c>
      <c r="AU176" s="225" t="s">
        <v>79</v>
      </c>
      <c r="AY176" s="19" t="s">
        <v>163</v>
      </c>
      <c r="BE176" s="226">
        <f>IF(N176="základní",J176,0)</f>
        <v>0</v>
      </c>
      <c r="BF176" s="226">
        <f>IF(N176="snížená",J176,0)</f>
        <v>0</v>
      </c>
      <c r="BG176" s="226">
        <f>IF(N176="zákl. přenesená",J176,0)</f>
        <v>0</v>
      </c>
      <c r="BH176" s="226">
        <f>IF(N176="sníž. přenesená",J176,0)</f>
        <v>0</v>
      </c>
      <c r="BI176" s="226">
        <f>IF(N176="nulová",J176,0)</f>
        <v>0</v>
      </c>
      <c r="BJ176" s="19" t="s">
        <v>79</v>
      </c>
      <c r="BK176" s="226">
        <f>ROUND(I176*H176,2)</f>
        <v>0</v>
      </c>
      <c r="BL176" s="19" t="s">
        <v>170</v>
      </c>
      <c r="BM176" s="225" t="s">
        <v>701</v>
      </c>
    </row>
    <row r="177" spans="1:47" s="2" customFormat="1" ht="12">
      <c r="A177" s="40"/>
      <c r="B177" s="41"/>
      <c r="C177" s="42"/>
      <c r="D177" s="227" t="s">
        <v>172</v>
      </c>
      <c r="E177" s="42"/>
      <c r="F177" s="228" t="s">
        <v>3376</v>
      </c>
      <c r="G177" s="42"/>
      <c r="H177" s="42"/>
      <c r="I177" s="229"/>
      <c r="J177" s="42"/>
      <c r="K177" s="42"/>
      <c r="L177" s="46"/>
      <c r="M177" s="230"/>
      <c r="N177" s="231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172</v>
      </c>
      <c r="AU177" s="19" t="s">
        <v>79</v>
      </c>
    </row>
    <row r="178" spans="1:65" s="2" customFormat="1" ht="21.75" customHeight="1">
      <c r="A178" s="40"/>
      <c r="B178" s="41"/>
      <c r="C178" s="214" t="s">
        <v>446</v>
      </c>
      <c r="D178" s="214" t="s">
        <v>165</v>
      </c>
      <c r="E178" s="215" t="s">
        <v>3377</v>
      </c>
      <c r="F178" s="216" t="s">
        <v>3378</v>
      </c>
      <c r="G178" s="217" t="s">
        <v>232</v>
      </c>
      <c r="H178" s="218">
        <v>15</v>
      </c>
      <c r="I178" s="219"/>
      <c r="J178" s="220">
        <f>ROUND(I178*H178,2)</f>
        <v>0</v>
      </c>
      <c r="K178" s="216" t="s">
        <v>19</v>
      </c>
      <c r="L178" s="46"/>
      <c r="M178" s="221" t="s">
        <v>19</v>
      </c>
      <c r="N178" s="222" t="s">
        <v>43</v>
      </c>
      <c r="O178" s="86"/>
      <c r="P178" s="223">
        <f>O178*H178</f>
        <v>0</v>
      </c>
      <c r="Q178" s="223">
        <v>0</v>
      </c>
      <c r="R178" s="223">
        <f>Q178*H178</f>
        <v>0</v>
      </c>
      <c r="S178" s="223">
        <v>0</v>
      </c>
      <c r="T178" s="224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5" t="s">
        <v>170</v>
      </c>
      <c r="AT178" s="225" t="s">
        <v>165</v>
      </c>
      <c r="AU178" s="225" t="s">
        <v>79</v>
      </c>
      <c r="AY178" s="19" t="s">
        <v>163</v>
      </c>
      <c r="BE178" s="226">
        <f>IF(N178="základní",J178,0)</f>
        <v>0</v>
      </c>
      <c r="BF178" s="226">
        <f>IF(N178="snížená",J178,0)</f>
        <v>0</v>
      </c>
      <c r="BG178" s="226">
        <f>IF(N178="zákl. přenesená",J178,0)</f>
        <v>0</v>
      </c>
      <c r="BH178" s="226">
        <f>IF(N178="sníž. přenesená",J178,0)</f>
        <v>0</v>
      </c>
      <c r="BI178" s="226">
        <f>IF(N178="nulová",J178,0)</f>
        <v>0</v>
      </c>
      <c r="BJ178" s="19" t="s">
        <v>79</v>
      </c>
      <c r="BK178" s="226">
        <f>ROUND(I178*H178,2)</f>
        <v>0</v>
      </c>
      <c r="BL178" s="19" t="s">
        <v>170</v>
      </c>
      <c r="BM178" s="225" t="s">
        <v>713</v>
      </c>
    </row>
    <row r="179" spans="1:47" s="2" customFormat="1" ht="12">
      <c r="A179" s="40"/>
      <c r="B179" s="41"/>
      <c r="C179" s="42"/>
      <c r="D179" s="227" t="s">
        <v>172</v>
      </c>
      <c r="E179" s="42"/>
      <c r="F179" s="228" t="s">
        <v>3378</v>
      </c>
      <c r="G179" s="42"/>
      <c r="H179" s="42"/>
      <c r="I179" s="229"/>
      <c r="J179" s="42"/>
      <c r="K179" s="42"/>
      <c r="L179" s="46"/>
      <c r="M179" s="230"/>
      <c r="N179" s="231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172</v>
      </c>
      <c r="AU179" s="19" t="s">
        <v>79</v>
      </c>
    </row>
    <row r="180" spans="1:65" s="2" customFormat="1" ht="24.15" customHeight="1">
      <c r="A180" s="40"/>
      <c r="B180" s="41"/>
      <c r="C180" s="214" t="s">
        <v>453</v>
      </c>
      <c r="D180" s="214" t="s">
        <v>165</v>
      </c>
      <c r="E180" s="215" t="s">
        <v>3379</v>
      </c>
      <c r="F180" s="216" t="s">
        <v>3380</v>
      </c>
      <c r="G180" s="217" t="s">
        <v>1532</v>
      </c>
      <c r="H180" s="218">
        <v>2</v>
      </c>
      <c r="I180" s="219"/>
      <c r="J180" s="220">
        <f>ROUND(I180*H180,2)</f>
        <v>0</v>
      </c>
      <c r="K180" s="216" t="s">
        <v>19</v>
      </c>
      <c r="L180" s="46"/>
      <c r="M180" s="221" t="s">
        <v>19</v>
      </c>
      <c r="N180" s="222" t="s">
        <v>43</v>
      </c>
      <c r="O180" s="86"/>
      <c r="P180" s="223">
        <f>O180*H180</f>
        <v>0</v>
      </c>
      <c r="Q180" s="223">
        <v>0</v>
      </c>
      <c r="R180" s="223">
        <f>Q180*H180</f>
        <v>0</v>
      </c>
      <c r="S180" s="223">
        <v>0</v>
      </c>
      <c r="T180" s="224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5" t="s">
        <v>170</v>
      </c>
      <c r="AT180" s="225" t="s">
        <v>165</v>
      </c>
      <c r="AU180" s="225" t="s">
        <v>79</v>
      </c>
      <c r="AY180" s="19" t="s">
        <v>163</v>
      </c>
      <c r="BE180" s="226">
        <f>IF(N180="základní",J180,0)</f>
        <v>0</v>
      </c>
      <c r="BF180" s="226">
        <f>IF(N180="snížená",J180,0)</f>
        <v>0</v>
      </c>
      <c r="BG180" s="226">
        <f>IF(N180="zákl. přenesená",J180,0)</f>
        <v>0</v>
      </c>
      <c r="BH180" s="226">
        <f>IF(N180="sníž. přenesená",J180,0)</f>
        <v>0</v>
      </c>
      <c r="BI180" s="226">
        <f>IF(N180="nulová",J180,0)</f>
        <v>0</v>
      </c>
      <c r="BJ180" s="19" t="s">
        <v>79</v>
      </c>
      <c r="BK180" s="226">
        <f>ROUND(I180*H180,2)</f>
        <v>0</v>
      </c>
      <c r="BL180" s="19" t="s">
        <v>170</v>
      </c>
      <c r="BM180" s="225" t="s">
        <v>726</v>
      </c>
    </row>
    <row r="181" spans="1:47" s="2" customFormat="1" ht="12">
      <c r="A181" s="40"/>
      <c r="B181" s="41"/>
      <c r="C181" s="42"/>
      <c r="D181" s="227" t="s">
        <v>172</v>
      </c>
      <c r="E181" s="42"/>
      <c r="F181" s="228" t="s">
        <v>3380</v>
      </c>
      <c r="G181" s="42"/>
      <c r="H181" s="42"/>
      <c r="I181" s="229"/>
      <c r="J181" s="42"/>
      <c r="K181" s="42"/>
      <c r="L181" s="46"/>
      <c r="M181" s="230"/>
      <c r="N181" s="231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172</v>
      </c>
      <c r="AU181" s="19" t="s">
        <v>79</v>
      </c>
    </row>
    <row r="182" spans="1:65" s="2" customFormat="1" ht="24.15" customHeight="1">
      <c r="A182" s="40"/>
      <c r="B182" s="41"/>
      <c r="C182" s="214" t="s">
        <v>459</v>
      </c>
      <c r="D182" s="214" t="s">
        <v>165</v>
      </c>
      <c r="E182" s="215" t="s">
        <v>3381</v>
      </c>
      <c r="F182" s="216" t="s">
        <v>3382</v>
      </c>
      <c r="G182" s="217" t="s">
        <v>1532</v>
      </c>
      <c r="H182" s="218">
        <v>2</v>
      </c>
      <c r="I182" s="219"/>
      <c r="J182" s="220">
        <f>ROUND(I182*H182,2)</f>
        <v>0</v>
      </c>
      <c r="K182" s="216" t="s">
        <v>19</v>
      </c>
      <c r="L182" s="46"/>
      <c r="M182" s="221" t="s">
        <v>19</v>
      </c>
      <c r="N182" s="222" t="s">
        <v>43</v>
      </c>
      <c r="O182" s="86"/>
      <c r="P182" s="223">
        <f>O182*H182</f>
        <v>0</v>
      </c>
      <c r="Q182" s="223">
        <v>0</v>
      </c>
      <c r="R182" s="223">
        <f>Q182*H182</f>
        <v>0</v>
      </c>
      <c r="S182" s="223">
        <v>0</v>
      </c>
      <c r="T182" s="224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5" t="s">
        <v>170</v>
      </c>
      <c r="AT182" s="225" t="s">
        <v>165</v>
      </c>
      <c r="AU182" s="225" t="s">
        <v>79</v>
      </c>
      <c r="AY182" s="19" t="s">
        <v>163</v>
      </c>
      <c r="BE182" s="226">
        <f>IF(N182="základní",J182,0)</f>
        <v>0</v>
      </c>
      <c r="BF182" s="226">
        <f>IF(N182="snížená",J182,0)</f>
        <v>0</v>
      </c>
      <c r="BG182" s="226">
        <f>IF(N182="zákl. přenesená",J182,0)</f>
        <v>0</v>
      </c>
      <c r="BH182" s="226">
        <f>IF(N182="sníž. přenesená",J182,0)</f>
        <v>0</v>
      </c>
      <c r="BI182" s="226">
        <f>IF(N182="nulová",J182,0)</f>
        <v>0</v>
      </c>
      <c r="BJ182" s="19" t="s">
        <v>79</v>
      </c>
      <c r="BK182" s="226">
        <f>ROUND(I182*H182,2)</f>
        <v>0</v>
      </c>
      <c r="BL182" s="19" t="s">
        <v>170</v>
      </c>
      <c r="BM182" s="225" t="s">
        <v>737</v>
      </c>
    </row>
    <row r="183" spans="1:47" s="2" customFormat="1" ht="12">
      <c r="A183" s="40"/>
      <c r="B183" s="41"/>
      <c r="C183" s="42"/>
      <c r="D183" s="227" t="s">
        <v>172</v>
      </c>
      <c r="E183" s="42"/>
      <c r="F183" s="228" t="s">
        <v>3382</v>
      </c>
      <c r="G183" s="42"/>
      <c r="H183" s="42"/>
      <c r="I183" s="229"/>
      <c r="J183" s="42"/>
      <c r="K183" s="42"/>
      <c r="L183" s="46"/>
      <c r="M183" s="230"/>
      <c r="N183" s="231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172</v>
      </c>
      <c r="AU183" s="19" t="s">
        <v>79</v>
      </c>
    </row>
    <row r="184" spans="1:65" s="2" customFormat="1" ht="21.75" customHeight="1">
      <c r="A184" s="40"/>
      <c r="B184" s="41"/>
      <c r="C184" s="214" t="s">
        <v>466</v>
      </c>
      <c r="D184" s="214" t="s">
        <v>165</v>
      </c>
      <c r="E184" s="215" t="s">
        <v>3383</v>
      </c>
      <c r="F184" s="216" t="s">
        <v>3384</v>
      </c>
      <c r="G184" s="217" t="s">
        <v>1532</v>
      </c>
      <c r="H184" s="218">
        <v>1</v>
      </c>
      <c r="I184" s="219"/>
      <c r="J184" s="220">
        <f>ROUND(I184*H184,2)</f>
        <v>0</v>
      </c>
      <c r="K184" s="216" t="s">
        <v>19</v>
      </c>
      <c r="L184" s="46"/>
      <c r="M184" s="221" t="s">
        <v>19</v>
      </c>
      <c r="N184" s="222" t="s">
        <v>43</v>
      </c>
      <c r="O184" s="86"/>
      <c r="P184" s="223">
        <f>O184*H184</f>
        <v>0</v>
      </c>
      <c r="Q184" s="223">
        <v>0</v>
      </c>
      <c r="R184" s="223">
        <f>Q184*H184</f>
        <v>0</v>
      </c>
      <c r="S184" s="223">
        <v>0</v>
      </c>
      <c r="T184" s="224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25" t="s">
        <v>170</v>
      </c>
      <c r="AT184" s="225" t="s">
        <v>165</v>
      </c>
      <c r="AU184" s="225" t="s">
        <v>79</v>
      </c>
      <c r="AY184" s="19" t="s">
        <v>163</v>
      </c>
      <c r="BE184" s="226">
        <f>IF(N184="základní",J184,0)</f>
        <v>0</v>
      </c>
      <c r="BF184" s="226">
        <f>IF(N184="snížená",J184,0)</f>
        <v>0</v>
      </c>
      <c r="BG184" s="226">
        <f>IF(N184="zákl. přenesená",J184,0)</f>
        <v>0</v>
      </c>
      <c r="BH184" s="226">
        <f>IF(N184="sníž. přenesená",J184,0)</f>
        <v>0</v>
      </c>
      <c r="BI184" s="226">
        <f>IF(N184="nulová",J184,0)</f>
        <v>0</v>
      </c>
      <c r="BJ184" s="19" t="s">
        <v>79</v>
      </c>
      <c r="BK184" s="226">
        <f>ROUND(I184*H184,2)</f>
        <v>0</v>
      </c>
      <c r="BL184" s="19" t="s">
        <v>170</v>
      </c>
      <c r="BM184" s="225" t="s">
        <v>752</v>
      </c>
    </row>
    <row r="185" spans="1:47" s="2" customFormat="1" ht="12">
      <c r="A185" s="40"/>
      <c r="B185" s="41"/>
      <c r="C185" s="42"/>
      <c r="D185" s="227" t="s">
        <v>172</v>
      </c>
      <c r="E185" s="42"/>
      <c r="F185" s="228" t="s">
        <v>3384</v>
      </c>
      <c r="G185" s="42"/>
      <c r="H185" s="42"/>
      <c r="I185" s="229"/>
      <c r="J185" s="42"/>
      <c r="K185" s="42"/>
      <c r="L185" s="46"/>
      <c r="M185" s="230"/>
      <c r="N185" s="231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172</v>
      </c>
      <c r="AU185" s="19" t="s">
        <v>79</v>
      </c>
    </row>
    <row r="186" spans="1:65" s="2" customFormat="1" ht="16.5" customHeight="1">
      <c r="A186" s="40"/>
      <c r="B186" s="41"/>
      <c r="C186" s="214" t="s">
        <v>472</v>
      </c>
      <c r="D186" s="214" t="s">
        <v>165</v>
      </c>
      <c r="E186" s="215" t="s">
        <v>3385</v>
      </c>
      <c r="F186" s="216" t="s">
        <v>3386</v>
      </c>
      <c r="G186" s="217" t="s">
        <v>168</v>
      </c>
      <c r="H186" s="218">
        <v>75</v>
      </c>
      <c r="I186" s="219"/>
      <c r="J186" s="220">
        <f>ROUND(I186*H186,2)</f>
        <v>0</v>
      </c>
      <c r="K186" s="216" t="s">
        <v>19</v>
      </c>
      <c r="L186" s="46"/>
      <c r="M186" s="221" t="s">
        <v>19</v>
      </c>
      <c r="N186" s="222" t="s">
        <v>43</v>
      </c>
      <c r="O186" s="86"/>
      <c r="P186" s="223">
        <f>O186*H186</f>
        <v>0</v>
      </c>
      <c r="Q186" s="223">
        <v>0</v>
      </c>
      <c r="R186" s="223">
        <f>Q186*H186</f>
        <v>0</v>
      </c>
      <c r="S186" s="223">
        <v>0</v>
      </c>
      <c r="T186" s="224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5" t="s">
        <v>170</v>
      </c>
      <c r="AT186" s="225" t="s">
        <v>165</v>
      </c>
      <c r="AU186" s="225" t="s">
        <v>79</v>
      </c>
      <c r="AY186" s="19" t="s">
        <v>163</v>
      </c>
      <c r="BE186" s="226">
        <f>IF(N186="základní",J186,0)</f>
        <v>0</v>
      </c>
      <c r="BF186" s="226">
        <f>IF(N186="snížená",J186,0)</f>
        <v>0</v>
      </c>
      <c r="BG186" s="226">
        <f>IF(N186="zákl. přenesená",J186,0)</f>
        <v>0</v>
      </c>
      <c r="BH186" s="226">
        <f>IF(N186="sníž. přenesená",J186,0)</f>
        <v>0</v>
      </c>
      <c r="BI186" s="226">
        <f>IF(N186="nulová",J186,0)</f>
        <v>0</v>
      </c>
      <c r="BJ186" s="19" t="s">
        <v>79</v>
      </c>
      <c r="BK186" s="226">
        <f>ROUND(I186*H186,2)</f>
        <v>0</v>
      </c>
      <c r="BL186" s="19" t="s">
        <v>170</v>
      </c>
      <c r="BM186" s="225" t="s">
        <v>764</v>
      </c>
    </row>
    <row r="187" spans="1:47" s="2" customFormat="1" ht="12">
      <c r="A187" s="40"/>
      <c r="B187" s="41"/>
      <c r="C187" s="42"/>
      <c r="D187" s="227" t="s">
        <v>172</v>
      </c>
      <c r="E187" s="42"/>
      <c r="F187" s="228" t="s">
        <v>3386</v>
      </c>
      <c r="G187" s="42"/>
      <c r="H187" s="42"/>
      <c r="I187" s="229"/>
      <c r="J187" s="42"/>
      <c r="K187" s="42"/>
      <c r="L187" s="46"/>
      <c r="M187" s="230"/>
      <c r="N187" s="231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172</v>
      </c>
      <c r="AU187" s="19" t="s">
        <v>79</v>
      </c>
    </row>
    <row r="188" spans="1:65" s="2" customFormat="1" ht="16.5" customHeight="1">
      <c r="A188" s="40"/>
      <c r="B188" s="41"/>
      <c r="C188" s="214" t="s">
        <v>478</v>
      </c>
      <c r="D188" s="214" t="s">
        <v>165</v>
      </c>
      <c r="E188" s="215" t="s">
        <v>3387</v>
      </c>
      <c r="F188" s="216" t="s">
        <v>3388</v>
      </c>
      <c r="G188" s="217" t="s">
        <v>168</v>
      </c>
      <c r="H188" s="218">
        <v>40</v>
      </c>
      <c r="I188" s="219"/>
      <c r="J188" s="220">
        <f>ROUND(I188*H188,2)</f>
        <v>0</v>
      </c>
      <c r="K188" s="216" t="s">
        <v>19</v>
      </c>
      <c r="L188" s="46"/>
      <c r="M188" s="221" t="s">
        <v>19</v>
      </c>
      <c r="N188" s="222" t="s">
        <v>43</v>
      </c>
      <c r="O188" s="86"/>
      <c r="P188" s="223">
        <f>O188*H188</f>
        <v>0</v>
      </c>
      <c r="Q188" s="223">
        <v>0</v>
      </c>
      <c r="R188" s="223">
        <f>Q188*H188</f>
        <v>0</v>
      </c>
      <c r="S188" s="223">
        <v>0</v>
      </c>
      <c r="T188" s="224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25" t="s">
        <v>170</v>
      </c>
      <c r="AT188" s="225" t="s">
        <v>165</v>
      </c>
      <c r="AU188" s="225" t="s">
        <v>79</v>
      </c>
      <c r="AY188" s="19" t="s">
        <v>163</v>
      </c>
      <c r="BE188" s="226">
        <f>IF(N188="základní",J188,0)</f>
        <v>0</v>
      </c>
      <c r="BF188" s="226">
        <f>IF(N188="snížená",J188,0)</f>
        <v>0</v>
      </c>
      <c r="BG188" s="226">
        <f>IF(N188="zákl. přenesená",J188,0)</f>
        <v>0</v>
      </c>
      <c r="BH188" s="226">
        <f>IF(N188="sníž. přenesená",J188,0)</f>
        <v>0</v>
      </c>
      <c r="BI188" s="226">
        <f>IF(N188="nulová",J188,0)</f>
        <v>0</v>
      </c>
      <c r="BJ188" s="19" t="s">
        <v>79</v>
      </c>
      <c r="BK188" s="226">
        <f>ROUND(I188*H188,2)</f>
        <v>0</v>
      </c>
      <c r="BL188" s="19" t="s">
        <v>170</v>
      </c>
      <c r="BM188" s="225" t="s">
        <v>776</v>
      </c>
    </row>
    <row r="189" spans="1:47" s="2" customFormat="1" ht="12">
      <c r="A189" s="40"/>
      <c r="B189" s="41"/>
      <c r="C189" s="42"/>
      <c r="D189" s="227" t="s">
        <v>172</v>
      </c>
      <c r="E189" s="42"/>
      <c r="F189" s="228" t="s">
        <v>3389</v>
      </c>
      <c r="G189" s="42"/>
      <c r="H189" s="42"/>
      <c r="I189" s="229"/>
      <c r="J189" s="42"/>
      <c r="K189" s="42"/>
      <c r="L189" s="46"/>
      <c r="M189" s="230"/>
      <c r="N189" s="231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172</v>
      </c>
      <c r="AU189" s="19" t="s">
        <v>79</v>
      </c>
    </row>
    <row r="190" spans="1:65" s="2" customFormat="1" ht="24.15" customHeight="1">
      <c r="A190" s="40"/>
      <c r="B190" s="41"/>
      <c r="C190" s="214" t="s">
        <v>485</v>
      </c>
      <c r="D190" s="214" t="s">
        <v>165</v>
      </c>
      <c r="E190" s="215" t="s">
        <v>3390</v>
      </c>
      <c r="F190" s="216" t="s">
        <v>3391</v>
      </c>
      <c r="G190" s="217" t="s">
        <v>1532</v>
      </c>
      <c r="H190" s="218">
        <v>1</v>
      </c>
      <c r="I190" s="219"/>
      <c r="J190" s="220">
        <f>ROUND(I190*H190,2)</f>
        <v>0</v>
      </c>
      <c r="K190" s="216" t="s">
        <v>19</v>
      </c>
      <c r="L190" s="46"/>
      <c r="M190" s="221" t="s">
        <v>19</v>
      </c>
      <c r="N190" s="222" t="s">
        <v>43</v>
      </c>
      <c r="O190" s="86"/>
      <c r="P190" s="223">
        <f>O190*H190</f>
        <v>0</v>
      </c>
      <c r="Q190" s="223">
        <v>0</v>
      </c>
      <c r="R190" s="223">
        <f>Q190*H190</f>
        <v>0</v>
      </c>
      <c r="S190" s="223">
        <v>0</v>
      </c>
      <c r="T190" s="224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25" t="s">
        <v>170</v>
      </c>
      <c r="AT190" s="225" t="s">
        <v>165</v>
      </c>
      <c r="AU190" s="225" t="s">
        <v>79</v>
      </c>
      <c r="AY190" s="19" t="s">
        <v>163</v>
      </c>
      <c r="BE190" s="226">
        <f>IF(N190="základní",J190,0)</f>
        <v>0</v>
      </c>
      <c r="BF190" s="226">
        <f>IF(N190="snížená",J190,0)</f>
        <v>0</v>
      </c>
      <c r="BG190" s="226">
        <f>IF(N190="zákl. přenesená",J190,0)</f>
        <v>0</v>
      </c>
      <c r="BH190" s="226">
        <f>IF(N190="sníž. přenesená",J190,0)</f>
        <v>0</v>
      </c>
      <c r="BI190" s="226">
        <f>IF(N190="nulová",J190,0)</f>
        <v>0</v>
      </c>
      <c r="BJ190" s="19" t="s">
        <v>79</v>
      </c>
      <c r="BK190" s="226">
        <f>ROUND(I190*H190,2)</f>
        <v>0</v>
      </c>
      <c r="BL190" s="19" t="s">
        <v>170</v>
      </c>
      <c r="BM190" s="225" t="s">
        <v>787</v>
      </c>
    </row>
    <row r="191" spans="1:47" s="2" customFormat="1" ht="12">
      <c r="A191" s="40"/>
      <c r="B191" s="41"/>
      <c r="C191" s="42"/>
      <c r="D191" s="227" t="s">
        <v>172</v>
      </c>
      <c r="E191" s="42"/>
      <c r="F191" s="228" t="s">
        <v>3391</v>
      </c>
      <c r="G191" s="42"/>
      <c r="H191" s="42"/>
      <c r="I191" s="229"/>
      <c r="J191" s="42"/>
      <c r="K191" s="42"/>
      <c r="L191" s="46"/>
      <c r="M191" s="230"/>
      <c r="N191" s="231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172</v>
      </c>
      <c r="AU191" s="19" t="s">
        <v>79</v>
      </c>
    </row>
    <row r="192" spans="1:65" s="2" customFormat="1" ht="16.5" customHeight="1">
      <c r="A192" s="40"/>
      <c r="B192" s="41"/>
      <c r="C192" s="214" t="s">
        <v>492</v>
      </c>
      <c r="D192" s="214" t="s">
        <v>165</v>
      </c>
      <c r="E192" s="215" t="s">
        <v>3392</v>
      </c>
      <c r="F192" s="216" t="s">
        <v>3393</v>
      </c>
      <c r="G192" s="217" t="s">
        <v>2778</v>
      </c>
      <c r="H192" s="218">
        <v>150</v>
      </c>
      <c r="I192" s="219"/>
      <c r="J192" s="220">
        <f>ROUND(I192*H192,2)</f>
        <v>0</v>
      </c>
      <c r="K192" s="216" t="s">
        <v>19</v>
      </c>
      <c r="L192" s="46"/>
      <c r="M192" s="221" t="s">
        <v>19</v>
      </c>
      <c r="N192" s="222" t="s">
        <v>43</v>
      </c>
      <c r="O192" s="86"/>
      <c r="P192" s="223">
        <f>O192*H192</f>
        <v>0</v>
      </c>
      <c r="Q192" s="223">
        <v>0</v>
      </c>
      <c r="R192" s="223">
        <f>Q192*H192</f>
        <v>0</v>
      </c>
      <c r="S192" s="223">
        <v>0</v>
      </c>
      <c r="T192" s="224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5" t="s">
        <v>170</v>
      </c>
      <c r="AT192" s="225" t="s">
        <v>165</v>
      </c>
      <c r="AU192" s="225" t="s">
        <v>79</v>
      </c>
      <c r="AY192" s="19" t="s">
        <v>163</v>
      </c>
      <c r="BE192" s="226">
        <f>IF(N192="základní",J192,0)</f>
        <v>0</v>
      </c>
      <c r="BF192" s="226">
        <f>IF(N192="snížená",J192,0)</f>
        <v>0</v>
      </c>
      <c r="BG192" s="226">
        <f>IF(N192="zákl. přenesená",J192,0)</f>
        <v>0</v>
      </c>
      <c r="BH192" s="226">
        <f>IF(N192="sníž. přenesená",J192,0)</f>
        <v>0</v>
      </c>
      <c r="BI192" s="226">
        <f>IF(N192="nulová",J192,0)</f>
        <v>0</v>
      </c>
      <c r="BJ192" s="19" t="s">
        <v>79</v>
      </c>
      <c r="BK192" s="226">
        <f>ROUND(I192*H192,2)</f>
        <v>0</v>
      </c>
      <c r="BL192" s="19" t="s">
        <v>170</v>
      </c>
      <c r="BM192" s="225" t="s">
        <v>801</v>
      </c>
    </row>
    <row r="193" spans="1:47" s="2" customFormat="1" ht="12">
      <c r="A193" s="40"/>
      <c r="B193" s="41"/>
      <c r="C193" s="42"/>
      <c r="D193" s="227" t="s">
        <v>172</v>
      </c>
      <c r="E193" s="42"/>
      <c r="F193" s="228" t="s">
        <v>3393</v>
      </c>
      <c r="G193" s="42"/>
      <c r="H193" s="42"/>
      <c r="I193" s="229"/>
      <c r="J193" s="42"/>
      <c r="K193" s="42"/>
      <c r="L193" s="46"/>
      <c r="M193" s="230"/>
      <c r="N193" s="231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172</v>
      </c>
      <c r="AU193" s="19" t="s">
        <v>79</v>
      </c>
    </row>
    <row r="194" spans="1:63" s="12" customFormat="1" ht="25.9" customHeight="1">
      <c r="A194" s="12"/>
      <c r="B194" s="198"/>
      <c r="C194" s="199"/>
      <c r="D194" s="200" t="s">
        <v>71</v>
      </c>
      <c r="E194" s="201" t="s">
        <v>3394</v>
      </c>
      <c r="F194" s="201" t="s">
        <v>3395</v>
      </c>
      <c r="G194" s="199"/>
      <c r="H194" s="199"/>
      <c r="I194" s="202"/>
      <c r="J194" s="203">
        <f>BK194</f>
        <v>0</v>
      </c>
      <c r="K194" s="199"/>
      <c r="L194" s="204"/>
      <c r="M194" s="205"/>
      <c r="N194" s="206"/>
      <c r="O194" s="206"/>
      <c r="P194" s="207">
        <f>SUM(P195:P238)</f>
        <v>0</v>
      </c>
      <c r="Q194" s="206"/>
      <c r="R194" s="207">
        <f>SUM(R195:R238)</f>
        <v>0</v>
      </c>
      <c r="S194" s="206"/>
      <c r="T194" s="208">
        <f>SUM(T195:T238)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09" t="s">
        <v>79</v>
      </c>
      <c r="AT194" s="210" t="s">
        <v>71</v>
      </c>
      <c r="AU194" s="210" t="s">
        <v>72</v>
      </c>
      <c r="AY194" s="209" t="s">
        <v>163</v>
      </c>
      <c r="BK194" s="211">
        <f>SUM(BK195:BK238)</f>
        <v>0</v>
      </c>
    </row>
    <row r="195" spans="1:65" s="2" customFormat="1" ht="78" customHeight="1">
      <c r="A195" s="40"/>
      <c r="B195" s="41"/>
      <c r="C195" s="214" t="s">
        <v>496</v>
      </c>
      <c r="D195" s="214" t="s">
        <v>165</v>
      </c>
      <c r="E195" s="215" t="s">
        <v>3396</v>
      </c>
      <c r="F195" s="216" t="s">
        <v>3397</v>
      </c>
      <c r="G195" s="217" t="s">
        <v>1532</v>
      </c>
      <c r="H195" s="218">
        <v>1</v>
      </c>
      <c r="I195" s="219"/>
      <c r="J195" s="220">
        <f>ROUND(I195*H195,2)</f>
        <v>0</v>
      </c>
      <c r="K195" s="216" t="s">
        <v>19</v>
      </c>
      <c r="L195" s="46"/>
      <c r="M195" s="221" t="s">
        <v>19</v>
      </c>
      <c r="N195" s="222" t="s">
        <v>43</v>
      </c>
      <c r="O195" s="86"/>
      <c r="P195" s="223">
        <f>O195*H195</f>
        <v>0</v>
      </c>
      <c r="Q195" s="223">
        <v>0</v>
      </c>
      <c r="R195" s="223">
        <f>Q195*H195</f>
        <v>0</v>
      </c>
      <c r="S195" s="223">
        <v>0</v>
      </c>
      <c r="T195" s="224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5" t="s">
        <v>170</v>
      </c>
      <c r="AT195" s="225" t="s">
        <v>165</v>
      </c>
      <c r="AU195" s="225" t="s">
        <v>79</v>
      </c>
      <c r="AY195" s="19" t="s">
        <v>163</v>
      </c>
      <c r="BE195" s="226">
        <f>IF(N195="základní",J195,0)</f>
        <v>0</v>
      </c>
      <c r="BF195" s="226">
        <f>IF(N195="snížená",J195,0)</f>
        <v>0</v>
      </c>
      <c r="BG195" s="226">
        <f>IF(N195="zákl. přenesená",J195,0)</f>
        <v>0</v>
      </c>
      <c r="BH195" s="226">
        <f>IF(N195="sníž. přenesená",J195,0)</f>
        <v>0</v>
      </c>
      <c r="BI195" s="226">
        <f>IF(N195="nulová",J195,0)</f>
        <v>0</v>
      </c>
      <c r="BJ195" s="19" t="s">
        <v>79</v>
      </c>
      <c r="BK195" s="226">
        <f>ROUND(I195*H195,2)</f>
        <v>0</v>
      </c>
      <c r="BL195" s="19" t="s">
        <v>170</v>
      </c>
      <c r="BM195" s="225" t="s">
        <v>813</v>
      </c>
    </row>
    <row r="196" spans="1:47" s="2" customFormat="1" ht="12">
      <c r="A196" s="40"/>
      <c r="B196" s="41"/>
      <c r="C196" s="42"/>
      <c r="D196" s="227" t="s">
        <v>172</v>
      </c>
      <c r="E196" s="42"/>
      <c r="F196" s="228" t="s">
        <v>3398</v>
      </c>
      <c r="G196" s="42"/>
      <c r="H196" s="42"/>
      <c r="I196" s="229"/>
      <c r="J196" s="42"/>
      <c r="K196" s="42"/>
      <c r="L196" s="46"/>
      <c r="M196" s="230"/>
      <c r="N196" s="231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172</v>
      </c>
      <c r="AU196" s="19" t="s">
        <v>79</v>
      </c>
    </row>
    <row r="197" spans="1:65" s="2" customFormat="1" ht="16.5" customHeight="1">
      <c r="A197" s="40"/>
      <c r="B197" s="41"/>
      <c r="C197" s="214" t="s">
        <v>502</v>
      </c>
      <c r="D197" s="214" t="s">
        <v>165</v>
      </c>
      <c r="E197" s="215" t="s">
        <v>3399</v>
      </c>
      <c r="F197" s="216" t="s">
        <v>3400</v>
      </c>
      <c r="G197" s="217" t="s">
        <v>1532</v>
      </c>
      <c r="H197" s="218">
        <v>1</v>
      </c>
      <c r="I197" s="219"/>
      <c r="J197" s="220">
        <f>ROUND(I197*H197,2)</f>
        <v>0</v>
      </c>
      <c r="K197" s="216" t="s">
        <v>19</v>
      </c>
      <c r="L197" s="46"/>
      <c r="M197" s="221" t="s">
        <v>19</v>
      </c>
      <c r="N197" s="222" t="s">
        <v>43</v>
      </c>
      <c r="O197" s="86"/>
      <c r="P197" s="223">
        <f>O197*H197</f>
        <v>0</v>
      </c>
      <c r="Q197" s="223">
        <v>0</v>
      </c>
      <c r="R197" s="223">
        <f>Q197*H197</f>
        <v>0</v>
      </c>
      <c r="S197" s="223">
        <v>0</v>
      </c>
      <c r="T197" s="224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5" t="s">
        <v>170</v>
      </c>
      <c r="AT197" s="225" t="s">
        <v>165</v>
      </c>
      <c r="AU197" s="225" t="s">
        <v>79</v>
      </c>
      <c r="AY197" s="19" t="s">
        <v>163</v>
      </c>
      <c r="BE197" s="226">
        <f>IF(N197="základní",J197,0)</f>
        <v>0</v>
      </c>
      <c r="BF197" s="226">
        <f>IF(N197="snížená",J197,0)</f>
        <v>0</v>
      </c>
      <c r="BG197" s="226">
        <f>IF(N197="zákl. přenesená",J197,0)</f>
        <v>0</v>
      </c>
      <c r="BH197" s="226">
        <f>IF(N197="sníž. přenesená",J197,0)</f>
        <v>0</v>
      </c>
      <c r="BI197" s="226">
        <f>IF(N197="nulová",J197,0)</f>
        <v>0</v>
      </c>
      <c r="BJ197" s="19" t="s">
        <v>79</v>
      </c>
      <c r="BK197" s="226">
        <f>ROUND(I197*H197,2)</f>
        <v>0</v>
      </c>
      <c r="BL197" s="19" t="s">
        <v>170</v>
      </c>
      <c r="BM197" s="225" t="s">
        <v>827</v>
      </c>
    </row>
    <row r="198" spans="1:47" s="2" customFormat="1" ht="12">
      <c r="A198" s="40"/>
      <c r="B198" s="41"/>
      <c r="C198" s="42"/>
      <c r="D198" s="227" t="s">
        <v>172</v>
      </c>
      <c r="E198" s="42"/>
      <c r="F198" s="228" t="s">
        <v>3400</v>
      </c>
      <c r="G198" s="42"/>
      <c r="H198" s="42"/>
      <c r="I198" s="229"/>
      <c r="J198" s="42"/>
      <c r="K198" s="42"/>
      <c r="L198" s="46"/>
      <c r="M198" s="230"/>
      <c r="N198" s="231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172</v>
      </c>
      <c r="AU198" s="19" t="s">
        <v>79</v>
      </c>
    </row>
    <row r="199" spans="1:65" s="2" customFormat="1" ht="16.5" customHeight="1">
      <c r="A199" s="40"/>
      <c r="B199" s="41"/>
      <c r="C199" s="214" t="s">
        <v>508</v>
      </c>
      <c r="D199" s="214" t="s">
        <v>165</v>
      </c>
      <c r="E199" s="215" t="s">
        <v>3401</v>
      </c>
      <c r="F199" s="216" t="s">
        <v>3402</v>
      </c>
      <c r="G199" s="217" t="s">
        <v>1532</v>
      </c>
      <c r="H199" s="218">
        <v>1</v>
      </c>
      <c r="I199" s="219"/>
      <c r="J199" s="220">
        <f>ROUND(I199*H199,2)</f>
        <v>0</v>
      </c>
      <c r="K199" s="216" t="s">
        <v>19</v>
      </c>
      <c r="L199" s="46"/>
      <c r="M199" s="221" t="s">
        <v>19</v>
      </c>
      <c r="N199" s="222" t="s">
        <v>43</v>
      </c>
      <c r="O199" s="86"/>
      <c r="P199" s="223">
        <f>O199*H199</f>
        <v>0</v>
      </c>
      <c r="Q199" s="223">
        <v>0</v>
      </c>
      <c r="R199" s="223">
        <f>Q199*H199</f>
        <v>0</v>
      </c>
      <c r="S199" s="223">
        <v>0</v>
      </c>
      <c r="T199" s="224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5" t="s">
        <v>170</v>
      </c>
      <c r="AT199" s="225" t="s">
        <v>165</v>
      </c>
      <c r="AU199" s="225" t="s">
        <v>79</v>
      </c>
      <c r="AY199" s="19" t="s">
        <v>163</v>
      </c>
      <c r="BE199" s="226">
        <f>IF(N199="základní",J199,0)</f>
        <v>0</v>
      </c>
      <c r="BF199" s="226">
        <f>IF(N199="snížená",J199,0)</f>
        <v>0</v>
      </c>
      <c r="BG199" s="226">
        <f>IF(N199="zákl. přenesená",J199,0)</f>
        <v>0</v>
      </c>
      <c r="BH199" s="226">
        <f>IF(N199="sníž. přenesená",J199,0)</f>
        <v>0</v>
      </c>
      <c r="BI199" s="226">
        <f>IF(N199="nulová",J199,0)</f>
        <v>0</v>
      </c>
      <c r="BJ199" s="19" t="s">
        <v>79</v>
      </c>
      <c r="BK199" s="226">
        <f>ROUND(I199*H199,2)</f>
        <v>0</v>
      </c>
      <c r="BL199" s="19" t="s">
        <v>170</v>
      </c>
      <c r="BM199" s="225" t="s">
        <v>841</v>
      </c>
    </row>
    <row r="200" spans="1:47" s="2" customFormat="1" ht="12">
      <c r="A200" s="40"/>
      <c r="B200" s="41"/>
      <c r="C200" s="42"/>
      <c r="D200" s="227" t="s">
        <v>172</v>
      </c>
      <c r="E200" s="42"/>
      <c r="F200" s="228" t="s">
        <v>3402</v>
      </c>
      <c r="G200" s="42"/>
      <c r="H200" s="42"/>
      <c r="I200" s="229"/>
      <c r="J200" s="42"/>
      <c r="K200" s="42"/>
      <c r="L200" s="46"/>
      <c r="M200" s="230"/>
      <c r="N200" s="231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172</v>
      </c>
      <c r="AU200" s="19" t="s">
        <v>79</v>
      </c>
    </row>
    <row r="201" spans="1:65" s="2" customFormat="1" ht="16.5" customHeight="1">
      <c r="A201" s="40"/>
      <c r="B201" s="41"/>
      <c r="C201" s="214" t="s">
        <v>514</v>
      </c>
      <c r="D201" s="214" t="s">
        <v>165</v>
      </c>
      <c r="E201" s="215" t="s">
        <v>3403</v>
      </c>
      <c r="F201" s="216" t="s">
        <v>3404</v>
      </c>
      <c r="G201" s="217" t="s">
        <v>1532</v>
      </c>
      <c r="H201" s="218">
        <v>1</v>
      </c>
      <c r="I201" s="219"/>
      <c r="J201" s="220">
        <f>ROUND(I201*H201,2)</f>
        <v>0</v>
      </c>
      <c r="K201" s="216" t="s">
        <v>19</v>
      </c>
      <c r="L201" s="46"/>
      <c r="M201" s="221" t="s">
        <v>19</v>
      </c>
      <c r="N201" s="222" t="s">
        <v>43</v>
      </c>
      <c r="O201" s="86"/>
      <c r="P201" s="223">
        <f>O201*H201</f>
        <v>0</v>
      </c>
      <c r="Q201" s="223">
        <v>0</v>
      </c>
      <c r="R201" s="223">
        <f>Q201*H201</f>
        <v>0</v>
      </c>
      <c r="S201" s="223">
        <v>0</v>
      </c>
      <c r="T201" s="224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5" t="s">
        <v>170</v>
      </c>
      <c r="AT201" s="225" t="s">
        <v>165</v>
      </c>
      <c r="AU201" s="225" t="s">
        <v>79</v>
      </c>
      <c r="AY201" s="19" t="s">
        <v>163</v>
      </c>
      <c r="BE201" s="226">
        <f>IF(N201="základní",J201,0)</f>
        <v>0</v>
      </c>
      <c r="BF201" s="226">
        <f>IF(N201="snížená",J201,0)</f>
        <v>0</v>
      </c>
      <c r="BG201" s="226">
        <f>IF(N201="zákl. přenesená",J201,0)</f>
        <v>0</v>
      </c>
      <c r="BH201" s="226">
        <f>IF(N201="sníž. přenesená",J201,0)</f>
        <v>0</v>
      </c>
      <c r="BI201" s="226">
        <f>IF(N201="nulová",J201,0)</f>
        <v>0</v>
      </c>
      <c r="BJ201" s="19" t="s">
        <v>79</v>
      </c>
      <c r="BK201" s="226">
        <f>ROUND(I201*H201,2)</f>
        <v>0</v>
      </c>
      <c r="BL201" s="19" t="s">
        <v>170</v>
      </c>
      <c r="BM201" s="225" t="s">
        <v>857</v>
      </c>
    </row>
    <row r="202" spans="1:47" s="2" customFormat="1" ht="12">
      <c r="A202" s="40"/>
      <c r="B202" s="41"/>
      <c r="C202" s="42"/>
      <c r="D202" s="227" t="s">
        <v>172</v>
      </c>
      <c r="E202" s="42"/>
      <c r="F202" s="228" t="s">
        <v>3404</v>
      </c>
      <c r="G202" s="42"/>
      <c r="H202" s="42"/>
      <c r="I202" s="229"/>
      <c r="J202" s="42"/>
      <c r="K202" s="42"/>
      <c r="L202" s="46"/>
      <c r="M202" s="230"/>
      <c r="N202" s="231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172</v>
      </c>
      <c r="AU202" s="19" t="s">
        <v>79</v>
      </c>
    </row>
    <row r="203" spans="1:65" s="2" customFormat="1" ht="21.75" customHeight="1">
      <c r="A203" s="40"/>
      <c r="B203" s="41"/>
      <c r="C203" s="214" t="s">
        <v>520</v>
      </c>
      <c r="D203" s="214" t="s">
        <v>165</v>
      </c>
      <c r="E203" s="215" t="s">
        <v>3405</v>
      </c>
      <c r="F203" s="216" t="s">
        <v>3406</v>
      </c>
      <c r="G203" s="217" t="s">
        <v>1532</v>
      </c>
      <c r="H203" s="218">
        <v>3</v>
      </c>
      <c r="I203" s="219"/>
      <c r="J203" s="220">
        <f>ROUND(I203*H203,2)</f>
        <v>0</v>
      </c>
      <c r="K203" s="216" t="s">
        <v>19</v>
      </c>
      <c r="L203" s="46"/>
      <c r="M203" s="221" t="s">
        <v>19</v>
      </c>
      <c r="N203" s="222" t="s">
        <v>43</v>
      </c>
      <c r="O203" s="86"/>
      <c r="P203" s="223">
        <f>O203*H203</f>
        <v>0</v>
      </c>
      <c r="Q203" s="223">
        <v>0</v>
      </c>
      <c r="R203" s="223">
        <f>Q203*H203</f>
        <v>0</v>
      </c>
      <c r="S203" s="223">
        <v>0</v>
      </c>
      <c r="T203" s="224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25" t="s">
        <v>170</v>
      </c>
      <c r="AT203" s="225" t="s">
        <v>165</v>
      </c>
      <c r="AU203" s="225" t="s">
        <v>79</v>
      </c>
      <c r="AY203" s="19" t="s">
        <v>163</v>
      </c>
      <c r="BE203" s="226">
        <f>IF(N203="základní",J203,0)</f>
        <v>0</v>
      </c>
      <c r="BF203" s="226">
        <f>IF(N203="snížená",J203,0)</f>
        <v>0</v>
      </c>
      <c r="BG203" s="226">
        <f>IF(N203="zákl. přenesená",J203,0)</f>
        <v>0</v>
      </c>
      <c r="BH203" s="226">
        <f>IF(N203="sníž. přenesená",J203,0)</f>
        <v>0</v>
      </c>
      <c r="BI203" s="226">
        <f>IF(N203="nulová",J203,0)</f>
        <v>0</v>
      </c>
      <c r="BJ203" s="19" t="s">
        <v>79</v>
      </c>
      <c r="BK203" s="226">
        <f>ROUND(I203*H203,2)</f>
        <v>0</v>
      </c>
      <c r="BL203" s="19" t="s">
        <v>170</v>
      </c>
      <c r="BM203" s="225" t="s">
        <v>872</v>
      </c>
    </row>
    <row r="204" spans="1:47" s="2" customFormat="1" ht="12">
      <c r="A204" s="40"/>
      <c r="B204" s="41"/>
      <c r="C204" s="42"/>
      <c r="D204" s="227" t="s">
        <v>172</v>
      </c>
      <c r="E204" s="42"/>
      <c r="F204" s="228" t="s">
        <v>3406</v>
      </c>
      <c r="G204" s="42"/>
      <c r="H204" s="42"/>
      <c r="I204" s="229"/>
      <c r="J204" s="42"/>
      <c r="K204" s="42"/>
      <c r="L204" s="46"/>
      <c r="M204" s="230"/>
      <c r="N204" s="231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172</v>
      </c>
      <c r="AU204" s="19" t="s">
        <v>79</v>
      </c>
    </row>
    <row r="205" spans="1:65" s="2" customFormat="1" ht="21.75" customHeight="1">
      <c r="A205" s="40"/>
      <c r="B205" s="41"/>
      <c r="C205" s="214" t="s">
        <v>526</v>
      </c>
      <c r="D205" s="214" t="s">
        <v>165</v>
      </c>
      <c r="E205" s="215" t="s">
        <v>3407</v>
      </c>
      <c r="F205" s="216" t="s">
        <v>3408</v>
      </c>
      <c r="G205" s="217" t="s">
        <v>1532</v>
      </c>
      <c r="H205" s="218">
        <v>5</v>
      </c>
      <c r="I205" s="219"/>
      <c r="J205" s="220">
        <f>ROUND(I205*H205,2)</f>
        <v>0</v>
      </c>
      <c r="K205" s="216" t="s">
        <v>19</v>
      </c>
      <c r="L205" s="46"/>
      <c r="M205" s="221" t="s">
        <v>19</v>
      </c>
      <c r="N205" s="222" t="s">
        <v>43</v>
      </c>
      <c r="O205" s="86"/>
      <c r="P205" s="223">
        <f>O205*H205</f>
        <v>0</v>
      </c>
      <c r="Q205" s="223">
        <v>0</v>
      </c>
      <c r="R205" s="223">
        <f>Q205*H205</f>
        <v>0</v>
      </c>
      <c r="S205" s="223">
        <v>0</v>
      </c>
      <c r="T205" s="224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5" t="s">
        <v>170</v>
      </c>
      <c r="AT205" s="225" t="s">
        <v>165</v>
      </c>
      <c r="AU205" s="225" t="s">
        <v>79</v>
      </c>
      <c r="AY205" s="19" t="s">
        <v>163</v>
      </c>
      <c r="BE205" s="226">
        <f>IF(N205="základní",J205,0)</f>
        <v>0</v>
      </c>
      <c r="BF205" s="226">
        <f>IF(N205="snížená",J205,0)</f>
        <v>0</v>
      </c>
      <c r="BG205" s="226">
        <f>IF(N205="zákl. přenesená",J205,0)</f>
        <v>0</v>
      </c>
      <c r="BH205" s="226">
        <f>IF(N205="sníž. přenesená",J205,0)</f>
        <v>0</v>
      </c>
      <c r="BI205" s="226">
        <f>IF(N205="nulová",J205,0)</f>
        <v>0</v>
      </c>
      <c r="BJ205" s="19" t="s">
        <v>79</v>
      </c>
      <c r="BK205" s="226">
        <f>ROUND(I205*H205,2)</f>
        <v>0</v>
      </c>
      <c r="BL205" s="19" t="s">
        <v>170</v>
      </c>
      <c r="BM205" s="225" t="s">
        <v>886</v>
      </c>
    </row>
    <row r="206" spans="1:47" s="2" customFormat="1" ht="12">
      <c r="A206" s="40"/>
      <c r="B206" s="41"/>
      <c r="C206" s="42"/>
      <c r="D206" s="227" t="s">
        <v>172</v>
      </c>
      <c r="E206" s="42"/>
      <c r="F206" s="228" t="s">
        <v>3408</v>
      </c>
      <c r="G206" s="42"/>
      <c r="H206" s="42"/>
      <c r="I206" s="229"/>
      <c r="J206" s="42"/>
      <c r="K206" s="42"/>
      <c r="L206" s="46"/>
      <c r="M206" s="230"/>
      <c r="N206" s="231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172</v>
      </c>
      <c r="AU206" s="19" t="s">
        <v>79</v>
      </c>
    </row>
    <row r="207" spans="1:65" s="2" customFormat="1" ht="21.75" customHeight="1">
      <c r="A207" s="40"/>
      <c r="B207" s="41"/>
      <c r="C207" s="214" t="s">
        <v>532</v>
      </c>
      <c r="D207" s="214" t="s">
        <v>165</v>
      </c>
      <c r="E207" s="215" t="s">
        <v>3409</v>
      </c>
      <c r="F207" s="216" t="s">
        <v>3410</v>
      </c>
      <c r="G207" s="217" t="s">
        <v>1532</v>
      </c>
      <c r="H207" s="218">
        <v>1</v>
      </c>
      <c r="I207" s="219"/>
      <c r="J207" s="220">
        <f>ROUND(I207*H207,2)</f>
        <v>0</v>
      </c>
      <c r="K207" s="216" t="s">
        <v>19</v>
      </c>
      <c r="L207" s="46"/>
      <c r="M207" s="221" t="s">
        <v>19</v>
      </c>
      <c r="N207" s="222" t="s">
        <v>43</v>
      </c>
      <c r="O207" s="86"/>
      <c r="P207" s="223">
        <f>O207*H207</f>
        <v>0</v>
      </c>
      <c r="Q207" s="223">
        <v>0</v>
      </c>
      <c r="R207" s="223">
        <f>Q207*H207</f>
        <v>0</v>
      </c>
      <c r="S207" s="223">
        <v>0</v>
      </c>
      <c r="T207" s="224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25" t="s">
        <v>170</v>
      </c>
      <c r="AT207" s="225" t="s">
        <v>165</v>
      </c>
      <c r="AU207" s="225" t="s">
        <v>79</v>
      </c>
      <c r="AY207" s="19" t="s">
        <v>163</v>
      </c>
      <c r="BE207" s="226">
        <f>IF(N207="základní",J207,0)</f>
        <v>0</v>
      </c>
      <c r="BF207" s="226">
        <f>IF(N207="snížená",J207,0)</f>
        <v>0</v>
      </c>
      <c r="BG207" s="226">
        <f>IF(N207="zákl. přenesená",J207,0)</f>
        <v>0</v>
      </c>
      <c r="BH207" s="226">
        <f>IF(N207="sníž. přenesená",J207,0)</f>
        <v>0</v>
      </c>
      <c r="BI207" s="226">
        <f>IF(N207="nulová",J207,0)</f>
        <v>0</v>
      </c>
      <c r="BJ207" s="19" t="s">
        <v>79</v>
      </c>
      <c r="BK207" s="226">
        <f>ROUND(I207*H207,2)</f>
        <v>0</v>
      </c>
      <c r="BL207" s="19" t="s">
        <v>170</v>
      </c>
      <c r="BM207" s="225" t="s">
        <v>901</v>
      </c>
    </row>
    <row r="208" spans="1:47" s="2" customFormat="1" ht="12">
      <c r="A208" s="40"/>
      <c r="B208" s="41"/>
      <c r="C208" s="42"/>
      <c r="D208" s="227" t="s">
        <v>172</v>
      </c>
      <c r="E208" s="42"/>
      <c r="F208" s="228" t="s">
        <v>3410</v>
      </c>
      <c r="G208" s="42"/>
      <c r="H208" s="42"/>
      <c r="I208" s="229"/>
      <c r="J208" s="42"/>
      <c r="K208" s="42"/>
      <c r="L208" s="46"/>
      <c r="M208" s="230"/>
      <c r="N208" s="231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172</v>
      </c>
      <c r="AU208" s="19" t="s">
        <v>79</v>
      </c>
    </row>
    <row r="209" spans="1:65" s="2" customFormat="1" ht="21.75" customHeight="1">
      <c r="A209" s="40"/>
      <c r="B209" s="41"/>
      <c r="C209" s="214" t="s">
        <v>538</v>
      </c>
      <c r="D209" s="214" t="s">
        <v>165</v>
      </c>
      <c r="E209" s="215" t="s">
        <v>3411</v>
      </c>
      <c r="F209" s="216" t="s">
        <v>3412</v>
      </c>
      <c r="G209" s="217" t="s">
        <v>1532</v>
      </c>
      <c r="H209" s="218">
        <v>2</v>
      </c>
      <c r="I209" s="219"/>
      <c r="J209" s="220">
        <f>ROUND(I209*H209,2)</f>
        <v>0</v>
      </c>
      <c r="K209" s="216" t="s">
        <v>19</v>
      </c>
      <c r="L209" s="46"/>
      <c r="M209" s="221" t="s">
        <v>19</v>
      </c>
      <c r="N209" s="222" t="s">
        <v>43</v>
      </c>
      <c r="O209" s="86"/>
      <c r="P209" s="223">
        <f>O209*H209</f>
        <v>0</v>
      </c>
      <c r="Q209" s="223">
        <v>0</v>
      </c>
      <c r="R209" s="223">
        <f>Q209*H209</f>
        <v>0</v>
      </c>
      <c r="S209" s="223">
        <v>0</v>
      </c>
      <c r="T209" s="224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25" t="s">
        <v>170</v>
      </c>
      <c r="AT209" s="225" t="s">
        <v>165</v>
      </c>
      <c r="AU209" s="225" t="s">
        <v>79</v>
      </c>
      <c r="AY209" s="19" t="s">
        <v>163</v>
      </c>
      <c r="BE209" s="226">
        <f>IF(N209="základní",J209,0)</f>
        <v>0</v>
      </c>
      <c r="BF209" s="226">
        <f>IF(N209="snížená",J209,0)</f>
        <v>0</v>
      </c>
      <c r="BG209" s="226">
        <f>IF(N209="zákl. přenesená",J209,0)</f>
        <v>0</v>
      </c>
      <c r="BH209" s="226">
        <f>IF(N209="sníž. přenesená",J209,0)</f>
        <v>0</v>
      </c>
      <c r="BI209" s="226">
        <f>IF(N209="nulová",J209,0)</f>
        <v>0</v>
      </c>
      <c r="BJ209" s="19" t="s">
        <v>79</v>
      </c>
      <c r="BK209" s="226">
        <f>ROUND(I209*H209,2)</f>
        <v>0</v>
      </c>
      <c r="BL209" s="19" t="s">
        <v>170</v>
      </c>
      <c r="BM209" s="225" t="s">
        <v>910</v>
      </c>
    </row>
    <row r="210" spans="1:47" s="2" customFormat="1" ht="12">
      <c r="A210" s="40"/>
      <c r="B210" s="41"/>
      <c r="C210" s="42"/>
      <c r="D210" s="227" t="s">
        <v>172</v>
      </c>
      <c r="E210" s="42"/>
      <c r="F210" s="228" t="s">
        <v>3412</v>
      </c>
      <c r="G210" s="42"/>
      <c r="H210" s="42"/>
      <c r="I210" s="229"/>
      <c r="J210" s="42"/>
      <c r="K210" s="42"/>
      <c r="L210" s="46"/>
      <c r="M210" s="230"/>
      <c r="N210" s="231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172</v>
      </c>
      <c r="AU210" s="19" t="s">
        <v>79</v>
      </c>
    </row>
    <row r="211" spans="1:65" s="2" customFormat="1" ht="16.5" customHeight="1">
      <c r="A211" s="40"/>
      <c r="B211" s="41"/>
      <c r="C211" s="214" t="s">
        <v>545</v>
      </c>
      <c r="D211" s="214" t="s">
        <v>165</v>
      </c>
      <c r="E211" s="215" t="s">
        <v>3413</v>
      </c>
      <c r="F211" s="216" t="s">
        <v>3414</v>
      </c>
      <c r="G211" s="217" t="s">
        <v>1532</v>
      </c>
      <c r="H211" s="218">
        <v>1</v>
      </c>
      <c r="I211" s="219"/>
      <c r="J211" s="220">
        <f>ROUND(I211*H211,2)</f>
        <v>0</v>
      </c>
      <c r="K211" s="216" t="s">
        <v>19</v>
      </c>
      <c r="L211" s="46"/>
      <c r="M211" s="221" t="s">
        <v>19</v>
      </c>
      <c r="N211" s="222" t="s">
        <v>43</v>
      </c>
      <c r="O211" s="86"/>
      <c r="P211" s="223">
        <f>O211*H211</f>
        <v>0</v>
      </c>
      <c r="Q211" s="223">
        <v>0</v>
      </c>
      <c r="R211" s="223">
        <f>Q211*H211</f>
        <v>0</v>
      </c>
      <c r="S211" s="223">
        <v>0</v>
      </c>
      <c r="T211" s="224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25" t="s">
        <v>170</v>
      </c>
      <c r="AT211" s="225" t="s">
        <v>165</v>
      </c>
      <c r="AU211" s="225" t="s">
        <v>79</v>
      </c>
      <c r="AY211" s="19" t="s">
        <v>163</v>
      </c>
      <c r="BE211" s="226">
        <f>IF(N211="základní",J211,0)</f>
        <v>0</v>
      </c>
      <c r="BF211" s="226">
        <f>IF(N211="snížená",J211,0)</f>
        <v>0</v>
      </c>
      <c r="BG211" s="226">
        <f>IF(N211="zákl. přenesená",J211,0)</f>
        <v>0</v>
      </c>
      <c r="BH211" s="226">
        <f>IF(N211="sníž. přenesená",J211,0)</f>
        <v>0</v>
      </c>
      <c r="BI211" s="226">
        <f>IF(N211="nulová",J211,0)</f>
        <v>0</v>
      </c>
      <c r="BJ211" s="19" t="s">
        <v>79</v>
      </c>
      <c r="BK211" s="226">
        <f>ROUND(I211*H211,2)</f>
        <v>0</v>
      </c>
      <c r="BL211" s="19" t="s">
        <v>170</v>
      </c>
      <c r="BM211" s="225" t="s">
        <v>919</v>
      </c>
    </row>
    <row r="212" spans="1:47" s="2" customFormat="1" ht="12">
      <c r="A212" s="40"/>
      <c r="B212" s="41"/>
      <c r="C212" s="42"/>
      <c r="D212" s="227" t="s">
        <v>172</v>
      </c>
      <c r="E212" s="42"/>
      <c r="F212" s="228" t="s">
        <v>3414</v>
      </c>
      <c r="G212" s="42"/>
      <c r="H212" s="42"/>
      <c r="I212" s="229"/>
      <c r="J212" s="42"/>
      <c r="K212" s="42"/>
      <c r="L212" s="46"/>
      <c r="M212" s="230"/>
      <c r="N212" s="231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172</v>
      </c>
      <c r="AU212" s="19" t="s">
        <v>79</v>
      </c>
    </row>
    <row r="213" spans="1:65" s="2" customFormat="1" ht="16.5" customHeight="1">
      <c r="A213" s="40"/>
      <c r="B213" s="41"/>
      <c r="C213" s="214" t="s">
        <v>552</v>
      </c>
      <c r="D213" s="214" t="s">
        <v>165</v>
      </c>
      <c r="E213" s="215" t="s">
        <v>3415</v>
      </c>
      <c r="F213" s="216" t="s">
        <v>3329</v>
      </c>
      <c r="G213" s="217" t="s">
        <v>1532</v>
      </c>
      <c r="H213" s="218">
        <v>3</v>
      </c>
      <c r="I213" s="219"/>
      <c r="J213" s="220">
        <f>ROUND(I213*H213,2)</f>
        <v>0</v>
      </c>
      <c r="K213" s="216" t="s">
        <v>19</v>
      </c>
      <c r="L213" s="46"/>
      <c r="M213" s="221" t="s">
        <v>19</v>
      </c>
      <c r="N213" s="222" t="s">
        <v>43</v>
      </c>
      <c r="O213" s="86"/>
      <c r="P213" s="223">
        <f>O213*H213</f>
        <v>0</v>
      </c>
      <c r="Q213" s="223">
        <v>0</v>
      </c>
      <c r="R213" s="223">
        <f>Q213*H213</f>
        <v>0</v>
      </c>
      <c r="S213" s="223">
        <v>0</v>
      </c>
      <c r="T213" s="224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25" t="s">
        <v>170</v>
      </c>
      <c r="AT213" s="225" t="s">
        <v>165</v>
      </c>
      <c r="AU213" s="225" t="s">
        <v>79</v>
      </c>
      <c r="AY213" s="19" t="s">
        <v>163</v>
      </c>
      <c r="BE213" s="226">
        <f>IF(N213="základní",J213,0)</f>
        <v>0</v>
      </c>
      <c r="BF213" s="226">
        <f>IF(N213="snížená",J213,0)</f>
        <v>0</v>
      </c>
      <c r="BG213" s="226">
        <f>IF(N213="zákl. přenesená",J213,0)</f>
        <v>0</v>
      </c>
      <c r="BH213" s="226">
        <f>IF(N213="sníž. přenesená",J213,0)</f>
        <v>0</v>
      </c>
      <c r="BI213" s="226">
        <f>IF(N213="nulová",J213,0)</f>
        <v>0</v>
      </c>
      <c r="BJ213" s="19" t="s">
        <v>79</v>
      </c>
      <c r="BK213" s="226">
        <f>ROUND(I213*H213,2)</f>
        <v>0</v>
      </c>
      <c r="BL213" s="19" t="s">
        <v>170</v>
      </c>
      <c r="BM213" s="225" t="s">
        <v>927</v>
      </c>
    </row>
    <row r="214" spans="1:47" s="2" customFormat="1" ht="12">
      <c r="A214" s="40"/>
      <c r="B214" s="41"/>
      <c r="C214" s="42"/>
      <c r="D214" s="227" t="s">
        <v>172</v>
      </c>
      <c r="E214" s="42"/>
      <c r="F214" s="228" t="s">
        <v>3329</v>
      </c>
      <c r="G214" s="42"/>
      <c r="H214" s="42"/>
      <c r="I214" s="229"/>
      <c r="J214" s="42"/>
      <c r="K214" s="42"/>
      <c r="L214" s="46"/>
      <c r="M214" s="230"/>
      <c r="N214" s="231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172</v>
      </c>
      <c r="AU214" s="19" t="s">
        <v>79</v>
      </c>
    </row>
    <row r="215" spans="1:65" s="2" customFormat="1" ht="66.75" customHeight="1">
      <c r="A215" s="40"/>
      <c r="B215" s="41"/>
      <c r="C215" s="214" t="s">
        <v>562</v>
      </c>
      <c r="D215" s="214" t="s">
        <v>165</v>
      </c>
      <c r="E215" s="215" t="s">
        <v>3416</v>
      </c>
      <c r="F215" s="216" t="s">
        <v>3417</v>
      </c>
      <c r="G215" s="217" t="s">
        <v>232</v>
      </c>
      <c r="H215" s="218">
        <v>40</v>
      </c>
      <c r="I215" s="219"/>
      <c r="J215" s="220">
        <f>ROUND(I215*H215,2)</f>
        <v>0</v>
      </c>
      <c r="K215" s="216" t="s">
        <v>19</v>
      </c>
      <c r="L215" s="46"/>
      <c r="M215" s="221" t="s">
        <v>19</v>
      </c>
      <c r="N215" s="222" t="s">
        <v>43</v>
      </c>
      <c r="O215" s="86"/>
      <c r="P215" s="223">
        <f>O215*H215</f>
        <v>0</v>
      </c>
      <c r="Q215" s="223">
        <v>0</v>
      </c>
      <c r="R215" s="223">
        <f>Q215*H215</f>
        <v>0</v>
      </c>
      <c r="S215" s="223">
        <v>0</v>
      </c>
      <c r="T215" s="224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25" t="s">
        <v>170</v>
      </c>
      <c r="AT215" s="225" t="s">
        <v>165</v>
      </c>
      <c r="AU215" s="225" t="s">
        <v>79</v>
      </c>
      <c r="AY215" s="19" t="s">
        <v>163</v>
      </c>
      <c r="BE215" s="226">
        <f>IF(N215="základní",J215,0)</f>
        <v>0</v>
      </c>
      <c r="BF215" s="226">
        <f>IF(N215="snížená",J215,0)</f>
        <v>0</v>
      </c>
      <c r="BG215" s="226">
        <f>IF(N215="zákl. přenesená",J215,0)</f>
        <v>0</v>
      </c>
      <c r="BH215" s="226">
        <f>IF(N215="sníž. přenesená",J215,0)</f>
        <v>0</v>
      </c>
      <c r="BI215" s="226">
        <f>IF(N215="nulová",J215,0)</f>
        <v>0</v>
      </c>
      <c r="BJ215" s="19" t="s">
        <v>79</v>
      </c>
      <c r="BK215" s="226">
        <f>ROUND(I215*H215,2)</f>
        <v>0</v>
      </c>
      <c r="BL215" s="19" t="s">
        <v>170</v>
      </c>
      <c r="BM215" s="225" t="s">
        <v>939</v>
      </c>
    </row>
    <row r="216" spans="1:47" s="2" customFormat="1" ht="12">
      <c r="A216" s="40"/>
      <c r="B216" s="41"/>
      <c r="C216" s="42"/>
      <c r="D216" s="227" t="s">
        <v>172</v>
      </c>
      <c r="E216" s="42"/>
      <c r="F216" s="228" t="s">
        <v>3418</v>
      </c>
      <c r="G216" s="42"/>
      <c r="H216" s="42"/>
      <c r="I216" s="229"/>
      <c r="J216" s="42"/>
      <c r="K216" s="42"/>
      <c r="L216" s="46"/>
      <c r="M216" s="230"/>
      <c r="N216" s="231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172</v>
      </c>
      <c r="AU216" s="19" t="s">
        <v>79</v>
      </c>
    </row>
    <row r="217" spans="1:65" s="2" customFormat="1" ht="66.75" customHeight="1">
      <c r="A217" s="40"/>
      <c r="B217" s="41"/>
      <c r="C217" s="214" t="s">
        <v>569</v>
      </c>
      <c r="D217" s="214" t="s">
        <v>165</v>
      </c>
      <c r="E217" s="215" t="s">
        <v>3419</v>
      </c>
      <c r="F217" s="216" t="s">
        <v>3417</v>
      </c>
      <c r="G217" s="217" t="s">
        <v>232</v>
      </c>
      <c r="H217" s="218">
        <v>70</v>
      </c>
      <c r="I217" s="219"/>
      <c r="J217" s="220">
        <f>ROUND(I217*H217,2)</f>
        <v>0</v>
      </c>
      <c r="K217" s="216" t="s">
        <v>19</v>
      </c>
      <c r="L217" s="46"/>
      <c r="M217" s="221" t="s">
        <v>19</v>
      </c>
      <c r="N217" s="222" t="s">
        <v>43</v>
      </c>
      <c r="O217" s="86"/>
      <c r="P217" s="223">
        <f>O217*H217</f>
        <v>0</v>
      </c>
      <c r="Q217" s="223">
        <v>0</v>
      </c>
      <c r="R217" s="223">
        <f>Q217*H217</f>
        <v>0</v>
      </c>
      <c r="S217" s="223">
        <v>0</v>
      </c>
      <c r="T217" s="224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25" t="s">
        <v>170</v>
      </c>
      <c r="AT217" s="225" t="s">
        <v>165</v>
      </c>
      <c r="AU217" s="225" t="s">
        <v>79</v>
      </c>
      <c r="AY217" s="19" t="s">
        <v>163</v>
      </c>
      <c r="BE217" s="226">
        <f>IF(N217="základní",J217,0)</f>
        <v>0</v>
      </c>
      <c r="BF217" s="226">
        <f>IF(N217="snížená",J217,0)</f>
        <v>0</v>
      </c>
      <c r="BG217" s="226">
        <f>IF(N217="zákl. přenesená",J217,0)</f>
        <v>0</v>
      </c>
      <c r="BH217" s="226">
        <f>IF(N217="sníž. přenesená",J217,0)</f>
        <v>0</v>
      </c>
      <c r="BI217" s="226">
        <f>IF(N217="nulová",J217,0)</f>
        <v>0</v>
      </c>
      <c r="BJ217" s="19" t="s">
        <v>79</v>
      </c>
      <c r="BK217" s="226">
        <f>ROUND(I217*H217,2)</f>
        <v>0</v>
      </c>
      <c r="BL217" s="19" t="s">
        <v>170</v>
      </c>
      <c r="BM217" s="225" t="s">
        <v>951</v>
      </c>
    </row>
    <row r="218" spans="1:47" s="2" customFormat="1" ht="12">
      <c r="A218" s="40"/>
      <c r="B218" s="41"/>
      <c r="C218" s="42"/>
      <c r="D218" s="227" t="s">
        <v>172</v>
      </c>
      <c r="E218" s="42"/>
      <c r="F218" s="228" t="s">
        <v>3348</v>
      </c>
      <c r="G218" s="42"/>
      <c r="H218" s="42"/>
      <c r="I218" s="229"/>
      <c r="J218" s="42"/>
      <c r="K218" s="42"/>
      <c r="L218" s="46"/>
      <c r="M218" s="230"/>
      <c r="N218" s="231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172</v>
      </c>
      <c r="AU218" s="19" t="s">
        <v>79</v>
      </c>
    </row>
    <row r="219" spans="1:65" s="2" customFormat="1" ht="66.75" customHeight="1">
      <c r="A219" s="40"/>
      <c r="B219" s="41"/>
      <c r="C219" s="214" t="s">
        <v>576</v>
      </c>
      <c r="D219" s="214" t="s">
        <v>165</v>
      </c>
      <c r="E219" s="215" t="s">
        <v>3420</v>
      </c>
      <c r="F219" s="216" t="s">
        <v>3417</v>
      </c>
      <c r="G219" s="217" t="s">
        <v>232</v>
      </c>
      <c r="H219" s="218">
        <v>8</v>
      </c>
      <c r="I219" s="219"/>
      <c r="J219" s="220">
        <f>ROUND(I219*H219,2)</f>
        <v>0</v>
      </c>
      <c r="K219" s="216" t="s">
        <v>19</v>
      </c>
      <c r="L219" s="46"/>
      <c r="M219" s="221" t="s">
        <v>19</v>
      </c>
      <c r="N219" s="222" t="s">
        <v>43</v>
      </c>
      <c r="O219" s="86"/>
      <c r="P219" s="223">
        <f>O219*H219</f>
        <v>0</v>
      </c>
      <c r="Q219" s="223">
        <v>0</v>
      </c>
      <c r="R219" s="223">
        <f>Q219*H219</f>
        <v>0</v>
      </c>
      <c r="S219" s="223">
        <v>0</v>
      </c>
      <c r="T219" s="224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25" t="s">
        <v>170</v>
      </c>
      <c r="AT219" s="225" t="s">
        <v>165</v>
      </c>
      <c r="AU219" s="225" t="s">
        <v>79</v>
      </c>
      <c r="AY219" s="19" t="s">
        <v>163</v>
      </c>
      <c r="BE219" s="226">
        <f>IF(N219="základní",J219,0)</f>
        <v>0</v>
      </c>
      <c r="BF219" s="226">
        <f>IF(N219="snížená",J219,0)</f>
        <v>0</v>
      </c>
      <c r="BG219" s="226">
        <f>IF(N219="zákl. přenesená",J219,0)</f>
        <v>0</v>
      </c>
      <c r="BH219" s="226">
        <f>IF(N219="sníž. přenesená",J219,0)</f>
        <v>0</v>
      </c>
      <c r="BI219" s="226">
        <f>IF(N219="nulová",J219,0)</f>
        <v>0</v>
      </c>
      <c r="BJ219" s="19" t="s">
        <v>79</v>
      </c>
      <c r="BK219" s="226">
        <f>ROUND(I219*H219,2)</f>
        <v>0</v>
      </c>
      <c r="BL219" s="19" t="s">
        <v>170</v>
      </c>
      <c r="BM219" s="225" t="s">
        <v>964</v>
      </c>
    </row>
    <row r="220" spans="1:47" s="2" customFormat="1" ht="12">
      <c r="A220" s="40"/>
      <c r="B220" s="41"/>
      <c r="C220" s="42"/>
      <c r="D220" s="227" t="s">
        <v>172</v>
      </c>
      <c r="E220" s="42"/>
      <c r="F220" s="228" t="s">
        <v>3354</v>
      </c>
      <c r="G220" s="42"/>
      <c r="H220" s="42"/>
      <c r="I220" s="229"/>
      <c r="J220" s="42"/>
      <c r="K220" s="42"/>
      <c r="L220" s="46"/>
      <c r="M220" s="230"/>
      <c r="N220" s="231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172</v>
      </c>
      <c r="AU220" s="19" t="s">
        <v>79</v>
      </c>
    </row>
    <row r="221" spans="1:65" s="2" customFormat="1" ht="33" customHeight="1">
      <c r="A221" s="40"/>
      <c r="B221" s="41"/>
      <c r="C221" s="214" t="s">
        <v>581</v>
      </c>
      <c r="D221" s="214" t="s">
        <v>165</v>
      </c>
      <c r="E221" s="215" t="s">
        <v>3421</v>
      </c>
      <c r="F221" s="216" t="s">
        <v>3422</v>
      </c>
      <c r="G221" s="217" t="s">
        <v>168</v>
      </c>
      <c r="H221" s="218">
        <v>30</v>
      </c>
      <c r="I221" s="219"/>
      <c r="J221" s="220">
        <f>ROUND(I221*H221,2)</f>
        <v>0</v>
      </c>
      <c r="K221" s="216" t="s">
        <v>19</v>
      </c>
      <c r="L221" s="46"/>
      <c r="M221" s="221" t="s">
        <v>19</v>
      </c>
      <c r="N221" s="222" t="s">
        <v>43</v>
      </c>
      <c r="O221" s="86"/>
      <c r="P221" s="223">
        <f>O221*H221</f>
        <v>0</v>
      </c>
      <c r="Q221" s="223">
        <v>0</v>
      </c>
      <c r="R221" s="223">
        <f>Q221*H221</f>
        <v>0</v>
      </c>
      <c r="S221" s="223">
        <v>0</v>
      </c>
      <c r="T221" s="224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25" t="s">
        <v>170</v>
      </c>
      <c r="AT221" s="225" t="s">
        <v>165</v>
      </c>
      <c r="AU221" s="225" t="s">
        <v>79</v>
      </c>
      <c r="AY221" s="19" t="s">
        <v>163</v>
      </c>
      <c r="BE221" s="226">
        <f>IF(N221="základní",J221,0)</f>
        <v>0</v>
      </c>
      <c r="BF221" s="226">
        <f>IF(N221="snížená",J221,0)</f>
        <v>0</v>
      </c>
      <c r="BG221" s="226">
        <f>IF(N221="zákl. přenesená",J221,0)</f>
        <v>0</v>
      </c>
      <c r="BH221" s="226">
        <f>IF(N221="sníž. přenesená",J221,0)</f>
        <v>0</v>
      </c>
      <c r="BI221" s="226">
        <f>IF(N221="nulová",J221,0)</f>
        <v>0</v>
      </c>
      <c r="BJ221" s="19" t="s">
        <v>79</v>
      </c>
      <c r="BK221" s="226">
        <f>ROUND(I221*H221,2)</f>
        <v>0</v>
      </c>
      <c r="BL221" s="19" t="s">
        <v>170</v>
      </c>
      <c r="BM221" s="225" t="s">
        <v>976</v>
      </c>
    </row>
    <row r="222" spans="1:47" s="2" customFormat="1" ht="12">
      <c r="A222" s="40"/>
      <c r="B222" s="41"/>
      <c r="C222" s="42"/>
      <c r="D222" s="227" t="s">
        <v>172</v>
      </c>
      <c r="E222" s="42"/>
      <c r="F222" s="228" t="s">
        <v>3360</v>
      </c>
      <c r="G222" s="42"/>
      <c r="H222" s="42"/>
      <c r="I222" s="229"/>
      <c r="J222" s="42"/>
      <c r="K222" s="42"/>
      <c r="L222" s="46"/>
      <c r="M222" s="230"/>
      <c r="N222" s="231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172</v>
      </c>
      <c r="AU222" s="19" t="s">
        <v>79</v>
      </c>
    </row>
    <row r="223" spans="1:65" s="2" customFormat="1" ht="33" customHeight="1">
      <c r="A223" s="40"/>
      <c r="B223" s="41"/>
      <c r="C223" s="214" t="s">
        <v>587</v>
      </c>
      <c r="D223" s="214" t="s">
        <v>165</v>
      </c>
      <c r="E223" s="215" t="s">
        <v>3423</v>
      </c>
      <c r="F223" s="216" t="s">
        <v>3424</v>
      </c>
      <c r="G223" s="217" t="s">
        <v>168</v>
      </c>
      <c r="H223" s="218">
        <v>15</v>
      </c>
      <c r="I223" s="219"/>
      <c r="J223" s="220">
        <f>ROUND(I223*H223,2)</f>
        <v>0</v>
      </c>
      <c r="K223" s="216" t="s">
        <v>19</v>
      </c>
      <c r="L223" s="46"/>
      <c r="M223" s="221" t="s">
        <v>19</v>
      </c>
      <c r="N223" s="222" t="s">
        <v>43</v>
      </c>
      <c r="O223" s="86"/>
      <c r="P223" s="223">
        <f>O223*H223</f>
        <v>0</v>
      </c>
      <c r="Q223" s="223">
        <v>0</v>
      </c>
      <c r="R223" s="223">
        <f>Q223*H223</f>
        <v>0</v>
      </c>
      <c r="S223" s="223">
        <v>0</v>
      </c>
      <c r="T223" s="224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25" t="s">
        <v>170</v>
      </c>
      <c r="AT223" s="225" t="s">
        <v>165</v>
      </c>
      <c r="AU223" s="225" t="s">
        <v>79</v>
      </c>
      <c r="AY223" s="19" t="s">
        <v>163</v>
      </c>
      <c r="BE223" s="226">
        <f>IF(N223="základní",J223,0)</f>
        <v>0</v>
      </c>
      <c r="BF223" s="226">
        <f>IF(N223="snížená",J223,0)</f>
        <v>0</v>
      </c>
      <c r="BG223" s="226">
        <f>IF(N223="zákl. přenesená",J223,0)</f>
        <v>0</v>
      </c>
      <c r="BH223" s="226">
        <f>IF(N223="sníž. přenesená",J223,0)</f>
        <v>0</v>
      </c>
      <c r="BI223" s="226">
        <f>IF(N223="nulová",J223,0)</f>
        <v>0</v>
      </c>
      <c r="BJ223" s="19" t="s">
        <v>79</v>
      </c>
      <c r="BK223" s="226">
        <f>ROUND(I223*H223,2)</f>
        <v>0</v>
      </c>
      <c r="BL223" s="19" t="s">
        <v>170</v>
      </c>
      <c r="BM223" s="225" t="s">
        <v>988</v>
      </c>
    </row>
    <row r="224" spans="1:47" s="2" customFormat="1" ht="12">
      <c r="A224" s="40"/>
      <c r="B224" s="41"/>
      <c r="C224" s="42"/>
      <c r="D224" s="227" t="s">
        <v>172</v>
      </c>
      <c r="E224" s="42"/>
      <c r="F224" s="228" t="s">
        <v>3362</v>
      </c>
      <c r="G224" s="42"/>
      <c r="H224" s="42"/>
      <c r="I224" s="229"/>
      <c r="J224" s="42"/>
      <c r="K224" s="42"/>
      <c r="L224" s="46"/>
      <c r="M224" s="230"/>
      <c r="N224" s="231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172</v>
      </c>
      <c r="AU224" s="19" t="s">
        <v>79</v>
      </c>
    </row>
    <row r="225" spans="1:65" s="2" customFormat="1" ht="24.15" customHeight="1">
      <c r="A225" s="40"/>
      <c r="B225" s="41"/>
      <c r="C225" s="214" t="s">
        <v>594</v>
      </c>
      <c r="D225" s="214" t="s">
        <v>165</v>
      </c>
      <c r="E225" s="215" t="s">
        <v>3425</v>
      </c>
      <c r="F225" s="216" t="s">
        <v>3380</v>
      </c>
      <c r="G225" s="217" t="s">
        <v>1532</v>
      </c>
      <c r="H225" s="218">
        <v>14</v>
      </c>
      <c r="I225" s="219"/>
      <c r="J225" s="220">
        <f>ROUND(I225*H225,2)</f>
        <v>0</v>
      </c>
      <c r="K225" s="216" t="s">
        <v>19</v>
      </c>
      <c r="L225" s="46"/>
      <c r="M225" s="221" t="s">
        <v>19</v>
      </c>
      <c r="N225" s="222" t="s">
        <v>43</v>
      </c>
      <c r="O225" s="86"/>
      <c r="P225" s="223">
        <f>O225*H225</f>
        <v>0</v>
      </c>
      <c r="Q225" s="223">
        <v>0</v>
      </c>
      <c r="R225" s="223">
        <f>Q225*H225</f>
        <v>0</v>
      </c>
      <c r="S225" s="223">
        <v>0</v>
      </c>
      <c r="T225" s="224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25" t="s">
        <v>170</v>
      </c>
      <c r="AT225" s="225" t="s">
        <v>165</v>
      </c>
      <c r="AU225" s="225" t="s">
        <v>79</v>
      </c>
      <c r="AY225" s="19" t="s">
        <v>163</v>
      </c>
      <c r="BE225" s="226">
        <f>IF(N225="základní",J225,0)</f>
        <v>0</v>
      </c>
      <c r="BF225" s="226">
        <f>IF(N225="snížená",J225,0)</f>
        <v>0</v>
      </c>
      <c r="BG225" s="226">
        <f>IF(N225="zákl. přenesená",J225,0)</f>
        <v>0</v>
      </c>
      <c r="BH225" s="226">
        <f>IF(N225="sníž. přenesená",J225,0)</f>
        <v>0</v>
      </c>
      <c r="BI225" s="226">
        <f>IF(N225="nulová",J225,0)</f>
        <v>0</v>
      </c>
      <c r="BJ225" s="19" t="s">
        <v>79</v>
      </c>
      <c r="BK225" s="226">
        <f>ROUND(I225*H225,2)</f>
        <v>0</v>
      </c>
      <c r="BL225" s="19" t="s">
        <v>170</v>
      </c>
      <c r="BM225" s="225" t="s">
        <v>1000</v>
      </c>
    </row>
    <row r="226" spans="1:47" s="2" customFormat="1" ht="12">
      <c r="A226" s="40"/>
      <c r="B226" s="41"/>
      <c r="C226" s="42"/>
      <c r="D226" s="227" t="s">
        <v>172</v>
      </c>
      <c r="E226" s="42"/>
      <c r="F226" s="228" t="s">
        <v>3380</v>
      </c>
      <c r="G226" s="42"/>
      <c r="H226" s="42"/>
      <c r="I226" s="229"/>
      <c r="J226" s="42"/>
      <c r="K226" s="42"/>
      <c r="L226" s="46"/>
      <c r="M226" s="230"/>
      <c r="N226" s="231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172</v>
      </c>
      <c r="AU226" s="19" t="s">
        <v>79</v>
      </c>
    </row>
    <row r="227" spans="1:65" s="2" customFormat="1" ht="24.15" customHeight="1">
      <c r="A227" s="40"/>
      <c r="B227" s="41"/>
      <c r="C227" s="214" t="s">
        <v>601</v>
      </c>
      <c r="D227" s="214" t="s">
        <v>165</v>
      </c>
      <c r="E227" s="215" t="s">
        <v>3426</v>
      </c>
      <c r="F227" s="216" t="s">
        <v>3427</v>
      </c>
      <c r="G227" s="217" t="s">
        <v>1532</v>
      </c>
      <c r="H227" s="218">
        <v>14</v>
      </c>
      <c r="I227" s="219"/>
      <c r="J227" s="220">
        <f>ROUND(I227*H227,2)</f>
        <v>0</v>
      </c>
      <c r="K227" s="216" t="s">
        <v>19</v>
      </c>
      <c r="L227" s="46"/>
      <c r="M227" s="221" t="s">
        <v>19</v>
      </c>
      <c r="N227" s="222" t="s">
        <v>43</v>
      </c>
      <c r="O227" s="86"/>
      <c r="P227" s="223">
        <f>O227*H227</f>
        <v>0</v>
      </c>
      <c r="Q227" s="223">
        <v>0</v>
      </c>
      <c r="R227" s="223">
        <f>Q227*H227</f>
        <v>0</v>
      </c>
      <c r="S227" s="223">
        <v>0</v>
      </c>
      <c r="T227" s="224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25" t="s">
        <v>170</v>
      </c>
      <c r="AT227" s="225" t="s">
        <v>165</v>
      </c>
      <c r="AU227" s="225" t="s">
        <v>79</v>
      </c>
      <c r="AY227" s="19" t="s">
        <v>163</v>
      </c>
      <c r="BE227" s="226">
        <f>IF(N227="základní",J227,0)</f>
        <v>0</v>
      </c>
      <c r="BF227" s="226">
        <f>IF(N227="snížená",J227,0)</f>
        <v>0</v>
      </c>
      <c r="BG227" s="226">
        <f>IF(N227="zákl. přenesená",J227,0)</f>
        <v>0</v>
      </c>
      <c r="BH227" s="226">
        <f>IF(N227="sníž. přenesená",J227,0)</f>
        <v>0</v>
      </c>
      <c r="BI227" s="226">
        <f>IF(N227="nulová",J227,0)</f>
        <v>0</v>
      </c>
      <c r="BJ227" s="19" t="s">
        <v>79</v>
      </c>
      <c r="BK227" s="226">
        <f>ROUND(I227*H227,2)</f>
        <v>0</v>
      </c>
      <c r="BL227" s="19" t="s">
        <v>170</v>
      </c>
      <c r="BM227" s="225" t="s">
        <v>1011</v>
      </c>
    </row>
    <row r="228" spans="1:47" s="2" customFormat="1" ht="12">
      <c r="A228" s="40"/>
      <c r="B228" s="41"/>
      <c r="C228" s="42"/>
      <c r="D228" s="227" t="s">
        <v>172</v>
      </c>
      <c r="E228" s="42"/>
      <c r="F228" s="228" t="s">
        <v>3427</v>
      </c>
      <c r="G228" s="42"/>
      <c r="H228" s="42"/>
      <c r="I228" s="229"/>
      <c r="J228" s="42"/>
      <c r="K228" s="42"/>
      <c r="L228" s="46"/>
      <c r="M228" s="230"/>
      <c r="N228" s="231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172</v>
      </c>
      <c r="AU228" s="19" t="s">
        <v>79</v>
      </c>
    </row>
    <row r="229" spans="1:65" s="2" customFormat="1" ht="16.5" customHeight="1">
      <c r="A229" s="40"/>
      <c r="B229" s="41"/>
      <c r="C229" s="214" t="s">
        <v>607</v>
      </c>
      <c r="D229" s="214" t="s">
        <v>165</v>
      </c>
      <c r="E229" s="215" t="s">
        <v>3428</v>
      </c>
      <c r="F229" s="216" t="s">
        <v>3429</v>
      </c>
      <c r="G229" s="217" t="s">
        <v>168</v>
      </c>
      <c r="H229" s="218">
        <v>12</v>
      </c>
      <c r="I229" s="219"/>
      <c r="J229" s="220">
        <f>ROUND(I229*H229,2)</f>
        <v>0</v>
      </c>
      <c r="K229" s="216" t="s">
        <v>19</v>
      </c>
      <c r="L229" s="46"/>
      <c r="M229" s="221" t="s">
        <v>19</v>
      </c>
      <c r="N229" s="222" t="s">
        <v>43</v>
      </c>
      <c r="O229" s="86"/>
      <c r="P229" s="223">
        <f>O229*H229</f>
        <v>0</v>
      </c>
      <c r="Q229" s="223">
        <v>0</v>
      </c>
      <c r="R229" s="223">
        <f>Q229*H229</f>
        <v>0</v>
      </c>
      <c r="S229" s="223">
        <v>0</v>
      </c>
      <c r="T229" s="224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25" t="s">
        <v>170</v>
      </c>
      <c r="AT229" s="225" t="s">
        <v>165</v>
      </c>
      <c r="AU229" s="225" t="s">
        <v>79</v>
      </c>
      <c r="AY229" s="19" t="s">
        <v>163</v>
      </c>
      <c r="BE229" s="226">
        <f>IF(N229="základní",J229,0)</f>
        <v>0</v>
      </c>
      <c r="BF229" s="226">
        <f>IF(N229="snížená",J229,0)</f>
        <v>0</v>
      </c>
      <c r="BG229" s="226">
        <f>IF(N229="zákl. přenesená",J229,0)</f>
        <v>0</v>
      </c>
      <c r="BH229" s="226">
        <f>IF(N229="sníž. přenesená",J229,0)</f>
        <v>0</v>
      </c>
      <c r="BI229" s="226">
        <f>IF(N229="nulová",J229,0)</f>
        <v>0</v>
      </c>
      <c r="BJ229" s="19" t="s">
        <v>79</v>
      </c>
      <c r="BK229" s="226">
        <f>ROUND(I229*H229,2)</f>
        <v>0</v>
      </c>
      <c r="BL229" s="19" t="s">
        <v>170</v>
      </c>
      <c r="BM229" s="225" t="s">
        <v>1028</v>
      </c>
    </row>
    <row r="230" spans="1:47" s="2" customFormat="1" ht="12">
      <c r="A230" s="40"/>
      <c r="B230" s="41"/>
      <c r="C230" s="42"/>
      <c r="D230" s="227" t="s">
        <v>172</v>
      </c>
      <c r="E230" s="42"/>
      <c r="F230" s="228" t="s">
        <v>3429</v>
      </c>
      <c r="G230" s="42"/>
      <c r="H230" s="42"/>
      <c r="I230" s="229"/>
      <c r="J230" s="42"/>
      <c r="K230" s="42"/>
      <c r="L230" s="46"/>
      <c r="M230" s="230"/>
      <c r="N230" s="231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172</v>
      </c>
      <c r="AU230" s="19" t="s">
        <v>79</v>
      </c>
    </row>
    <row r="231" spans="1:65" s="2" customFormat="1" ht="16.5" customHeight="1">
      <c r="A231" s="40"/>
      <c r="B231" s="41"/>
      <c r="C231" s="214" t="s">
        <v>613</v>
      </c>
      <c r="D231" s="214" t="s">
        <v>165</v>
      </c>
      <c r="E231" s="215" t="s">
        <v>3430</v>
      </c>
      <c r="F231" s="216" t="s">
        <v>3431</v>
      </c>
      <c r="G231" s="217" t="s">
        <v>168</v>
      </c>
      <c r="H231" s="218">
        <v>20</v>
      </c>
      <c r="I231" s="219"/>
      <c r="J231" s="220">
        <f>ROUND(I231*H231,2)</f>
        <v>0</v>
      </c>
      <c r="K231" s="216" t="s">
        <v>19</v>
      </c>
      <c r="L231" s="46"/>
      <c r="M231" s="221" t="s">
        <v>19</v>
      </c>
      <c r="N231" s="222" t="s">
        <v>43</v>
      </c>
      <c r="O231" s="86"/>
      <c r="P231" s="223">
        <f>O231*H231</f>
        <v>0</v>
      </c>
      <c r="Q231" s="223">
        <v>0</v>
      </c>
      <c r="R231" s="223">
        <f>Q231*H231</f>
        <v>0</v>
      </c>
      <c r="S231" s="223">
        <v>0</v>
      </c>
      <c r="T231" s="224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25" t="s">
        <v>170</v>
      </c>
      <c r="AT231" s="225" t="s">
        <v>165</v>
      </c>
      <c r="AU231" s="225" t="s">
        <v>79</v>
      </c>
      <c r="AY231" s="19" t="s">
        <v>163</v>
      </c>
      <c r="BE231" s="226">
        <f>IF(N231="základní",J231,0)</f>
        <v>0</v>
      </c>
      <c r="BF231" s="226">
        <f>IF(N231="snížená",J231,0)</f>
        <v>0</v>
      </c>
      <c r="BG231" s="226">
        <f>IF(N231="zákl. přenesená",J231,0)</f>
        <v>0</v>
      </c>
      <c r="BH231" s="226">
        <f>IF(N231="sníž. přenesená",J231,0)</f>
        <v>0</v>
      </c>
      <c r="BI231" s="226">
        <f>IF(N231="nulová",J231,0)</f>
        <v>0</v>
      </c>
      <c r="BJ231" s="19" t="s">
        <v>79</v>
      </c>
      <c r="BK231" s="226">
        <f>ROUND(I231*H231,2)</f>
        <v>0</v>
      </c>
      <c r="BL231" s="19" t="s">
        <v>170</v>
      </c>
      <c r="BM231" s="225" t="s">
        <v>1040</v>
      </c>
    </row>
    <row r="232" spans="1:47" s="2" customFormat="1" ht="12">
      <c r="A232" s="40"/>
      <c r="B232" s="41"/>
      <c r="C232" s="42"/>
      <c r="D232" s="227" t="s">
        <v>172</v>
      </c>
      <c r="E232" s="42"/>
      <c r="F232" s="228" t="s">
        <v>3432</v>
      </c>
      <c r="G232" s="42"/>
      <c r="H232" s="42"/>
      <c r="I232" s="229"/>
      <c r="J232" s="42"/>
      <c r="K232" s="42"/>
      <c r="L232" s="46"/>
      <c r="M232" s="230"/>
      <c r="N232" s="231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172</v>
      </c>
      <c r="AU232" s="19" t="s">
        <v>79</v>
      </c>
    </row>
    <row r="233" spans="1:65" s="2" customFormat="1" ht="24.15" customHeight="1">
      <c r="A233" s="40"/>
      <c r="B233" s="41"/>
      <c r="C233" s="214" t="s">
        <v>620</v>
      </c>
      <c r="D233" s="214" t="s">
        <v>165</v>
      </c>
      <c r="E233" s="215" t="s">
        <v>3433</v>
      </c>
      <c r="F233" s="216" t="s">
        <v>3434</v>
      </c>
      <c r="G233" s="217" t="s">
        <v>1532</v>
      </c>
      <c r="H233" s="218">
        <v>1</v>
      </c>
      <c r="I233" s="219"/>
      <c r="J233" s="220">
        <f>ROUND(I233*H233,2)</f>
        <v>0</v>
      </c>
      <c r="K233" s="216" t="s">
        <v>19</v>
      </c>
      <c r="L233" s="46"/>
      <c r="M233" s="221" t="s">
        <v>19</v>
      </c>
      <c r="N233" s="222" t="s">
        <v>43</v>
      </c>
      <c r="O233" s="86"/>
      <c r="P233" s="223">
        <f>O233*H233</f>
        <v>0</v>
      </c>
      <c r="Q233" s="223">
        <v>0</v>
      </c>
      <c r="R233" s="223">
        <f>Q233*H233</f>
        <v>0</v>
      </c>
      <c r="S233" s="223">
        <v>0</v>
      </c>
      <c r="T233" s="224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25" t="s">
        <v>170</v>
      </c>
      <c r="AT233" s="225" t="s">
        <v>165</v>
      </c>
      <c r="AU233" s="225" t="s">
        <v>79</v>
      </c>
      <c r="AY233" s="19" t="s">
        <v>163</v>
      </c>
      <c r="BE233" s="226">
        <f>IF(N233="základní",J233,0)</f>
        <v>0</v>
      </c>
      <c r="BF233" s="226">
        <f>IF(N233="snížená",J233,0)</f>
        <v>0</v>
      </c>
      <c r="BG233" s="226">
        <f>IF(N233="zákl. přenesená",J233,0)</f>
        <v>0</v>
      </c>
      <c r="BH233" s="226">
        <f>IF(N233="sníž. přenesená",J233,0)</f>
        <v>0</v>
      </c>
      <c r="BI233" s="226">
        <f>IF(N233="nulová",J233,0)</f>
        <v>0</v>
      </c>
      <c r="BJ233" s="19" t="s">
        <v>79</v>
      </c>
      <c r="BK233" s="226">
        <f>ROUND(I233*H233,2)</f>
        <v>0</v>
      </c>
      <c r="BL233" s="19" t="s">
        <v>170</v>
      </c>
      <c r="BM233" s="225" t="s">
        <v>1055</v>
      </c>
    </row>
    <row r="234" spans="1:47" s="2" customFormat="1" ht="12">
      <c r="A234" s="40"/>
      <c r="B234" s="41"/>
      <c r="C234" s="42"/>
      <c r="D234" s="227" t="s">
        <v>172</v>
      </c>
      <c r="E234" s="42"/>
      <c r="F234" s="228" t="s">
        <v>3434</v>
      </c>
      <c r="G234" s="42"/>
      <c r="H234" s="42"/>
      <c r="I234" s="229"/>
      <c r="J234" s="42"/>
      <c r="K234" s="42"/>
      <c r="L234" s="46"/>
      <c r="M234" s="230"/>
      <c r="N234" s="231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172</v>
      </c>
      <c r="AU234" s="19" t="s">
        <v>79</v>
      </c>
    </row>
    <row r="235" spans="1:65" s="2" customFormat="1" ht="16.5" customHeight="1">
      <c r="A235" s="40"/>
      <c r="B235" s="41"/>
      <c r="C235" s="214" t="s">
        <v>626</v>
      </c>
      <c r="D235" s="214" t="s">
        <v>165</v>
      </c>
      <c r="E235" s="215" t="s">
        <v>3435</v>
      </c>
      <c r="F235" s="216" t="s">
        <v>3393</v>
      </c>
      <c r="G235" s="217" t="s">
        <v>2778</v>
      </c>
      <c r="H235" s="218">
        <v>150</v>
      </c>
      <c r="I235" s="219"/>
      <c r="J235" s="220">
        <f>ROUND(I235*H235,2)</f>
        <v>0</v>
      </c>
      <c r="K235" s="216" t="s">
        <v>19</v>
      </c>
      <c r="L235" s="46"/>
      <c r="M235" s="221" t="s">
        <v>19</v>
      </c>
      <c r="N235" s="222" t="s">
        <v>43</v>
      </c>
      <c r="O235" s="86"/>
      <c r="P235" s="223">
        <f>O235*H235</f>
        <v>0</v>
      </c>
      <c r="Q235" s="223">
        <v>0</v>
      </c>
      <c r="R235" s="223">
        <f>Q235*H235</f>
        <v>0</v>
      </c>
      <c r="S235" s="223">
        <v>0</v>
      </c>
      <c r="T235" s="224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25" t="s">
        <v>170</v>
      </c>
      <c r="AT235" s="225" t="s">
        <v>165</v>
      </c>
      <c r="AU235" s="225" t="s">
        <v>79</v>
      </c>
      <c r="AY235" s="19" t="s">
        <v>163</v>
      </c>
      <c r="BE235" s="226">
        <f>IF(N235="základní",J235,0)</f>
        <v>0</v>
      </c>
      <c r="BF235" s="226">
        <f>IF(N235="snížená",J235,0)</f>
        <v>0</v>
      </c>
      <c r="BG235" s="226">
        <f>IF(N235="zákl. přenesená",J235,0)</f>
        <v>0</v>
      </c>
      <c r="BH235" s="226">
        <f>IF(N235="sníž. přenesená",J235,0)</f>
        <v>0</v>
      </c>
      <c r="BI235" s="226">
        <f>IF(N235="nulová",J235,0)</f>
        <v>0</v>
      </c>
      <c r="BJ235" s="19" t="s">
        <v>79</v>
      </c>
      <c r="BK235" s="226">
        <f>ROUND(I235*H235,2)</f>
        <v>0</v>
      </c>
      <c r="BL235" s="19" t="s">
        <v>170</v>
      </c>
      <c r="BM235" s="225" t="s">
        <v>1068</v>
      </c>
    </row>
    <row r="236" spans="1:47" s="2" customFormat="1" ht="12">
      <c r="A236" s="40"/>
      <c r="B236" s="41"/>
      <c r="C236" s="42"/>
      <c r="D236" s="227" t="s">
        <v>172</v>
      </c>
      <c r="E236" s="42"/>
      <c r="F236" s="228" t="s">
        <v>3393</v>
      </c>
      <c r="G236" s="42"/>
      <c r="H236" s="42"/>
      <c r="I236" s="229"/>
      <c r="J236" s="42"/>
      <c r="K236" s="42"/>
      <c r="L236" s="46"/>
      <c r="M236" s="230"/>
      <c r="N236" s="231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172</v>
      </c>
      <c r="AU236" s="19" t="s">
        <v>79</v>
      </c>
    </row>
    <row r="237" spans="1:65" s="2" customFormat="1" ht="33" customHeight="1">
      <c r="A237" s="40"/>
      <c r="B237" s="41"/>
      <c r="C237" s="214" t="s">
        <v>630</v>
      </c>
      <c r="D237" s="214" t="s">
        <v>165</v>
      </c>
      <c r="E237" s="215" t="s">
        <v>3436</v>
      </c>
      <c r="F237" s="216" t="s">
        <v>3437</v>
      </c>
      <c r="G237" s="217" t="s">
        <v>1532</v>
      </c>
      <c r="H237" s="218">
        <v>1</v>
      </c>
      <c r="I237" s="219"/>
      <c r="J237" s="220">
        <f>ROUND(I237*H237,2)</f>
        <v>0</v>
      </c>
      <c r="K237" s="216" t="s">
        <v>19</v>
      </c>
      <c r="L237" s="46"/>
      <c r="M237" s="221" t="s">
        <v>19</v>
      </c>
      <c r="N237" s="222" t="s">
        <v>43</v>
      </c>
      <c r="O237" s="86"/>
      <c r="P237" s="223">
        <f>O237*H237</f>
        <v>0</v>
      </c>
      <c r="Q237" s="223">
        <v>0</v>
      </c>
      <c r="R237" s="223">
        <f>Q237*H237</f>
        <v>0</v>
      </c>
      <c r="S237" s="223">
        <v>0</v>
      </c>
      <c r="T237" s="224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25" t="s">
        <v>170</v>
      </c>
      <c r="AT237" s="225" t="s">
        <v>165</v>
      </c>
      <c r="AU237" s="225" t="s">
        <v>79</v>
      </c>
      <c r="AY237" s="19" t="s">
        <v>163</v>
      </c>
      <c r="BE237" s="226">
        <f>IF(N237="základní",J237,0)</f>
        <v>0</v>
      </c>
      <c r="BF237" s="226">
        <f>IF(N237="snížená",J237,0)</f>
        <v>0</v>
      </c>
      <c r="BG237" s="226">
        <f>IF(N237="zákl. přenesená",J237,0)</f>
        <v>0</v>
      </c>
      <c r="BH237" s="226">
        <f>IF(N237="sníž. přenesená",J237,0)</f>
        <v>0</v>
      </c>
      <c r="BI237" s="226">
        <f>IF(N237="nulová",J237,0)</f>
        <v>0</v>
      </c>
      <c r="BJ237" s="19" t="s">
        <v>79</v>
      </c>
      <c r="BK237" s="226">
        <f>ROUND(I237*H237,2)</f>
        <v>0</v>
      </c>
      <c r="BL237" s="19" t="s">
        <v>170</v>
      </c>
      <c r="BM237" s="225" t="s">
        <v>1082</v>
      </c>
    </row>
    <row r="238" spans="1:47" s="2" customFormat="1" ht="12">
      <c r="A238" s="40"/>
      <c r="B238" s="41"/>
      <c r="C238" s="42"/>
      <c r="D238" s="227" t="s">
        <v>172</v>
      </c>
      <c r="E238" s="42"/>
      <c r="F238" s="228" t="s">
        <v>3438</v>
      </c>
      <c r="G238" s="42"/>
      <c r="H238" s="42"/>
      <c r="I238" s="229"/>
      <c r="J238" s="42"/>
      <c r="K238" s="42"/>
      <c r="L238" s="46"/>
      <c r="M238" s="230"/>
      <c r="N238" s="231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9" t="s">
        <v>172</v>
      </c>
      <c r="AU238" s="19" t="s">
        <v>79</v>
      </c>
    </row>
    <row r="239" spans="1:63" s="12" customFormat="1" ht="25.9" customHeight="1">
      <c r="A239" s="12"/>
      <c r="B239" s="198"/>
      <c r="C239" s="199"/>
      <c r="D239" s="200" t="s">
        <v>71</v>
      </c>
      <c r="E239" s="201" t="s">
        <v>3439</v>
      </c>
      <c r="F239" s="201" t="s">
        <v>3440</v>
      </c>
      <c r="G239" s="199"/>
      <c r="H239" s="199"/>
      <c r="I239" s="202"/>
      <c r="J239" s="203">
        <f>BK239</f>
        <v>0</v>
      </c>
      <c r="K239" s="199"/>
      <c r="L239" s="204"/>
      <c r="M239" s="205"/>
      <c r="N239" s="206"/>
      <c r="O239" s="206"/>
      <c r="P239" s="207">
        <f>SUM(P240:P261)</f>
        <v>0</v>
      </c>
      <c r="Q239" s="206"/>
      <c r="R239" s="207">
        <f>SUM(R240:R261)</f>
        <v>0</v>
      </c>
      <c r="S239" s="206"/>
      <c r="T239" s="208">
        <f>SUM(T240:T261)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09" t="s">
        <v>79</v>
      </c>
      <c r="AT239" s="210" t="s">
        <v>71</v>
      </c>
      <c r="AU239" s="210" t="s">
        <v>72</v>
      </c>
      <c r="AY239" s="209" t="s">
        <v>163</v>
      </c>
      <c r="BK239" s="211">
        <f>SUM(BK240:BK261)</f>
        <v>0</v>
      </c>
    </row>
    <row r="240" spans="1:65" s="2" customFormat="1" ht="49.05" customHeight="1">
      <c r="A240" s="40"/>
      <c r="B240" s="41"/>
      <c r="C240" s="214" t="s">
        <v>636</v>
      </c>
      <c r="D240" s="214" t="s">
        <v>165</v>
      </c>
      <c r="E240" s="215" t="s">
        <v>3441</v>
      </c>
      <c r="F240" s="216" t="s">
        <v>3442</v>
      </c>
      <c r="G240" s="217" t="s">
        <v>1532</v>
      </c>
      <c r="H240" s="218">
        <v>1</v>
      </c>
      <c r="I240" s="219"/>
      <c r="J240" s="220">
        <f>ROUND(I240*H240,2)</f>
        <v>0</v>
      </c>
      <c r="K240" s="216" t="s">
        <v>19</v>
      </c>
      <c r="L240" s="46"/>
      <c r="M240" s="221" t="s">
        <v>19</v>
      </c>
      <c r="N240" s="222" t="s">
        <v>43</v>
      </c>
      <c r="O240" s="86"/>
      <c r="P240" s="223">
        <f>O240*H240</f>
        <v>0</v>
      </c>
      <c r="Q240" s="223">
        <v>0</v>
      </c>
      <c r="R240" s="223">
        <f>Q240*H240</f>
        <v>0</v>
      </c>
      <c r="S240" s="223">
        <v>0</v>
      </c>
      <c r="T240" s="224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25" t="s">
        <v>170</v>
      </c>
      <c r="AT240" s="225" t="s">
        <v>165</v>
      </c>
      <c r="AU240" s="225" t="s">
        <v>79</v>
      </c>
      <c r="AY240" s="19" t="s">
        <v>163</v>
      </c>
      <c r="BE240" s="226">
        <f>IF(N240="základní",J240,0)</f>
        <v>0</v>
      </c>
      <c r="BF240" s="226">
        <f>IF(N240="snížená",J240,0)</f>
        <v>0</v>
      </c>
      <c r="BG240" s="226">
        <f>IF(N240="zákl. přenesená",J240,0)</f>
        <v>0</v>
      </c>
      <c r="BH240" s="226">
        <f>IF(N240="sníž. přenesená",J240,0)</f>
        <v>0</v>
      </c>
      <c r="BI240" s="226">
        <f>IF(N240="nulová",J240,0)</f>
        <v>0</v>
      </c>
      <c r="BJ240" s="19" t="s">
        <v>79</v>
      </c>
      <c r="BK240" s="226">
        <f>ROUND(I240*H240,2)</f>
        <v>0</v>
      </c>
      <c r="BL240" s="19" t="s">
        <v>170</v>
      </c>
      <c r="BM240" s="225" t="s">
        <v>1093</v>
      </c>
    </row>
    <row r="241" spans="1:47" s="2" customFormat="1" ht="12">
      <c r="A241" s="40"/>
      <c r="B241" s="41"/>
      <c r="C241" s="42"/>
      <c r="D241" s="227" t="s">
        <v>172</v>
      </c>
      <c r="E241" s="42"/>
      <c r="F241" s="228" t="s">
        <v>3443</v>
      </c>
      <c r="G241" s="42"/>
      <c r="H241" s="42"/>
      <c r="I241" s="229"/>
      <c r="J241" s="42"/>
      <c r="K241" s="42"/>
      <c r="L241" s="46"/>
      <c r="M241" s="230"/>
      <c r="N241" s="231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172</v>
      </c>
      <c r="AU241" s="19" t="s">
        <v>79</v>
      </c>
    </row>
    <row r="242" spans="1:65" s="2" customFormat="1" ht="16.5" customHeight="1">
      <c r="A242" s="40"/>
      <c r="B242" s="41"/>
      <c r="C242" s="214" t="s">
        <v>641</v>
      </c>
      <c r="D242" s="214" t="s">
        <v>165</v>
      </c>
      <c r="E242" s="215" t="s">
        <v>3444</v>
      </c>
      <c r="F242" s="216" t="s">
        <v>3445</v>
      </c>
      <c r="G242" s="217" t="s">
        <v>1532</v>
      </c>
      <c r="H242" s="218">
        <v>1</v>
      </c>
      <c r="I242" s="219"/>
      <c r="J242" s="220">
        <f>ROUND(I242*H242,2)</f>
        <v>0</v>
      </c>
      <c r="K242" s="216" t="s">
        <v>19</v>
      </c>
      <c r="L242" s="46"/>
      <c r="M242" s="221" t="s">
        <v>19</v>
      </c>
      <c r="N242" s="222" t="s">
        <v>43</v>
      </c>
      <c r="O242" s="86"/>
      <c r="P242" s="223">
        <f>O242*H242</f>
        <v>0</v>
      </c>
      <c r="Q242" s="223">
        <v>0</v>
      </c>
      <c r="R242" s="223">
        <f>Q242*H242</f>
        <v>0</v>
      </c>
      <c r="S242" s="223">
        <v>0</v>
      </c>
      <c r="T242" s="224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25" t="s">
        <v>170</v>
      </c>
      <c r="AT242" s="225" t="s">
        <v>165</v>
      </c>
      <c r="AU242" s="225" t="s">
        <v>79</v>
      </c>
      <c r="AY242" s="19" t="s">
        <v>163</v>
      </c>
      <c r="BE242" s="226">
        <f>IF(N242="základní",J242,0)</f>
        <v>0</v>
      </c>
      <c r="BF242" s="226">
        <f>IF(N242="snížená",J242,0)</f>
        <v>0</v>
      </c>
      <c r="BG242" s="226">
        <f>IF(N242="zákl. přenesená",J242,0)</f>
        <v>0</v>
      </c>
      <c r="BH242" s="226">
        <f>IF(N242="sníž. přenesená",J242,0)</f>
        <v>0</v>
      </c>
      <c r="BI242" s="226">
        <f>IF(N242="nulová",J242,0)</f>
        <v>0</v>
      </c>
      <c r="BJ242" s="19" t="s">
        <v>79</v>
      </c>
      <c r="BK242" s="226">
        <f>ROUND(I242*H242,2)</f>
        <v>0</v>
      </c>
      <c r="BL242" s="19" t="s">
        <v>170</v>
      </c>
      <c r="BM242" s="225" t="s">
        <v>1103</v>
      </c>
    </row>
    <row r="243" spans="1:47" s="2" customFormat="1" ht="12">
      <c r="A243" s="40"/>
      <c r="B243" s="41"/>
      <c r="C243" s="42"/>
      <c r="D243" s="227" t="s">
        <v>172</v>
      </c>
      <c r="E243" s="42"/>
      <c r="F243" s="228" t="s">
        <v>3445</v>
      </c>
      <c r="G243" s="42"/>
      <c r="H243" s="42"/>
      <c r="I243" s="229"/>
      <c r="J243" s="42"/>
      <c r="K243" s="42"/>
      <c r="L243" s="46"/>
      <c r="M243" s="230"/>
      <c r="N243" s="231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172</v>
      </c>
      <c r="AU243" s="19" t="s">
        <v>79</v>
      </c>
    </row>
    <row r="244" spans="1:65" s="2" customFormat="1" ht="16.5" customHeight="1">
      <c r="A244" s="40"/>
      <c r="B244" s="41"/>
      <c r="C244" s="214" t="s">
        <v>648</v>
      </c>
      <c r="D244" s="214" t="s">
        <v>165</v>
      </c>
      <c r="E244" s="215" t="s">
        <v>3446</v>
      </c>
      <c r="F244" s="216" t="s">
        <v>3447</v>
      </c>
      <c r="G244" s="217" t="s">
        <v>1532</v>
      </c>
      <c r="H244" s="218">
        <v>2</v>
      </c>
      <c r="I244" s="219"/>
      <c r="J244" s="220">
        <f>ROUND(I244*H244,2)</f>
        <v>0</v>
      </c>
      <c r="K244" s="216" t="s">
        <v>19</v>
      </c>
      <c r="L244" s="46"/>
      <c r="M244" s="221" t="s">
        <v>19</v>
      </c>
      <c r="N244" s="222" t="s">
        <v>43</v>
      </c>
      <c r="O244" s="86"/>
      <c r="P244" s="223">
        <f>O244*H244</f>
        <v>0</v>
      </c>
      <c r="Q244" s="223">
        <v>0</v>
      </c>
      <c r="R244" s="223">
        <f>Q244*H244</f>
        <v>0</v>
      </c>
      <c r="S244" s="223">
        <v>0</v>
      </c>
      <c r="T244" s="224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25" t="s">
        <v>170</v>
      </c>
      <c r="AT244" s="225" t="s">
        <v>165</v>
      </c>
      <c r="AU244" s="225" t="s">
        <v>79</v>
      </c>
      <c r="AY244" s="19" t="s">
        <v>163</v>
      </c>
      <c r="BE244" s="226">
        <f>IF(N244="základní",J244,0)</f>
        <v>0</v>
      </c>
      <c r="BF244" s="226">
        <f>IF(N244="snížená",J244,0)</f>
        <v>0</v>
      </c>
      <c r="BG244" s="226">
        <f>IF(N244="zákl. přenesená",J244,0)</f>
        <v>0</v>
      </c>
      <c r="BH244" s="226">
        <f>IF(N244="sníž. přenesená",J244,0)</f>
        <v>0</v>
      </c>
      <c r="BI244" s="226">
        <f>IF(N244="nulová",J244,0)</f>
        <v>0</v>
      </c>
      <c r="BJ244" s="19" t="s">
        <v>79</v>
      </c>
      <c r="BK244" s="226">
        <f>ROUND(I244*H244,2)</f>
        <v>0</v>
      </c>
      <c r="BL244" s="19" t="s">
        <v>170</v>
      </c>
      <c r="BM244" s="225" t="s">
        <v>1113</v>
      </c>
    </row>
    <row r="245" spans="1:47" s="2" customFormat="1" ht="12">
      <c r="A245" s="40"/>
      <c r="B245" s="41"/>
      <c r="C245" s="42"/>
      <c r="D245" s="227" t="s">
        <v>172</v>
      </c>
      <c r="E245" s="42"/>
      <c r="F245" s="228" t="s">
        <v>3447</v>
      </c>
      <c r="G245" s="42"/>
      <c r="H245" s="42"/>
      <c r="I245" s="229"/>
      <c r="J245" s="42"/>
      <c r="K245" s="42"/>
      <c r="L245" s="46"/>
      <c r="M245" s="230"/>
      <c r="N245" s="231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172</v>
      </c>
      <c r="AU245" s="19" t="s">
        <v>79</v>
      </c>
    </row>
    <row r="246" spans="1:65" s="2" customFormat="1" ht="16.5" customHeight="1">
      <c r="A246" s="40"/>
      <c r="B246" s="41"/>
      <c r="C246" s="214" t="s">
        <v>652</v>
      </c>
      <c r="D246" s="214" t="s">
        <v>165</v>
      </c>
      <c r="E246" s="215" t="s">
        <v>3448</v>
      </c>
      <c r="F246" s="216" t="s">
        <v>3449</v>
      </c>
      <c r="G246" s="217" t="s">
        <v>1532</v>
      </c>
      <c r="H246" s="218">
        <v>1</v>
      </c>
      <c r="I246" s="219"/>
      <c r="J246" s="220">
        <f>ROUND(I246*H246,2)</f>
        <v>0</v>
      </c>
      <c r="K246" s="216" t="s">
        <v>19</v>
      </c>
      <c r="L246" s="46"/>
      <c r="M246" s="221" t="s">
        <v>19</v>
      </c>
      <c r="N246" s="222" t="s">
        <v>43</v>
      </c>
      <c r="O246" s="86"/>
      <c r="P246" s="223">
        <f>O246*H246</f>
        <v>0</v>
      </c>
      <c r="Q246" s="223">
        <v>0</v>
      </c>
      <c r="R246" s="223">
        <f>Q246*H246</f>
        <v>0</v>
      </c>
      <c r="S246" s="223">
        <v>0</v>
      </c>
      <c r="T246" s="224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25" t="s">
        <v>170</v>
      </c>
      <c r="AT246" s="225" t="s">
        <v>165</v>
      </c>
      <c r="AU246" s="225" t="s">
        <v>79</v>
      </c>
      <c r="AY246" s="19" t="s">
        <v>163</v>
      </c>
      <c r="BE246" s="226">
        <f>IF(N246="základní",J246,0)</f>
        <v>0</v>
      </c>
      <c r="BF246" s="226">
        <f>IF(N246="snížená",J246,0)</f>
        <v>0</v>
      </c>
      <c r="BG246" s="226">
        <f>IF(N246="zákl. přenesená",J246,0)</f>
        <v>0</v>
      </c>
      <c r="BH246" s="226">
        <f>IF(N246="sníž. přenesená",J246,0)</f>
        <v>0</v>
      </c>
      <c r="BI246" s="226">
        <f>IF(N246="nulová",J246,0)</f>
        <v>0</v>
      </c>
      <c r="BJ246" s="19" t="s">
        <v>79</v>
      </c>
      <c r="BK246" s="226">
        <f>ROUND(I246*H246,2)</f>
        <v>0</v>
      </c>
      <c r="BL246" s="19" t="s">
        <v>170</v>
      </c>
      <c r="BM246" s="225" t="s">
        <v>1123</v>
      </c>
    </row>
    <row r="247" spans="1:47" s="2" customFormat="1" ht="12">
      <c r="A247" s="40"/>
      <c r="B247" s="41"/>
      <c r="C247" s="42"/>
      <c r="D247" s="227" t="s">
        <v>172</v>
      </c>
      <c r="E247" s="42"/>
      <c r="F247" s="228" t="s">
        <v>3449</v>
      </c>
      <c r="G247" s="42"/>
      <c r="H247" s="42"/>
      <c r="I247" s="229"/>
      <c r="J247" s="42"/>
      <c r="K247" s="42"/>
      <c r="L247" s="46"/>
      <c r="M247" s="230"/>
      <c r="N247" s="231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172</v>
      </c>
      <c r="AU247" s="19" t="s">
        <v>79</v>
      </c>
    </row>
    <row r="248" spans="1:65" s="2" customFormat="1" ht="21.75" customHeight="1">
      <c r="A248" s="40"/>
      <c r="B248" s="41"/>
      <c r="C248" s="214" t="s">
        <v>659</v>
      </c>
      <c r="D248" s="214" t="s">
        <v>165</v>
      </c>
      <c r="E248" s="215" t="s">
        <v>3450</v>
      </c>
      <c r="F248" s="216" t="s">
        <v>3451</v>
      </c>
      <c r="G248" s="217" t="s">
        <v>232</v>
      </c>
      <c r="H248" s="218">
        <v>6</v>
      </c>
      <c r="I248" s="219"/>
      <c r="J248" s="220">
        <f>ROUND(I248*H248,2)</f>
        <v>0</v>
      </c>
      <c r="K248" s="216" t="s">
        <v>19</v>
      </c>
      <c r="L248" s="46"/>
      <c r="M248" s="221" t="s">
        <v>19</v>
      </c>
      <c r="N248" s="222" t="s">
        <v>43</v>
      </c>
      <c r="O248" s="86"/>
      <c r="P248" s="223">
        <f>O248*H248</f>
        <v>0</v>
      </c>
      <c r="Q248" s="223">
        <v>0</v>
      </c>
      <c r="R248" s="223">
        <f>Q248*H248</f>
        <v>0</v>
      </c>
      <c r="S248" s="223">
        <v>0</v>
      </c>
      <c r="T248" s="224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25" t="s">
        <v>170</v>
      </c>
      <c r="AT248" s="225" t="s">
        <v>165</v>
      </c>
      <c r="AU248" s="225" t="s">
        <v>79</v>
      </c>
      <c r="AY248" s="19" t="s">
        <v>163</v>
      </c>
      <c r="BE248" s="226">
        <f>IF(N248="základní",J248,0)</f>
        <v>0</v>
      </c>
      <c r="BF248" s="226">
        <f>IF(N248="snížená",J248,0)</f>
        <v>0</v>
      </c>
      <c r="BG248" s="226">
        <f>IF(N248="zákl. přenesená",J248,0)</f>
        <v>0</v>
      </c>
      <c r="BH248" s="226">
        <f>IF(N248="sníž. přenesená",J248,0)</f>
        <v>0</v>
      </c>
      <c r="BI248" s="226">
        <f>IF(N248="nulová",J248,0)</f>
        <v>0</v>
      </c>
      <c r="BJ248" s="19" t="s">
        <v>79</v>
      </c>
      <c r="BK248" s="226">
        <f>ROUND(I248*H248,2)</f>
        <v>0</v>
      </c>
      <c r="BL248" s="19" t="s">
        <v>170</v>
      </c>
      <c r="BM248" s="225" t="s">
        <v>1133</v>
      </c>
    </row>
    <row r="249" spans="1:47" s="2" customFormat="1" ht="12">
      <c r="A249" s="40"/>
      <c r="B249" s="41"/>
      <c r="C249" s="42"/>
      <c r="D249" s="227" t="s">
        <v>172</v>
      </c>
      <c r="E249" s="42"/>
      <c r="F249" s="228" t="s">
        <v>3451</v>
      </c>
      <c r="G249" s="42"/>
      <c r="H249" s="42"/>
      <c r="I249" s="229"/>
      <c r="J249" s="42"/>
      <c r="K249" s="42"/>
      <c r="L249" s="46"/>
      <c r="M249" s="230"/>
      <c r="N249" s="231"/>
      <c r="O249" s="86"/>
      <c r="P249" s="86"/>
      <c r="Q249" s="86"/>
      <c r="R249" s="86"/>
      <c r="S249" s="86"/>
      <c r="T249" s="87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9" t="s">
        <v>172</v>
      </c>
      <c r="AU249" s="19" t="s">
        <v>79</v>
      </c>
    </row>
    <row r="250" spans="1:65" s="2" customFormat="1" ht="21.75" customHeight="1">
      <c r="A250" s="40"/>
      <c r="B250" s="41"/>
      <c r="C250" s="214" t="s">
        <v>667</v>
      </c>
      <c r="D250" s="214" t="s">
        <v>165</v>
      </c>
      <c r="E250" s="215" t="s">
        <v>3452</v>
      </c>
      <c r="F250" s="216" t="s">
        <v>3453</v>
      </c>
      <c r="G250" s="217" t="s">
        <v>232</v>
      </c>
      <c r="H250" s="218">
        <v>12</v>
      </c>
      <c r="I250" s="219"/>
      <c r="J250" s="220">
        <f>ROUND(I250*H250,2)</f>
        <v>0</v>
      </c>
      <c r="K250" s="216" t="s">
        <v>19</v>
      </c>
      <c r="L250" s="46"/>
      <c r="M250" s="221" t="s">
        <v>19</v>
      </c>
      <c r="N250" s="222" t="s">
        <v>43</v>
      </c>
      <c r="O250" s="86"/>
      <c r="P250" s="223">
        <f>O250*H250</f>
        <v>0</v>
      </c>
      <c r="Q250" s="223">
        <v>0</v>
      </c>
      <c r="R250" s="223">
        <f>Q250*H250</f>
        <v>0</v>
      </c>
      <c r="S250" s="223">
        <v>0</v>
      </c>
      <c r="T250" s="224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25" t="s">
        <v>170</v>
      </c>
      <c r="AT250" s="225" t="s">
        <v>165</v>
      </c>
      <c r="AU250" s="225" t="s">
        <v>79</v>
      </c>
      <c r="AY250" s="19" t="s">
        <v>163</v>
      </c>
      <c r="BE250" s="226">
        <f>IF(N250="základní",J250,0)</f>
        <v>0</v>
      </c>
      <c r="BF250" s="226">
        <f>IF(N250="snížená",J250,0)</f>
        <v>0</v>
      </c>
      <c r="BG250" s="226">
        <f>IF(N250="zákl. přenesená",J250,0)</f>
        <v>0</v>
      </c>
      <c r="BH250" s="226">
        <f>IF(N250="sníž. přenesená",J250,0)</f>
        <v>0</v>
      </c>
      <c r="BI250" s="226">
        <f>IF(N250="nulová",J250,0)</f>
        <v>0</v>
      </c>
      <c r="BJ250" s="19" t="s">
        <v>79</v>
      </c>
      <c r="BK250" s="226">
        <f>ROUND(I250*H250,2)</f>
        <v>0</v>
      </c>
      <c r="BL250" s="19" t="s">
        <v>170</v>
      </c>
      <c r="BM250" s="225" t="s">
        <v>1143</v>
      </c>
    </row>
    <row r="251" spans="1:47" s="2" customFormat="1" ht="12">
      <c r="A251" s="40"/>
      <c r="B251" s="41"/>
      <c r="C251" s="42"/>
      <c r="D251" s="227" t="s">
        <v>172</v>
      </c>
      <c r="E251" s="42"/>
      <c r="F251" s="228" t="s">
        <v>3453</v>
      </c>
      <c r="G251" s="42"/>
      <c r="H251" s="42"/>
      <c r="I251" s="229"/>
      <c r="J251" s="42"/>
      <c r="K251" s="42"/>
      <c r="L251" s="46"/>
      <c r="M251" s="230"/>
      <c r="N251" s="231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172</v>
      </c>
      <c r="AU251" s="19" t="s">
        <v>79</v>
      </c>
    </row>
    <row r="252" spans="1:65" s="2" customFormat="1" ht="21.75" customHeight="1">
      <c r="A252" s="40"/>
      <c r="B252" s="41"/>
      <c r="C252" s="214" t="s">
        <v>674</v>
      </c>
      <c r="D252" s="214" t="s">
        <v>165</v>
      </c>
      <c r="E252" s="215" t="s">
        <v>3454</v>
      </c>
      <c r="F252" s="216" t="s">
        <v>3455</v>
      </c>
      <c r="G252" s="217" t="s">
        <v>232</v>
      </c>
      <c r="H252" s="218">
        <v>3</v>
      </c>
      <c r="I252" s="219"/>
      <c r="J252" s="220">
        <f>ROUND(I252*H252,2)</f>
        <v>0</v>
      </c>
      <c r="K252" s="216" t="s">
        <v>19</v>
      </c>
      <c r="L252" s="46"/>
      <c r="M252" s="221" t="s">
        <v>19</v>
      </c>
      <c r="N252" s="222" t="s">
        <v>43</v>
      </c>
      <c r="O252" s="86"/>
      <c r="P252" s="223">
        <f>O252*H252</f>
        <v>0</v>
      </c>
      <c r="Q252" s="223">
        <v>0</v>
      </c>
      <c r="R252" s="223">
        <f>Q252*H252</f>
        <v>0</v>
      </c>
      <c r="S252" s="223">
        <v>0</v>
      </c>
      <c r="T252" s="224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25" t="s">
        <v>170</v>
      </c>
      <c r="AT252" s="225" t="s">
        <v>165</v>
      </c>
      <c r="AU252" s="225" t="s">
        <v>79</v>
      </c>
      <c r="AY252" s="19" t="s">
        <v>163</v>
      </c>
      <c r="BE252" s="226">
        <f>IF(N252="základní",J252,0)</f>
        <v>0</v>
      </c>
      <c r="BF252" s="226">
        <f>IF(N252="snížená",J252,0)</f>
        <v>0</v>
      </c>
      <c r="BG252" s="226">
        <f>IF(N252="zákl. přenesená",J252,0)</f>
        <v>0</v>
      </c>
      <c r="BH252" s="226">
        <f>IF(N252="sníž. přenesená",J252,0)</f>
        <v>0</v>
      </c>
      <c r="BI252" s="226">
        <f>IF(N252="nulová",J252,0)</f>
        <v>0</v>
      </c>
      <c r="BJ252" s="19" t="s">
        <v>79</v>
      </c>
      <c r="BK252" s="226">
        <f>ROUND(I252*H252,2)</f>
        <v>0</v>
      </c>
      <c r="BL252" s="19" t="s">
        <v>170</v>
      </c>
      <c r="BM252" s="225" t="s">
        <v>1151</v>
      </c>
    </row>
    <row r="253" spans="1:47" s="2" customFormat="1" ht="12">
      <c r="A253" s="40"/>
      <c r="B253" s="41"/>
      <c r="C253" s="42"/>
      <c r="D253" s="227" t="s">
        <v>172</v>
      </c>
      <c r="E253" s="42"/>
      <c r="F253" s="228" t="s">
        <v>3455</v>
      </c>
      <c r="G253" s="42"/>
      <c r="H253" s="42"/>
      <c r="I253" s="229"/>
      <c r="J253" s="42"/>
      <c r="K253" s="42"/>
      <c r="L253" s="46"/>
      <c r="M253" s="230"/>
      <c r="N253" s="231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172</v>
      </c>
      <c r="AU253" s="19" t="s">
        <v>79</v>
      </c>
    </row>
    <row r="254" spans="1:65" s="2" customFormat="1" ht="16.5" customHeight="1">
      <c r="A254" s="40"/>
      <c r="B254" s="41"/>
      <c r="C254" s="214" t="s">
        <v>680</v>
      </c>
      <c r="D254" s="214" t="s">
        <v>165</v>
      </c>
      <c r="E254" s="215" t="s">
        <v>3456</v>
      </c>
      <c r="F254" s="216" t="s">
        <v>3457</v>
      </c>
      <c r="G254" s="217" t="s">
        <v>1532</v>
      </c>
      <c r="H254" s="218">
        <v>9</v>
      </c>
      <c r="I254" s="219"/>
      <c r="J254" s="220">
        <f>ROUND(I254*H254,2)</f>
        <v>0</v>
      </c>
      <c r="K254" s="216" t="s">
        <v>19</v>
      </c>
      <c r="L254" s="46"/>
      <c r="M254" s="221" t="s">
        <v>19</v>
      </c>
      <c r="N254" s="222" t="s">
        <v>43</v>
      </c>
      <c r="O254" s="86"/>
      <c r="P254" s="223">
        <f>O254*H254</f>
        <v>0</v>
      </c>
      <c r="Q254" s="223">
        <v>0</v>
      </c>
      <c r="R254" s="223">
        <f>Q254*H254</f>
        <v>0</v>
      </c>
      <c r="S254" s="223">
        <v>0</v>
      </c>
      <c r="T254" s="224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25" t="s">
        <v>170</v>
      </c>
      <c r="AT254" s="225" t="s">
        <v>165</v>
      </c>
      <c r="AU254" s="225" t="s">
        <v>79</v>
      </c>
      <c r="AY254" s="19" t="s">
        <v>163</v>
      </c>
      <c r="BE254" s="226">
        <f>IF(N254="základní",J254,0)</f>
        <v>0</v>
      </c>
      <c r="BF254" s="226">
        <f>IF(N254="snížená",J254,0)</f>
        <v>0</v>
      </c>
      <c r="BG254" s="226">
        <f>IF(N254="zákl. přenesená",J254,0)</f>
        <v>0</v>
      </c>
      <c r="BH254" s="226">
        <f>IF(N254="sníž. přenesená",J254,0)</f>
        <v>0</v>
      </c>
      <c r="BI254" s="226">
        <f>IF(N254="nulová",J254,0)</f>
        <v>0</v>
      </c>
      <c r="BJ254" s="19" t="s">
        <v>79</v>
      </c>
      <c r="BK254" s="226">
        <f>ROUND(I254*H254,2)</f>
        <v>0</v>
      </c>
      <c r="BL254" s="19" t="s">
        <v>170</v>
      </c>
      <c r="BM254" s="225" t="s">
        <v>1163</v>
      </c>
    </row>
    <row r="255" spans="1:47" s="2" customFormat="1" ht="12">
      <c r="A255" s="40"/>
      <c r="B255" s="41"/>
      <c r="C255" s="42"/>
      <c r="D255" s="227" t="s">
        <v>172</v>
      </c>
      <c r="E255" s="42"/>
      <c r="F255" s="228" t="s">
        <v>3457</v>
      </c>
      <c r="G255" s="42"/>
      <c r="H255" s="42"/>
      <c r="I255" s="229"/>
      <c r="J255" s="42"/>
      <c r="K255" s="42"/>
      <c r="L255" s="46"/>
      <c r="M255" s="230"/>
      <c r="N255" s="231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172</v>
      </c>
      <c r="AU255" s="19" t="s">
        <v>79</v>
      </c>
    </row>
    <row r="256" spans="1:65" s="2" customFormat="1" ht="16.5" customHeight="1">
      <c r="A256" s="40"/>
      <c r="B256" s="41"/>
      <c r="C256" s="214" t="s">
        <v>687</v>
      </c>
      <c r="D256" s="214" t="s">
        <v>165</v>
      </c>
      <c r="E256" s="215" t="s">
        <v>3458</v>
      </c>
      <c r="F256" s="216" t="s">
        <v>3459</v>
      </c>
      <c r="G256" s="217" t="s">
        <v>1532</v>
      </c>
      <c r="H256" s="218">
        <v>9</v>
      </c>
      <c r="I256" s="219"/>
      <c r="J256" s="220">
        <f>ROUND(I256*H256,2)</f>
        <v>0</v>
      </c>
      <c r="K256" s="216" t="s">
        <v>19</v>
      </c>
      <c r="L256" s="46"/>
      <c r="M256" s="221" t="s">
        <v>19</v>
      </c>
      <c r="N256" s="222" t="s">
        <v>43</v>
      </c>
      <c r="O256" s="86"/>
      <c r="P256" s="223">
        <f>O256*H256</f>
        <v>0</v>
      </c>
      <c r="Q256" s="223">
        <v>0</v>
      </c>
      <c r="R256" s="223">
        <f>Q256*H256</f>
        <v>0</v>
      </c>
      <c r="S256" s="223">
        <v>0</v>
      </c>
      <c r="T256" s="224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25" t="s">
        <v>170</v>
      </c>
      <c r="AT256" s="225" t="s">
        <v>165</v>
      </c>
      <c r="AU256" s="225" t="s">
        <v>79</v>
      </c>
      <c r="AY256" s="19" t="s">
        <v>163</v>
      </c>
      <c r="BE256" s="226">
        <f>IF(N256="základní",J256,0)</f>
        <v>0</v>
      </c>
      <c r="BF256" s="226">
        <f>IF(N256="snížená",J256,0)</f>
        <v>0</v>
      </c>
      <c r="BG256" s="226">
        <f>IF(N256="zákl. přenesená",J256,0)</f>
        <v>0</v>
      </c>
      <c r="BH256" s="226">
        <f>IF(N256="sníž. přenesená",J256,0)</f>
        <v>0</v>
      </c>
      <c r="BI256" s="226">
        <f>IF(N256="nulová",J256,0)</f>
        <v>0</v>
      </c>
      <c r="BJ256" s="19" t="s">
        <v>79</v>
      </c>
      <c r="BK256" s="226">
        <f>ROUND(I256*H256,2)</f>
        <v>0</v>
      </c>
      <c r="BL256" s="19" t="s">
        <v>170</v>
      </c>
      <c r="BM256" s="225" t="s">
        <v>1178</v>
      </c>
    </row>
    <row r="257" spans="1:47" s="2" customFormat="1" ht="12">
      <c r="A257" s="40"/>
      <c r="B257" s="41"/>
      <c r="C257" s="42"/>
      <c r="D257" s="227" t="s">
        <v>172</v>
      </c>
      <c r="E257" s="42"/>
      <c r="F257" s="228" t="s">
        <v>3459</v>
      </c>
      <c r="G257" s="42"/>
      <c r="H257" s="42"/>
      <c r="I257" s="229"/>
      <c r="J257" s="42"/>
      <c r="K257" s="42"/>
      <c r="L257" s="46"/>
      <c r="M257" s="230"/>
      <c r="N257" s="231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172</v>
      </c>
      <c r="AU257" s="19" t="s">
        <v>79</v>
      </c>
    </row>
    <row r="258" spans="1:65" s="2" customFormat="1" ht="16.5" customHeight="1">
      <c r="A258" s="40"/>
      <c r="B258" s="41"/>
      <c r="C258" s="214" t="s">
        <v>695</v>
      </c>
      <c r="D258" s="214" t="s">
        <v>165</v>
      </c>
      <c r="E258" s="215" t="s">
        <v>3460</v>
      </c>
      <c r="F258" s="216" t="s">
        <v>3461</v>
      </c>
      <c r="G258" s="217" t="s">
        <v>1532</v>
      </c>
      <c r="H258" s="218">
        <v>9</v>
      </c>
      <c r="I258" s="219"/>
      <c r="J258" s="220">
        <f>ROUND(I258*H258,2)</f>
        <v>0</v>
      </c>
      <c r="K258" s="216" t="s">
        <v>19</v>
      </c>
      <c r="L258" s="46"/>
      <c r="M258" s="221" t="s">
        <v>19</v>
      </c>
      <c r="N258" s="222" t="s">
        <v>43</v>
      </c>
      <c r="O258" s="86"/>
      <c r="P258" s="223">
        <f>O258*H258</f>
        <v>0</v>
      </c>
      <c r="Q258" s="223">
        <v>0</v>
      </c>
      <c r="R258" s="223">
        <f>Q258*H258</f>
        <v>0</v>
      </c>
      <c r="S258" s="223">
        <v>0</v>
      </c>
      <c r="T258" s="224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25" t="s">
        <v>170</v>
      </c>
      <c r="AT258" s="225" t="s">
        <v>165</v>
      </c>
      <c r="AU258" s="225" t="s">
        <v>79</v>
      </c>
      <c r="AY258" s="19" t="s">
        <v>163</v>
      </c>
      <c r="BE258" s="226">
        <f>IF(N258="základní",J258,0)</f>
        <v>0</v>
      </c>
      <c r="BF258" s="226">
        <f>IF(N258="snížená",J258,0)</f>
        <v>0</v>
      </c>
      <c r="BG258" s="226">
        <f>IF(N258="zákl. přenesená",J258,0)</f>
        <v>0</v>
      </c>
      <c r="BH258" s="226">
        <f>IF(N258="sníž. přenesená",J258,0)</f>
        <v>0</v>
      </c>
      <c r="BI258" s="226">
        <f>IF(N258="nulová",J258,0)</f>
        <v>0</v>
      </c>
      <c r="BJ258" s="19" t="s">
        <v>79</v>
      </c>
      <c r="BK258" s="226">
        <f>ROUND(I258*H258,2)</f>
        <v>0</v>
      </c>
      <c r="BL258" s="19" t="s">
        <v>170</v>
      </c>
      <c r="BM258" s="225" t="s">
        <v>1195</v>
      </c>
    </row>
    <row r="259" spans="1:47" s="2" customFormat="1" ht="12">
      <c r="A259" s="40"/>
      <c r="B259" s="41"/>
      <c r="C259" s="42"/>
      <c r="D259" s="227" t="s">
        <v>172</v>
      </c>
      <c r="E259" s="42"/>
      <c r="F259" s="228" t="s">
        <v>3461</v>
      </c>
      <c r="G259" s="42"/>
      <c r="H259" s="42"/>
      <c r="I259" s="229"/>
      <c r="J259" s="42"/>
      <c r="K259" s="42"/>
      <c r="L259" s="46"/>
      <c r="M259" s="230"/>
      <c r="N259" s="231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172</v>
      </c>
      <c r="AU259" s="19" t="s">
        <v>79</v>
      </c>
    </row>
    <row r="260" spans="1:65" s="2" customFormat="1" ht="16.5" customHeight="1">
      <c r="A260" s="40"/>
      <c r="B260" s="41"/>
      <c r="C260" s="214" t="s">
        <v>701</v>
      </c>
      <c r="D260" s="214" t="s">
        <v>165</v>
      </c>
      <c r="E260" s="215" t="s">
        <v>3462</v>
      </c>
      <c r="F260" s="216" t="s">
        <v>3393</v>
      </c>
      <c r="G260" s="217" t="s">
        <v>2778</v>
      </c>
      <c r="H260" s="218">
        <v>5</v>
      </c>
      <c r="I260" s="219"/>
      <c r="J260" s="220">
        <f>ROUND(I260*H260,2)</f>
        <v>0</v>
      </c>
      <c r="K260" s="216" t="s">
        <v>19</v>
      </c>
      <c r="L260" s="46"/>
      <c r="M260" s="221" t="s">
        <v>19</v>
      </c>
      <c r="N260" s="222" t="s">
        <v>43</v>
      </c>
      <c r="O260" s="86"/>
      <c r="P260" s="223">
        <f>O260*H260</f>
        <v>0</v>
      </c>
      <c r="Q260" s="223">
        <v>0</v>
      </c>
      <c r="R260" s="223">
        <f>Q260*H260</f>
        <v>0</v>
      </c>
      <c r="S260" s="223">
        <v>0</v>
      </c>
      <c r="T260" s="224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25" t="s">
        <v>170</v>
      </c>
      <c r="AT260" s="225" t="s">
        <v>165</v>
      </c>
      <c r="AU260" s="225" t="s">
        <v>79</v>
      </c>
      <c r="AY260" s="19" t="s">
        <v>163</v>
      </c>
      <c r="BE260" s="226">
        <f>IF(N260="základní",J260,0)</f>
        <v>0</v>
      </c>
      <c r="BF260" s="226">
        <f>IF(N260="snížená",J260,0)</f>
        <v>0</v>
      </c>
      <c r="BG260" s="226">
        <f>IF(N260="zákl. přenesená",J260,0)</f>
        <v>0</v>
      </c>
      <c r="BH260" s="226">
        <f>IF(N260="sníž. přenesená",J260,0)</f>
        <v>0</v>
      </c>
      <c r="BI260" s="226">
        <f>IF(N260="nulová",J260,0)</f>
        <v>0</v>
      </c>
      <c r="BJ260" s="19" t="s">
        <v>79</v>
      </c>
      <c r="BK260" s="226">
        <f>ROUND(I260*H260,2)</f>
        <v>0</v>
      </c>
      <c r="BL260" s="19" t="s">
        <v>170</v>
      </c>
      <c r="BM260" s="225" t="s">
        <v>1207</v>
      </c>
    </row>
    <row r="261" spans="1:47" s="2" customFormat="1" ht="12">
      <c r="A261" s="40"/>
      <c r="B261" s="41"/>
      <c r="C261" s="42"/>
      <c r="D261" s="227" t="s">
        <v>172</v>
      </c>
      <c r="E261" s="42"/>
      <c r="F261" s="228" t="s">
        <v>3393</v>
      </c>
      <c r="G261" s="42"/>
      <c r="H261" s="42"/>
      <c r="I261" s="229"/>
      <c r="J261" s="42"/>
      <c r="K261" s="42"/>
      <c r="L261" s="46"/>
      <c r="M261" s="230"/>
      <c r="N261" s="231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172</v>
      </c>
      <c r="AU261" s="19" t="s">
        <v>79</v>
      </c>
    </row>
    <row r="262" spans="1:63" s="12" customFormat="1" ht="25.9" customHeight="1">
      <c r="A262" s="12"/>
      <c r="B262" s="198"/>
      <c r="C262" s="199"/>
      <c r="D262" s="200" t="s">
        <v>71</v>
      </c>
      <c r="E262" s="201" t="s">
        <v>3463</v>
      </c>
      <c r="F262" s="201" t="s">
        <v>3464</v>
      </c>
      <c r="G262" s="199"/>
      <c r="H262" s="199"/>
      <c r="I262" s="202"/>
      <c r="J262" s="203">
        <f>BK262</f>
        <v>0</v>
      </c>
      <c r="K262" s="199"/>
      <c r="L262" s="204"/>
      <c r="M262" s="205"/>
      <c r="N262" s="206"/>
      <c r="O262" s="206"/>
      <c r="P262" s="207">
        <f>SUM(P263:P282)</f>
        <v>0</v>
      </c>
      <c r="Q262" s="206"/>
      <c r="R262" s="207">
        <f>SUM(R263:R282)</f>
        <v>0</v>
      </c>
      <c r="S262" s="206"/>
      <c r="T262" s="208">
        <f>SUM(T263:T282)</f>
        <v>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09" t="s">
        <v>79</v>
      </c>
      <c r="AT262" s="210" t="s">
        <v>71</v>
      </c>
      <c r="AU262" s="210" t="s">
        <v>72</v>
      </c>
      <c r="AY262" s="209" t="s">
        <v>163</v>
      </c>
      <c r="BK262" s="211">
        <f>SUM(BK263:BK282)</f>
        <v>0</v>
      </c>
    </row>
    <row r="263" spans="1:65" s="2" customFormat="1" ht="49.05" customHeight="1">
      <c r="A263" s="40"/>
      <c r="B263" s="41"/>
      <c r="C263" s="214" t="s">
        <v>706</v>
      </c>
      <c r="D263" s="214" t="s">
        <v>165</v>
      </c>
      <c r="E263" s="215" t="s">
        <v>3465</v>
      </c>
      <c r="F263" s="216" t="s">
        <v>3466</v>
      </c>
      <c r="G263" s="217" t="s">
        <v>1532</v>
      </c>
      <c r="H263" s="218">
        <v>1</v>
      </c>
      <c r="I263" s="219"/>
      <c r="J263" s="220">
        <f>ROUND(I263*H263,2)</f>
        <v>0</v>
      </c>
      <c r="K263" s="216" t="s">
        <v>19</v>
      </c>
      <c r="L263" s="46"/>
      <c r="M263" s="221" t="s">
        <v>19</v>
      </c>
      <c r="N263" s="222" t="s">
        <v>43</v>
      </c>
      <c r="O263" s="86"/>
      <c r="P263" s="223">
        <f>O263*H263</f>
        <v>0</v>
      </c>
      <c r="Q263" s="223">
        <v>0</v>
      </c>
      <c r="R263" s="223">
        <f>Q263*H263</f>
        <v>0</v>
      </c>
      <c r="S263" s="223">
        <v>0</v>
      </c>
      <c r="T263" s="224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25" t="s">
        <v>170</v>
      </c>
      <c r="AT263" s="225" t="s">
        <v>165</v>
      </c>
      <c r="AU263" s="225" t="s">
        <v>79</v>
      </c>
      <c r="AY263" s="19" t="s">
        <v>163</v>
      </c>
      <c r="BE263" s="226">
        <f>IF(N263="základní",J263,0)</f>
        <v>0</v>
      </c>
      <c r="BF263" s="226">
        <f>IF(N263="snížená",J263,0)</f>
        <v>0</v>
      </c>
      <c r="BG263" s="226">
        <f>IF(N263="zákl. přenesená",J263,0)</f>
        <v>0</v>
      </c>
      <c r="BH263" s="226">
        <f>IF(N263="sníž. přenesená",J263,0)</f>
        <v>0</v>
      </c>
      <c r="BI263" s="226">
        <f>IF(N263="nulová",J263,0)</f>
        <v>0</v>
      </c>
      <c r="BJ263" s="19" t="s">
        <v>79</v>
      </c>
      <c r="BK263" s="226">
        <f>ROUND(I263*H263,2)</f>
        <v>0</v>
      </c>
      <c r="BL263" s="19" t="s">
        <v>170</v>
      </c>
      <c r="BM263" s="225" t="s">
        <v>1218</v>
      </c>
    </row>
    <row r="264" spans="1:47" s="2" customFormat="1" ht="12">
      <c r="A264" s="40"/>
      <c r="B264" s="41"/>
      <c r="C264" s="42"/>
      <c r="D264" s="227" t="s">
        <v>172</v>
      </c>
      <c r="E264" s="42"/>
      <c r="F264" s="228" t="s">
        <v>3467</v>
      </c>
      <c r="G264" s="42"/>
      <c r="H264" s="42"/>
      <c r="I264" s="229"/>
      <c r="J264" s="42"/>
      <c r="K264" s="42"/>
      <c r="L264" s="46"/>
      <c r="M264" s="230"/>
      <c r="N264" s="231"/>
      <c r="O264" s="86"/>
      <c r="P264" s="86"/>
      <c r="Q264" s="86"/>
      <c r="R264" s="86"/>
      <c r="S264" s="86"/>
      <c r="T264" s="87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9" t="s">
        <v>172</v>
      </c>
      <c r="AU264" s="19" t="s">
        <v>79</v>
      </c>
    </row>
    <row r="265" spans="1:65" s="2" customFormat="1" ht="16.5" customHeight="1">
      <c r="A265" s="40"/>
      <c r="B265" s="41"/>
      <c r="C265" s="214" t="s">
        <v>713</v>
      </c>
      <c r="D265" s="214" t="s">
        <v>165</v>
      </c>
      <c r="E265" s="215" t="s">
        <v>3468</v>
      </c>
      <c r="F265" s="216" t="s">
        <v>3469</v>
      </c>
      <c r="G265" s="217" t="s">
        <v>1532</v>
      </c>
      <c r="H265" s="218">
        <v>1</v>
      </c>
      <c r="I265" s="219"/>
      <c r="J265" s="220">
        <f>ROUND(I265*H265,2)</f>
        <v>0</v>
      </c>
      <c r="K265" s="216" t="s">
        <v>19</v>
      </c>
      <c r="L265" s="46"/>
      <c r="M265" s="221" t="s">
        <v>19</v>
      </c>
      <c r="N265" s="222" t="s">
        <v>43</v>
      </c>
      <c r="O265" s="86"/>
      <c r="P265" s="223">
        <f>O265*H265</f>
        <v>0</v>
      </c>
      <c r="Q265" s="223">
        <v>0</v>
      </c>
      <c r="R265" s="223">
        <f>Q265*H265</f>
        <v>0</v>
      </c>
      <c r="S265" s="223">
        <v>0</v>
      </c>
      <c r="T265" s="224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25" t="s">
        <v>170</v>
      </c>
      <c r="AT265" s="225" t="s">
        <v>165</v>
      </c>
      <c r="AU265" s="225" t="s">
        <v>79</v>
      </c>
      <c r="AY265" s="19" t="s">
        <v>163</v>
      </c>
      <c r="BE265" s="226">
        <f>IF(N265="základní",J265,0)</f>
        <v>0</v>
      </c>
      <c r="BF265" s="226">
        <f>IF(N265="snížená",J265,0)</f>
        <v>0</v>
      </c>
      <c r="BG265" s="226">
        <f>IF(N265="zákl. přenesená",J265,0)</f>
        <v>0</v>
      </c>
      <c r="BH265" s="226">
        <f>IF(N265="sníž. přenesená",J265,0)</f>
        <v>0</v>
      </c>
      <c r="BI265" s="226">
        <f>IF(N265="nulová",J265,0)</f>
        <v>0</v>
      </c>
      <c r="BJ265" s="19" t="s">
        <v>79</v>
      </c>
      <c r="BK265" s="226">
        <f>ROUND(I265*H265,2)</f>
        <v>0</v>
      </c>
      <c r="BL265" s="19" t="s">
        <v>170</v>
      </c>
      <c r="BM265" s="225" t="s">
        <v>1232</v>
      </c>
    </row>
    <row r="266" spans="1:47" s="2" customFormat="1" ht="12">
      <c r="A266" s="40"/>
      <c r="B266" s="41"/>
      <c r="C266" s="42"/>
      <c r="D266" s="227" t="s">
        <v>172</v>
      </c>
      <c r="E266" s="42"/>
      <c r="F266" s="228" t="s">
        <v>3469</v>
      </c>
      <c r="G266" s="42"/>
      <c r="H266" s="42"/>
      <c r="I266" s="229"/>
      <c r="J266" s="42"/>
      <c r="K266" s="42"/>
      <c r="L266" s="46"/>
      <c r="M266" s="230"/>
      <c r="N266" s="231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9" t="s">
        <v>172</v>
      </c>
      <c r="AU266" s="19" t="s">
        <v>79</v>
      </c>
    </row>
    <row r="267" spans="1:65" s="2" customFormat="1" ht="16.5" customHeight="1">
      <c r="A267" s="40"/>
      <c r="B267" s="41"/>
      <c r="C267" s="214" t="s">
        <v>720</v>
      </c>
      <c r="D267" s="214" t="s">
        <v>165</v>
      </c>
      <c r="E267" s="215" t="s">
        <v>3470</v>
      </c>
      <c r="F267" s="216" t="s">
        <v>3471</v>
      </c>
      <c r="G267" s="217" t="s">
        <v>1532</v>
      </c>
      <c r="H267" s="218">
        <v>2</v>
      </c>
      <c r="I267" s="219"/>
      <c r="J267" s="220">
        <f>ROUND(I267*H267,2)</f>
        <v>0</v>
      </c>
      <c r="K267" s="216" t="s">
        <v>19</v>
      </c>
      <c r="L267" s="46"/>
      <c r="M267" s="221" t="s">
        <v>19</v>
      </c>
      <c r="N267" s="222" t="s">
        <v>43</v>
      </c>
      <c r="O267" s="86"/>
      <c r="P267" s="223">
        <f>O267*H267</f>
        <v>0</v>
      </c>
      <c r="Q267" s="223">
        <v>0</v>
      </c>
      <c r="R267" s="223">
        <f>Q267*H267</f>
        <v>0</v>
      </c>
      <c r="S267" s="223">
        <v>0</v>
      </c>
      <c r="T267" s="224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25" t="s">
        <v>170</v>
      </c>
      <c r="AT267" s="225" t="s">
        <v>165</v>
      </c>
      <c r="AU267" s="225" t="s">
        <v>79</v>
      </c>
      <c r="AY267" s="19" t="s">
        <v>163</v>
      </c>
      <c r="BE267" s="226">
        <f>IF(N267="základní",J267,0)</f>
        <v>0</v>
      </c>
      <c r="BF267" s="226">
        <f>IF(N267="snížená",J267,0)</f>
        <v>0</v>
      </c>
      <c r="BG267" s="226">
        <f>IF(N267="zákl. přenesená",J267,0)</f>
        <v>0</v>
      </c>
      <c r="BH267" s="226">
        <f>IF(N267="sníž. přenesená",J267,0)</f>
        <v>0</v>
      </c>
      <c r="BI267" s="226">
        <f>IF(N267="nulová",J267,0)</f>
        <v>0</v>
      </c>
      <c r="BJ267" s="19" t="s">
        <v>79</v>
      </c>
      <c r="BK267" s="226">
        <f>ROUND(I267*H267,2)</f>
        <v>0</v>
      </c>
      <c r="BL267" s="19" t="s">
        <v>170</v>
      </c>
      <c r="BM267" s="225" t="s">
        <v>1245</v>
      </c>
    </row>
    <row r="268" spans="1:47" s="2" customFormat="1" ht="12">
      <c r="A268" s="40"/>
      <c r="B268" s="41"/>
      <c r="C268" s="42"/>
      <c r="D268" s="227" t="s">
        <v>172</v>
      </c>
      <c r="E268" s="42"/>
      <c r="F268" s="228" t="s">
        <v>3471</v>
      </c>
      <c r="G268" s="42"/>
      <c r="H268" s="42"/>
      <c r="I268" s="229"/>
      <c r="J268" s="42"/>
      <c r="K268" s="42"/>
      <c r="L268" s="46"/>
      <c r="M268" s="230"/>
      <c r="N268" s="231"/>
      <c r="O268" s="86"/>
      <c r="P268" s="86"/>
      <c r="Q268" s="86"/>
      <c r="R268" s="86"/>
      <c r="S268" s="86"/>
      <c r="T268" s="87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9" t="s">
        <v>172</v>
      </c>
      <c r="AU268" s="19" t="s">
        <v>79</v>
      </c>
    </row>
    <row r="269" spans="1:65" s="2" customFormat="1" ht="16.5" customHeight="1">
      <c r="A269" s="40"/>
      <c r="B269" s="41"/>
      <c r="C269" s="214" t="s">
        <v>726</v>
      </c>
      <c r="D269" s="214" t="s">
        <v>165</v>
      </c>
      <c r="E269" s="215" t="s">
        <v>3472</v>
      </c>
      <c r="F269" s="216" t="s">
        <v>3473</v>
      </c>
      <c r="G269" s="217" t="s">
        <v>1532</v>
      </c>
      <c r="H269" s="218">
        <v>1</v>
      </c>
      <c r="I269" s="219"/>
      <c r="J269" s="220">
        <f>ROUND(I269*H269,2)</f>
        <v>0</v>
      </c>
      <c r="K269" s="216" t="s">
        <v>19</v>
      </c>
      <c r="L269" s="46"/>
      <c r="M269" s="221" t="s">
        <v>19</v>
      </c>
      <c r="N269" s="222" t="s">
        <v>43</v>
      </c>
      <c r="O269" s="86"/>
      <c r="P269" s="223">
        <f>O269*H269</f>
        <v>0</v>
      </c>
      <c r="Q269" s="223">
        <v>0</v>
      </c>
      <c r="R269" s="223">
        <f>Q269*H269</f>
        <v>0</v>
      </c>
      <c r="S269" s="223">
        <v>0</v>
      </c>
      <c r="T269" s="224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25" t="s">
        <v>170</v>
      </c>
      <c r="AT269" s="225" t="s">
        <v>165</v>
      </c>
      <c r="AU269" s="225" t="s">
        <v>79</v>
      </c>
      <c r="AY269" s="19" t="s">
        <v>163</v>
      </c>
      <c r="BE269" s="226">
        <f>IF(N269="základní",J269,0)</f>
        <v>0</v>
      </c>
      <c r="BF269" s="226">
        <f>IF(N269="snížená",J269,0)</f>
        <v>0</v>
      </c>
      <c r="BG269" s="226">
        <f>IF(N269="zákl. přenesená",J269,0)</f>
        <v>0</v>
      </c>
      <c r="BH269" s="226">
        <f>IF(N269="sníž. přenesená",J269,0)</f>
        <v>0</v>
      </c>
      <c r="BI269" s="226">
        <f>IF(N269="nulová",J269,0)</f>
        <v>0</v>
      </c>
      <c r="BJ269" s="19" t="s">
        <v>79</v>
      </c>
      <c r="BK269" s="226">
        <f>ROUND(I269*H269,2)</f>
        <v>0</v>
      </c>
      <c r="BL269" s="19" t="s">
        <v>170</v>
      </c>
      <c r="BM269" s="225" t="s">
        <v>1256</v>
      </c>
    </row>
    <row r="270" spans="1:47" s="2" customFormat="1" ht="12">
      <c r="A270" s="40"/>
      <c r="B270" s="41"/>
      <c r="C270" s="42"/>
      <c r="D270" s="227" t="s">
        <v>172</v>
      </c>
      <c r="E270" s="42"/>
      <c r="F270" s="228" t="s">
        <v>3473</v>
      </c>
      <c r="G270" s="42"/>
      <c r="H270" s="42"/>
      <c r="I270" s="229"/>
      <c r="J270" s="42"/>
      <c r="K270" s="42"/>
      <c r="L270" s="46"/>
      <c r="M270" s="230"/>
      <c r="N270" s="231"/>
      <c r="O270" s="86"/>
      <c r="P270" s="86"/>
      <c r="Q270" s="86"/>
      <c r="R270" s="86"/>
      <c r="S270" s="86"/>
      <c r="T270" s="87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T270" s="19" t="s">
        <v>172</v>
      </c>
      <c r="AU270" s="19" t="s">
        <v>79</v>
      </c>
    </row>
    <row r="271" spans="1:65" s="2" customFormat="1" ht="21.75" customHeight="1">
      <c r="A271" s="40"/>
      <c r="B271" s="41"/>
      <c r="C271" s="214" t="s">
        <v>730</v>
      </c>
      <c r="D271" s="214" t="s">
        <v>165</v>
      </c>
      <c r="E271" s="215" t="s">
        <v>3474</v>
      </c>
      <c r="F271" s="216" t="s">
        <v>3475</v>
      </c>
      <c r="G271" s="217" t="s">
        <v>232</v>
      </c>
      <c r="H271" s="218">
        <v>3</v>
      </c>
      <c r="I271" s="219"/>
      <c r="J271" s="220">
        <f>ROUND(I271*H271,2)</f>
        <v>0</v>
      </c>
      <c r="K271" s="216" t="s">
        <v>19</v>
      </c>
      <c r="L271" s="46"/>
      <c r="M271" s="221" t="s">
        <v>19</v>
      </c>
      <c r="N271" s="222" t="s">
        <v>43</v>
      </c>
      <c r="O271" s="86"/>
      <c r="P271" s="223">
        <f>O271*H271</f>
        <v>0</v>
      </c>
      <c r="Q271" s="223">
        <v>0</v>
      </c>
      <c r="R271" s="223">
        <f>Q271*H271</f>
        <v>0</v>
      </c>
      <c r="S271" s="223">
        <v>0</v>
      </c>
      <c r="T271" s="224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25" t="s">
        <v>170</v>
      </c>
      <c r="AT271" s="225" t="s">
        <v>165</v>
      </c>
      <c r="AU271" s="225" t="s">
        <v>79</v>
      </c>
      <c r="AY271" s="19" t="s">
        <v>163</v>
      </c>
      <c r="BE271" s="226">
        <f>IF(N271="základní",J271,0)</f>
        <v>0</v>
      </c>
      <c r="BF271" s="226">
        <f>IF(N271="snížená",J271,0)</f>
        <v>0</v>
      </c>
      <c r="BG271" s="226">
        <f>IF(N271="zákl. přenesená",J271,0)</f>
        <v>0</v>
      </c>
      <c r="BH271" s="226">
        <f>IF(N271="sníž. přenesená",J271,0)</f>
        <v>0</v>
      </c>
      <c r="BI271" s="226">
        <f>IF(N271="nulová",J271,0)</f>
        <v>0</v>
      </c>
      <c r="BJ271" s="19" t="s">
        <v>79</v>
      </c>
      <c r="BK271" s="226">
        <f>ROUND(I271*H271,2)</f>
        <v>0</v>
      </c>
      <c r="BL271" s="19" t="s">
        <v>170</v>
      </c>
      <c r="BM271" s="225" t="s">
        <v>1268</v>
      </c>
    </row>
    <row r="272" spans="1:47" s="2" customFormat="1" ht="12">
      <c r="A272" s="40"/>
      <c r="B272" s="41"/>
      <c r="C272" s="42"/>
      <c r="D272" s="227" t="s">
        <v>172</v>
      </c>
      <c r="E272" s="42"/>
      <c r="F272" s="228" t="s">
        <v>3475</v>
      </c>
      <c r="G272" s="42"/>
      <c r="H272" s="42"/>
      <c r="I272" s="229"/>
      <c r="J272" s="42"/>
      <c r="K272" s="42"/>
      <c r="L272" s="46"/>
      <c r="M272" s="230"/>
      <c r="N272" s="231"/>
      <c r="O272" s="86"/>
      <c r="P272" s="86"/>
      <c r="Q272" s="86"/>
      <c r="R272" s="86"/>
      <c r="S272" s="86"/>
      <c r="T272" s="87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172</v>
      </c>
      <c r="AU272" s="19" t="s">
        <v>79</v>
      </c>
    </row>
    <row r="273" spans="1:65" s="2" customFormat="1" ht="21.75" customHeight="1">
      <c r="A273" s="40"/>
      <c r="B273" s="41"/>
      <c r="C273" s="214" t="s">
        <v>737</v>
      </c>
      <c r="D273" s="214" t="s">
        <v>165</v>
      </c>
      <c r="E273" s="215" t="s">
        <v>3476</v>
      </c>
      <c r="F273" s="216" t="s">
        <v>3477</v>
      </c>
      <c r="G273" s="217" t="s">
        <v>232</v>
      </c>
      <c r="H273" s="218">
        <v>6</v>
      </c>
      <c r="I273" s="219"/>
      <c r="J273" s="220">
        <f>ROUND(I273*H273,2)</f>
        <v>0</v>
      </c>
      <c r="K273" s="216" t="s">
        <v>19</v>
      </c>
      <c r="L273" s="46"/>
      <c r="M273" s="221" t="s">
        <v>19</v>
      </c>
      <c r="N273" s="222" t="s">
        <v>43</v>
      </c>
      <c r="O273" s="86"/>
      <c r="P273" s="223">
        <f>O273*H273</f>
        <v>0</v>
      </c>
      <c r="Q273" s="223">
        <v>0</v>
      </c>
      <c r="R273" s="223">
        <f>Q273*H273</f>
        <v>0</v>
      </c>
      <c r="S273" s="223">
        <v>0</v>
      </c>
      <c r="T273" s="224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25" t="s">
        <v>170</v>
      </c>
      <c r="AT273" s="225" t="s">
        <v>165</v>
      </c>
      <c r="AU273" s="225" t="s">
        <v>79</v>
      </c>
      <c r="AY273" s="19" t="s">
        <v>163</v>
      </c>
      <c r="BE273" s="226">
        <f>IF(N273="základní",J273,0)</f>
        <v>0</v>
      </c>
      <c r="BF273" s="226">
        <f>IF(N273="snížená",J273,0)</f>
        <v>0</v>
      </c>
      <c r="BG273" s="226">
        <f>IF(N273="zákl. přenesená",J273,0)</f>
        <v>0</v>
      </c>
      <c r="BH273" s="226">
        <f>IF(N273="sníž. přenesená",J273,0)</f>
        <v>0</v>
      </c>
      <c r="BI273" s="226">
        <f>IF(N273="nulová",J273,0)</f>
        <v>0</v>
      </c>
      <c r="BJ273" s="19" t="s">
        <v>79</v>
      </c>
      <c r="BK273" s="226">
        <f>ROUND(I273*H273,2)</f>
        <v>0</v>
      </c>
      <c r="BL273" s="19" t="s">
        <v>170</v>
      </c>
      <c r="BM273" s="225" t="s">
        <v>1276</v>
      </c>
    </row>
    <row r="274" spans="1:47" s="2" customFormat="1" ht="12">
      <c r="A274" s="40"/>
      <c r="B274" s="41"/>
      <c r="C274" s="42"/>
      <c r="D274" s="227" t="s">
        <v>172</v>
      </c>
      <c r="E274" s="42"/>
      <c r="F274" s="228" t="s">
        <v>3477</v>
      </c>
      <c r="G274" s="42"/>
      <c r="H274" s="42"/>
      <c r="I274" s="229"/>
      <c r="J274" s="42"/>
      <c r="K274" s="42"/>
      <c r="L274" s="46"/>
      <c r="M274" s="230"/>
      <c r="N274" s="231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172</v>
      </c>
      <c r="AU274" s="19" t="s">
        <v>79</v>
      </c>
    </row>
    <row r="275" spans="1:65" s="2" customFormat="1" ht="16.5" customHeight="1">
      <c r="A275" s="40"/>
      <c r="B275" s="41"/>
      <c r="C275" s="214" t="s">
        <v>744</v>
      </c>
      <c r="D275" s="214" t="s">
        <v>165</v>
      </c>
      <c r="E275" s="215" t="s">
        <v>3478</v>
      </c>
      <c r="F275" s="216" t="s">
        <v>3457</v>
      </c>
      <c r="G275" s="217" t="s">
        <v>1532</v>
      </c>
      <c r="H275" s="218">
        <v>4</v>
      </c>
      <c r="I275" s="219"/>
      <c r="J275" s="220">
        <f>ROUND(I275*H275,2)</f>
        <v>0</v>
      </c>
      <c r="K275" s="216" t="s">
        <v>19</v>
      </c>
      <c r="L275" s="46"/>
      <c r="M275" s="221" t="s">
        <v>19</v>
      </c>
      <c r="N275" s="222" t="s">
        <v>43</v>
      </c>
      <c r="O275" s="86"/>
      <c r="P275" s="223">
        <f>O275*H275</f>
        <v>0</v>
      </c>
      <c r="Q275" s="223">
        <v>0</v>
      </c>
      <c r="R275" s="223">
        <f>Q275*H275</f>
        <v>0</v>
      </c>
      <c r="S275" s="223">
        <v>0</v>
      </c>
      <c r="T275" s="224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25" t="s">
        <v>170</v>
      </c>
      <c r="AT275" s="225" t="s">
        <v>165</v>
      </c>
      <c r="AU275" s="225" t="s">
        <v>79</v>
      </c>
      <c r="AY275" s="19" t="s">
        <v>163</v>
      </c>
      <c r="BE275" s="226">
        <f>IF(N275="základní",J275,0)</f>
        <v>0</v>
      </c>
      <c r="BF275" s="226">
        <f>IF(N275="snížená",J275,0)</f>
        <v>0</v>
      </c>
      <c r="BG275" s="226">
        <f>IF(N275="zákl. přenesená",J275,0)</f>
        <v>0</v>
      </c>
      <c r="BH275" s="226">
        <f>IF(N275="sníž. přenesená",J275,0)</f>
        <v>0</v>
      </c>
      <c r="BI275" s="226">
        <f>IF(N275="nulová",J275,0)</f>
        <v>0</v>
      </c>
      <c r="BJ275" s="19" t="s">
        <v>79</v>
      </c>
      <c r="BK275" s="226">
        <f>ROUND(I275*H275,2)</f>
        <v>0</v>
      </c>
      <c r="BL275" s="19" t="s">
        <v>170</v>
      </c>
      <c r="BM275" s="225" t="s">
        <v>1290</v>
      </c>
    </row>
    <row r="276" spans="1:47" s="2" customFormat="1" ht="12">
      <c r="A276" s="40"/>
      <c r="B276" s="41"/>
      <c r="C276" s="42"/>
      <c r="D276" s="227" t="s">
        <v>172</v>
      </c>
      <c r="E276" s="42"/>
      <c r="F276" s="228" t="s">
        <v>3457</v>
      </c>
      <c r="G276" s="42"/>
      <c r="H276" s="42"/>
      <c r="I276" s="229"/>
      <c r="J276" s="42"/>
      <c r="K276" s="42"/>
      <c r="L276" s="46"/>
      <c r="M276" s="230"/>
      <c r="N276" s="231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9" t="s">
        <v>172</v>
      </c>
      <c r="AU276" s="19" t="s">
        <v>79</v>
      </c>
    </row>
    <row r="277" spans="1:65" s="2" customFormat="1" ht="16.5" customHeight="1">
      <c r="A277" s="40"/>
      <c r="B277" s="41"/>
      <c r="C277" s="214" t="s">
        <v>752</v>
      </c>
      <c r="D277" s="214" t="s">
        <v>165</v>
      </c>
      <c r="E277" s="215" t="s">
        <v>3479</v>
      </c>
      <c r="F277" s="216" t="s">
        <v>3459</v>
      </c>
      <c r="G277" s="217" t="s">
        <v>1532</v>
      </c>
      <c r="H277" s="218">
        <v>4</v>
      </c>
      <c r="I277" s="219"/>
      <c r="J277" s="220">
        <f>ROUND(I277*H277,2)</f>
        <v>0</v>
      </c>
      <c r="K277" s="216" t="s">
        <v>19</v>
      </c>
      <c r="L277" s="46"/>
      <c r="M277" s="221" t="s">
        <v>19</v>
      </c>
      <c r="N277" s="222" t="s">
        <v>43</v>
      </c>
      <c r="O277" s="86"/>
      <c r="P277" s="223">
        <f>O277*H277</f>
        <v>0</v>
      </c>
      <c r="Q277" s="223">
        <v>0</v>
      </c>
      <c r="R277" s="223">
        <f>Q277*H277</f>
        <v>0</v>
      </c>
      <c r="S277" s="223">
        <v>0</v>
      </c>
      <c r="T277" s="224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25" t="s">
        <v>170</v>
      </c>
      <c r="AT277" s="225" t="s">
        <v>165</v>
      </c>
      <c r="AU277" s="225" t="s">
        <v>79</v>
      </c>
      <c r="AY277" s="19" t="s">
        <v>163</v>
      </c>
      <c r="BE277" s="226">
        <f>IF(N277="základní",J277,0)</f>
        <v>0</v>
      </c>
      <c r="BF277" s="226">
        <f>IF(N277="snížená",J277,0)</f>
        <v>0</v>
      </c>
      <c r="BG277" s="226">
        <f>IF(N277="zákl. přenesená",J277,0)</f>
        <v>0</v>
      </c>
      <c r="BH277" s="226">
        <f>IF(N277="sníž. přenesená",J277,0)</f>
        <v>0</v>
      </c>
      <c r="BI277" s="226">
        <f>IF(N277="nulová",J277,0)</f>
        <v>0</v>
      </c>
      <c r="BJ277" s="19" t="s">
        <v>79</v>
      </c>
      <c r="BK277" s="226">
        <f>ROUND(I277*H277,2)</f>
        <v>0</v>
      </c>
      <c r="BL277" s="19" t="s">
        <v>170</v>
      </c>
      <c r="BM277" s="225" t="s">
        <v>1298</v>
      </c>
    </row>
    <row r="278" spans="1:47" s="2" customFormat="1" ht="12">
      <c r="A278" s="40"/>
      <c r="B278" s="41"/>
      <c r="C278" s="42"/>
      <c r="D278" s="227" t="s">
        <v>172</v>
      </c>
      <c r="E278" s="42"/>
      <c r="F278" s="228" t="s">
        <v>3459</v>
      </c>
      <c r="G278" s="42"/>
      <c r="H278" s="42"/>
      <c r="I278" s="229"/>
      <c r="J278" s="42"/>
      <c r="K278" s="42"/>
      <c r="L278" s="46"/>
      <c r="M278" s="230"/>
      <c r="N278" s="231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172</v>
      </c>
      <c r="AU278" s="19" t="s">
        <v>79</v>
      </c>
    </row>
    <row r="279" spans="1:65" s="2" customFormat="1" ht="16.5" customHeight="1">
      <c r="A279" s="40"/>
      <c r="B279" s="41"/>
      <c r="C279" s="214" t="s">
        <v>758</v>
      </c>
      <c r="D279" s="214" t="s">
        <v>165</v>
      </c>
      <c r="E279" s="215" t="s">
        <v>3480</v>
      </c>
      <c r="F279" s="216" t="s">
        <v>3461</v>
      </c>
      <c r="G279" s="217" t="s">
        <v>1532</v>
      </c>
      <c r="H279" s="218">
        <v>4</v>
      </c>
      <c r="I279" s="219"/>
      <c r="J279" s="220">
        <f>ROUND(I279*H279,2)</f>
        <v>0</v>
      </c>
      <c r="K279" s="216" t="s">
        <v>19</v>
      </c>
      <c r="L279" s="46"/>
      <c r="M279" s="221" t="s">
        <v>19</v>
      </c>
      <c r="N279" s="222" t="s">
        <v>43</v>
      </c>
      <c r="O279" s="86"/>
      <c r="P279" s="223">
        <f>O279*H279</f>
        <v>0</v>
      </c>
      <c r="Q279" s="223">
        <v>0</v>
      </c>
      <c r="R279" s="223">
        <f>Q279*H279</f>
        <v>0</v>
      </c>
      <c r="S279" s="223">
        <v>0</v>
      </c>
      <c r="T279" s="224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25" t="s">
        <v>170</v>
      </c>
      <c r="AT279" s="225" t="s">
        <v>165</v>
      </c>
      <c r="AU279" s="225" t="s">
        <v>79</v>
      </c>
      <c r="AY279" s="19" t="s">
        <v>163</v>
      </c>
      <c r="BE279" s="226">
        <f>IF(N279="základní",J279,0)</f>
        <v>0</v>
      </c>
      <c r="BF279" s="226">
        <f>IF(N279="snížená",J279,0)</f>
        <v>0</v>
      </c>
      <c r="BG279" s="226">
        <f>IF(N279="zákl. přenesená",J279,0)</f>
        <v>0</v>
      </c>
      <c r="BH279" s="226">
        <f>IF(N279="sníž. přenesená",J279,0)</f>
        <v>0</v>
      </c>
      <c r="BI279" s="226">
        <f>IF(N279="nulová",J279,0)</f>
        <v>0</v>
      </c>
      <c r="BJ279" s="19" t="s">
        <v>79</v>
      </c>
      <c r="BK279" s="226">
        <f>ROUND(I279*H279,2)</f>
        <v>0</v>
      </c>
      <c r="BL279" s="19" t="s">
        <v>170</v>
      </c>
      <c r="BM279" s="225" t="s">
        <v>1310</v>
      </c>
    </row>
    <row r="280" spans="1:47" s="2" customFormat="1" ht="12">
      <c r="A280" s="40"/>
      <c r="B280" s="41"/>
      <c r="C280" s="42"/>
      <c r="D280" s="227" t="s">
        <v>172</v>
      </c>
      <c r="E280" s="42"/>
      <c r="F280" s="228" t="s">
        <v>3461</v>
      </c>
      <c r="G280" s="42"/>
      <c r="H280" s="42"/>
      <c r="I280" s="229"/>
      <c r="J280" s="42"/>
      <c r="K280" s="42"/>
      <c r="L280" s="46"/>
      <c r="M280" s="230"/>
      <c r="N280" s="231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172</v>
      </c>
      <c r="AU280" s="19" t="s">
        <v>79</v>
      </c>
    </row>
    <row r="281" spans="1:65" s="2" customFormat="1" ht="16.5" customHeight="1">
      <c r="A281" s="40"/>
      <c r="B281" s="41"/>
      <c r="C281" s="214" t="s">
        <v>764</v>
      </c>
      <c r="D281" s="214" t="s">
        <v>165</v>
      </c>
      <c r="E281" s="215" t="s">
        <v>3481</v>
      </c>
      <c r="F281" s="216" t="s">
        <v>3482</v>
      </c>
      <c r="G281" s="217" t="s">
        <v>2778</v>
      </c>
      <c r="H281" s="218">
        <v>5</v>
      </c>
      <c r="I281" s="219"/>
      <c r="J281" s="220">
        <f>ROUND(I281*H281,2)</f>
        <v>0</v>
      </c>
      <c r="K281" s="216" t="s">
        <v>19</v>
      </c>
      <c r="L281" s="46"/>
      <c r="M281" s="221" t="s">
        <v>19</v>
      </c>
      <c r="N281" s="222" t="s">
        <v>43</v>
      </c>
      <c r="O281" s="86"/>
      <c r="P281" s="223">
        <f>O281*H281</f>
        <v>0</v>
      </c>
      <c r="Q281" s="223">
        <v>0</v>
      </c>
      <c r="R281" s="223">
        <f>Q281*H281</f>
        <v>0</v>
      </c>
      <c r="S281" s="223">
        <v>0</v>
      </c>
      <c r="T281" s="224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25" t="s">
        <v>170</v>
      </c>
      <c r="AT281" s="225" t="s">
        <v>165</v>
      </c>
      <c r="AU281" s="225" t="s">
        <v>79</v>
      </c>
      <c r="AY281" s="19" t="s">
        <v>163</v>
      </c>
      <c r="BE281" s="226">
        <f>IF(N281="základní",J281,0)</f>
        <v>0</v>
      </c>
      <c r="BF281" s="226">
        <f>IF(N281="snížená",J281,0)</f>
        <v>0</v>
      </c>
      <c r="BG281" s="226">
        <f>IF(N281="zákl. přenesená",J281,0)</f>
        <v>0</v>
      </c>
      <c r="BH281" s="226">
        <f>IF(N281="sníž. přenesená",J281,0)</f>
        <v>0</v>
      </c>
      <c r="BI281" s="226">
        <f>IF(N281="nulová",J281,0)</f>
        <v>0</v>
      </c>
      <c r="BJ281" s="19" t="s">
        <v>79</v>
      </c>
      <c r="BK281" s="226">
        <f>ROUND(I281*H281,2)</f>
        <v>0</v>
      </c>
      <c r="BL281" s="19" t="s">
        <v>170</v>
      </c>
      <c r="BM281" s="225" t="s">
        <v>1323</v>
      </c>
    </row>
    <row r="282" spans="1:47" s="2" customFormat="1" ht="12">
      <c r="A282" s="40"/>
      <c r="B282" s="41"/>
      <c r="C282" s="42"/>
      <c r="D282" s="227" t="s">
        <v>172</v>
      </c>
      <c r="E282" s="42"/>
      <c r="F282" s="228" t="s">
        <v>3482</v>
      </c>
      <c r="G282" s="42"/>
      <c r="H282" s="42"/>
      <c r="I282" s="229"/>
      <c r="J282" s="42"/>
      <c r="K282" s="42"/>
      <c r="L282" s="46"/>
      <c r="M282" s="230"/>
      <c r="N282" s="231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9" t="s">
        <v>172</v>
      </c>
      <c r="AU282" s="19" t="s">
        <v>79</v>
      </c>
    </row>
    <row r="283" spans="1:63" s="12" customFormat="1" ht="25.9" customHeight="1">
      <c r="A283" s="12"/>
      <c r="B283" s="198"/>
      <c r="C283" s="199"/>
      <c r="D283" s="200" t="s">
        <v>71</v>
      </c>
      <c r="E283" s="201" t="s">
        <v>3483</v>
      </c>
      <c r="F283" s="201" t="s">
        <v>3484</v>
      </c>
      <c r="G283" s="199"/>
      <c r="H283" s="199"/>
      <c r="I283" s="202"/>
      <c r="J283" s="203">
        <f>BK283</f>
        <v>0</v>
      </c>
      <c r="K283" s="199"/>
      <c r="L283" s="204"/>
      <c r="M283" s="205"/>
      <c r="N283" s="206"/>
      <c r="O283" s="206"/>
      <c r="P283" s="207">
        <f>SUM(P284:P303)</f>
        <v>0</v>
      </c>
      <c r="Q283" s="206"/>
      <c r="R283" s="207">
        <f>SUM(R284:R303)</f>
        <v>0</v>
      </c>
      <c r="S283" s="206"/>
      <c r="T283" s="208">
        <f>SUM(T284:T303)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09" t="s">
        <v>79</v>
      </c>
      <c r="AT283" s="210" t="s">
        <v>71</v>
      </c>
      <c r="AU283" s="210" t="s">
        <v>72</v>
      </c>
      <c r="AY283" s="209" t="s">
        <v>163</v>
      </c>
      <c r="BK283" s="211">
        <f>SUM(BK284:BK303)</f>
        <v>0</v>
      </c>
    </row>
    <row r="284" spans="1:65" s="2" customFormat="1" ht="49.05" customHeight="1">
      <c r="A284" s="40"/>
      <c r="B284" s="41"/>
      <c r="C284" s="214" t="s">
        <v>771</v>
      </c>
      <c r="D284" s="214" t="s">
        <v>165</v>
      </c>
      <c r="E284" s="215" t="s">
        <v>3485</v>
      </c>
      <c r="F284" s="216" t="s">
        <v>3486</v>
      </c>
      <c r="G284" s="217" t="s">
        <v>1532</v>
      </c>
      <c r="H284" s="218">
        <v>1</v>
      </c>
      <c r="I284" s="219"/>
      <c r="J284" s="220">
        <f>ROUND(I284*H284,2)</f>
        <v>0</v>
      </c>
      <c r="K284" s="216" t="s">
        <v>19</v>
      </c>
      <c r="L284" s="46"/>
      <c r="M284" s="221" t="s">
        <v>19</v>
      </c>
      <c r="N284" s="222" t="s">
        <v>43</v>
      </c>
      <c r="O284" s="86"/>
      <c r="P284" s="223">
        <f>O284*H284</f>
        <v>0</v>
      </c>
      <c r="Q284" s="223">
        <v>0</v>
      </c>
      <c r="R284" s="223">
        <f>Q284*H284</f>
        <v>0</v>
      </c>
      <c r="S284" s="223">
        <v>0</v>
      </c>
      <c r="T284" s="224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25" t="s">
        <v>170</v>
      </c>
      <c r="AT284" s="225" t="s">
        <v>165</v>
      </c>
      <c r="AU284" s="225" t="s">
        <v>79</v>
      </c>
      <c r="AY284" s="19" t="s">
        <v>163</v>
      </c>
      <c r="BE284" s="226">
        <f>IF(N284="základní",J284,0)</f>
        <v>0</v>
      </c>
      <c r="BF284" s="226">
        <f>IF(N284="snížená",J284,0)</f>
        <v>0</v>
      </c>
      <c r="BG284" s="226">
        <f>IF(N284="zákl. přenesená",J284,0)</f>
        <v>0</v>
      </c>
      <c r="BH284" s="226">
        <f>IF(N284="sníž. přenesená",J284,0)</f>
        <v>0</v>
      </c>
      <c r="BI284" s="226">
        <f>IF(N284="nulová",J284,0)</f>
        <v>0</v>
      </c>
      <c r="BJ284" s="19" t="s">
        <v>79</v>
      </c>
      <c r="BK284" s="226">
        <f>ROUND(I284*H284,2)</f>
        <v>0</v>
      </c>
      <c r="BL284" s="19" t="s">
        <v>170</v>
      </c>
      <c r="BM284" s="225" t="s">
        <v>1337</v>
      </c>
    </row>
    <row r="285" spans="1:47" s="2" customFormat="1" ht="12">
      <c r="A285" s="40"/>
      <c r="B285" s="41"/>
      <c r="C285" s="42"/>
      <c r="D285" s="227" t="s">
        <v>172</v>
      </c>
      <c r="E285" s="42"/>
      <c r="F285" s="228" t="s">
        <v>3487</v>
      </c>
      <c r="G285" s="42"/>
      <c r="H285" s="42"/>
      <c r="I285" s="229"/>
      <c r="J285" s="42"/>
      <c r="K285" s="42"/>
      <c r="L285" s="46"/>
      <c r="M285" s="230"/>
      <c r="N285" s="231"/>
      <c r="O285" s="86"/>
      <c r="P285" s="86"/>
      <c r="Q285" s="86"/>
      <c r="R285" s="86"/>
      <c r="S285" s="86"/>
      <c r="T285" s="87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9" t="s">
        <v>172</v>
      </c>
      <c r="AU285" s="19" t="s">
        <v>79</v>
      </c>
    </row>
    <row r="286" spans="1:65" s="2" customFormat="1" ht="16.5" customHeight="1">
      <c r="A286" s="40"/>
      <c r="B286" s="41"/>
      <c r="C286" s="214" t="s">
        <v>776</v>
      </c>
      <c r="D286" s="214" t="s">
        <v>165</v>
      </c>
      <c r="E286" s="215" t="s">
        <v>3488</v>
      </c>
      <c r="F286" s="216" t="s">
        <v>3445</v>
      </c>
      <c r="G286" s="217" t="s">
        <v>1532</v>
      </c>
      <c r="H286" s="218">
        <v>1</v>
      </c>
      <c r="I286" s="219"/>
      <c r="J286" s="220">
        <f>ROUND(I286*H286,2)</f>
        <v>0</v>
      </c>
      <c r="K286" s="216" t="s">
        <v>19</v>
      </c>
      <c r="L286" s="46"/>
      <c r="M286" s="221" t="s">
        <v>19</v>
      </c>
      <c r="N286" s="222" t="s">
        <v>43</v>
      </c>
      <c r="O286" s="86"/>
      <c r="P286" s="223">
        <f>O286*H286</f>
        <v>0</v>
      </c>
      <c r="Q286" s="223">
        <v>0</v>
      </c>
      <c r="R286" s="223">
        <f>Q286*H286</f>
        <v>0</v>
      </c>
      <c r="S286" s="223">
        <v>0</v>
      </c>
      <c r="T286" s="224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25" t="s">
        <v>170</v>
      </c>
      <c r="AT286" s="225" t="s">
        <v>165</v>
      </c>
      <c r="AU286" s="225" t="s">
        <v>79</v>
      </c>
      <c r="AY286" s="19" t="s">
        <v>163</v>
      </c>
      <c r="BE286" s="226">
        <f>IF(N286="základní",J286,0)</f>
        <v>0</v>
      </c>
      <c r="BF286" s="226">
        <f>IF(N286="snížená",J286,0)</f>
        <v>0</v>
      </c>
      <c r="BG286" s="226">
        <f>IF(N286="zákl. přenesená",J286,0)</f>
        <v>0</v>
      </c>
      <c r="BH286" s="226">
        <f>IF(N286="sníž. přenesená",J286,0)</f>
        <v>0</v>
      </c>
      <c r="BI286" s="226">
        <f>IF(N286="nulová",J286,0)</f>
        <v>0</v>
      </c>
      <c r="BJ286" s="19" t="s">
        <v>79</v>
      </c>
      <c r="BK286" s="226">
        <f>ROUND(I286*H286,2)</f>
        <v>0</v>
      </c>
      <c r="BL286" s="19" t="s">
        <v>170</v>
      </c>
      <c r="BM286" s="225" t="s">
        <v>1351</v>
      </c>
    </row>
    <row r="287" spans="1:47" s="2" customFormat="1" ht="12">
      <c r="A287" s="40"/>
      <c r="B287" s="41"/>
      <c r="C287" s="42"/>
      <c r="D287" s="227" t="s">
        <v>172</v>
      </c>
      <c r="E287" s="42"/>
      <c r="F287" s="228" t="s">
        <v>3445</v>
      </c>
      <c r="G287" s="42"/>
      <c r="H287" s="42"/>
      <c r="I287" s="229"/>
      <c r="J287" s="42"/>
      <c r="K287" s="42"/>
      <c r="L287" s="46"/>
      <c r="M287" s="230"/>
      <c r="N287" s="231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172</v>
      </c>
      <c r="AU287" s="19" t="s">
        <v>79</v>
      </c>
    </row>
    <row r="288" spans="1:65" s="2" customFormat="1" ht="16.5" customHeight="1">
      <c r="A288" s="40"/>
      <c r="B288" s="41"/>
      <c r="C288" s="214" t="s">
        <v>780</v>
      </c>
      <c r="D288" s="214" t="s">
        <v>165</v>
      </c>
      <c r="E288" s="215" t="s">
        <v>3489</v>
      </c>
      <c r="F288" s="216" t="s">
        <v>3447</v>
      </c>
      <c r="G288" s="217" t="s">
        <v>1532</v>
      </c>
      <c r="H288" s="218">
        <v>2</v>
      </c>
      <c r="I288" s="219"/>
      <c r="J288" s="220">
        <f>ROUND(I288*H288,2)</f>
        <v>0</v>
      </c>
      <c r="K288" s="216" t="s">
        <v>19</v>
      </c>
      <c r="L288" s="46"/>
      <c r="M288" s="221" t="s">
        <v>19</v>
      </c>
      <c r="N288" s="222" t="s">
        <v>43</v>
      </c>
      <c r="O288" s="86"/>
      <c r="P288" s="223">
        <f>O288*H288</f>
        <v>0</v>
      </c>
      <c r="Q288" s="223">
        <v>0</v>
      </c>
      <c r="R288" s="223">
        <f>Q288*H288</f>
        <v>0</v>
      </c>
      <c r="S288" s="223">
        <v>0</v>
      </c>
      <c r="T288" s="224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25" t="s">
        <v>170</v>
      </c>
      <c r="AT288" s="225" t="s">
        <v>165</v>
      </c>
      <c r="AU288" s="225" t="s">
        <v>79</v>
      </c>
      <c r="AY288" s="19" t="s">
        <v>163</v>
      </c>
      <c r="BE288" s="226">
        <f>IF(N288="základní",J288,0)</f>
        <v>0</v>
      </c>
      <c r="BF288" s="226">
        <f>IF(N288="snížená",J288,0)</f>
        <v>0</v>
      </c>
      <c r="BG288" s="226">
        <f>IF(N288="zákl. přenesená",J288,0)</f>
        <v>0</v>
      </c>
      <c r="BH288" s="226">
        <f>IF(N288="sníž. přenesená",J288,0)</f>
        <v>0</v>
      </c>
      <c r="BI288" s="226">
        <f>IF(N288="nulová",J288,0)</f>
        <v>0</v>
      </c>
      <c r="BJ288" s="19" t="s">
        <v>79</v>
      </c>
      <c r="BK288" s="226">
        <f>ROUND(I288*H288,2)</f>
        <v>0</v>
      </c>
      <c r="BL288" s="19" t="s">
        <v>170</v>
      </c>
      <c r="BM288" s="225" t="s">
        <v>1363</v>
      </c>
    </row>
    <row r="289" spans="1:47" s="2" customFormat="1" ht="12">
      <c r="A289" s="40"/>
      <c r="B289" s="41"/>
      <c r="C289" s="42"/>
      <c r="D289" s="227" t="s">
        <v>172</v>
      </c>
      <c r="E289" s="42"/>
      <c r="F289" s="228" t="s">
        <v>3447</v>
      </c>
      <c r="G289" s="42"/>
      <c r="H289" s="42"/>
      <c r="I289" s="229"/>
      <c r="J289" s="42"/>
      <c r="K289" s="42"/>
      <c r="L289" s="46"/>
      <c r="M289" s="230"/>
      <c r="N289" s="231"/>
      <c r="O289" s="86"/>
      <c r="P289" s="86"/>
      <c r="Q289" s="86"/>
      <c r="R289" s="86"/>
      <c r="S289" s="86"/>
      <c r="T289" s="87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9" t="s">
        <v>172</v>
      </c>
      <c r="AU289" s="19" t="s">
        <v>79</v>
      </c>
    </row>
    <row r="290" spans="1:65" s="2" customFormat="1" ht="16.5" customHeight="1">
      <c r="A290" s="40"/>
      <c r="B290" s="41"/>
      <c r="C290" s="214" t="s">
        <v>787</v>
      </c>
      <c r="D290" s="214" t="s">
        <v>165</v>
      </c>
      <c r="E290" s="215" t="s">
        <v>3490</v>
      </c>
      <c r="F290" s="216" t="s">
        <v>3449</v>
      </c>
      <c r="G290" s="217" t="s">
        <v>1532</v>
      </c>
      <c r="H290" s="218">
        <v>1</v>
      </c>
      <c r="I290" s="219"/>
      <c r="J290" s="220">
        <f>ROUND(I290*H290,2)</f>
        <v>0</v>
      </c>
      <c r="K290" s="216" t="s">
        <v>19</v>
      </c>
      <c r="L290" s="46"/>
      <c r="M290" s="221" t="s">
        <v>19</v>
      </c>
      <c r="N290" s="222" t="s">
        <v>43</v>
      </c>
      <c r="O290" s="86"/>
      <c r="P290" s="223">
        <f>O290*H290</f>
        <v>0</v>
      </c>
      <c r="Q290" s="223">
        <v>0</v>
      </c>
      <c r="R290" s="223">
        <f>Q290*H290</f>
        <v>0</v>
      </c>
      <c r="S290" s="223">
        <v>0</v>
      </c>
      <c r="T290" s="224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25" t="s">
        <v>170</v>
      </c>
      <c r="AT290" s="225" t="s">
        <v>165</v>
      </c>
      <c r="AU290" s="225" t="s">
        <v>79</v>
      </c>
      <c r="AY290" s="19" t="s">
        <v>163</v>
      </c>
      <c r="BE290" s="226">
        <f>IF(N290="základní",J290,0)</f>
        <v>0</v>
      </c>
      <c r="BF290" s="226">
        <f>IF(N290="snížená",J290,0)</f>
        <v>0</v>
      </c>
      <c r="BG290" s="226">
        <f>IF(N290="zákl. přenesená",J290,0)</f>
        <v>0</v>
      </c>
      <c r="BH290" s="226">
        <f>IF(N290="sníž. přenesená",J290,0)</f>
        <v>0</v>
      </c>
      <c r="BI290" s="226">
        <f>IF(N290="nulová",J290,0)</f>
        <v>0</v>
      </c>
      <c r="BJ290" s="19" t="s">
        <v>79</v>
      </c>
      <c r="BK290" s="226">
        <f>ROUND(I290*H290,2)</f>
        <v>0</v>
      </c>
      <c r="BL290" s="19" t="s">
        <v>170</v>
      </c>
      <c r="BM290" s="225" t="s">
        <v>1376</v>
      </c>
    </row>
    <row r="291" spans="1:47" s="2" customFormat="1" ht="12">
      <c r="A291" s="40"/>
      <c r="B291" s="41"/>
      <c r="C291" s="42"/>
      <c r="D291" s="227" t="s">
        <v>172</v>
      </c>
      <c r="E291" s="42"/>
      <c r="F291" s="228" t="s">
        <v>3449</v>
      </c>
      <c r="G291" s="42"/>
      <c r="H291" s="42"/>
      <c r="I291" s="229"/>
      <c r="J291" s="42"/>
      <c r="K291" s="42"/>
      <c r="L291" s="46"/>
      <c r="M291" s="230"/>
      <c r="N291" s="231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172</v>
      </c>
      <c r="AU291" s="19" t="s">
        <v>79</v>
      </c>
    </row>
    <row r="292" spans="1:65" s="2" customFormat="1" ht="21.75" customHeight="1">
      <c r="A292" s="40"/>
      <c r="B292" s="41"/>
      <c r="C292" s="214" t="s">
        <v>794</v>
      </c>
      <c r="D292" s="214" t="s">
        <v>165</v>
      </c>
      <c r="E292" s="215" t="s">
        <v>3491</v>
      </c>
      <c r="F292" s="216" t="s">
        <v>3453</v>
      </c>
      <c r="G292" s="217" t="s">
        <v>232</v>
      </c>
      <c r="H292" s="218">
        <v>18</v>
      </c>
      <c r="I292" s="219"/>
      <c r="J292" s="220">
        <f>ROUND(I292*H292,2)</f>
        <v>0</v>
      </c>
      <c r="K292" s="216" t="s">
        <v>19</v>
      </c>
      <c r="L292" s="46"/>
      <c r="M292" s="221" t="s">
        <v>19</v>
      </c>
      <c r="N292" s="222" t="s">
        <v>43</v>
      </c>
      <c r="O292" s="86"/>
      <c r="P292" s="223">
        <f>O292*H292</f>
        <v>0</v>
      </c>
      <c r="Q292" s="223">
        <v>0</v>
      </c>
      <c r="R292" s="223">
        <f>Q292*H292</f>
        <v>0</v>
      </c>
      <c r="S292" s="223">
        <v>0</v>
      </c>
      <c r="T292" s="224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25" t="s">
        <v>170</v>
      </c>
      <c r="AT292" s="225" t="s">
        <v>165</v>
      </c>
      <c r="AU292" s="225" t="s">
        <v>79</v>
      </c>
      <c r="AY292" s="19" t="s">
        <v>163</v>
      </c>
      <c r="BE292" s="226">
        <f>IF(N292="základní",J292,0)</f>
        <v>0</v>
      </c>
      <c r="BF292" s="226">
        <f>IF(N292="snížená",J292,0)</f>
        <v>0</v>
      </c>
      <c r="BG292" s="226">
        <f>IF(N292="zákl. přenesená",J292,0)</f>
        <v>0</v>
      </c>
      <c r="BH292" s="226">
        <f>IF(N292="sníž. přenesená",J292,0)</f>
        <v>0</v>
      </c>
      <c r="BI292" s="226">
        <f>IF(N292="nulová",J292,0)</f>
        <v>0</v>
      </c>
      <c r="BJ292" s="19" t="s">
        <v>79</v>
      </c>
      <c r="BK292" s="226">
        <f>ROUND(I292*H292,2)</f>
        <v>0</v>
      </c>
      <c r="BL292" s="19" t="s">
        <v>170</v>
      </c>
      <c r="BM292" s="225" t="s">
        <v>1388</v>
      </c>
    </row>
    <row r="293" spans="1:47" s="2" customFormat="1" ht="12">
      <c r="A293" s="40"/>
      <c r="B293" s="41"/>
      <c r="C293" s="42"/>
      <c r="D293" s="227" t="s">
        <v>172</v>
      </c>
      <c r="E293" s="42"/>
      <c r="F293" s="228" t="s">
        <v>3453</v>
      </c>
      <c r="G293" s="42"/>
      <c r="H293" s="42"/>
      <c r="I293" s="229"/>
      <c r="J293" s="42"/>
      <c r="K293" s="42"/>
      <c r="L293" s="46"/>
      <c r="M293" s="230"/>
      <c r="N293" s="231"/>
      <c r="O293" s="86"/>
      <c r="P293" s="86"/>
      <c r="Q293" s="86"/>
      <c r="R293" s="86"/>
      <c r="S293" s="86"/>
      <c r="T293" s="87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9" t="s">
        <v>172</v>
      </c>
      <c r="AU293" s="19" t="s">
        <v>79</v>
      </c>
    </row>
    <row r="294" spans="1:65" s="2" customFormat="1" ht="21.75" customHeight="1">
      <c r="A294" s="40"/>
      <c r="B294" s="41"/>
      <c r="C294" s="214" t="s">
        <v>801</v>
      </c>
      <c r="D294" s="214" t="s">
        <v>165</v>
      </c>
      <c r="E294" s="215" t="s">
        <v>3492</v>
      </c>
      <c r="F294" s="216" t="s">
        <v>3455</v>
      </c>
      <c r="G294" s="217" t="s">
        <v>232</v>
      </c>
      <c r="H294" s="218">
        <v>9</v>
      </c>
      <c r="I294" s="219"/>
      <c r="J294" s="220">
        <f>ROUND(I294*H294,2)</f>
        <v>0</v>
      </c>
      <c r="K294" s="216" t="s">
        <v>19</v>
      </c>
      <c r="L294" s="46"/>
      <c r="M294" s="221" t="s">
        <v>19</v>
      </c>
      <c r="N294" s="222" t="s">
        <v>43</v>
      </c>
      <c r="O294" s="86"/>
      <c r="P294" s="223">
        <f>O294*H294</f>
        <v>0</v>
      </c>
      <c r="Q294" s="223">
        <v>0</v>
      </c>
      <c r="R294" s="223">
        <f>Q294*H294</f>
        <v>0</v>
      </c>
      <c r="S294" s="223">
        <v>0</v>
      </c>
      <c r="T294" s="224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25" t="s">
        <v>170</v>
      </c>
      <c r="AT294" s="225" t="s">
        <v>165</v>
      </c>
      <c r="AU294" s="225" t="s">
        <v>79</v>
      </c>
      <c r="AY294" s="19" t="s">
        <v>163</v>
      </c>
      <c r="BE294" s="226">
        <f>IF(N294="základní",J294,0)</f>
        <v>0</v>
      </c>
      <c r="BF294" s="226">
        <f>IF(N294="snížená",J294,0)</f>
        <v>0</v>
      </c>
      <c r="BG294" s="226">
        <f>IF(N294="zákl. přenesená",J294,0)</f>
        <v>0</v>
      </c>
      <c r="BH294" s="226">
        <f>IF(N294="sníž. přenesená",J294,0)</f>
        <v>0</v>
      </c>
      <c r="BI294" s="226">
        <f>IF(N294="nulová",J294,0)</f>
        <v>0</v>
      </c>
      <c r="BJ294" s="19" t="s">
        <v>79</v>
      </c>
      <c r="BK294" s="226">
        <f>ROUND(I294*H294,2)</f>
        <v>0</v>
      </c>
      <c r="BL294" s="19" t="s">
        <v>170</v>
      </c>
      <c r="BM294" s="225" t="s">
        <v>1400</v>
      </c>
    </row>
    <row r="295" spans="1:47" s="2" customFormat="1" ht="12">
      <c r="A295" s="40"/>
      <c r="B295" s="41"/>
      <c r="C295" s="42"/>
      <c r="D295" s="227" t="s">
        <v>172</v>
      </c>
      <c r="E295" s="42"/>
      <c r="F295" s="228" t="s">
        <v>3455</v>
      </c>
      <c r="G295" s="42"/>
      <c r="H295" s="42"/>
      <c r="I295" s="229"/>
      <c r="J295" s="42"/>
      <c r="K295" s="42"/>
      <c r="L295" s="46"/>
      <c r="M295" s="230"/>
      <c r="N295" s="231"/>
      <c r="O295" s="86"/>
      <c r="P295" s="86"/>
      <c r="Q295" s="86"/>
      <c r="R295" s="86"/>
      <c r="S295" s="86"/>
      <c r="T295" s="87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9" t="s">
        <v>172</v>
      </c>
      <c r="AU295" s="19" t="s">
        <v>79</v>
      </c>
    </row>
    <row r="296" spans="1:65" s="2" customFormat="1" ht="21.75" customHeight="1">
      <c r="A296" s="40"/>
      <c r="B296" s="41"/>
      <c r="C296" s="214" t="s">
        <v>807</v>
      </c>
      <c r="D296" s="214" t="s">
        <v>165</v>
      </c>
      <c r="E296" s="215" t="s">
        <v>3493</v>
      </c>
      <c r="F296" s="216" t="s">
        <v>3494</v>
      </c>
      <c r="G296" s="217" t="s">
        <v>1532</v>
      </c>
      <c r="H296" s="218">
        <v>6</v>
      </c>
      <c r="I296" s="219"/>
      <c r="J296" s="220">
        <f>ROUND(I296*H296,2)</f>
        <v>0</v>
      </c>
      <c r="K296" s="216" t="s">
        <v>19</v>
      </c>
      <c r="L296" s="46"/>
      <c r="M296" s="221" t="s">
        <v>19</v>
      </c>
      <c r="N296" s="222" t="s">
        <v>43</v>
      </c>
      <c r="O296" s="86"/>
      <c r="P296" s="223">
        <f>O296*H296</f>
        <v>0</v>
      </c>
      <c r="Q296" s="223">
        <v>0</v>
      </c>
      <c r="R296" s="223">
        <f>Q296*H296</f>
        <v>0</v>
      </c>
      <c r="S296" s="223">
        <v>0</v>
      </c>
      <c r="T296" s="224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25" t="s">
        <v>170</v>
      </c>
      <c r="AT296" s="225" t="s">
        <v>165</v>
      </c>
      <c r="AU296" s="225" t="s">
        <v>79</v>
      </c>
      <c r="AY296" s="19" t="s">
        <v>163</v>
      </c>
      <c r="BE296" s="226">
        <f>IF(N296="základní",J296,0)</f>
        <v>0</v>
      </c>
      <c r="BF296" s="226">
        <f>IF(N296="snížená",J296,0)</f>
        <v>0</v>
      </c>
      <c r="BG296" s="226">
        <f>IF(N296="zákl. přenesená",J296,0)</f>
        <v>0</v>
      </c>
      <c r="BH296" s="226">
        <f>IF(N296="sníž. přenesená",J296,0)</f>
        <v>0</v>
      </c>
      <c r="BI296" s="226">
        <f>IF(N296="nulová",J296,0)</f>
        <v>0</v>
      </c>
      <c r="BJ296" s="19" t="s">
        <v>79</v>
      </c>
      <c r="BK296" s="226">
        <f>ROUND(I296*H296,2)</f>
        <v>0</v>
      </c>
      <c r="BL296" s="19" t="s">
        <v>170</v>
      </c>
      <c r="BM296" s="225" t="s">
        <v>1413</v>
      </c>
    </row>
    <row r="297" spans="1:47" s="2" customFormat="1" ht="12">
      <c r="A297" s="40"/>
      <c r="B297" s="41"/>
      <c r="C297" s="42"/>
      <c r="D297" s="227" t="s">
        <v>172</v>
      </c>
      <c r="E297" s="42"/>
      <c r="F297" s="228" t="s">
        <v>3494</v>
      </c>
      <c r="G297" s="42"/>
      <c r="H297" s="42"/>
      <c r="I297" s="229"/>
      <c r="J297" s="42"/>
      <c r="K297" s="42"/>
      <c r="L297" s="46"/>
      <c r="M297" s="230"/>
      <c r="N297" s="231"/>
      <c r="O297" s="86"/>
      <c r="P297" s="86"/>
      <c r="Q297" s="86"/>
      <c r="R297" s="86"/>
      <c r="S297" s="86"/>
      <c r="T297" s="87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9" t="s">
        <v>172</v>
      </c>
      <c r="AU297" s="19" t="s">
        <v>79</v>
      </c>
    </row>
    <row r="298" spans="1:65" s="2" customFormat="1" ht="16.5" customHeight="1">
      <c r="A298" s="40"/>
      <c r="B298" s="41"/>
      <c r="C298" s="214" t="s">
        <v>813</v>
      </c>
      <c r="D298" s="214" t="s">
        <v>165</v>
      </c>
      <c r="E298" s="215" t="s">
        <v>3495</v>
      </c>
      <c r="F298" s="216" t="s">
        <v>3461</v>
      </c>
      <c r="G298" s="217" t="s">
        <v>1532</v>
      </c>
      <c r="H298" s="218">
        <v>6</v>
      </c>
      <c r="I298" s="219"/>
      <c r="J298" s="220">
        <f>ROUND(I298*H298,2)</f>
        <v>0</v>
      </c>
      <c r="K298" s="216" t="s">
        <v>19</v>
      </c>
      <c r="L298" s="46"/>
      <c r="M298" s="221" t="s">
        <v>19</v>
      </c>
      <c r="N298" s="222" t="s">
        <v>43</v>
      </c>
      <c r="O298" s="86"/>
      <c r="P298" s="223">
        <f>O298*H298</f>
        <v>0</v>
      </c>
      <c r="Q298" s="223">
        <v>0</v>
      </c>
      <c r="R298" s="223">
        <f>Q298*H298</f>
        <v>0</v>
      </c>
      <c r="S298" s="223">
        <v>0</v>
      </c>
      <c r="T298" s="224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25" t="s">
        <v>170</v>
      </c>
      <c r="AT298" s="225" t="s">
        <v>165</v>
      </c>
      <c r="AU298" s="225" t="s">
        <v>79</v>
      </c>
      <c r="AY298" s="19" t="s">
        <v>163</v>
      </c>
      <c r="BE298" s="226">
        <f>IF(N298="základní",J298,0)</f>
        <v>0</v>
      </c>
      <c r="BF298" s="226">
        <f>IF(N298="snížená",J298,0)</f>
        <v>0</v>
      </c>
      <c r="BG298" s="226">
        <f>IF(N298="zákl. přenesená",J298,0)</f>
        <v>0</v>
      </c>
      <c r="BH298" s="226">
        <f>IF(N298="sníž. přenesená",J298,0)</f>
        <v>0</v>
      </c>
      <c r="BI298" s="226">
        <f>IF(N298="nulová",J298,0)</f>
        <v>0</v>
      </c>
      <c r="BJ298" s="19" t="s">
        <v>79</v>
      </c>
      <c r="BK298" s="226">
        <f>ROUND(I298*H298,2)</f>
        <v>0</v>
      </c>
      <c r="BL298" s="19" t="s">
        <v>170</v>
      </c>
      <c r="BM298" s="225" t="s">
        <v>1428</v>
      </c>
    </row>
    <row r="299" spans="1:47" s="2" customFormat="1" ht="12">
      <c r="A299" s="40"/>
      <c r="B299" s="41"/>
      <c r="C299" s="42"/>
      <c r="D299" s="227" t="s">
        <v>172</v>
      </c>
      <c r="E299" s="42"/>
      <c r="F299" s="228" t="s">
        <v>3461</v>
      </c>
      <c r="G299" s="42"/>
      <c r="H299" s="42"/>
      <c r="I299" s="229"/>
      <c r="J299" s="42"/>
      <c r="K299" s="42"/>
      <c r="L299" s="46"/>
      <c r="M299" s="230"/>
      <c r="N299" s="231"/>
      <c r="O299" s="86"/>
      <c r="P299" s="86"/>
      <c r="Q299" s="86"/>
      <c r="R299" s="86"/>
      <c r="S299" s="86"/>
      <c r="T299" s="87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T299" s="19" t="s">
        <v>172</v>
      </c>
      <c r="AU299" s="19" t="s">
        <v>79</v>
      </c>
    </row>
    <row r="300" spans="1:65" s="2" customFormat="1" ht="16.5" customHeight="1">
      <c r="A300" s="40"/>
      <c r="B300" s="41"/>
      <c r="C300" s="214" t="s">
        <v>820</v>
      </c>
      <c r="D300" s="214" t="s">
        <v>165</v>
      </c>
      <c r="E300" s="215" t="s">
        <v>3496</v>
      </c>
      <c r="F300" s="216" t="s">
        <v>3497</v>
      </c>
      <c r="G300" s="217" t="s">
        <v>1532</v>
      </c>
      <c r="H300" s="218">
        <v>1</v>
      </c>
      <c r="I300" s="219"/>
      <c r="J300" s="220">
        <f>ROUND(I300*H300,2)</f>
        <v>0</v>
      </c>
      <c r="K300" s="216" t="s">
        <v>19</v>
      </c>
      <c r="L300" s="46"/>
      <c r="M300" s="221" t="s">
        <v>19</v>
      </c>
      <c r="N300" s="222" t="s">
        <v>43</v>
      </c>
      <c r="O300" s="86"/>
      <c r="P300" s="223">
        <f>O300*H300</f>
        <v>0</v>
      </c>
      <c r="Q300" s="223">
        <v>0</v>
      </c>
      <c r="R300" s="223">
        <f>Q300*H300</f>
        <v>0</v>
      </c>
      <c r="S300" s="223">
        <v>0</v>
      </c>
      <c r="T300" s="224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25" t="s">
        <v>170</v>
      </c>
      <c r="AT300" s="225" t="s">
        <v>165</v>
      </c>
      <c r="AU300" s="225" t="s">
        <v>79</v>
      </c>
      <c r="AY300" s="19" t="s">
        <v>163</v>
      </c>
      <c r="BE300" s="226">
        <f>IF(N300="základní",J300,0)</f>
        <v>0</v>
      </c>
      <c r="BF300" s="226">
        <f>IF(N300="snížená",J300,0)</f>
        <v>0</v>
      </c>
      <c r="BG300" s="226">
        <f>IF(N300="zákl. přenesená",J300,0)</f>
        <v>0</v>
      </c>
      <c r="BH300" s="226">
        <f>IF(N300="sníž. přenesená",J300,0)</f>
        <v>0</v>
      </c>
      <c r="BI300" s="226">
        <f>IF(N300="nulová",J300,0)</f>
        <v>0</v>
      </c>
      <c r="BJ300" s="19" t="s">
        <v>79</v>
      </c>
      <c r="BK300" s="226">
        <f>ROUND(I300*H300,2)</f>
        <v>0</v>
      </c>
      <c r="BL300" s="19" t="s">
        <v>170</v>
      </c>
      <c r="BM300" s="225" t="s">
        <v>1440</v>
      </c>
    </row>
    <row r="301" spans="1:47" s="2" customFormat="1" ht="12">
      <c r="A301" s="40"/>
      <c r="B301" s="41"/>
      <c r="C301" s="42"/>
      <c r="D301" s="227" t="s">
        <v>172</v>
      </c>
      <c r="E301" s="42"/>
      <c r="F301" s="228" t="s">
        <v>3497</v>
      </c>
      <c r="G301" s="42"/>
      <c r="H301" s="42"/>
      <c r="I301" s="229"/>
      <c r="J301" s="42"/>
      <c r="K301" s="42"/>
      <c r="L301" s="46"/>
      <c r="M301" s="230"/>
      <c r="N301" s="231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172</v>
      </c>
      <c r="AU301" s="19" t="s">
        <v>79</v>
      </c>
    </row>
    <row r="302" spans="1:65" s="2" customFormat="1" ht="16.5" customHeight="1">
      <c r="A302" s="40"/>
      <c r="B302" s="41"/>
      <c r="C302" s="214" t="s">
        <v>827</v>
      </c>
      <c r="D302" s="214" t="s">
        <v>165</v>
      </c>
      <c r="E302" s="215" t="s">
        <v>3498</v>
      </c>
      <c r="F302" s="216" t="s">
        <v>3482</v>
      </c>
      <c r="G302" s="217" t="s">
        <v>2778</v>
      </c>
      <c r="H302" s="218">
        <v>5</v>
      </c>
      <c r="I302" s="219"/>
      <c r="J302" s="220">
        <f>ROUND(I302*H302,2)</f>
        <v>0</v>
      </c>
      <c r="K302" s="216" t="s">
        <v>19</v>
      </c>
      <c r="L302" s="46"/>
      <c r="M302" s="221" t="s">
        <v>19</v>
      </c>
      <c r="N302" s="222" t="s">
        <v>43</v>
      </c>
      <c r="O302" s="86"/>
      <c r="P302" s="223">
        <f>O302*H302</f>
        <v>0</v>
      </c>
      <c r="Q302" s="223">
        <v>0</v>
      </c>
      <c r="R302" s="223">
        <f>Q302*H302</f>
        <v>0</v>
      </c>
      <c r="S302" s="223">
        <v>0</v>
      </c>
      <c r="T302" s="224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25" t="s">
        <v>170</v>
      </c>
      <c r="AT302" s="225" t="s">
        <v>165</v>
      </c>
      <c r="AU302" s="225" t="s">
        <v>79</v>
      </c>
      <c r="AY302" s="19" t="s">
        <v>163</v>
      </c>
      <c r="BE302" s="226">
        <f>IF(N302="základní",J302,0)</f>
        <v>0</v>
      </c>
      <c r="BF302" s="226">
        <f>IF(N302="snížená",J302,0)</f>
        <v>0</v>
      </c>
      <c r="BG302" s="226">
        <f>IF(N302="zákl. přenesená",J302,0)</f>
        <v>0</v>
      </c>
      <c r="BH302" s="226">
        <f>IF(N302="sníž. přenesená",J302,0)</f>
        <v>0</v>
      </c>
      <c r="BI302" s="226">
        <f>IF(N302="nulová",J302,0)</f>
        <v>0</v>
      </c>
      <c r="BJ302" s="19" t="s">
        <v>79</v>
      </c>
      <c r="BK302" s="226">
        <f>ROUND(I302*H302,2)</f>
        <v>0</v>
      </c>
      <c r="BL302" s="19" t="s">
        <v>170</v>
      </c>
      <c r="BM302" s="225" t="s">
        <v>1456</v>
      </c>
    </row>
    <row r="303" spans="1:47" s="2" customFormat="1" ht="12">
      <c r="A303" s="40"/>
      <c r="B303" s="41"/>
      <c r="C303" s="42"/>
      <c r="D303" s="227" t="s">
        <v>172</v>
      </c>
      <c r="E303" s="42"/>
      <c r="F303" s="228" t="s">
        <v>3482</v>
      </c>
      <c r="G303" s="42"/>
      <c r="H303" s="42"/>
      <c r="I303" s="229"/>
      <c r="J303" s="42"/>
      <c r="K303" s="42"/>
      <c r="L303" s="46"/>
      <c r="M303" s="230"/>
      <c r="N303" s="231"/>
      <c r="O303" s="86"/>
      <c r="P303" s="86"/>
      <c r="Q303" s="86"/>
      <c r="R303" s="86"/>
      <c r="S303" s="86"/>
      <c r="T303" s="87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9" t="s">
        <v>172</v>
      </c>
      <c r="AU303" s="19" t="s">
        <v>79</v>
      </c>
    </row>
    <row r="304" spans="1:63" s="12" customFormat="1" ht="25.9" customHeight="1">
      <c r="A304" s="12"/>
      <c r="B304" s="198"/>
      <c r="C304" s="199"/>
      <c r="D304" s="200" t="s">
        <v>71</v>
      </c>
      <c r="E304" s="201" t="s">
        <v>3499</v>
      </c>
      <c r="F304" s="201" t="s">
        <v>3500</v>
      </c>
      <c r="G304" s="199"/>
      <c r="H304" s="199"/>
      <c r="I304" s="202"/>
      <c r="J304" s="203">
        <f>BK304</f>
        <v>0</v>
      </c>
      <c r="K304" s="199"/>
      <c r="L304" s="204"/>
      <c r="M304" s="205"/>
      <c r="N304" s="206"/>
      <c r="O304" s="206"/>
      <c r="P304" s="207">
        <f>SUM(P305:P326)</f>
        <v>0</v>
      </c>
      <c r="Q304" s="206"/>
      <c r="R304" s="207">
        <f>SUM(R305:R326)</f>
        <v>0</v>
      </c>
      <c r="S304" s="206"/>
      <c r="T304" s="208">
        <f>SUM(T305:T326)</f>
        <v>0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R304" s="209" t="s">
        <v>79</v>
      </c>
      <c r="AT304" s="210" t="s">
        <v>71</v>
      </c>
      <c r="AU304" s="210" t="s">
        <v>72</v>
      </c>
      <c r="AY304" s="209" t="s">
        <v>163</v>
      </c>
      <c r="BK304" s="211">
        <f>SUM(BK305:BK326)</f>
        <v>0</v>
      </c>
    </row>
    <row r="305" spans="1:65" s="2" customFormat="1" ht="49.05" customHeight="1">
      <c r="A305" s="40"/>
      <c r="B305" s="41"/>
      <c r="C305" s="214" t="s">
        <v>834</v>
      </c>
      <c r="D305" s="214" t="s">
        <v>165</v>
      </c>
      <c r="E305" s="215" t="s">
        <v>3501</v>
      </c>
      <c r="F305" s="216" t="s">
        <v>3502</v>
      </c>
      <c r="G305" s="217" t="s">
        <v>1532</v>
      </c>
      <c r="H305" s="218">
        <v>1</v>
      </c>
      <c r="I305" s="219"/>
      <c r="J305" s="220">
        <f>ROUND(I305*H305,2)</f>
        <v>0</v>
      </c>
      <c r="K305" s="216" t="s">
        <v>19</v>
      </c>
      <c r="L305" s="46"/>
      <c r="M305" s="221" t="s">
        <v>19</v>
      </c>
      <c r="N305" s="222" t="s">
        <v>43</v>
      </c>
      <c r="O305" s="86"/>
      <c r="P305" s="223">
        <f>O305*H305</f>
        <v>0</v>
      </c>
      <c r="Q305" s="223">
        <v>0</v>
      </c>
      <c r="R305" s="223">
        <f>Q305*H305</f>
        <v>0</v>
      </c>
      <c r="S305" s="223">
        <v>0</v>
      </c>
      <c r="T305" s="224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25" t="s">
        <v>170</v>
      </c>
      <c r="AT305" s="225" t="s">
        <v>165</v>
      </c>
      <c r="AU305" s="225" t="s">
        <v>79</v>
      </c>
      <c r="AY305" s="19" t="s">
        <v>163</v>
      </c>
      <c r="BE305" s="226">
        <f>IF(N305="základní",J305,0)</f>
        <v>0</v>
      </c>
      <c r="BF305" s="226">
        <f>IF(N305="snížená",J305,0)</f>
        <v>0</v>
      </c>
      <c r="BG305" s="226">
        <f>IF(N305="zákl. přenesená",J305,0)</f>
        <v>0</v>
      </c>
      <c r="BH305" s="226">
        <f>IF(N305="sníž. přenesená",J305,0)</f>
        <v>0</v>
      </c>
      <c r="BI305" s="226">
        <f>IF(N305="nulová",J305,0)</f>
        <v>0</v>
      </c>
      <c r="BJ305" s="19" t="s">
        <v>79</v>
      </c>
      <c r="BK305" s="226">
        <f>ROUND(I305*H305,2)</f>
        <v>0</v>
      </c>
      <c r="BL305" s="19" t="s">
        <v>170</v>
      </c>
      <c r="BM305" s="225" t="s">
        <v>1470</v>
      </c>
    </row>
    <row r="306" spans="1:47" s="2" customFormat="1" ht="12">
      <c r="A306" s="40"/>
      <c r="B306" s="41"/>
      <c r="C306" s="42"/>
      <c r="D306" s="227" t="s">
        <v>172</v>
      </c>
      <c r="E306" s="42"/>
      <c r="F306" s="228" t="s">
        <v>3503</v>
      </c>
      <c r="G306" s="42"/>
      <c r="H306" s="42"/>
      <c r="I306" s="229"/>
      <c r="J306" s="42"/>
      <c r="K306" s="42"/>
      <c r="L306" s="46"/>
      <c r="M306" s="230"/>
      <c r="N306" s="231"/>
      <c r="O306" s="86"/>
      <c r="P306" s="86"/>
      <c r="Q306" s="86"/>
      <c r="R306" s="86"/>
      <c r="S306" s="86"/>
      <c r="T306" s="87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T306" s="19" t="s">
        <v>172</v>
      </c>
      <c r="AU306" s="19" t="s">
        <v>79</v>
      </c>
    </row>
    <row r="307" spans="1:65" s="2" customFormat="1" ht="16.5" customHeight="1">
      <c r="A307" s="40"/>
      <c r="B307" s="41"/>
      <c r="C307" s="214" t="s">
        <v>841</v>
      </c>
      <c r="D307" s="214" t="s">
        <v>165</v>
      </c>
      <c r="E307" s="215" t="s">
        <v>3504</v>
      </c>
      <c r="F307" s="216" t="s">
        <v>3469</v>
      </c>
      <c r="G307" s="217" t="s">
        <v>1532</v>
      </c>
      <c r="H307" s="218">
        <v>1</v>
      </c>
      <c r="I307" s="219"/>
      <c r="J307" s="220">
        <f>ROUND(I307*H307,2)</f>
        <v>0</v>
      </c>
      <c r="K307" s="216" t="s">
        <v>19</v>
      </c>
      <c r="L307" s="46"/>
      <c r="M307" s="221" t="s">
        <v>19</v>
      </c>
      <c r="N307" s="222" t="s">
        <v>43</v>
      </c>
      <c r="O307" s="86"/>
      <c r="P307" s="223">
        <f>O307*H307</f>
        <v>0</v>
      </c>
      <c r="Q307" s="223">
        <v>0</v>
      </c>
      <c r="R307" s="223">
        <f>Q307*H307</f>
        <v>0</v>
      </c>
      <c r="S307" s="223">
        <v>0</v>
      </c>
      <c r="T307" s="224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25" t="s">
        <v>170</v>
      </c>
      <c r="AT307" s="225" t="s">
        <v>165</v>
      </c>
      <c r="AU307" s="225" t="s">
        <v>79</v>
      </c>
      <c r="AY307" s="19" t="s">
        <v>163</v>
      </c>
      <c r="BE307" s="226">
        <f>IF(N307="základní",J307,0)</f>
        <v>0</v>
      </c>
      <c r="BF307" s="226">
        <f>IF(N307="snížená",J307,0)</f>
        <v>0</v>
      </c>
      <c r="BG307" s="226">
        <f>IF(N307="zákl. přenesená",J307,0)</f>
        <v>0</v>
      </c>
      <c r="BH307" s="226">
        <f>IF(N307="sníž. přenesená",J307,0)</f>
        <v>0</v>
      </c>
      <c r="BI307" s="226">
        <f>IF(N307="nulová",J307,0)</f>
        <v>0</v>
      </c>
      <c r="BJ307" s="19" t="s">
        <v>79</v>
      </c>
      <c r="BK307" s="226">
        <f>ROUND(I307*H307,2)</f>
        <v>0</v>
      </c>
      <c r="BL307" s="19" t="s">
        <v>170</v>
      </c>
      <c r="BM307" s="225" t="s">
        <v>1482</v>
      </c>
    </row>
    <row r="308" spans="1:47" s="2" customFormat="1" ht="12">
      <c r="A308" s="40"/>
      <c r="B308" s="41"/>
      <c r="C308" s="42"/>
      <c r="D308" s="227" t="s">
        <v>172</v>
      </c>
      <c r="E308" s="42"/>
      <c r="F308" s="228" t="s">
        <v>3469</v>
      </c>
      <c r="G308" s="42"/>
      <c r="H308" s="42"/>
      <c r="I308" s="229"/>
      <c r="J308" s="42"/>
      <c r="K308" s="42"/>
      <c r="L308" s="46"/>
      <c r="M308" s="230"/>
      <c r="N308" s="231"/>
      <c r="O308" s="86"/>
      <c r="P308" s="86"/>
      <c r="Q308" s="86"/>
      <c r="R308" s="86"/>
      <c r="S308" s="86"/>
      <c r="T308" s="87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T308" s="19" t="s">
        <v>172</v>
      </c>
      <c r="AU308" s="19" t="s">
        <v>79</v>
      </c>
    </row>
    <row r="309" spans="1:65" s="2" customFormat="1" ht="16.5" customHeight="1">
      <c r="A309" s="40"/>
      <c r="B309" s="41"/>
      <c r="C309" s="214" t="s">
        <v>849</v>
      </c>
      <c r="D309" s="214" t="s">
        <v>165</v>
      </c>
      <c r="E309" s="215" t="s">
        <v>3505</v>
      </c>
      <c r="F309" s="216" t="s">
        <v>3471</v>
      </c>
      <c r="G309" s="217" t="s">
        <v>1532</v>
      </c>
      <c r="H309" s="218">
        <v>2</v>
      </c>
      <c r="I309" s="219"/>
      <c r="J309" s="220">
        <f>ROUND(I309*H309,2)</f>
        <v>0</v>
      </c>
      <c r="K309" s="216" t="s">
        <v>19</v>
      </c>
      <c r="L309" s="46"/>
      <c r="M309" s="221" t="s">
        <v>19</v>
      </c>
      <c r="N309" s="222" t="s">
        <v>43</v>
      </c>
      <c r="O309" s="86"/>
      <c r="P309" s="223">
        <f>O309*H309</f>
        <v>0</v>
      </c>
      <c r="Q309" s="223">
        <v>0</v>
      </c>
      <c r="R309" s="223">
        <f>Q309*H309</f>
        <v>0</v>
      </c>
      <c r="S309" s="223">
        <v>0</v>
      </c>
      <c r="T309" s="224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25" t="s">
        <v>170</v>
      </c>
      <c r="AT309" s="225" t="s">
        <v>165</v>
      </c>
      <c r="AU309" s="225" t="s">
        <v>79</v>
      </c>
      <c r="AY309" s="19" t="s">
        <v>163</v>
      </c>
      <c r="BE309" s="226">
        <f>IF(N309="základní",J309,0)</f>
        <v>0</v>
      </c>
      <c r="BF309" s="226">
        <f>IF(N309="snížená",J309,0)</f>
        <v>0</v>
      </c>
      <c r="BG309" s="226">
        <f>IF(N309="zákl. přenesená",J309,0)</f>
        <v>0</v>
      </c>
      <c r="BH309" s="226">
        <f>IF(N309="sníž. přenesená",J309,0)</f>
        <v>0</v>
      </c>
      <c r="BI309" s="226">
        <f>IF(N309="nulová",J309,0)</f>
        <v>0</v>
      </c>
      <c r="BJ309" s="19" t="s">
        <v>79</v>
      </c>
      <c r="BK309" s="226">
        <f>ROUND(I309*H309,2)</f>
        <v>0</v>
      </c>
      <c r="BL309" s="19" t="s">
        <v>170</v>
      </c>
      <c r="BM309" s="225" t="s">
        <v>1496</v>
      </c>
    </row>
    <row r="310" spans="1:47" s="2" customFormat="1" ht="12">
      <c r="A310" s="40"/>
      <c r="B310" s="41"/>
      <c r="C310" s="42"/>
      <c r="D310" s="227" t="s">
        <v>172</v>
      </c>
      <c r="E310" s="42"/>
      <c r="F310" s="228" t="s">
        <v>3471</v>
      </c>
      <c r="G310" s="42"/>
      <c r="H310" s="42"/>
      <c r="I310" s="229"/>
      <c r="J310" s="42"/>
      <c r="K310" s="42"/>
      <c r="L310" s="46"/>
      <c r="M310" s="230"/>
      <c r="N310" s="231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172</v>
      </c>
      <c r="AU310" s="19" t="s">
        <v>79</v>
      </c>
    </row>
    <row r="311" spans="1:65" s="2" customFormat="1" ht="16.5" customHeight="1">
      <c r="A311" s="40"/>
      <c r="B311" s="41"/>
      <c r="C311" s="214" t="s">
        <v>857</v>
      </c>
      <c r="D311" s="214" t="s">
        <v>165</v>
      </c>
      <c r="E311" s="215" t="s">
        <v>3506</v>
      </c>
      <c r="F311" s="216" t="s">
        <v>3473</v>
      </c>
      <c r="G311" s="217" t="s">
        <v>1532</v>
      </c>
      <c r="H311" s="218">
        <v>1</v>
      </c>
      <c r="I311" s="219"/>
      <c r="J311" s="220">
        <f>ROUND(I311*H311,2)</f>
        <v>0</v>
      </c>
      <c r="K311" s="216" t="s">
        <v>19</v>
      </c>
      <c r="L311" s="46"/>
      <c r="M311" s="221" t="s">
        <v>19</v>
      </c>
      <c r="N311" s="222" t="s">
        <v>43</v>
      </c>
      <c r="O311" s="86"/>
      <c r="P311" s="223">
        <f>O311*H311</f>
        <v>0</v>
      </c>
      <c r="Q311" s="223">
        <v>0</v>
      </c>
      <c r="R311" s="223">
        <f>Q311*H311</f>
        <v>0</v>
      </c>
      <c r="S311" s="223">
        <v>0</v>
      </c>
      <c r="T311" s="224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25" t="s">
        <v>170</v>
      </c>
      <c r="AT311" s="225" t="s">
        <v>165</v>
      </c>
      <c r="AU311" s="225" t="s">
        <v>79</v>
      </c>
      <c r="AY311" s="19" t="s">
        <v>163</v>
      </c>
      <c r="BE311" s="226">
        <f>IF(N311="základní",J311,0)</f>
        <v>0</v>
      </c>
      <c r="BF311" s="226">
        <f>IF(N311="snížená",J311,0)</f>
        <v>0</v>
      </c>
      <c r="BG311" s="226">
        <f>IF(N311="zákl. přenesená",J311,0)</f>
        <v>0</v>
      </c>
      <c r="BH311" s="226">
        <f>IF(N311="sníž. přenesená",J311,0)</f>
        <v>0</v>
      </c>
      <c r="BI311" s="226">
        <f>IF(N311="nulová",J311,0)</f>
        <v>0</v>
      </c>
      <c r="BJ311" s="19" t="s">
        <v>79</v>
      </c>
      <c r="BK311" s="226">
        <f>ROUND(I311*H311,2)</f>
        <v>0</v>
      </c>
      <c r="BL311" s="19" t="s">
        <v>170</v>
      </c>
      <c r="BM311" s="225" t="s">
        <v>1508</v>
      </c>
    </row>
    <row r="312" spans="1:47" s="2" customFormat="1" ht="12">
      <c r="A312" s="40"/>
      <c r="B312" s="41"/>
      <c r="C312" s="42"/>
      <c r="D312" s="227" t="s">
        <v>172</v>
      </c>
      <c r="E312" s="42"/>
      <c r="F312" s="228" t="s">
        <v>3473</v>
      </c>
      <c r="G312" s="42"/>
      <c r="H312" s="42"/>
      <c r="I312" s="229"/>
      <c r="J312" s="42"/>
      <c r="K312" s="42"/>
      <c r="L312" s="46"/>
      <c r="M312" s="230"/>
      <c r="N312" s="231"/>
      <c r="O312" s="86"/>
      <c r="P312" s="86"/>
      <c r="Q312" s="86"/>
      <c r="R312" s="86"/>
      <c r="S312" s="86"/>
      <c r="T312" s="87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T312" s="19" t="s">
        <v>172</v>
      </c>
      <c r="AU312" s="19" t="s">
        <v>79</v>
      </c>
    </row>
    <row r="313" spans="1:65" s="2" customFormat="1" ht="21.75" customHeight="1">
      <c r="A313" s="40"/>
      <c r="B313" s="41"/>
      <c r="C313" s="214" t="s">
        <v>864</v>
      </c>
      <c r="D313" s="214" t="s">
        <v>165</v>
      </c>
      <c r="E313" s="215" t="s">
        <v>3507</v>
      </c>
      <c r="F313" s="216" t="s">
        <v>3451</v>
      </c>
      <c r="G313" s="217" t="s">
        <v>232</v>
      </c>
      <c r="H313" s="218">
        <v>3</v>
      </c>
      <c r="I313" s="219"/>
      <c r="J313" s="220">
        <f>ROUND(I313*H313,2)</f>
        <v>0</v>
      </c>
      <c r="K313" s="216" t="s">
        <v>19</v>
      </c>
      <c r="L313" s="46"/>
      <c r="M313" s="221" t="s">
        <v>19</v>
      </c>
      <c r="N313" s="222" t="s">
        <v>43</v>
      </c>
      <c r="O313" s="86"/>
      <c r="P313" s="223">
        <f>O313*H313</f>
        <v>0</v>
      </c>
      <c r="Q313" s="223">
        <v>0</v>
      </c>
      <c r="R313" s="223">
        <f>Q313*H313</f>
        <v>0</v>
      </c>
      <c r="S313" s="223">
        <v>0</v>
      </c>
      <c r="T313" s="224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25" t="s">
        <v>170</v>
      </c>
      <c r="AT313" s="225" t="s">
        <v>165</v>
      </c>
      <c r="AU313" s="225" t="s">
        <v>79</v>
      </c>
      <c r="AY313" s="19" t="s">
        <v>163</v>
      </c>
      <c r="BE313" s="226">
        <f>IF(N313="základní",J313,0)</f>
        <v>0</v>
      </c>
      <c r="BF313" s="226">
        <f>IF(N313="snížená",J313,0)</f>
        <v>0</v>
      </c>
      <c r="BG313" s="226">
        <f>IF(N313="zákl. přenesená",J313,0)</f>
        <v>0</v>
      </c>
      <c r="BH313" s="226">
        <f>IF(N313="sníž. přenesená",J313,0)</f>
        <v>0</v>
      </c>
      <c r="BI313" s="226">
        <f>IF(N313="nulová",J313,0)</f>
        <v>0</v>
      </c>
      <c r="BJ313" s="19" t="s">
        <v>79</v>
      </c>
      <c r="BK313" s="226">
        <f>ROUND(I313*H313,2)</f>
        <v>0</v>
      </c>
      <c r="BL313" s="19" t="s">
        <v>170</v>
      </c>
      <c r="BM313" s="225" t="s">
        <v>2751</v>
      </c>
    </row>
    <row r="314" spans="1:47" s="2" customFormat="1" ht="12">
      <c r="A314" s="40"/>
      <c r="B314" s="41"/>
      <c r="C314" s="42"/>
      <c r="D314" s="227" t="s">
        <v>172</v>
      </c>
      <c r="E314" s="42"/>
      <c r="F314" s="228" t="s">
        <v>3451</v>
      </c>
      <c r="G314" s="42"/>
      <c r="H314" s="42"/>
      <c r="I314" s="229"/>
      <c r="J314" s="42"/>
      <c r="K314" s="42"/>
      <c r="L314" s="46"/>
      <c r="M314" s="230"/>
      <c r="N314" s="231"/>
      <c r="O314" s="86"/>
      <c r="P314" s="86"/>
      <c r="Q314" s="86"/>
      <c r="R314" s="86"/>
      <c r="S314" s="86"/>
      <c r="T314" s="87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T314" s="19" t="s">
        <v>172</v>
      </c>
      <c r="AU314" s="19" t="s">
        <v>79</v>
      </c>
    </row>
    <row r="315" spans="1:65" s="2" customFormat="1" ht="21.75" customHeight="1">
      <c r="A315" s="40"/>
      <c r="B315" s="41"/>
      <c r="C315" s="214" t="s">
        <v>872</v>
      </c>
      <c r="D315" s="214" t="s">
        <v>165</v>
      </c>
      <c r="E315" s="215" t="s">
        <v>3508</v>
      </c>
      <c r="F315" s="216" t="s">
        <v>3453</v>
      </c>
      <c r="G315" s="217" t="s">
        <v>232</v>
      </c>
      <c r="H315" s="218">
        <v>6</v>
      </c>
      <c r="I315" s="219"/>
      <c r="J315" s="220">
        <f>ROUND(I315*H315,2)</f>
        <v>0</v>
      </c>
      <c r="K315" s="216" t="s">
        <v>19</v>
      </c>
      <c r="L315" s="46"/>
      <c r="M315" s="221" t="s">
        <v>19</v>
      </c>
      <c r="N315" s="222" t="s">
        <v>43</v>
      </c>
      <c r="O315" s="86"/>
      <c r="P315" s="223">
        <f>O315*H315</f>
        <v>0</v>
      </c>
      <c r="Q315" s="223">
        <v>0</v>
      </c>
      <c r="R315" s="223">
        <f>Q315*H315</f>
        <v>0</v>
      </c>
      <c r="S315" s="223">
        <v>0</v>
      </c>
      <c r="T315" s="224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25" t="s">
        <v>170</v>
      </c>
      <c r="AT315" s="225" t="s">
        <v>165</v>
      </c>
      <c r="AU315" s="225" t="s">
        <v>79</v>
      </c>
      <c r="AY315" s="19" t="s">
        <v>163</v>
      </c>
      <c r="BE315" s="226">
        <f>IF(N315="základní",J315,0)</f>
        <v>0</v>
      </c>
      <c r="BF315" s="226">
        <f>IF(N315="snížená",J315,0)</f>
        <v>0</v>
      </c>
      <c r="BG315" s="226">
        <f>IF(N315="zákl. přenesená",J315,0)</f>
        <v>0</v>
      </c>
      <c r="BH315" s="226">
        <f>IF(N315="sníž. přenesená",J315,0)</f>
        <v>0</v>
      </c>
      <c r="BI315" s="226">
        <f>IF(N315="nulová",J315,0)</f>
        <v>0</v>
      </c>
      <c r="BJ315" s="19" t="s">
        <v>79</v>
      </c>
      <c r="BK315" s="226">
        <f>ROUND(I315*H315,2)</f>
        <v>0</v>
      </c>
      <c r="BL315" s="19" t="s">
        <v>170</v>
      </c>
      <c r="BM315" s="225" t="s">
        <v>2763</v>
      </c>
    </row>
    <row r="316" spans="1:47" s="2" customFormat="1" ht="12">
      <c r="A316" s="40"/>
      <c r="B316" s="41"/>
      <c r="C316" s="42"/>
      <c r="D316" s="227" t="s">
        <v>172</v>
      </c>
      <c r="E316" s="42"/>
      <c r="F316" s="228" t="s">
        <v>3453</v>
      </c>
      <c r="G316" s="42"/>
      <c r="H316" s="42"/>
      <c r="I316" s="229"/>
      <c r="J316" s="42"/>
      <c r="K316" s="42"/>
      <c r="L316" s="46"/>
      <c r="M316" s="230"/>
      <c r="N316" s="231"/>
      <c r="O316" s="86"/>
      <c r="P316" s="86"/>
      <c r="Q316" s="86"/>
      <c r="R316" s="86"/>
      <c r="S316" s="86"/>
      <c r="T316" s="87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T316" s="19" t="s">
        <v>172</v>
      </c>
      <c r="AU316" s="19" t="s">
        <v>79</v>
      </c>
    </row>
    <row r="317" spans="1:65" s="2" customFormat="1" ht="16.5" customHeight="1">
      <c r="A317" s="40"/>
      <c r="B317" s="41"/>
      <c r="C317" s="214" t="s">
        <v>879</v>
      </c>
      <c r="D317" s="214" t="s">
        <v>165</v>
      </c>
      <c r="E317" s="215" t="s">
        <v>3509</v>
      </c>
      <c r="F317" s="216" t="s">
        <v>3457</v>
      </c>
      <c r="G317" s="217" t="s">
        <v>1532</v>
      </c>
      <c r="H317" s="218">
        <v>2</v>
      </c>
      <c r="I317" s="219"/>
      <c r="J317" s="220">
        <f>ROUND(I317*H317,2)</f>
        <v>0</v>
      </c>
      <c r="K317" s="216" t="s">
        <v>19</v>
      </c>
      <c r="L317" s="46"/>
      <c r="M317" s="221" t="s">
        <v>19</v>
      </c>
      <c r="N317" s="222" t="s">
        <v>43</v>
      </c>
      <c r="O317" s="86"/>
      <c r="P317" s="223">
        <f>O317*H317</f>
        <v>0</v>
      </c>
      <c r="Q317" s="223">
        <v>0</v>
      </c>
      <c r="R317" s="223">
        <f>Q317*H317</f>
        <v>0</v>
      </c>
      <c r="S317" s="223">
        <v>0</v>
      </c>
      <c r="T317" s="224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25" t="s">
        <v>170</v>
      </c>
      <c r="AT317" s="225" t="s">
        <v>165</v>
      </c>
      <c r="AU317" s="225" t="s">
        <v>79</v>
      </c>
      <c r="AY317" s="19" t="s">
        <v>163</v>
      </c>
      <c r="BE317" s="226">
        <f>IF(N317="základní",J317,0)</f>
        <v>0</v>
      </c>
      <c r="BF317" s="226">
        <f>IF(N317="snížená",J317,0)</f>
        <v>0</v>
      </c>
      <c r="BG317" s="226">
        <f>IF(N317="zákl. přenesená",J317,0)</f>
        <v>0</v>
      </c>
      <c r="BH317" s="226">
        <f>IF(N317="sníž. přenesená",J317,0)</f>
        <v>0</v>
      </c>
      <c r="BI317" s="226">
        <f>IF(N317="nulová",J317,0)</f>
        <v>0</v>
      </c>
      <c r="BJ317" s="19" t="s">
        <v>79</v>
      </c>
      <c r="BK317" s="226">
        <f>ROUND(I317*H317,2)</f>
        <v>0</v>
      </c>
      <c r="BL317" s="19" t="s">
        <v>170</v>
      </c>
      <c r="BM317" s="225" t="s">
        <v>2775</v>
      </c>
    </row>
    <row r="318" spans="1:47" s="2" customFormat="1" ht="12">
      <c r="A318" s="40"/>
      <c r="B318" s="41"/>
      <c r="C318" s="42"/>
      <c r="D318" s="227" t="s">
        <v>172</v>
      </c>
      <c r="E318" s="42"/>
      <c r="F318" s="228" t="s">
        <v>3457</v>
      </c>
      <c r="G318" s="42"/>
      <c r="H318" s="42"/>
      <c r="I318" s="229"/>
      <c r="J318" s="42"/>
      <c r="K318" s="42"/>
      <c r="L318" s="46"/>
      <c r="M318" s="230"/>
      <c r="N318" s="231"/>
      <c r="O318" s="86"/>
      <c r="P318" s="86"/>
      <c r="Q318" s="86"/>
      <c r="R318" s="86"/>
      <c r="S318" s="86"/>
      <c r="T318" s="87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T318" s="19" t="s">
        <v>172</v>
      </c>
      <c r="AU318" s="19" t="s">
        <v>79</v>
      </c>
    </row>
    <row r="319" spans="1:65" s="2" customFormat="1" ht="16.5" customHeight="1">
      <c r="A319" s="40"/>
      <c r="B319" s="41"/>
      <c r="C319" s="214" t="s">
        <v>886</v>
      </c>
      <c r="D319" s="214" t="s">
        <v>165</v>
      </c>
      <c r="E319" s="215" t="s">
        <v>3510</v>
      </c>
      <c r="F319" s="216" t="s">
        <v>3459</v>
      </c>
      <c r="G319" s="217" t="s">
        <v>1532</v>
      </c>
      <c r="H319" s="218">
        <v>2</v>
      </c>
      <c r="I319" s="219"/>
      <c r="J319" s="220">
        <f>ROUND(I319*H319,2)</f>
        <v>0</v>
      </c>
      <c r="K319" s="216" t="s">
        <v>19</v>
      </c>
      <c r="L319" s="46"/>
      <c r="M319" s="221" t="s">
        <v>19</v>
      </c>
      <c r="N319" s="222" t="s">
        <v>43</v>
      </c>
      <c r="O319" s="86"/>
      <c r="P319" s="223">
        <f>O319*H319</f>
        <v>0</v>
      </c>
      <c r="Q319" s="223">
        <v>0</v>
      </c>
      <c r="R319" s="223">
        <f>Q319*H319</f>
        <v>0</v>
      </c>
      <c r="S319" s="223">
        <v>0</v>
      </c>
      <c r="T319" s="224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25" t="s">
        <v>170</v>
      </c>
      <c r="AT319" s="225" t="s">
        <v>165</v>
      </c>
      <c r="AU319" s="225" t="s">
        <v>79</v>
      </c>
      <c r="AY319" s="19" t="s">
        <v>163</v>
      </c>
      <c r="BE319" s="226">
        <f>IF(N319="základní",J319,0)</f>
        <v>0</v>
      </c>
      <c r="BF319" s="226">
        <f>IF(N319="snížená",J319,0)</f>
        <v>0</v>
      </c>
      <c r="BG319" s="226">
        <f>IF(N319="zákl. přenesená",J319,0)</f>
        <v>0</v>
      </c>
      <c r="BH319" s="226">
        <f>IF(N319="sníž. přenesená",J319,0)</f>
        <v>0</v>
      </c>
      <c r="BI319" s="226">
        <f>IF(N319="nulová",J319,0)</f>
        <v>0</v>
      </c>
      <c r="BJ319" s="19" t="s">
        <v>79</v>
      </c>
      <c r="BK319" s="226">
        <f>ROUND(I319*H319,2)</f>
        <v>0</v>
      </c>
      <c r="BL319" s="19" t="s">
        <v>170</v>
      </c>
      <c r="BM319" s="225" t="s">
        <v>2787</v>
      </c>
    </row>
    <row r="320" spans="1:47" s="2" customFormat="1" ht="12">
      <c r="A320" s="40"/>
      <c r="B320" s="41"/>
      <c r="C320" s="42"/>
      <c r="D320" s="227" t="s">
        <v>172</v>
      </c>
      <c r="E320" s="42"/>
      <c r="F320" s="228" t="s">
        <v>3459</v>
      </c>
      <c r="G320" s="42"/>
      <c r="H320" s="42"/>
      <c r="I320" s="229"/>
      <c r="J320" s="42"/>
      <c r="K320" s="42"/>
      <c r="L320" s="46"/>
      <c r="M320" s="230"/>
      <c r="N320" s="231"/>
      <c r="O320" s="86"/>
      <c r="P320" s="86"/>
      <c r="Q320" s="86"/>
      <c r="R320" s="86"/>
      <c r="S320" s="86"/>
      <c r="T320" s="87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9" t="s">
        <v>172</v>
      </c>
      <c r="AU320" s="19" t="s">
        <v>79</v>
      </c>
    </row>
    <row r="321" spans="1:65" s="2" customFormat="1" ht="21.75" customHeight="1">
      <c r="A321" s="40"/>
      <c r="B321" s="41"/>
      <c r="C321" s="214" t="s">
        <v>894</v>
      </c>
      <c r="D321" s="214" t="s">
        <v>165</v>
      </c>
      <c r="E321" s="215" t="s">
        <v>3511</v>
      </c>
      <c r="F321" s="216" t="s">
        <v>3512</v>
      </c>
      <c r="G321" s="217" t="s">
        <v>1532</v>
      </c>
      <c r="H321" s="218">
        <v>2</v>
      </c>
      <c r="I321" s="219"/>
      <c r="J321" s="220">
        <f>ROUND(I321*H321,2)</f>
        <v>0</v>
      </c>
      <c r="K321" s="216" t="s">
        <v>19</v>
      </c>
      <c r="L321" s="46"/>
      <c r="M321" s="221" t="s">
        <v>19</v>
      </c>
      <c r="N321" s="222" t="s">
        <v>43</v>
      </c>
      <c r="O321" s="86"/>
      <c r="P321" s="223">
        <f>O321*H321</f>
        <v>0</v>
      </c>
      <c r="Q321" s="223">
        <v>0</v>
      </c>
      <c r="R321" s="223">
        <f>Q321*H321</f>
        <v>0</v>
      </c>
      <c r="S321" s="223">
        <v>0</v>
      </c>
      <c r="T321" s="224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25" t="s">
        <v>170</v>
      </c>
      <c r="AT321" s="225" t="s">
        <v>165</v>
      </c>
      <c r="AU321" s="225" t="s">
        <v>79</v>
      </c>
      <c r="AY321" s="19" t="s">
        <v>163</v>
      </c>
      <c r="BE321" s="226">
        <f>IF(N321="základní",J321,0)</f>
        <v>0</v>
      </c>
      <c r="BF321" s="226">
        <f>IF(N321="snížená",J321,0)</f>
        <v>0</v>
      </c>
      <c r="BG321" s="226">
        <f>IF(N321="zákl. přenesená",J321,0)</f>
        <v>0</v>
      </c>
      <c r="BH321" s="226">
        <f>IF(N321="sníž. přenesená",J321,0)</f>
        <v>0</v>
      </c>
      <c r="BI321" s="226">
        <f>IF(N321="nulová",J321,0)</f>
        <v>0</v>
      </c>
      <c r="BJ321" s="19" t="s">
        <v>79</v>
      </c>
      <c r="BK321" s="226">
        <f>ROUND(I321*H321,2)</f>
        <v>0</v>
      </c>
      <c r="BL321" s="19" t="s">
        <v>170</v>
      </c>
      <c r="BM321" s="225" t="s">
        <v>2796</v>
      </c>
    </row>
    <row r="322" spans="1:47" s="2" customFormat="1" ht="12">
      <c r="A322" s="40"/>
      <c r="B322" s="41"/>
      <c r="C322" s="42"/>
      <c r="D322" s="227" t="s">
        <v>172</v>
      </c>
      <c r="E322" s="42"/>
      <c r="F322" s="228" t="s">
        <v>3512</v>
      </c>
      <c r="G322" s="42"/>
      <c r="H322" s="42"/>
      <c r="I322" s="229"/>
      <c r="J322" s="42"/>
      <c r="K322" s="42"/>
      <c r="L322" s="46"/>
      <c r="M322" s="230"/>
      <c r="N322" s="231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172</v>
      </c>
      <c r="AU322" s="19" t="s">
        <v>79</v>
      </c>
    </row>
    <row r="323" spans="1:65" s="2" customFormat="1" ht="16.5" customHeight="1">
      <c r="A323" s="40"/>
      <c r="B323" s="41"/>
      <c r="C323" s="214" t="s">
        <v>901</v>
      </c>
      <c r="D323" s="214" t="s">
        <v>165</v>
      </c>
      <c r="E323" s="215" t="s">
        <v>3513</v>
      </c>
      <c r="F323" s="216" t="s">
        <v>3461</v>
      </c>
      <c r="G323" s="217" t="s">
        <v>1532</v>
      </c>
      <c r="H323" s="218">
        <v>4</v>
      </c>
      <c r="I323" s="219"/>
      <c r="J323" s="220">
        <f>ROUND(I323*H323,2)</f>
        <v>0</v>
      </c>
      <c r="K323" s="216" t="s">
        <v>19</v>
      </c>
      <c r="L323" s="46"/>
      <c r="M323" s="221" t="s">
        <v>19</v>
      </c>
      <c r="N323" s="222" t="s">
        <v>43</v>
      </c>
      <c r="O323" s="86"/>
      <c r="P323" s="223">
        <f>O323*H323</f>
        <v>0</v>
      </c>
      <c r="Q323" s="223">
        <v>0</v>
      </c>
      <c r="R323" s="223">
        <f>Q323*H323</f>
        <v>0</v>
      </c>
      <c r="S323" s="223">
        <v>0</v>
      </c>
      <c r="T323" s="224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25" t="s">
        <v>170</v>
      </c>
      <c r="AT323" s="225" t="s">
        <v>165</v>
      </c>
      <c r="AU323" s="225" t="s">
        <v>79</v>
      </c>
      <c r="AY323" s="19" t="s">
        <v>163</v>
      </c>
      <c r="BE323" s="226">
        <f>IF(N323="základní",J323,0)</f>
        <v>0</v>
      </c>
      <c r="BF323" s="226">
        <f>IF(N323="snížená",J323,0)</f>
        <v>0</v>
      </c>
      <c r="BG323" s="226">
        <f>IF(N323="zákl. přenesená",J323,0)</f>
        <v>0</v>
      </c>
      <c r="BH323" s="226">
        <f>IF(N323="sníž. přenesená",J323,0)</f>
        <v>0</v>
      </c>
      <c r="BI323" s="226">
        <f>IF(N323="nulová",J323,0)</f>
        <v>0</v>
      </c>
      <c r="BJ323" s="19" t="s">
        <v>79</v>
      </c>
      <c r="BK323" s="226">
        <f>ROUND(I323*H323,2)</f>
        <v>0</v>
      </c>
      <c r="BL323" s="19" t="s">
        <v>170</v>
      </c>
      <c r="BM323" s="225" t="s">
        <v>2805</v>
      </c>
    </row>
    <row r="324" spans="1:47" s="2" customFormat="1" ht="12">
      <c r="A324" s="40"/>
      <c r="B324" s="41"/>
      <c r="C324" s="42"/>
      <c r="D324" s="227" t="s">
        <v>172</v>
      </c>
      <c r="E324" s="42"/>
      <c r="F324" s="228" t="s">
        <v>3461</v>
      </c>
      <c r="G324" s="42"/>
      <c r="H324" s="42"/>
      <c r="I324" s="229"/>
      <c r="J324" s="42"/>
      <c r="K324" s="42"/>
      <c r="L324" s="46"/>
      <c r="M324" s="230"/>
      <c r="N324" s="231"/>
      <c r="O324" s="86"/>
      <c r="P324" s="86"/>
      <c r="Q324" s="86"/>
      <c r="R324" s="86"/>
      <c r="S324" s="86"/>
      <c r="T324" s="87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T324" s="19" t="s">
        <v>172</v>
      </c>
      <c r="AU324" s="19" t="s">
        <v>79</v>
      </c>
    </row>
    <row r="325" spans="1:65" s="2" customFormat="1" ht="16.5" customHeight="1">
      <c r="A325" s="40"/>
      <c r="B325" s="41"/>
      <c r="C325" s="214" t="s">
        <v>905</v>
      </c>
      <c r="D325" s="214" t="s">
        <v>165</v>
      </c>
      <c r="E325" s="215" t="s">
        <v>3514</v>
      </c>
      <c r="F325" s="216" t="s">
        <v>3482</v>
      </c>
      <c r="G325" s="217" t="s">
        <v>2778</v>
      </c>
      <c r="H325" s="218">
        <v>5</v>
      </c>
      <c r="I325" s="219"/>
      <c r="J325" s="220">
        <f>ROUND(I325*H325,2)</f>
        <v>0</v>
      </c>
      <c r="K325" s="216" t="s">
        <v>19</v>
      </c>
      <c r="L325" s="46"/>
      <c r="M325" s="221" t="s">
        <v>19</v>
      </c>
      <c r="N325" s="222" t="s">
        <v>43</v>
      </c>
      <c r="O325" s="86"/>
      <c r="P325" s="223">
        <f>O325*H325</f>
        <v>0</v>
      </c>
      <c r="Q325" s="223">
        <v>0</v>
      </c>
      <c r="R325" s="223">
        <f>Q325*H325</f>
        <v>0</v>
      </c>
      <c r="S325" s="223">
        <v>0</v>
      </c>
      <c r="T325" s="224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25" t="s">
        <v>170</v>
      </c>
      <c r="AT325" s="225" t="s">
        <v>165</v>
      </c>
      <c r="AU325" s="225" t="s">
        <v>79</v>
      </c>
      <c r="AY325" s="19" t="s">
        <v>163</v>
      </c>
      <c r="BE325" s="226">
        <f>IF(N325="základní",J325,0)</f>
        <v>0</v>
      </c>
      <c r="BF325" s="226">
        <f>IF(N325="snížená",J325,0)</f>
        <v>0</v>
      </c>
      <c r="BG325" s="226">
        <f>IF(N325="zákl. přenesená",J325,0)</f>
        <v>0</v>
      </c>
      <c r="BH325" s="226">
        <f>IF(N325="sníž. přenesená",J325,0)</f>
        <v>0</v>
      </c>
      <c r="BI325" s="226">
        <f>IF(N325="nulová",J325,0)</f>
        <v>0</v>
      </c>
      <c r="BJ325" s="19" t="s">
        <v>79</v>
      </c>
      <c r="BK325" s="226">
        <f>ROUND(I325*H325,2)</f>
        <v>0</v>
      </c>
      <c r="BL325" s="19" t="s">
        <v>170</v>
      </c>
      <c r="BM325" s="225" t="s">
        <v>2815</v>
      </c>
    </row>
    <row r="326" spans="1:47" s="2" customFormat="1" ht="12">
      <c r="A326" s="40"/>
      <c r="B326" s="41"/>
      <c r="C326" s="42"/>
      <c r="D326" s="227" t="s">
        <v>172</v>
      </c>
      <c r="E326" s="42"/>
      <c r="F326" s="228" t="s">
        <v>3482</v>
      </c>
      <c r="G326" s="42"/>
      <c r="H326" s="42"/>
      <c r="I326" s="229"/>
      <c r="J326" s="42"/>
      <c r="K326" s="42"/>
      <c r="L326" s="46"/>
      <c r="M326" s="230"/>
      <c r="N326" s="231"/>
      <c r="O326" s="86"/>
      <c r="P326" s="86"/>
      <c r="Q326" s="86"/>
      <c r="R326" s="86"/>
      <c r="S326" s="86"/>
      <c r="T326" s="87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T326" s="19" t="s">
        <v>172</v>
      </c>
      <c r="AU326" s="19" t="s">
        <v>79</v>
      </c>
    </row>
    <row r="327" spans="1:63" s="12" customFormat="1" ht="25.9" customHeight="1">
      <c r="A327" s="12"/>
      <c r="B327" s="198"/>
      <c r="C327" s="199"/>
      <c r="D327" s="200" t="s">
        <v>71</v>
      </c>
      <c r="E327" s="201" t="s">
        <v>3515</v>
      </c>
      <c r="F327" s="201" t="s">
        <v>3516</v>
      </c>
      <c r="G327" s="199"/>
      <c r="H327" s="199"/>
      <c r="I327" s="202"/>
      <c r="J327" s="203">
        <f>BK327</f>
        <v>0</v>
      </c>
      <c r="K327" s="199"/>
      <c r="L327" s="204"/>
      <c r="M327" s="205"/>
      <c r="N327" s="206"/>
      <c r="O327" s="206"/>
      <c r="P327" s="207">
        <f>SUM(P328:P345)</f>
        <v>0</v>
      </c>
      <c r="Q327" s="206"/>
      <c r="R327" s="207">
        <f>SUM(R328:R345)</f>
        <v>0</v>
      </c>
      <c r="S327" s="206"/>
      <c r="T327" s="208">
        <f>SUM(T328:T345)</f>
        <v>0</v>
      </c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R327" s="209" t="s">
        <v>79</v>
      </c>
      <c r="AT327" s="210" t="s">
        <v>71</v>
      </c>
      <c r="AU327" s="210" t="s">
        <v>72</v>
      </c>
      <c r="AY327" s="209" t="s">
        <v>163</v>
      </c>
      <c r="BK327" s="211">
        <f>SUM(BK328:BK345)</f>
        <v>0</v>
      </c>
    </row>
    <row r="328" spans="1:65" s="2" customFormat="1" ht="49.05" customHeight="1">
      <c r="A328" s="40"/>
      <c r="B328" s="41"/>
      <c r="C328" s="214" t="s">
        <v>910</v>
      </c>
      <c r="D328" s="214" t="s">
        <v>165</v>
      </c>
      <c r="E328" s="215" t="s">
        <v>3517</v>
      </c>
      <c r="F328" s="216" t="s">
        <v>3518</v>
      </c>
      <c r="G328" s="217" t="s">
        <v>1532</v>
      </c>
      <c r="H328" s="218">
        <v>1</v>
      </c>
      <c r="I328" s="219"/>
      <c r="J328" s="220">
        <f>ROUND(I328*H328,2)</f>
        <v>0</v>
      </c>
      <c r="K328" s="216" t="s">
        <v>19</v>
      </c>
      <c r="L328" s="46"/>
      <c r="M328" s="221" t="s">
        <v>19</v>
      </c>
      <c r="N328" s="222" t="s">
        <v>43</v>
      </c>
      <c r="O328" s="86"/>
      <c r="P328" s="223">
        <f>O328*H328</f>
        <v>0</v>
      </c>
      <c r="Q328" s="223">
        <v>0</v>
      </c>
      <c r="R328" s="223">
        <f>Q328*H328</f>
        <v>0</v>
      </c>
      <c r="S328" s="223">
        <v>0</v>
      </c>
      <c r="T328" s="224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25" t="s">
        <v>170</v>
      </c>
      <c r="AT328" s="225" t="s">
        <v>165</v>
      </c>
      <c r="AU328" s="225" t="s">
        <v>79</v>
      </c>
      <c r="AY328" s="19" t="s">
        <v>163</v>
      </c>
      <c r="BE328" s="226">
        <f>IF(N328="základní",J328,0)</f>
        <v>0</v>
      </c>
      <c r="BF328" s="226">
        <f>IF(N328="snížená",J328,0)</f>
        <v>0</v>
      </c>
      <c r="BG328" s="226">
        <f>IF(N328="zákl. přenesená",J328,0)</f>
        <v>0</v>
      </c>
      <c r="BH328" s="226">
        <f>IF(N328="sníž. přenesená",J328,0)</f>
        <v>0</v>
      </c>
      <c r="BI328" s="226">
        <f>IF(N328="nulová",J328,0)</f>
        <v>0</v>
      </c>
      <c r="BJ328" s="19" t="s">
        <v>79</v>
      </c>
      <c r="BK328" s="226">
        <f>ROUND(I328*H328,2)</f>
        <v>0</v>
      </c>
      <c r="BL328" s="19" t="s">
        <v>170</v>
      </c>
      <c r="BM328" s="225" t="s">
        <v>2828</v>
      </c>
    </row>
    <row r="329" spans="1:47" s="2" customFormat="1" ht="12">
      <c r="A329" s="40"/>
      <c r="B329" s="41"/>
      <c r="C329" s="42"/>
      <c r="D329" s="227" t="s">
        <v>172</v>
      </c>
      <c r="E329" s="42"/>
      <c r="F329" s="228" t="s">
        <v>3519</v>
      </c>
      <c r="G329" s="42"/>
      <c r="H329" s="42"/>
      <c r="I329" s="229"/>
      <c r="J329" s="42"/>
      <c r="K329" s="42"/>
      <c r="L329" s="46"/>
      <c r="M329" s="230"/>
      <c r="N329" s="231"/>
      <c r="O329" s="86"/>
      <c r="P329" s="86"/>
      <c r="Q329" s="86"/>
      <c r="R329" s="86"/>
      <c r="S329" s="86"/>
      <c r="T329" s="87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T329" s="19" t="s">
        <v>172</v>
      </c>
      <c r="AU329" s="19" t="s">
        <v>79</v>
      </c>
    </row>
    <row r="330" spans="1:65" s="2" customFormat="1" ht="16.5" customHeight="1">
      <c r="A330" s="40"/>
      <c r="B330" s="41"/>
      <c r="C330" s="214" t="s">
        <v>914</v>
      </c>
      <c r="D330" s="214" t="s">
        <v>165</v>
      </c>
      <c r="E330" s="215" t="s">
        <v>3520</v>
      </c>
      <c r="F330" s="216" t="s">
        <v>3445</v>
      </c>
      <c r="G330" s="217" t="s">
        <v>1532</v>
      </c>
      <c r="H330" s="218">
        <v>1</v>
      </c>
      <c r="I330" s="219"/>
      <c r="J330" s="220">
        <f>ROUND(I330*H330,2)</f>
        <v>0</v>
      </c>
      <c r="K330" s="216" t="s">
        <v>19</v>
      </c>
      <c r="L330" s="46"/>
      <c r="M330" s="221" t="s">
        <v>19</v>
      </c>
      <c r="N330" s="222" t="s">
        <v>43</v>
      </c>
      <c r="O330" s="86"/>
      <c r="P330" s="223">
        <f>O330*H330</f>
        <v>0</v>
      </c>
      <c r="Q330" s="223">
        <v>0</v>
      </c>
      <c r="R330" s="223">
        <f>Q330*H330</f>
        <v>0</v>
      </c>
      <c r="S330" s="223">
        <v>0</v>
      </c>
      <c r="T330" s="224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25" t="s">
        <v>170</v>
      </c>
      <c r="AT330" s="225" t="s">
        <v>165</v>
      </c>
      <c r="AU330" s="225" t="s">
        <v>79</v>
      </c>
      <c r="AY330" s="19" t="s">
        <v>163</v>
      </c>
      <c r="BE330" s="226">
        <f>IF(N330="základní",J330,0)</f>
        <v>0</v>
      </c>
      <c r="BF330" s="226">
        <f>IF(N330="snížená",J330,0)</f>
        <v>0</v>
      </c>
      <c r="BG330" s="226">
        <f>IF(N330="zákl. přenesená",J330,0)</f>
        <v>0</v>
      </c>
      <c r="BH330" s="226">
        <f>IF(N330="sníž. přenesená",J330,0)</f>
        <v>0</v>
      </c>
      <c r="BI330" s="226">
        <f>IF(N330="nulová",J330,0)</f>
        <v>0</v>
      </c>
      <c r="BJ330" s="19" t="s">
        <v>79</v>
      </c>
      <c r="BK330" s="226">
        <f>ROUND(I330*H330,2)</f>
        <v>0</v>
      </c>
      <c r="BL330" s="19" t="s">
        <v>170</v>
      </c>
      <c r="BM330" s="225" t="s">
        <v>2836</v>
      </c>
    </row>
    <row r="331" spans="1:47" s="2" customFormat="1" ht="12">
      <c r="A331" s="40"/>
      <c r="B331" s="41"/>
      <c r="C331" s="42"/>
      <c r="D331" s="227" t="s">
        <v>172</v>
      </c>
      <c r="E331" s="42"/>
      <c r="F331" s="228" t="s">
        <v>3445</v>
      </c>
      <c r="G331" s="42"/>
      <c r="H331" s="42"/>
      <c r="I331" s="229"/>
      <c r="J331" s="42"/>
      <c r="K331" s="42"/>
      <c r="L331" s="46"/>
      <c r="M331" s="230"/>
      <c r="N331" s="231"/>
      <c r="O331" s="86"/>
      <c r="P331" s="86"/>
      <c r="Q331" s="86"/>
      <c r="R331" s="86"/>
      <c r="S331" s="86"/>
      <c r="T331" s="87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T331" s="19" t="s">
        <v>172</v>
      </c>
      <c r="AU331" s="19" t="s">
        <v>79</v>
      </c>
    </row>
    <row r="332" spans="1:65" s="2" customFormat="1" ht="16.5" customHeight="1">
      <c r="A332" s="40"/>
      <c r="B332" s="41"/>
      <c r="C332" s="214" t="s">
        <v>919</v>
      </c>
      <c r="D332" s="214" t="s">
        <v>165</v>
      </c>
      <c r="E332" s="215" t="s">
        <v>3521</v>
      </c>
      <c r="F332" s="216" t="s">
        <v>3447</v>
      </c>
      <c r="G332" s="217" t="s">
        <v>1532</v>
      </c>
      <c r="H332" s="218">
        <v>2</v>
      </c>
      <c r="I332" s="219"/>
      <c r="J332" s="220">
        <f>ROUND(I332*H332,2)</f>
        <v>0</v>
      </c>
      <c r="K332" s="216" t="s">
        <v>19</v>
      </c>
      <c r="L332" s="46"/>
      <c r="M332" s="221" t="s">
        <v>19</v>
      </c>
      <c r="N332" s="222" t="s">
        <v>43</v>
      </c>
      <c r="O332" s="86"/>
      <c r="P332" s="223">
        <f>O332*H332</f>
        <v>0</v>
      </c>
      <c r="Q332" s="223">
        <v>0</v>
      </c>
      <c r="R332" s="223">
        <f>Q332*H332</f>
        <v>0</v>
      </c>
      <c r="S332" s="223">
        <v>0</v>
      </c>
      <c r="T332" s="224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25" t="s">
        <v>170</v>
      </c>
      <c r="AT332" s="225" t="s">
        <v>165</v>
      </c>
      <c r="AU332" s="225" t="s">
        <v>79</v>
      </c>
      <c r="AY332" s="19" t="s">
        <v>163</v>
      </c>
      <c r="BE332" s="226">
        <f>IF(N332="základní",J332,0)</f>
        <v>0</v>
      </c>
      <c r="BF332" s="226">
        <f>IF(N332="snížená",J332,0)</f>
        <v>0</v>
      </c>
      <c r="BG332" s="226">
        <f>IF(N332="zákl. přenesená",J332,0)</f>
        <v>0</v>
      </c>
      <c r="BH332" s="226">
        <f>IF(N332="sníž. přenesená",J332,0)</f>
        <v>0</v>
      </c>
      <c r="BI332" s="226">
        <f>IF(N332="nulová",J332,0)</f>
        <v>0</v>
      </c>
      <c r="BJ332" s="19" t="s">
        <v>79</v>
      </c>
      <c r="BK332" s="226">
        <f>ROUND(I332*H332,2)</f>
        <v>0</v>
      </c>
      <c r="BL332" s="19" t="s">
        <v>170</v>
      </c>
      <c r="BM332" s="225" t="s">
        <v>2849</v>
      </c>
    </row>
    <row r="333" spans="1:47" s="2" customFormat="1" ht="12">
      <c r="A333" s="40"/>
      <c r="B333" s="41"/>
      <c r="C333" s="42"/>
      <c r="D333" s="227" t="s">
        <v>172</v>
      </c>
      <c r="E333" s="42"/>
      <c r="F333" s="228" t="s">
        <v>3447</v>
      </c>
      <c r="G333" s="42"/>
      <c r="H333" s="42"/>
      <c r="I333" s="229"/>
      <c r="J333" s="42"/>
      <c r="K333" s="42"/>
      <c r="L333" s="46"/>
      <c r="M333" s="230"/>
      <c r="N333" s="231"/>
      <c r="O333" s="86"/>
      <c r="P333" s="86"/>
      <c r="Q333" s="86"/>
      <c r="R333" s="86"/>
      <c r="S333" s="86"/>
      <c r="T333" s="87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T333" s="19" t="s">
        <v>172</v>
      </c>
      <c r="AU333" s="19" t="s">
        <v>79</v>
      </c>
    </row>
    <row r="334" spans="1:65" s="2" customFormat="1" ht="16.5" customHeight="1">
      <c r="A334" s="40"/>
      <c r="B334" s="41"/>
      <c r="C334" s="214" t="s">
        <v>923</v>
      </c>
      <c r="D334" s="214" t="s">
        <v>165</v>
      </c>
      <c r="E334" s="215" t="s">
        <v>3522</v>
      </c>
      <c r="F334" s="216" t="s">
        <v>3449</v>
      </c>
      <c r="G334" s="217" t="s">
        <v>1532</v>
      </c>
      <c r="H334" s="218">
        <v>1</v>
      </c>
      <c r="I334" s="219"/>
      <c r="J334" s="220">
        <f>ROUND(I334*H334,2)</f>
        <v>0</v>
      </c>
      <c r="K334" s="216" t="s">
        <v>19</v>
      </c>
      <c r="L334" s="46"/>
      <c r="M334" s="221" t="s">
        <v>19</v>
      </c>
      <c r="N334" s="222" t="s">
        <v>43</v>
      </c>
      <c r="O334" s="86"/>
      <c r="P334" s="223">
        <f>O334*H334</f>
        <v>0</v>
      </c>
      <c r="Q334" s="223">
        <v>0</v>
      </c>
      <c r="R334" s="223">
        <f>Q334*H334</f>
        <v>0</v>
      </c>
      <c r="S334" s="223">
        <v>0</v>
      </c>
      <c r="T334" s="224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25" t="s">
        <v>170</v>
      </c>
      <c r="AT334" s="225" t="s">
        <v>165</v>
      </c>
      <c r="AU334" s="225" t="s">
        <v>79</v>
      </c>
      <c r="AY334" s="19" t="s">
        <v>163</v>
      </c>
      <c r="BE334" s="226">
        <f>IF(N334="základní",J334,0)</f>
        <v>0</v>
      </c>
      <c r="BF334" s="226">
        <f>IF(N334="snížená",J334,0)</f>
        <v>0</v>
      </c>
      <c r="BG334" s="226">
        <f>IF(N334="zákl. přenesená",J334,0)</f>
        <v>0</v>
      </c>
      <c r="BH334" s="226">
        <f>IF(N334="sníž. přenesená",J334,0)</f>
        <v>0</v>
      </c>
      <c r="BI334" s="226">
        <f>IF(N334="nulová",J334,0)</f>
        <v>0</v>
      </c>
      <c r="BJ334" s="19" t="s">
        <v>79</v>
      </c>
      <c r="BK334" s="226">
        <f>ROUND(I334*H334,2)</f>
        <v>0</v>
      </c>
      <c r="BL334" s="19" t="s">
        <v>170</v>
      </c>
      <c r="BM334" s="225" t="s">
        <v>2862</v>
      </c>
    </row>
    <row r="335" spans="1:47" s="2" customFormat="1" ht="12">
      <c r="A335" s="40"/>
      <c r="B335" s="41"/>
      <c r="C335" s="42"/>
      <c r="D335" s="227" t="s">
        <v>172</v>
      </c>
      <c r="E335" s="42"/>
      <c r="F335" s="228" t="s">
        <v>3449</v>
      </c>
      <c r="G335" s="42"/>
      <c r="H335" s="42"/>
      <c r="I335" s="229"/>
      <c r="J335" s="42"/>
      <c r="K335" s="42"/>
      <c r="L335" s="46"/>
      <c r="M335" s="230"/>
      <c r="N335" s="231"/>
      <c r="O335" s="86"/>
      <c r="P335" s="86"/>
      <c r="Q335" s="86"/>
      <c r="R335" s="86"/>
      <c r="S335" s="86"/>
      <c r="T335" s="87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9" t="s">
        <v>172</v>
      </c>
      <c r="AU335" s="19" t="s">
        <v>79</v>
      </c>
    </row>
    <row r="336" spans="1:65" s="2" customFormat="1" ht="21.75" customHeight="1">
      <c r="A336" s="40"/>
      <c r="B336" s="41"/>
      <c r="C336" s="214" t="s">
        <v>927</v>
      </c>
      <c r="D336" s="214" t="s">
        <v>165</v>
      </c>
      <c r="E336" s="215" t="s">
        <v>3523</v>
      </c>
      <c r="F336" s="216" t="s">
        <v>3453</v>
      </c>
      <c r="G336" s="217" t="s">
        <v>232</v>
      </c>
      <c r="H336" s="218">
        <v>9</v>
      </c>
      <c r="I336" s="219"/>
      <c r="J336" s="220">
        <f>ROUND(I336*H336,2)</f>
        <v>0</v>
      </c>
      <c r="K336" s="216" t="s">
        <v>19</v>
      </c>
      <c r="L336" s="46"/>
      <c r="M336" s="221" t="s">
        <v>19</v>
      </c>
      <c r="N336" s="222" t="s">
        <v>43</v>
      </c>
      <c r="O336" s="86"/>
      <c r="P336" s="223">
        <f>O336*H336</f>
        <v>0</v>
      </c>
      <c r="Q336" s="223">
        <v>0</v>
      </c>
      <c r="R336" s="223">
        <f>Q336*H336</f>
        <v>0</v>
      </c>
      <c r="S336" s="223">
        <v>0</v>
      </c>
      <c r="T336" s="224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25" t="s">
        <v>170</v>
      </c>
      <c r="AT336" s="225" t="s">
        <v>165</v>
      </c>
      <c r="AU336" s="225" t="s">
        <v>79</v>
      </c>
      <c r="AY336" s="19" t="s">
        <v>163</v>
      </c>
      <c r="BE336" s="226">
        <f>IF(N336="základní",J336,0)</f>
        <v>0</v>
      </c>
      <c r="BF336" s="226">
        <f>IF(N336="snížená",J336,0)</f>
        <v>0</v>
      </c>
      <c r="BG336" s="226">
        <f>IF(N336="zákl. přenesená",J336,0)</f>
        <v>0</v>
      </c>
      <c r="BH336" s="226">
        <f>IF(N336="sníž. přenesená",J336,0)</f>
        <v>0</v>
      </c>
      <c r="BI336" s="226">
        <f>IF(N336="nulová",J336,0)</f>
        <v>0</v>
      </c>
      <c r="BJ336" s="19" t="s">
        <v>79</v>
      </c>
      <c r="BK336" s="226">
        <f>ROUND(I336*H336,2)</f>
        <v>0</v>
      </c>
      <c r="BL336" s="19" t="s">
        <v>170</v>
      </c>
      <c r="BM336" s="225" t="s">
        <v>2872</v>
      </c>
    </row>
    <row r="337" spans="1:47" s="2" customFormat="1" ht="12">
      <c r="A337" s="40"/>
      <c r="B337" s="41"/>
      <c r="C337" s="42"/>
      <c r="D337" s="227" t="s">
        <v>172</v>
      </c>
      <c r="E337" s="42"/>
      <c r="F337" s="228" t="s">
        <v>3453</v>
      </c>
      <c r="G337" s="42"/>
      <c r="H337" s="42"/>
      <c r="I337" s="229"/>
      <c r="J337" s="42"/>
      <c r="K337" s="42"/>
      <c r="L337" s="46"/>
      <c r="M337" s="230"/>
      <c r="N337" s="231"/>
      <c r="O337" s="86"/>
      <c r="P337" s="86"/>
      <c r="Q337" s="86"/>
      <c r="R337" s="86"/>
      <c r="S337" s="86"/>
      <c r="T337" s="87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T337" s="19" t="s">
        <v>172</v>
      </c>
      <c r="AU337" s="19" t="s">
        <v>79</v>
      </c>
    </row>
    <row r="338" spans="1:65" s="2" customFormat="1" ht="21.75" customHeight="1">
      <c r="A338" s="40"/>
      <c r="B338" s="41"/>
      <c r="C338" s="214" t="s">
        <v>931</v>
      </c>
      <c r="D338" s="214" t="s">
        <v>165</v>
      </c>
      <c r="E338" s="215" t="s">
        <v>3524</v>
      </c>
      <c r="F338" s="216" t="s">
        <v>3455</v>
      </c>
      <c r="G338" s="217" t="s">
        <v>232</v>
      </c>
      <c r="H338" s="218">
        <v>18</v>
      </c>
      <c r="I338" s="219"/>
      <c r="J338" s="220">
        <f>ROUND(I338*H338,2)</f>
        <v>0</v>
      </c>
      <c r="K338" s="216" t="s">
        <v>19</v>
      </c>
      <c r="L338" s="46"/>
      <c r="M338" s="221" t="s">
        <v>19</v>
      </c>
      <c r="N338" s="222" t="s">
        <v>43</v>
      </c>
      <c r="O338" s="86"/>
      <c r="P338" s="223">
        <f>O338*H338</f>
        <v>0</v>
      </c>
      <c r="Q338" s="223">
        <v>0</v>
      </c>
      <c r="R338" s="223">
        <f>Q338*H338</f>
        <v>0</v>
      </c>
      <c r="S338" s="223">
        <v>0</v>
      </c>
      <c r="T338" s="224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25" t="s">
        <v>170</v>
      </c>
      <c r="AT338" s="225" t="s">
        <v>165</v>
      </c>
      <c r="AU338" s="225" t="s">
        <v>79</v>
      </c>
      <c r="AY338" s="19" t="s">
        <v>163</v>
      </c>
      <c r="BE338" s="226">
        <f>IF(N338="základní",J338,0)</f>
        <v>0</v>
      </c>
      <c r="BF338" s="226">
        <f>IF(N338="snížená",J338,0)</f>
        <v>0</v>
      </c>
      <c r="BG338" s="226">
        <f>IF(N338="zákl. přenesená",J338,0)</f>
        <v>0</v>
      </c>
      <c r="BH338" s="226">
        <f>IF(N338="sníž. přenesená",J338,0)</f>
        <v>0</v>
      </c>
      <c r="BI338" s="226">
        <f>IF(N338="nulová",J338,0)</f>
        <v>0</v>
      </c>
      <c r="BJ338" s="19" t="s">
        <v>79</v>
      </c>
      <c r="BK338" s="226">
        <f>ROUND(I338*H338,2)</f>
        <v>0</v>
      </c>
      <c r="BL338" s="19" t="s">
        <v>170</v>
      </c>
      <c r="BM338" s="225" t="s">
        <v>2880</v>
      </c>
    </row>
    <row r="339" spans="1:47" s="2" customFormat="1" ht="12">
      <c r="A339" s="40"/>
      <c r="B339" s="41"/>
      <c r="C339" s="42"/>
      <c r="D339" s="227" t="s">
        <v>172</v>
      </c>
      <c r="E339" s="42"/>
      <c r="F339" s="228" t="s">
        <v>3455</v>
      </c>
      <c r="G339" s="42"/>
      <c r="H339" s="42"/>
      <c r="I339" s="229"/>
      <c r="J339" s="42"/>
      <c r="K339" s="42"/>
      <c r="L339" s="46"/>
      <c r="M339" s="230"/>
      <c r="N339" s="231"/>
      <c r="O339" s="86"/>
      <c r="P339" s="86"/>
      <c r="Q339" s="86"/>
      <c r="R339" s="86"/>
      <c r="S339" s="86"/>
      <c r="T339" s="87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T339" s="19" t="s">
        <v>172</v>
      </c>
      <c r="AU339" s="19" t="s">
        <v>79</v>
      </c>
    </row>
    <row r="340" spans="1:65" s="2" customFormat="1" ht="21.75" customHeight="1">
      <c r="A340" s="40"/>
      <c r="B340" s="41"/>
      <c r="C340" s="214" t="s">
        <v>939</v>
      </c>
      <c r="D340" s="214" t="s">
        <v>165</v>
      </c>
      <c r="E340" s="215" t="s">
        <v>3525</v>
      </c>
      <c r="F340" s="216" t="s">
        <v>3494</v>
      </c>
      <c r="G340" s="217" t="s">
        <v>1532</v>
      </c>
      <c r="H340" s="218">
        <v>6</v>
      </c>
      <c r="I340" s="219"/>
      <c r="J340" s="220">
        <f>ROUND(I340*H340,2)</f>
        <v>0</v>
      </c>
      <c r="K340" s="216" t="s">
        <v>19</v>
      </c>
      <c r="L340" s="46"/>
      <c r="M340" s="221" t="s">
        <v>19</v>
      </c>
      <c r="N340" s="222" t="s">
        <v>43</v>
      </c>
      <c r="O340" s="86"/>
      <c r="P340" s="223">
        <f>O340*H340</f>
        <v>0</v>
      </c>
      <c r="Q340" s="223">
        <v>0</v>
      </c>
      <c r="R340" s="223">
        <f>Q340*H340</f>
        <v>0</v>
      </c>
      <c r="S340" s="223">
        <v>0</v>
      </c>
      <c r="T340" s="224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25" t="s">
        <v>170</v>
      </c>
      <c r="AT340" s="225" t="s">
        <v>165</v>
      </c>
      <c r="AU340" s="225" t="s">
        <v>79</v>
      </c>
      <c r="AY340" s="19" t="s">
        <v>163</v>
      </c>
      <c r="BE340" s="226">
        <f>IF(N340="základní",J340,0)</f>
        <v>0</v>
      </c>
      <c r="BF340" s="226">
        <f>IF(N340="snížená",J340,0)</f>
        <v>0</v>
      </c>
      <c r="BG340" s="226">
        <f>IF(N340="zákl. přenesená",J340,0)</f>
        <v>0</v>
      </c>
      <c r="BH340" s="226">
        <f>IF(N340="sníž. přenesená",J340,0)</f>
        <v>0</v>
      </c>
      <c r="BI340" s="226">
        <f>IF(N340="nulová",J340,0)</f>
        <v>0</v>
      </c>
      <c r="BJ340" s="19" t="s">
        <v>79</v>
      </c>
      <c r="BK340" s="226">
        <f>ROUND(I340*H340,2)</f>
        <v>0</v>
      </c>
      <c r="BL340" s="19" t="s">
        <v>170</v>
      </c>
      <c r="BM340" s="225" t="s">
        <v>2890</v>
      </c>
    </row>
    <row r="341" spans="1:47" s="2" customFormat="1" ht="12">
      <c r="A341" s="40"/>
      <c r="B341" s="41"/>
      <c r="C341" s="42"/>
      <c r="D341" s="227" t="s">
        <v>172</v>
      </c>
      <c r="E341" s="42"/>
      <c r="F341" s="228" t="s">
        <v>3494</v>
      </c>
      <c r="G341" s="42"/>
      <c r="H341" s="42"/>
      <c r="I341" s="229"/>
      <c r="J341" s="42"/>
      <c r="K341" s="42"/>
      <c r="L341" s="46"/>
      <c r="M341" s="230"/>
      <c r="N341" s="231"/>
      <c r="O341" s="86"/>
      <c r="P341" s="86"/>
      <c r="Q341" s="86"/>
      <c r="R341" s="86"/>
      <c r="S341" s="86"/>
      <c r="T341" s="87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T341" s="19" t="s">
        <v>172</v>
      </c>
      <c r="AU341" s="19" t="s">
        <v>79</v>
      </c>
    </row>
    <row r="342" spans="1:65" s="2" customFormat="1" ht="16.5" customHeight="1">
      <c r="A342" s="40"/>
      <c r="B342" s="41"/>
      <c r="C342" s="214" t="s">
        <v>945</v>
      </c>
      <c r="D342" s="214" t="s">
        <v>165</v>
      </c>
      <c r="E342" s="215" t="s">
        <v>3526</v>
      </c>
      <c r="F342" s="216" t="s">
        <v>3461</v>
      </c>
      <c r="G342" s="217" t="s">
        <v>1532</v>
      </c>
      <c r="H342" s="218">
        <v>6</v>
      </c>
      <c r="I342" s="219"/>
      <c r="J342" s="220">
        <f>ROUND(I342*H342,2)</f>
        <v>0</v>
      </c>
      <c r="K342" s="216" t="s">
        <v>19</v>
      </c>
      <c r="L342" s="46"/>
      <c r="M342" s="221" t="s">
        <v>19</v>
      </c>
      <c r="N342" s="222" t="s">
        <v>43</v>
      </c>
      <c r="O342" s="86"/>
      <c r="P342" s="223">
        <f>O342*H342</f>
        <v>0</v>
      </c>
      <c r="Q342" s="223">
        <v>0</v>
      </c>
      <c r="R342" s="223">
        <f>Q342*H342</f>
        <v>0</v>
      </c>
      <c r="S342" s="223">
        <v>0</v>
      </c>
      <c r="T342" s="224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25" t="s">
        <v>170</v>
      </c>
      <c r="AT342" s="225" t="s">
        <v>165</v>
      </c>
      <c r="AU342" s="225" t="s">
        <v>79</v>
      </c>
      <c r="AY342" s="19" t="s">
        <v>163</v>
      </c>
      <c r="BE342" s="226">
        <f>IF(N342="základní",J342,0)</f>
        <v>0</v>
      </c>
      <c r="BF342" s="226">
        <f>IF(N342="snížená",J342,0)</f>
        <v>0</v>
      </c>
      <c r="BG342" s="226">
        <f>IF(N342="zákl. přenesená",J342,0)</f>
        <v>0</v>
      </c>
      <c r="BH342" s="226">
        <f>IF(N342="sníž. přenesená",J342,0)</f>
        <v>0</v>
      </c>
      <c r="BI342" s="226">
        <f>IF(N342="nulová",J342,0)</f>
        <v>0</v>
      </c>
      <c r="BJ342" s="19" t="s">
        <v>79</v>
      </c>
      <c r="BK342" s="226">
        <f>ROUND(I342*H342,2)</f>
        <v>0</v>
      </c>
      <c r="BL342" s="19" t="s">
        <v>170</v>
      </c>
      <c r="BM342" s="225" t="s">
        <v>2898</v>
      </c>
    </row>
    <row r="343" spans="1:47" s="2" customFormat="1" ht="12">
      <c r="A343" s="40"/>
      <c r="B343" s="41"/>
      <c r="C343" s="42"/>
      <c r="D343" s="227" t="s">
        <v>172</v>
      </c>
      <c r="E343" s="42"/>
      <c r="F343" s="228" t="s">
        <v>3461</v>
      </c>
      <c r="G343" s="42"/>
      <c r="H343" s="42"/>
      <c r="I343" s="229"/>
      <c r="J343" s="42"/>
      <c r="K343" s="42"/>
      <c r="L343" s="46"/>
      <c r="M343" s="230"/>
      <c r="N343" s="231"/>
      <c r="O343" s="86"/>
      <c r="P343" s="86"/>
      <c r="Q343" s="86"/>
      <c r="R343" s="86"/>
      <c r="S343" s="86"/>
      <c r="T343" s="87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T343" s="19" t="s">
        <v>172</v>
      </c>
      <c r="AU343" s="19" t="s">
        <v>79</v>
      </c>
    </row>
    <row r="344" spans="1:65" s="2" customFormat="1" ht="16.5" customHeight="1">
      <c r="A344" s="40"/>
      <c r="B344" s="41"/>
      <c r="C344" s="214" t="s">
        <v>951</v>
      </c>
      <c r="D344" s="214" t="s">
        <v>165</v>
      </c>
      <c r="E344" s="215" t="s">
        <v>3527</v>
      </c>
      <c r="F344" s="216" t="s">
        <v>3482</v>
      </c>
      <c r="G344" s="217" t="s">
        <v>2778</v>
      </c>
      <c r="H344" s="218">
        <v>5</v>
      </c>
      <c r="I344" s="219"/>
      <c r="J344" s="220">
        <f>ROUND(I344*H344,2)</f>
        <v>0</v>
      </c>
      <c r="K344" s="216" t="s">
        <v>19</v>
      </c>
      <c r="L344" s="46"/>
      <c r="M344" s="221" t="s">
        <v>19</v>
      </c>
      <c r="N344" s="222" t="s">
        <v>43</v>
      </c>
      <c r="O344" s="86"/>
      <c r="P344" s="223">
        <f>O344*H344</f>
        <v>0</v>
      </c>
      <c r="Q344" s="223">
        <v>0</v>
      </c>
      <c r="R344" s="223">
        <f>Q344*H344</f>
        <v>0</v>
      </c>
      <c r="S344" s="223">
        <v>0</v>
      </c>
      <c r="T344" s="224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25" t="s">
        <v>170</v>
      </c>
      <c r="AT344" s="225" t="s">
        <v>165</v>
      </c>
      <c r="AU344" s="225" t="s">
        <v>79</v>
      </c>
      <c r="AY344" s="19" t="s">
        <v>163</v>
      </c>
      <c r="BE344" s="226">
        <f>IF(N344="základní",J344,0)</f>
        <v>0</v>
      </c>
      <c r="BF344" s="226">
        <f>IF(N344="snížená",J344,0)</f>
        <v>0</v>
      </c>
      <c r="BG344" s="226">
        <f>IF(N344="zákl. přenesená",J344,0)</f>
        <v>0</v>
      </c>
      <c r="BH344" s="226">
        <f>IF(N344="sníž. přenesená",J344,0)</f>
        <v>0</v>
      </c>
      <c r="BI344" s="226">
        <f>IF(N344="nulová",J344,0)</f>
        <v>0</v>
      </c>
      <c r="BJ344" s="19" t="s">
        <v>79</v>
      </c>
      <c r="BK344" s="226">
        <f>ROUND(I344*H344,2)</f>
        <v>0</v>
      </c>
      <c r="BL344" s="19" t="s">
        <v>170</v>
      </c>
      <c r="BM344" s="225" t="s">
        <v>2906</v>
      </c>
    </row>
    <row r="345" spans="1:47" s="2" customFormat="1" ht="12">
      <c r="A345" s="40"/>
      <c r="B345" s="41"/>
      <c r="C345" s="42"/>
      <c r="D345" s="227" t="s">
        <v>172</v>
      </c>
      <c r="E345" s="42"/>
      <c r="F345" s="228" t="s">
        <v>3482</v>
      </c>
      <c r="G345" s="42"/>
      <c r="H345" s="42"/>
      <c r="I345" s="229"/>
      <c r="J345" s="42"/>
      <c r="K345" s="42"/>
      <c r="L345" s="46"/>
      <c r="M345" s="230"/>
      <c r="N345" s="231"/>
      <c r="O345" s="86"/>
      <c r="P345" s="86"/>
      <c r="Q345" s="86"/>
      <c r="R345" s="86"/>
      <c r="S345" s="86"/>
      <c r="T345" s="87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T345" s="19" t="s">
        <v>172</v>
      </c>
      <c r="AU345" s="19" t="s">
        <v>79</v>
      </c>
    </row>
    <row r="346" spans="1:63" s="12" customFormat="1" ht="25.9" customHeight="1">
      <c r="A346" s="12"/>
      <c r="B346" s="198"/>
      <c r="C346" s="199"/>
      <c r="D346" s="200" t="s">
        <v>71</v>
      </c>
      <c r="E346" s="201" t="s">
        <v>3515</v>
      </c>
      <c r="F346" s="201" t="s">
        <v>3516</v>
      </c>
      <c r="G346" s="199"/>
      <c r="H346" s="199"/>
      <c r="I346" s="202"/>
      <c r="J346" s="203">
        <f>BK346</f>
        <v>0</v>
      </c>
      <c r="K346" s="199"/>
      <c r="L346" s="204"/>
      <c r="M346" s="205"/>
      <c r="N346" s="206"/>
      <c r="O346" s="206"/>
      <c r="P346" s="207">
        <f>SUM(P347:P352)</f>
        <v>0</v>
      </c>
      <c r="Q346" s="206"/>
      <c r="R346" s="207">
        <f>SUM(R347:R352)</f>
        <v>0</v>
      </c>
      <c r="S346" s="206"/>
      <c r="T346" s="208">
        <f>SUM(T347:T352)</f>
        <v>0</v>
      </c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R346" s="209" t="s">
        <v>79</v>
      </c>
      <c r="AT346" s="210" t="s">
        <v>71</v>
      </c>
      <c r="AU346" s="210" t="s">
        <v>72</v>
      </c>
      <c r="AY346" s="209" t="s">
        <v>163</v>
      </c>
      <c r="BK346" s="211">
        <f>SUM(BK347:BK352)</f>
        <v>0</v>
      </c>
    </row>
    <row r="347" spans="1:65" s="2" customFormat="1" ht="44.25" customHeight="1">
      <c r="A347" s="40"/>
      <c r="B347" s="41"/>
      <c r="C347" s="214" t="s">
        <v>958</v>
      </c>
      <c r="D347" s="214" t="s">
        <v>165</v>
      </c>
      <c r="E347" s="215" t="s">
        <v>3528</v>
      </c>
      <c r="F347" s="216" t="s">
        <v>3529</v>
      </c>
      <c r="G347" s="217" t="s">
        <v>1532</v>
      </c>
      <c r="H347" s="218">
        <v>1</v>
      </c>
      <c r="I347" s="219"/>
      <c r="J347" s="220">
        <f>ROUND(I347*H347,2)</f>
        <v>0</v>
      </c>
      <c r="K347" s="216" t="s">
        <v>19</v>
      </c>
      <c r="L347" s="46"/>
      <c r="M347" s="221" t="s">
        <v>19</v>
      </c>
      <c r="N347" s="222" t="s">
        <v>43</v>
      </c>
      <c r="O347" s="86"/>
      <c r="P347" s="223">
        <f>O347*H347</f>
        <v>0</v>
      </c>
      <c r="Q347" s="223">
        <v>0</v>
      </c>
      <c r="R347" s="223">
        <f>Q347*H347</f>
        <v>0</v>
      </c>
      <c r="S347" s="223">
        <v>0</v>
      </c>
      <c r="T347" s="224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25" t="s">
        <v>170</v>
      </c>
      <c r="AT347" s="225" t="s">
        <v>165</v>
      </c>
      <c r="AU347" s="225" t="s">
        <v>79</v>
      </c>
      <c r="AY347" s="19" t="s">
        <v>163</v>
      </c>
      <c r="BE347" s="226">
        <f>IF(N347="základní",J347,0)</f>
        <v>0</v>
      </c>
      <c r="BF347" s="226">
        <f>IF(N347="snížená",J347,0)</f>
        <v>0</v>
      </c>
      <c r="BG347" s="226">
        <f>IF(N347="zákl. přenesená",J347,0)</f>
        <v>0</v>
      </c>
      <c r="BH347" s="226">
        <f>IF(N347="sníž. přenesená",J347,0)</f>
        <v>0</v>
      </c>
      <c r="BI347" s="226">
        <f>IF(N347="nulová",J347,0)</f>
        <v>0</v>
      </c>
      <c r="BJ347" s="19" t="s">
        <v>79</v>
      </c>
      <c r="BK347" s="226">
        <f>ROUND(I347*H347,2)</f>
        <v>0</v>
      </c>
      <c r="BL347" s="19" t="s">
        <v>170</v>
      </c>
      <c r="BM347" s="225" t="s">
        <v>2914</v>
      </c>
    </row>
    <row r="348" spans="1:47" s="2" customFormat="1" ht="12">
      <c r="A348" s="40"/>
      <c r="B348" s="41"/>
      <c r="C348" s="42"/>
      <c r="D348" s="227" t="s">
        <v>172</v>
      </c>
      <c r="E348" s="42"/>
      <c r="F348" s="228" t="s">
        <v>3529</v>
      </c>
      <c r="G348" s="42"/>
      <c r="H348" s="42"/>
      <c r="I348" s="229"/>
      <c r="J348" s="42"/>
      <c r="K348" s="42"/>
      <c r="L348" s="46"/>
      <c r="M348" s="230"/>
      <c r="N348" s="231"/>
      <c r="O348" s="86"/>
      <c r="P348" s="86"/>
      <c r="Q348" s="86"/>
      <c r="R348" s="86"/>
      <c r="S348" s="86"/>
      <c r="T348" s="87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T348" s="19" t="s">
        <v>172</v>
      </c>
      <c r="AU348" s="19" t="s">
        <v>79</v>
      </c>
    </row>
    <row r="349" spans="1:65" s="2" customFormat="1" ht="16.5" customHeight="1">
      <c r="A349" s="40"/>
      <c r="B349" s="41"/>
      <c r="C349" s="214" t="s">
        <v>964</v>
      </c>
      <c r="D349" s="214" t="s">
        <v>165</v>
      </c>
      <c r="E349" s="215" t="s">
        <v>3530</v>
      </c>
      <c r="F349" s="216" t="s">
        <v>3531</v>
      </c>
      <c r="G349" s="217" t="s">
        <v>1532</v>
      </c>
      <c r="H349" s="218">
        <v>1</v>
      </c>
      <c r="I349" s="219"/>
      <c r="J349" s="220">
        <f>ROUND(I349*H349,2)</f>
        <v>0</v>
      </c>
      <c r="K349" s="216" t="s">
        <v>19</v>
      </c>
      <c r="L349" s="46"/>
      <c r="M349" s="221" t="s">
        <v>19</v>
      </c>
      <c r="N349" s="222" t="s">
        <v>43</v>
      </c>
      <c r="O349" s="86"/>
      <c r="P349" s="223">
        <f>O349*H349</f>
        <v>0</v>
      </c>
      <c r="Q349" s="223">
        <v>0</v>
      </c>
      <c r="R349" s="223">
        <f>Q349*H349</f>
        <v>0</v>
      </c>
      <c r="S349" s="223">
        <v>0</v>
      </c>
      <c r="T349" s="224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25" t="s">
        <v>170</v>
      </c>
      <c r="AT349" s="225" t="s">
        <v>165</v>
      </c>
      <c r="AU349" s="225" t="s">
        <v>79</v>
      </c>
      <c r="AY349" s="19" t="s">
        <v>163</v>
      </c>
      <c r="BE349" s="226">
        <f>IF(N349="základní",J349,0)</f>
        <v>0</v>
      </c>
      <c r="BF349" s="226">
        <f>IF(N349="snížená",J349,0)</f>
        <v>0</v>
      </c>
      <c r="BG349" s="226">
        <f>IF(N349="zákl. přenesená",J349,0)</f>
        <v>0</v>
      </c>
      <c r="BH349" s="226">
        <f>IF(N349="sníž. přenesená",J349,0)</f>
        <v>0</v>
      </c>
      <c r="BI349" s="226">
        <f>IF(N349="nulová",J349,0)</f>
        <v>0</v>
      </c>
      <c r="BJ349" s="19" t="s">
        <v>79</v>
      </c>
      <c r="BK349" s="226">
        <f>ROUND(I349*H349,2)</f>
        <v>0</v>
      </c>
      <c r="BL349" s="19" t="s">
        <v>170</v>
      </c>
      <c r="BM349" s="225" t="s">
        <v>2922</v>
      </c>
    </row>
    <row r="350" spans="1:47" s="2" customFormat="1" ht="12">
      <c r="A350" s="40"/>
      <c r="B350" s="41"/>
      <c r="C350" s="42"/>
      <c r="D350" s="227" t="s">
        <v>172</v>
      </c>
      <c r="E350" s="42"/>
      <c r="F350" s="228" t="s">
        <v>3531</v>
      </c>
      <c r="G350" s="42"/>
      <c r="H350" s="42"/>
      <c r="I350" s="229"/>
      <c r="J350" s="42"/>
      <c r="K350" s="42"/>
      <c r="L350" s="46"/>
      <c r="M350" s="230"/>
      <c r="N350" s="231"/>
      <c r="O350" s="86"/>
      <c r="P350" s="86"/>
      <c r="Q350" s="86"/>
      <c r="R350" s="86"/>
      <c r="S350" s="86"/>
      <c r="T350" s="87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9" t="s">
        <v>172</v>
      </c>
      <c r="AU350" s="19" t="s">
        <v>79</v>
      </c>
    </row>
    <row r="351" spans="1:65" s="2" customFormat="1" ht="16.5" customHeight="1">
      <c r="A351" s="40"/>
      <c r="B351" s="41"/>
      <c r="C351" s="214" t="s">
        <v>970</v>
      </c>
      <c r="D351" s="214" t="s">
        <v>165</v>
      </c>
      <c r="E351" s="215" t="s">
        <v>3532</v>
      </c>
      <c r="F351" s="216" t="s">
        <v>3482</v>
      </c>
      <c r="G351" s="217" t="s">
        <v>2778</v>
      </c>
      <c r="H351" s="218">
        <v>5</v>
      </c>
      <c r="I351" s="219"/>
      <c r="J351" s="220">
        <f>ROUND(I351*H351,2)</f>
        <v>0</v>
      </c>
      <c r="K351" s="216" t="s">
        <v>19</v>
      </c>
      <c r="L351" s="46"/>
      <c r="M351" s="221" t="s">
        <v>19</v>
      </c>
      <c r="N351" s="222" t="s">
        <v>43</v>
      </c>
      <c r="O351" s="86"/>
      <c r="P351" s="223">
        <f>O351*H351</f>
        <v>0</v>
      </c>
      <c r="Q351" s="223">
        <v>0</v>
      </c>
      <c r="R351" s="223">
        <f>Q351*H351</f>
        <v>0</v>
      </c>
      <c r="S351" s="223">
        <v>0</v>
      </c>
      <c r="T351" s="224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25" t="s">
        <v>170</v>
      </c>
      <c r="AT351" s="225" t="s">
        <v>165</v>
      </c>
      <c r="AU351" s="225" t="s">
        <v>79</v>
      </c>
      <c r="AY351" s="19" t="s">
        <v>163</v>
      </c>
      <c r="BE351" s="226">
        <f>IF(N351="základní",J351,0)</f>
        <v>0</v>
      </c>
      <c r="BF351" s="226">
        <f>IF(N351="snížená",J351,0)</f>
        <v>0</v>
      </c>
      <c r="BG351" s="226">
        <f>IF(N351="zákl. přenesená",J351,0)</f>
        <v>0</v>
      </c>
      <c r="BH351" s="226">
        <f>IF(N351="sníž. přenesená",J351,0)</f>
        <v>0</v>
      </c>
      <c r="BI351" s="226">
        <f>IF(N351="nulová",J351,0)</f>
        <v>0</v>
      </c>
      <c r="BJ351" s="19" t="s">
        <v>79</v>
      </c>
      <c r="BK351" s="226">
        <f>ROUND(I351*H351,2)</f>
        <v>0</v>
      </c>
      <c r="BL351" s="19" t="s">
        <v>170</v>
      </c>
      <c r="BM351" s="225" t="s">
        <v>2931</v>
      </c>
    </row>
    <row r="352" spans="1:47" s="2" customFormat="1" ht="12">
      <c r="A352" s="40"/>
      <c r="B352" s="41"/>
      <c r="C352" s="42"/>
      <c r="D352" s="227" t="s">
        <v>172</v>
      </c>
      <c r="E352" s="42"/>
      <c r="F352" s="228" t="s">
        <v>3482</v>
      </c>
      <c r="G352" s="42"/>
      <c r="H352" s="42"/>
      <c r="I352" s="229"/>
      <c r="J352" s="42"/>
      <c r="K352" s="42"/>
      <c r="L352" s="46"/>
      <c r="M352" s="230"/>
      <c r="N352" s="231"/>
      <c r="O352" s="86"/>
      <c r="P352" s="86"/>
      <c r="Q352" s="86"/>
      <c r="R352" s="86"/>
      <c r="S352" s="86"/>
      <c r="T352" s="87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9" t="s">
        <v>172</v>
      </c>
      <c r="AU352" s="19" t="s">
        <v>79</v>
      </c>
    </row>
    <row r="353" spans="1:63" s="12" customFormat="1" ht="25.9" customHeight="1">
      <c r="A353" s="12"/>
      <c r="B353" s="198"/>
      <c r="C353" s="199"/>
      <c r="D353" s="200" t="s">
        <v>71</v>
      </c>
      <c r="E353" s="201" t="s">
        <v>1584</v>
      </c>
      <c r="F353" s="201" t="s">
        <v>1584</v>
      </c>
      <c r="G353" s="199"/>
      <c r="H353" s="199"/>
      <c r="I353" s="202"/>
      <c r="J353" s="203">
        <f>BK353</f>
        <v>0</v>
      </c>
      <c r="K353" s="199"/>
      <c r="L353" s="204"/>
      <c r="M353" s="205"/>
      <c r="N353" s="206"/>
      <c r="O353" s="206"/>
      <c r="P353" s="207">
        <f>SUM(P354:P359)</f>
        <v>0</v>
      </c>
      <c r="Q353" s="206"/>
      <c r="R353" s="207">
        <f>SUM(R354:R359)</f>
        <v>0</v>
      </c>
      <c r="S353" s="206"/>
      <c r="T353" s="208">
        <f>SUM(T354:T359)</f>
        <v>0</v>
      </c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R353" s="209" t="s">
        <v>79</v>
      </c>
      <c r="AT353" s="210" t="s">
        <v>71</v>
      </c>
      <c r="AU353" s="210" t="s">
        <v>72</v>
      </c>
      <c r="AY353" s="209" t="s">
        <v>163</v>
      </c>
      <c r="BK353" s="211">
        <f>SUM(BK354:BK359)</f>
        <v>0</v>
      </c>
    </row>
    <row r="354" spans="1:65" s="2" customFormat="1" ht="16.5" customHeight="1">
      <c r="A354" s="40"/>
      <c r="B354" s="41"/>
      <c r="C354" s="214" t="s">
        <v>976</v>
      </c>
      <c r="D354" s="214" t="s">
        <v>165</v>
      </c>
      <c r="E354" s="215" t="s">
        <v>3533</v>
      </c>
      <c r="F354" s="216" t="s">
        <v>3534</v>
      </c>
      <c r="G354" s="217" t="s">
        <v>273</v>
      </c>
      <c r="H354" s="218">
        <v>24</v>
      </c>
      <c r="I354" s="219"/>
      <c r="J354" s="220">
        <f>ROUND(I354*H354,2)</f>
        <v>0</v>
      </c>
      <c r="K354" s="216" t="s">
        <v>19</v>
      </c>
      <c r="L354" s="46"/>
      <c r="M354" s="221" t="s">
        <v>19</v>
      </c>
      <c r="N354" s="222" t="s">
        <v>43</v>
      </c>
      <c r="O354" s="86"/>
      <c r="P354" s="223">
        <f>O354*H354</f>
        <v>0</v>
      </c>
      <c r="Q354" s="223">
        <v>0</v>
      </c>
      <c r="R354" s="223">
        <f>Q354*H354</f>
        <v>0</v>
      </c>
      <c r="S354" s="223">
        <v>0</v>
      </c>
      <c r="T354" s="224">
        <f>S354*H354</f>
        <v>0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25" t="s">
        <v>170</v>
      </c>
      <c r="AT354" s="225" t="s">
        <v>165</v>
      </c>
      <c r="AU354" s="225" t="s">
        <v>79</v>
      </c>
      <c r="AY354" s="19" t="s">
        <v>163</v>
      </c>
      <c r="BE354" s="226">
        <f>IF(N354="základní",J354,0)</f>
        <v>0</v>
      </c>
      <c r="BF354" s="226">
        <f>IF(N354="snížená",J354,0)</f>
        <v>0</v>
      </c>
      <c r="BG354" s="226">
        <f>IF(N354="zákl. přenesená",J354,0)</f>
        <v>0</v>
      </c>
      <c r="BH354" s="226">
        <f>IF(N354="sníž. přenesená",J354,0)</f>
        <v>0</v>
      </c>
      <c r="BI354" s="226">
        <f>IF(N354="nulová",J354,0)</f>
        <v>0</v>
      </c>
      <c r="BJ354" s="19" t="s">
        <v>79</v>
      </c>
      <c r="BK354" s="226">
        <f>ROUND(I354*H354,2)</f>
        <v>0</v>
      </c>
      <c r="BL354" s="19" t="s">
        <v>170</v>
      </c>
      <c r="BM354" s="225" t="s">
        <v>2939</v>
      </c>
    </row>
    <row r="355" spans="1:47" s="2" customFormat="1" ht="12">
      <c r="A355" s="40"/>
      <c r="B355" s="41"/>
      <c r="C355" s="42"/>
      <c r="D355" s="227" t="s">
        <v>172</v>
      </c>
      <c r="E355" s="42"/>
      <c r="F355" s="228" t="s">
        <v>3534</v>
      </c>
      <c r="G355" s="42"/>
      <c r="H355" s="42"/>
      <c r="I355" s="229"/>
      <c r="J355" s="42"/>
      <c r="K355" s="42"/>
      <c r="L355" s="46"/>
      <c r="M355" s="230"/>
      <c r="N355" s="231"/>
      <c r="O355" s="86"/>
      <c r="P355" s="86"/>
      <c r="Q355" s="86"/>
      <c r="R355" s="86"/>
      <c r="S355" s="86"/>
      <c r="T355" s="87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T355" s="19" t="s">
        <v>172</v>
      </c>
      <c r="AU355" s="19" t="s">
        <v>79</v>
      </c>
    </row>
    <row r="356" spans="1:65" s="2" customFormat="1" ht="16.5" customHeight="1">
      <c r="A356" s="40"/>
      <c r="B356" s="41"/>
      <c r="C356" s="214" t="s">
        <v>982</v>
      </c>
      <c r="D356" s="214" t="s">
        <v>165</v>
      </c>
      <c r="E356" s="215" t="s">
        <v>3535</v>
      </c>
      <c r="F356" s="216" t="s">
        <v>3536</v>
      </c>
      <c r="G356" s="217" t="s">
        <v>223</v>
      </c>
      <c r="H356" s="218">
        <v>2</v>
      </c>
      <c r="I356" s="219"/>
      <c r="J356" s="220">
        <f>ROUND(I356*H356,2)</f>
        <v>0</v>
      </c>
      <c r="K356" s="216" t="s">
        <v>19</v>
      </c>
      <c r="L356" s="46"/>
      <c r="M356" s="221" t="s">
        <v>19</v>
      </c>
      <c r="N356" s="222" t="s">
        <v>43</v>
      </c>
      <c r="O356" s="86"/>
      <c r="P356" s="223">
        <f>O356*H356</f>
        <v>0</v>
      </c>
      <c r="Q356" s="223">
        <v>0</v>
      </c>
      <c r="R356" s="223">
        <f>Q356*H356</f>
        <v>0</v>
      </c>
      <c r="S356" s="223">
        <v>0</v>
      </c>
      <c r="T356" s="224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25" t="s">
        <v>170</v>
      </c>
      <c r="AT356" s="225" t="s">
        <v>165</v>
      </c>
      <c r="AU356" s="225" t="s">
        <v>79</v>
      </c>
      <c r="AY356" s="19" t="s">
        <v>163</v>
      </c>
      <c r="BE356" s="226">
        <f>IF(N356="základní",J356,0)</f>
        <v>0</v>
      </c>
      <c r="BF356" s="226">
        <f>IF(N356="snížená",J356,0)</f>
        <v>0</v>
      </c>
      <c r="BG356" s="226">
        <f>IF(N356="zákl. přenesená",J356,0)</f>
        <v>0</v>
      </c>
      <c r="BH356" s="226">
        <f>IF(N356="sníž. přenesená",J356,0)</f>
        <v>0</v>
      </c>
      <c r="BI356" s="226">
        <f>IF(N356="nulová",J356,0)</f>
        <v>0</v>
      </c>
      <c r="BJ356" s="19" t="s">
        <v>79</v>
      </c>
      <c r="BK356" s="226">
        <f>ROUND(I356*H356,2)</f>
        <v>0</v>
      </c>
      <c r="BL356" s="19" t="s">
        <v>170</v>
      </c>
      <c r="BM356" s="225" t="s">
        <v>2948</v>
      </c>
    </row>
    <row r="357" spans="1:47" s="2" customFormat="1" ht="12">
      <c r="A357" s="40"/>
      <c r="B357" s="41"/>
      <c r="C357" s="42"/>
      <c r="D357" s="227" t="s">
        <v>172</v>
      </c>
      <c r="E357" s="42"/>
      <c r="F357" s="228" t="s">
        <v>3536</v>
      </c>
      <c r="G357" s="42"/>
      <c r="H357" s="42"/>
      <c r="I357" s="229"/>
      <c r="J357" s="42"/>
      <c r="K357" s="42"/>
      <c r="L357" s="46"/>
      <c r="M357" s="230"/>
      <c r="N357" s="231"/>
      <c r="O357" s="86"/>
      <c r="P357" s="86"/>
      <c r="Q357" s="86"/>
      <c r="R357" s="86"/>
      <c r="S357" s="86"/>
      <c r="T357" s="87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T357" s="19" t="s">
        <v>172</v>
      </c>
      <c r="AU357" s="19" t="s">
        <v>79</v>
      </c>
    </row>
    <row r="358" spans="1:65" s="2" customFormat="1" ht="16.5" customHeight="1">
      <c r="A358" s="40"/>
      <c r="B358" s="41"/>
      <c r="C358" s="214" t="s">
        <v>988</v>
      </c>
      <c r="D358" s="214" t="s">
        <v>165</v>
      </c>
      <c r="E358" s="215" t="s">
        <v>3537</v>
      </c>
      <c r="F358" s="216" t="s">
        <v>3538</v>
      </c>
      <c r="G358" s="217" t="s">
        <v>273</v>
      </c>
      <c r="H358" s="218">
        <v>16</v>
      </c>
      <c r="I358" s="219"/>
      <c r="J358" s="220">
        <f>ROUND(I358*H358,2)</f>
        <v>0</v>
      </c>
      <c r="K358" s="216" t="s">
        <v>19</v>
      </c>
      <c r="L358" s="46"/>
      <c r="M358" s="221" t="s">
        <v>19</v>
      </c>
      <c r="N358" s="222" t="s">
        <v>43</v>
      </c>
      <c r="O358" s="86"/>
      <c r="P358" s="223">
        <f>O358*H358</f>
        <v>0</v>
      </c>
      <c r="Q358" s="223">
        <v>0</v>
      </c>
      <c r="R358" s="223">
        <f>Q358*H358</f>
        <v>0</v>
      </c>
      <c r="S358" s="223">
        <v>0</v>
      </c>
      <c r="T358" s="224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25" t="s">
        <v>170</v>
      </c>
      <c r="AT358" s="225" t="s">
        <v>165</v>
      </c>
      <c r="AU358" s="225" t="s">
        <v>79</v>
      </c>
      <c r="AY358" s="19" t="s">
        <v>163</v>
      </c>
      <c r="BE358" s="226">
        <f>IF(N358="základní",J358,0)</f>
        <v>0</v>
      </c>
      <c r="BF358" s="226">
        <f>IF(N358="snížená",J358,0)</f>
        <v>0</v>
      </c>
      <c r="BG358" s="226">
        <f>IF(N358="zákl. přenesená",J358,0)</f>
        <v>0</v>
      </c>
      <c r="BH358" s="226">
        <f>IF(N358="sníž. přenesená",J358,0)</f>
        <v>0</v>
      </c>
      <c r="BI358" s="226">
        <f>IF(N358="nulová",J358,0)</f>
        <v>0</v>
      </c>
      <c r="BJ358" s="19" t="s">
        <v>79</v>
      </c>
      <c r="BK358" s="226">
        <f>ROUND(I358*H358,2)</f>
        <v>0</v>
      </c>
      <c r="BL358" s="19" t="s">
        <v>170</v>
      </c>
      <c r="BM358" s="225" t="s">
        <v>2960</v>
      </c>
    </row>
    <row r="359" spans="1:47" s="2" customFormat="1" ht="12">
      <c r="A359" s="40"/>
      <c r="B359" s="41"/>
      <c r="C359" s="42"/>
      <c r="D359" s="227" t="s">
        <v>172</v>
      </c>
      <c r="E359" s="42"/>
      <c r="F359" s="228" t="s">
        <v>3538</v>
      </c>
      <c r="G359" s="42"/>
      <c r="H359" s="42"/>
      <c r="I359" s="229"/>
      <c r="J359" s="42"/>
      <c r="K359" s="42"/>
      <c r="L359" s="46"/>
      <c r="M359" s="270"/>
      <c r="N359" s="271"/>
      <c r="O359" s="272"/>
      <c r="P359" s="272"/>
      <c r="Q359" s="272"/>
      <c r="R359" s="272"/>
      <c r="S359" s="272"/>
      <c r="T359" s="273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T359" s="19" t="s">
        <v>172</v>
      </c>
      <c r="AU359" s="19" t="s">
        <v>79</v>
      </c>
    </row>
    <row r="360" spans="1:31" s="2" customFormat="1" ht="6.95" customHeight="1">
      <c r="A360" s="40"/>
      <c r="B360" s="61"/>
      <c r="C360" s="62"/>
      <c r="D360" s="62"/>
      <c r="E360" s="62"/>
      <c r="F360" s="62"/>
      <c r="G360" s="62"/>
      <c r="H360" s="62"/>
      <c r="I360" s="62"/>
      <c r="J360" s="62"/>
      <c r="K360" s="62"/>
      <c r="L360" s="46"/>
      <c r="M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</row>
  </sheetData>
  <sheetProtection password="CC35" sheet="1" objects="1" scenarios="1" formatColumns="0" formatRows="0" autoFilter="0"/>
  <autoFilter ref="C93:K35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DESKTOP-C275LRE\Jindra</dc:creator>
  <cp:keywords/>
  <dc:description/>
  <cp:lastModifiedBy>DESKTOP-C275LRE\Jindra</cp:lastModifiedBy>
  <dcterms:created xsi:type="dcterms:W3CDTF">2024-03-21T10:32:34Z</dcterms:created>
  <dcterms:modified xsi:type="dcterms:W3CDTF">2024-03-21T10:33:08Z</dcterms:modified>
  <cp:category/>
  <cp:version/>
  <cp:contentType/>
  <cp:contentStatus/>
</cp:coreProperties>
</file>