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55" windowWidth="28455" windowHeight="13740" activeTab="0"/>
  </bookViews>
  <sheets>
    <sheet name="Rekapitulace stavby" sheetId="1" r:id="rId1"/>
    <sheet name="D1.1 - ARCHITEKTONICKO-ST..." sheetId="2" r:id="rId2"/>
    <sheet name="VRN - VEDLEJŠÍ ROZPOČTOVÉ..." sheetId="3" r:id="rId3"/>
    <sheet name="Pokyny pro vyplnění" sheetId="4" r:id="rId4"/>
  </sheets>
  <definedNames>
    <definedName name="_xlnm._FilterDatabase" localSheetId="1" hidden="1">'D1.1 - ARCHITEKTONICKO-ST...'!$C$99:$K$1034</definedName>
    <definedName name="_xlnm._FilterDatabase" localSheetId="2" hidden="1">'VRN - VEDLEJŠÍ ROZPOČTOVÉ...'!$C$82:$K$95</definedName>
    <definedName name="_xlnm.Print_Titles" localSheetId="1">'D1.1 - ARCHITEKTONICKO-ST...'!$99:$99</definedName>
    <definedName name="_xlnm.Print_Titles" localSheetId="0">'Rekapitulace stavby'!$52:$52</definedName>
    <definedName name="_xlnm.Print_Titles" localSheetId="2">'VRN - VEDLEJŠÍ ROZPOČTOVÉ...'!$82:$82</definedName>
    <definedName name="_xlnm.Print_Area" localSheetId="1">'D1.1 - ARCHITEKTONICKO-ST...'!$C$4:$J$41,'D1.1 - ARCHITEKTONICKO-ST...'!$C$47:$J$79,'D1.1 - ARCHITEKTONICKO-ST...'!$C$85:$K$1034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'VRN - VEDLEJŠÍ ROZPOČTOVÉ...'!$C$4:$J$39,'VRN - VEDLEJŠÍ ROZPOČTOVÉ...'!$C$45:$J$64,'VRN - VEDLEJŠÍ ROZPOČTOVÉ...'!$C$70:$K$95</definedName>
  </definedNames>
  <calcPr fullCalcOnLoad="1"/>
</workbook>
</file>

<file path=xl/sharedStrings.xml><?xml version="1.0" encoding="utf-8"?>
<sst xmlns="http://schemas.openxmlformats.org/spreadsheetml/2006/main" count="9786" uniqueCount="1151">
  <si>
    <t>Export Komplet</t>
  </si>
  <si>
    <t>VZ</t>
  </si>
  <si>
    <t>2.0</t>
  </si>
  <si>
    <t/>
  </si>
  <si>
    <t>False</t>
  </si>
  <si>
    <t>{8d2c8590-0701-464d-829d-9d2d8da47451}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</si>
  <si>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</si>
  <si>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</si>
  <si>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</si>
  <si>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</si>
  <si>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</si>
  <si>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</si>
  <si>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</si>
  <si>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</si>
  <si>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</si>
  <si>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</si>
  <si>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</si>
  <si>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</si>
  <si>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ČESKÁ LÍPA, NÁMĚSTÍ T.G.MASARYKA 195/28 - VÝMĚNA OKEN A VNĚJŠÍCH DVEŘÍ</t>
  </si>
  <si>
    <t>KSO:</t>
  </si>
  <si>
    <t>803 5</t>
  </si>
  <si>
    <t>CC-CZ:</t>
  </si>
  <si>
    <t>Místo:</t>
  </si>
  <si>
    <t>ČESKÁ LÍPA</t>
  </si>
  <si>
    <t>Datum:</t>
  </si>
  <si>
    <t>19. 5. 2023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</si>
  <si>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</si>
  <si>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</si>
  <si>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</si>
  <si>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</si>
  <si>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</si>
  <si>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</si>
  <si>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</si>
  <si>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M.PLESCHINGER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</si>
  <si>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</si>
  <si>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</si>
  <si>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</si>
  <si>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</si>
  <si>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</si>
  <si>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</si>
  <si>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</si>
  <si>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</si>
  <si>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</si>
  <si>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</si>
  <si>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</si>
  <si>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</si>
  <si>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</si>
  <si>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</si>
  <si>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</si>
  <si>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</si>
  <si>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</si>
  <si>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</si>
  <si>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</si>
  <si>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</si>
  <si>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</si>
  <si>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</si>
  <si>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</si>
  <si>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</si>
  <si>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</si>
  <si>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</si>
  <si>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</si>
  <si>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</si>
  <si>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</si>
  <si>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</si>
  <si>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</si>
  <si>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</si>
  <si>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</si>
  <si>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</si>
  <si>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</si>
  <si>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</si>
  <si>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</si>
  <si>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</si>
  <si>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</si>
  <si>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</si>
  <si>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</si>
  <si>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</si>
  <si>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</si>
  <si>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</si>
  <si>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VÝMĚNA OKEN A VNĚJŠÍCH DVEŘÍ</t>
  </si>
  <si>
    <t>STA</t>
  </si>
  <si>
    <t>1</t>
  </si>
  <si>
    <t>{39b9aa68-ec4f-43a7-b6fb-47dff92282b8}</t>
  </si>
  <si>
    <t>/</t>
  </si>
  <si>
    <t>D1.1</t>
  </si>
  <si>
    <t>ARCHITEKTONICKO-STAVEBNÍ ŘEŠENÍ</t>
  </si>
  <si>
    <t>Soupis</t>
  </si>
  <si>
    <t>2</t>
  </si>
  <si>
    <t>{c0f01570-398e-4d53-b6d3-8cd29f026cd9}</t>
  </si>
  <si>
    <t>VRN</t>
  </si>
  <si>
    <t>VEDLEJŠÍ ROZPOČTOVÉ NÁKLADY</t>
  </si>
  <si>
    <t>{e1233f51-585a-45c5-8a72-64cebed06f32}</t>
  </si>
  <si>
    <t>KRYCÍ LIST SOUPISU PRACÍ</t>
  </si>
  <si>
    <t>Objekt:</t>
  </si>
  <si>
    <t>D1 - VÝMĚNA OKEN A VNĚJŠÍCH DVEŘÍ</t>
  </si>
  <si>
    <t>Soupis:</t>
  </si>
  <si>
    <t>D1.1 - ARCHITEKTONICKO-STAVEBNÍ ŘEŠENÍ</t>
  </si>
  <si>
    <t>V.RENČOVÁ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</si>
  <si>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</si>
  <si>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</si>
  <si>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</si>
  <si>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</si>
  <si>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</si>
  <si>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</si>
  <si>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</si>
  <si>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</si>
  <si>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</si>
  <si>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</si>
  <si>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</si>
  <si>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</si>
  <si>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</si>
  <si>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</si>
  <si>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</si>
  <si>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</si>
  <si>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</si>
  <si>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OST - Ostatní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</si>
  <si>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</si>
  <si>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</si>
  <si>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</si>
  <si>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</si>
  <si>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</si>
  <si>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</si>
  <si>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</si>
  <si>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</si>
  <si>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</si>
  <si>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</si>
  <si>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</si>
  <si>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</si>
  <si>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</si>
  <si>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</si>
  <si>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</si>
  <si>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</si>
  <si>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</si>
  <si>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</si>
  <si>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</si>
  <si>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</si>
  <si>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349231821</t>
  </si>
  <si>
    <t>Přizdívka z cihel ostění s ozubem ve vybouraných otvorech, s vysekáním kapes pro zavázaní přes 150 do 300 mm</t>
  </si>
  <si>
    <t>m2</t>
  </si>
  <si>
    <t>CS ÚRS 2023 01</t>
  </si>
  <si>
    <t>4</t>
  </si>
  <si>
    <t>1942515240</t>
  </si>
  <si>
    <t>Online PSC</t>
  </si>
  <si>
    <t>https://podminky.urs.cz/item/CS_URS_2023_01/349231821</t>
  </si>
  <si>
    <t>VV</t>
  </si>
  <si>
    <t>POHLED Z NAMESTI</t>
  </si>
  <si>
    <t>PO VYBOURANI OKEN SPALETOVYCH</t>
  </si>
  <si>
    <t>/viz vypis oken - vykres c.D1.1b1/</t>
  </si>
  <si>
    <t>SN1-SN6</t>
  </si>
  <si>
    <t>0,30*2,20*2*4</t>
  </si>
  <si>
    <t>0,30*1,90*2*4</t>
  </si>
  <si>
    <t>0,30*1,90*2*1</t>
  </si>
  <si>
    <t>0,30*2,20*2*2</t>
  </si>
  <si>
    <t>0,30*1,90*2*2</t>
  </si>
  <si>
    <t>0,30*0,80*2*1</t>
  </si>
  <si>
    <t>Mezisoučet</t>
  </si>
  <si>
    <t>PO VYBOURANI ZARUBNI SPALET.DVERI</t>
  </si>
  <si>
    <t>/viz vypis dveri - vykres c.D1.1b1/</t>
  </si>
  <si>
    <t>SN22</t>
  </si>
  <si>
    <t>0,30*2,10*2*1</t>
  </si>
  <si>
    <t>Součet</t>
  </si>
  <si>
    <t>349231811</t>
  </si>
  <si>
    <t>Přizdívka z cihel ostění s ozubem ve vybouraných otvorech, s vysekáním kapes pro zavázaní přes 80 do 150 mm</t>
  </si>
  <si>
    <t>1787099813</t>
  </si>
  <si>
    <t>https://podminky.urs.cz/item/CS_URS_2023_01/349231811</t>
  </si>
  <si>
    <t>PO VYBOURANI OCEL.VYKLADCU</t>
  </si>
  <si>
    <t>SN10-SN13</t>
  </si>
  <si>
    <t>0,15*2,65</t>
  </si>
  <si>
    <t>0,15*2,40</t>
  </si>
  <si>
    <t>0,15*2,65*2</t>
  </si>
  <si>
    <t>POHLED ZE DVORA</t>
  </si>
  <si>
    <t>PO VYBOURANI ZDVOJENYCH OKEN</t>
  </si>
  <si>
    <t>/viz vypis oken - vykres c.D1.1b2/</t>
  </si>
  <si>
    <t>SD1-SD12</t>
  </si>
  <si>
    <t>0,15*1,50*2*9</t>
  </si>
  <si>
    <t>0,15*1,15*2*1</t>
  </si>
  <si>
    <t>0,15*1,45*2*1</t>
  </si>
  <si>
    <t>0,15*0,90*2*1</t>
  </si>
  <si>
    <t>0,15*1,50*2*2</t>
  </si>
  <si>
    <t>0,15*1,35*2*2</t>
  </si>
  <si>
    <t>0,15*0,601*2*2</t>
  </si>
  <si>
    <t>0,15*1,85*2*1</t>
  </si>
  <si>
    <t>0,15*1,70*2*6</t>
  </si>
  <si>
    <t>0,15*0,90*2*3</t>
  </si>
  <si>
    <t>0,15*1,10*2*2</t>
  </si>
  <si>
    <t>61</t>
  </si>
  <si>
    <t>Úprava povrchů vnitřních</t>
  </si>
  <si>
    <t>632451021</t>
  </si>
  <si>
    <t>Potěr cementový vyrovnávací z malty (MC-15) v pásu o průměrné (střední) tl. od 10 do 20 mm</t>
  </si>
  <si>
    <t>1757361866</t>
  </si>
  <si>
    <t>https://podminky.urs.cz/item/CS_URS_2023_01/632451021</t>
  </si>
  <si>
    <t>POD NOVE VNITRNI PARAPETY - PRUMERNA SIRKA</t>
  </si>
  <si>
    <t>/viz vypis oken - vykres c.D1.1b6/</t>
  </si>
  <si>
    <t>ND1-ND12</t>
  </si>
  <si>
    <t>0,40*0,90*9</t>
  </si>
  <si>
    <t>0,40*0,45*1</t>
  </si>
  <si>
    <t>0,40*1,15*1</t>
  </si>
  <si>
    <t>0,40*0,60*1</t>
  </si>
  <si>
    <t>0,40*0,85*2</t>
  </si>
  <si>
    <t>0,40*0,90*2</t>
  </si>
  <si>
    <t>0,40*1,20*1</t>
  </si>
  <si>
    <t>0,40*1,10*6</t>
  </si>
  <si>
    <t>0,40*0,75*3</t>
  </si>
  <si>
    <t>/viz vypis oken a dveri - vykres c.D1.1b5/</t>
  </si>
  <si>
    <t>NN1-NN5</t>
  </si>
  <si>
    <t>0,40*1,20*4</t>
  </si>
  <si>
    <t>0,40*0,60*2</t>
  </si>
  <si>
    <t>0,40*0,70*2</t>
  </si>
  <si>
    <t>628195001</t>
  </si>
  <si>
    <t>Očištění zdiva nebo betonu zdí a valů před započetím oprav ručně</t>
  </si>
  <si>
    <t>723676346</t>
  </si>
  <si>
    <t>https://podminky.urs.cz/item/CS_URS_2023_01/628195001</t>
  </si>
  <si>
    <t>16,06</t>
  </si>
  <si>
    <t>5</t>
  </si>
  <si>
    <t>612325302</t>
  </si>
  <si>
    <t>Vápenocementová omítka ostění nebo nadpraží štuková</t>
  </si>
  <si>
    <t>-450746590</t>
  </si>
  <si>
    <t>https://podminky.urs.cz/item/CS_URS_2023_01/612325302</t>
  </si>
  <si>
    <t>UPRAVA VNITRNIHO OSTENI OKEN A DVERI</t>
  </si>
  <si>
    <t>POHLED ZE DVORA - PRUMERNA SIRKA</t>
  </si>
  <si>
    <t>0,40*(0,90+1,50)*2*9</t>
  </si>
  <si>
    <t>0,40*(0,45+1,15)*2*1</t>
  </si>
  <si>
    <t>0,40*(1,15+1,45)*2*1</t>
  </si>
  <si>
    <t>0,40*(0,60+0,90)*2*1</t>
  </si>
  <si>
    <t>0,40*(0,85+1,50)*2*2</t>
  </si>
  <si>
    <t>0,40*(0,90+1,95)*2*2</t>
  </si>
  <si>
    <t>0,40*(1,20+1,85)*2*1</t>
  </si>
  <si>
    <t>0,40*(1,20+1,45)*2*1</t>
  </si>
  <si>
    <t>0,40*(1,10+1,70)*2*6</t>
  </si>
  <si>
    <t>0,40*(0,75+0,90)*2*3</t>
  </si>
  <si>
    <t>0,40*(0,85+1,10)*2*2</t>
  </si>
  <si>
    <t>NN1- NN13</t>
  </si>
  <si>
    <t>0,50*(1,20+2,20)*2*4</t>
  </si>
  <si>
    <t>0,50*(1,20+1,90)*2*4</t>
  </si>
  <si>
    <t>0,50*(1,20+1,90)*2*1</t>
  </si>
  <si>
    <t>0,50*(0,60+2,20)*2*2</t>
  </si>
  <si>
    <t>0,50*(0,70+1,90)*2*2</t>
  </si>
  <si>
    <t>0,50*(1,46+0,80)*2*1</t>
  </si>
  <si>
    <t>0,50*(0,90+2,65)*2*1</t>
  </si>
  <si>
    <t>0,50*(0,90+2,40)*2*1</t>
  </si>
  <si>
    <t>0,50*(3,12+2,65)*2*1</t>
  </si>
  <si>
    <t>0,50*(2,20+2,40)*2*1</t>
  </si>
  <si>
    <t>0,50*(3,06+2,65)*2*1</t>
  </si>
  <si>
    <t>0,50*(1,40+2,10*2)*1</t>
  </si>
  <si>
    <t>0,50*(0,88+2,60*2)*1</t>
  </si>
  <si>
    <t>0,50*(0,88+2,70*2)*1</t>
  </si>
  <si>
    <t>6</t>
  </si>
  <si>
    <t>612321191</t>
  </si>
  <si>
    <t>Omítka vápenocementová vnitřních ploch nanášená ručně Příplatek k cenám za každých dalších i započatých 5 mm tloušťky omítky přes 10 mm stěn</t>
  </si>
  <si>
    <t>-358876463</t>
  </si>
  <si>
    <t>https://podminky.urs.cz/item/CS_URS_2023_01/612321191</t>
  </si>
  <si>
    <t>135,08</t>
  </si>
  <si>
    <t>7</t>
  </si>
  <si>
    <t>612131121</t>
  </si>
  <si>
    <t>Podkladní a spojovací vrstva vnitřních omítaných ploch penetrace disperzní nanášená ručně stěn</t>
  </si>
  <si>
    <t>-1865195890</t>
  </si>
  <si>
    <t>https://podminky.urs.cz/item/CS_URS_2023_01/612131121</t>
  </si>
  <si>
    <t>62</t>
  </si>
  <si>
    <t>Úprava povrchů vnějších</t>
  </si>
  <si>
    <t>8</t>
  </si>
  <si>
    <t>629135102</t>
  </si>
  <si>
    <t>Vyrovnávací vrstva z cementové malty pod klempířskými prvky šířky přes 150 do 300 mm</t>
  </si>
  <si>
    <t>m</t>
  </si>
  <si>
    <t>-46475685</t>
  </si>
  <si>
    <t>https://podminky.urs.cz/item/CS_URS_2023_01/629135102</t>
  </si>
  <si>
    <t>POD NOVE VNEJSI PARAPETY</t>
  </si>
  <si>
    <t>/viz vypis novych oken vykres c.D1.1b5/</t>
  </si>
  <si>
    <t>SN2</t>
  </si>
  <si>
    <t>4,80*2</t>
  </si>
  <si>
    <t>SN3+SN5</t>
  </si>
  <si>
    <t>3,40</t>
  </si>
  <si>
    <t>NN1</t>
  </si>
  <si>
    <t>1,30*4</t>
  </si>
  <si>
    <t>NN4</t>
  </si>
  <si>
    <t>0,70*2</t>
  </si>
  <si>
    <t>/viz vypis novych oken vykres c.D1.1b6/</t>
  </si>
  <si>
    <t>0,90*9+0,45*1+1,15*1+0,60*1+0,85*2</t>
  </si>
  <si>
    <t>0,90*2+1,20*1+1,20*1+1,10*6+0,75*3+0,85*2</t>
  </si>
  <si>
    <t>9</t>
  </si>
  <si>
    <t>629135101</t>
  </si>
  <si>
    <t>Vyrovnávací vrstva z cementové malty pod klempířskými prvky šířky do 150 mm</t>
  </si>
  <si>
    <t>-1010391232</t>
  </si>
  <si>
    <t>https://podminky.urs.cz/item/CS_URS_2023_01/629135101</t>
  </si>
  <si>
    <t xml:space="preserve">POHLED Z NAMESTI </t>
  </si>
  <si>
    <t>PARAPETY VYLOH</t>
  </si>
  <si>
    <t>3,12+3,20</t>
  </si>
  <si>
    <t>10</t>
  </si>
  <si>
    <t>339357504</t>
  </si>
  <si>
    <t>46,35*0,30</t>
  </si>
  <si>
    <t>6,32*0,15</t>
  </si>
  <si>
    <t>11</t>
  </si>
  <si>
    <t>619995001</t>
  </si>
  <si>
    <t>Začištění omítek (s dodáním hmot) kolem oken, dveří, podlah, obkladů apod.</t>
  </si>
  <si>
    <t>838620651</t>
  </si>
  <si>
    <t>https://podminky.urs.cz/item/CS_URS_2023_01/619995001</t>
  </si>
  <si>
    <t>VENKOVNI SPARA VYMENOVANYCH OKEN A DVERI</t>
  </si>
  <si>
    <t>NN1-NN13</t>
  </si>
  <si>
    <t>(1,20+2,20)*2*4</t>
  </si>
  <si>
    <t>(1,20+1,90)*2*4</t>
  </si>
  <si>
    <t>(1,20+1,90)*2*1</t>
  </si>
  <si>
    <t>(0,60+2,20)*2*2</t>
  </si>
  <si>
    <t>(0,70+1,90)*2*2</t>
  </si>
  <si>
    <t>(1,46+0,80)*2*1</t>
  </si>
  <si>
    <t>(0,90+2,65)*2*1</t>
  </si>
  <si>
    <t>(0,90+2,40)*2*1</t>
  </si>
  <si>
    <t>(3,12+2,65)*2*1</t>
  </si>
  <si>
    <t>(3,20+2,40)*2*1</t>
  </si>
  <si>
    <t>ND2-ND4</t>
  </si>
  <si>
    <t>(1,40+2,10*2)*1</t>
  </si>
  <si>
    <t>(0,88+2,60*2)*1</t>
  </si>
  <si>
    <t>(0,88+2,70*2)*1</t>
  </si>
  <si>
    <t>(0,90+1,50)*2*9</t>
  </si>
  <si>
    <t>(0,45+1,15)*2*1</t>
  </si>
  <si>
    <t>(1,15+1,45)*2*1</t>
  </si>
  <si>
    <t>(0,60+0,90)*2*1</t>
  </si>
  <si>
    <t>(0,85+1,50)*2*2</t>
  </si>
  <si>
    <t>(0,90+1,95)*2*2</t>
  </si>
  <si>
    <t>(1,20+1,85)*2*1</t>
  </si>
  <si>
    <t>(1,20+1,45)*2*1</t>
  </si>
  <si>
    <t>(1,10+1,70)*2*6</t>
  </si>
  <si>
    <t>(0,75+0,90)*2*3</t>
  </si>
  <si>
    <t>(0,85+1,10)*2*2</t>
  </si>
  <si>
    <t>12</t>
  </si>
  <si>
    <t>783823135</t>
  </si>
  <si>
    <t>Penetrační nátěr omítek hladkých omítek hladkých, zrnitých tenkovrstvých nebo štukových stupně členitosti 1 a 2 silikonový</t>
  </si>
  <si>
    <t>1299493134</t>
  </si>
  <si>
    <t>https://podminky.urs.cz/item/CS_URS_2023_01/783823135</t>
  </si>
  <si>
    <t>PRIPADNY NATER VNEJSIHO OSTENI OKEN A DVERI</t>
  </si>
  <si>
    <t>UPRESNIT DLE SITUACE</t>
  </si>
  <si>
    <t>276,82*0,20</t>
  </si>
  <si>
    <t>13</t>
  </si>
  <si>
    <t>783826315</t>
  </si>
  <si>
    <t>Nátěr omítek se schopností překlenutí trhlin mikroarmovací silikonový</t>
  </si>
  <si>
    <t>1121198911</t>
  </si>
  <si>
    <t>https://podminky.urs.cz/item/CS_URS_2023_01/783826315</t>
  </si>
  <si>
    <t>55,364</t>
  </si>
  <si>
    <t>Ostatní konstrukce a práce, bourání</t>
  </si>
  <si>
    <t>14</t>
  </si>
  <si>
    <t>952901114</t>
  </si>
  <si>
    <t>Vyčištění budov nebo objektů před předáním do užívání budov bytové nebo občanské výstavby, světlé výšky podlaží přes 4 m</t>
  </si>
  <si>
    <t>1516342000</t>
  </si>
  <si>
    <t>https://podminky.urs.cz/item/CS_URS_2023_01/952901114</t>
  </si>
  <si>
    <t xml:space="preserve">PO UKONCENI STAVEBNICH PRACI </t>
  </si>
  <si>
    <t>/uklid, likvidace obalu atd./</t>
  </si>
  <si>
    <t>POHLED Z NAMESTI A ZE DVORA</t>
  </si>
  <si>
    <t>3 M2/1 KS OTVORU</t>
  </si>
  <si>
    <t>3,00*(20-3)</t>
  </si>
  <si>
    <t>3,00*29</t>
  </si>
  <si>
    <t>5 M2/1 KS  OTVORU</t>
  </si>
  <si>
    <t>5,00*3</t>
  </si>
  <si>
    <t>95290141R</t>
  </si>
  <si>
    <t>Vyčištění venkovních prostor</t>
  </si>
  <si>
    <t>247994629</t>
  </si>
  <si>
    <t>1,20*4,10*2</t>
  </si>
  <si>
    <t>0,88*1,20*2</t>
  </si>
  <si>
    <t>16</t>
  </si>
  <si>
    <t>619996117</t>
  </si>
  <si>
    <t>Ochrana stavebních konstrukcí a samostatných prvků včetně pozdějšího odstranění obedněním z OSB desek podlahy</t>
  </si>
  <si>
    <t>884119223</t>
  </si>
  <si>
    <t>https://podminky.urs.cz/item/CS_URS_2023_01/619996117</t>
  </si>
  <si>
    <t>OCHRANA SCHODISTE</t>
  </si>
  <si>
    <t>17</t>
  </si>
  <si>
    <t>619991001</t>
  </si>
  <si>
    <t>Zakrytí vnitřních ploch před znečištěním včetně pozdějšího odkrytí podlah fólií přilepenou lepící páskou</t>
  </si>
  <si>
    <t>453809261</t>
  </si>
  <si>
    <t>https://podminky.urs.cz/item/CS_URS_2023_01/619991001</t>
  </si>
  <si>
    <t>OCHRANA DOTCENYCH PODLAH STAVBOU</t>
  </si>
  <si>
    <t>220,00</t>
  </si>
  <si>
    <t>18</t>
  </si>
  <si>
    <t>619991011</t>
  </si>
  <si>
    <t>Zakrytí vnitřních ploch před znečištěním včetně pozdějšího odkrytí konstrukcí a prvků obalením fólií a přelepením páskou</t>
  </si>
  <si>
    <t>-1104780204</t>
  </si>
  <si>
    <t>https://podminky.urs.cz/item/CS_URS_2023_01/619991011</t>
  </si>
  <si>
    <t>OCHRANA DOTCENYCH KONSTRUKCI</t>
  </si>
  <si>
    <t>150,00</t>
  </si>
  <si>
    <t>94</t>
  </si>
  <si>
    <t>Lešení a stavební výtahy</t>
  </si>
  <si>
    <t>19</t>
  </si>
  <si>
    <t>949101112</t>
  </si>
  <si>
    <t>Lešení pomocné pracovní pro objekty pozemních staveb pro zatížení do 150 kg/m2, o výšce lešeňové podlahy přes 1,9 do 3,5 m</t>
  </si>
  <si>
    <t>936673389</t>
  </si>
  <si>
    <t>https://podminky.urs.cz/item/CS_URS_2023_01/949101112</t>
  </si>
  <si>
    <t>PRO STAVEBNI PRACE</t>
  </si>
  <si>
    <t>/okna, dvere/</t>
  </si>
  <si>
    <t>153,00</t>
  </si>
  <si>
    <t>11,952</t>
  </si>
  <si>
    <t>96</t>
  </si>
  <si>
    <t>Bourání konstrukcí</t>
  </si>
  <si>
    <t>20</t>
  </si>
  <si>
    <t>968072455</t>
  </si>
  <si>
    <t>Vybourání kovových rámů oken s křídly, dveřních zárubní, vrat, stěn, ostění nebo obkladů dveřních zárubní, plochy do 2 m2</t>
  </si>
  <si>
    <t>-1465207773</t>
  </si>
  <si>
    <t>https://podminky.urs.cz/item/CS_URS_2023_01/968072455</t>
  </si>
  <si>
    <t>ZARUBNE VSTUPNICH OCEL.DVERI (BEZ NADSVETLIKU)</t>
  </si>
  <si>
    <t>SN20</t>
  </si>
  <si>
    <t>0,88*2,10*1</t>
  </si>
  <si>
    <t>SN21</t>
  </si>
  <si>
    <t>0,90*2,10*1</t>
  </si>
  <si>
    <t>POZNAMKA - BOURANI NADSVETLIKU RESENO V ODD.767</t>
  </si>
  <si>
    <t>968062456</t>
  </si>
  <si>
    <t>Vybourání dřevěných rámů oken s křídly, dveřních zárubní, vrat, stěn, ostění nebo obkladů dveřních zárubní, plochy přes 2 m2</t>
  </si>
  <si>
    <t>826805325</t>
  </si>
  <si>
    <t>https://podminky.urs.cz/item/CS_URS_2023_01/968062456</t>
  </si>
  <si>
    <t>DREVENA ZARUBEN SPALETOVYCH DVERI = 2 x M2</t>
  </si>
  <si>
    <t>POHLED  Z NAMESTI</t>
  </si>
  <si>
    <t>1,40*2,10*2</t>
  </si>
  <si>
    <t>22</t>
  </si>
  <si>
    <t>968062355</t>
  </si>
  <si>
    <t>Vybourání dřevěných rámů oken s křídly, dveřních zárubní, vrat, stěn, ostění nebo obkladů rámů oken s křídly dvojitých, plochy do 2 m2</t>
  </si>
  <si>
    <t>-151528011</t>
  </si>
  <si>
    <t>https://podminky.urs.cz/item/CS_URS_2023_01/968062355</t>
  </si>
  <si>
    <t>STAVAJICI SPALETOVA OKNA</t>
  </si>
  <si>
    <t>SN4</t>
  </si>
  <si>
    <t>0,60*2,20*2</t>
  </si>
  <si>
    <t>SN5</t>
  </si>
  <si>
    <t>0,70*1,90*2</t>
  </si>
  <si>
    <t>SN6</t>
  </si>
  <si>
    <t>1,46*0,80*1</t>
  </si>
  <si>
    <t>23</t>
  </si>
  <si>
    <t>968062356</t>
  </si>
  <si>
    <t>Vybourání dřevěných rámů oken s křídly, dveřních zárubní, vrat, stěn, ostění nebo obkladů rámů oken s křídly dvojitých, plochy do 4 m2</t>
  </si>
  <si>
    <t>1960475748</t>
  </si>
  <si>
    <t>https://podminky.urs.cz/item/CS_URS_2023_01/968062356</t>
  </si>
  <si>
    <t>SN1</t>
  </si>
  <si>
    <t>1,20*2,20*4</t>
  </si>
  <si>
    <t>1,20*1,90*4</t>
  </si>
  <si>
    <t>SN3</t>
  </si>
  <si>
    <t>1,20*1,90*1</t>
  </si>
  <si>
    <t>24</t>
  </si>
  <si>
    <t>968062374</t>
  </si>
  <si>
    <t>Vybourání dřevěných rámů oken s křídly, dveřních zárubní, vrat, stěn, ostění nebo obkladů rámů oken s křídly zdvojených, plochy do 1 m2</t>
  </si>
  <si>
    <t>1308272513</t>
  </si>
  <si>
    <t>https://podminky.urs.cz/item/CS_URS_2023_01/968062374</t>
  </si>
  <si>
    <t>STAVAJICI ZDVOJENA OKNA</t>
  </si>
  <si>
    <t>SD2</t>
  </si>
  <si>
    <t>0,45*1,15*1</t>
  </si>
  <si>
    <t>SD4</t>
  </si>
  <si>
    <t>0,60*0,90*1</t>
  </si>
  <si>
    <t>SD11</t>
  </si>
  <si>
    <t>0,75*0,90*3</t>
  </si>
  <si>
    <t>SD12</t>
  </si>
  <si>
    <t>0,85*1,10*2</t>
  </si>
  <si>
    <t>25</t>
  </si>
  <si>
    <t>968062375</t>
  </si>
  <si>
    <t>Vybourání dřevěných rámů oken s křídly, dveřních zárubní, vrat, stěn, ostění nebo obkladů rámů oken s křídly zdvojených, plochy do 2 m2</t>
  </si>
  <si>
    <t>1844455603</t>
  </si>
  <si>
    <t>https://podminky.urs.cz/item/CS_URS_2023_01/968062375</t>
  </si>
  <si>
    <t>SD1</t>
  </si>
  <si>
    <t>0,90*1,50*9</t>
  </si>
  <si>
    <t>SD3</t>
  </si>
  <si>
    <t>1,15*1,45*1</t>
  </si>
  <si>
    <t>SD5</t>
  </si>
  <si>
    <t>0,85*1,50*2</t>
  </si>
  <si>
    <t>SD6</t>
  </si>
  <si>
    <t>0,90*1,35*2</t>
  </si>
  <si>
    <t>SD9</t>
  </si>
  <si>
    <t>1,20*1,45*1</t>
  </si>
  <si>
    <t>SD10</t>
  </si>
  <si>
    <t>1,10*1,70*6</t>
  </si>
  <si>
    <t>26</t>
  </si>
  <si>
    <t>968062376</t>
  </si>
  <si>
    <t>Vybourání dřevěných rámů oken s křídly, dveřních zárubní, vrat, stěn, ostění nebo obkladů rámů oken s křídly zdvojených, plochy do 4 m2</t>
  </si>
  <si>
    <t>229911126</t>
  </si>
  <si>
    <t>https://podminky.urs.cz/item/CS_URS_2023_01/968062376</t>
  </si>
  <si>
    <t>SD8</t>
  </si>
  <si>
    <t>1,20*1,85*1</t>
  </si>
  <si>
    <t>27</t>
  </si>
  <si>
    <t>968062991</t>
  </si>
  <si>
    <t>Vybourání dřevěných rámů oken s křídly, dveřních zárubní, vrat, stěn, ostění nebo obkladů vnitřních deštění výkladů, ostění a obkladů stěn jakékoliv plochy</t>
  </si>
  <si>
    <t>-182905872</t>
  </si>
  <si>
    <t>https://podminky.urs.cz/item/CS_URS_2023_01/968062991</t>
  </si>
  <si>
    <t>PRIPADNE DESTENI DVOJITYCH DVERI</t>
  </si>
  <si>
    <t>0,15*(1,40+2,20*2)</t>
  </si>
  <si>
    <t>PRIPADNE DESTENI DVOJITYCH OKEN</t>
  </si>
  <si>
    <t>0,15*(1,20+2,20)*2*4</t>
  </si>
  <si>
    <t>0,15*(1,20+1,90)*2*4</t>
  </si>
  <si>
    <t>0,15*(1,20+1,90)*2*1</t>
  </si>
  <si>
    <t>0,15*(0,60+2,20)*2*2</t>
  </si>
  <si>
    <t>0,15*(0,70+1,90)*2*2</t>
  </si>
  <si>
    <t>0,15*(1,46+0,80)*2*1</t>
  </si>
  <si>
    <t>28</t>
  </si>
  <si>
    <t>962081131</t>
  </si>
  <si>
    <t>Bourání zdiva příček nebo vybourání otvorů ze skleněných tvárnic, tl. do 100 mm</t>
  </si>
  <si>
    <t>910396309</t>
  </si>
  <si>
    <t>https://podminky.urs.cz/item/CS_URS_2023_01/962081131</t>
  </si>
  <si>
    <t>STAVAJICI VYPLNE ZE SKLENENYCH TVARNIC</t>
  </si>
  <si>
    <t>SD7</t>
  </si>
  <si>
    <t>0,898*0,601*2</t>
  </si>
  <si>
    <t>29</t>
  </si>
  <si>
    <t>997013214</t>
  </si>
  <si>
    <t>Vnitrostaveništní doprava suti a vybouraných hmot vodorovně do 50 m svisle ručně pro budovy a haly výšky přes 12 do 15 m</t>
  </si>
  <si>
    <t>t</t>
  </si>
  <si>
    <t>312033150</t>
  </si>
  <si>
    <t>https://podminky.urs.cz/item/CS_URS_2023_01/997013214</t>
  </si>
  <si>
    <t>K MISTU NALOZENI</t>
  </si>
  <si>
    <t>3,898</t>
  </si>
  <si>
    <t>30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</si>
  <si>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</si>
  <si>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</si>
  <si>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1068742711</t>
  </si>
  <si>
    <t>https://podminky.urs.cz/item/CS_URS_2023_01/997013219</t>
  </si>
  <si>
    <t>31</t>
  </si>
  <si>
    <t>997013511</t>
  </si>
  <si>
    <t>Odvoz suti a vybouraných hmot z meziskládky na skládku s naložením a se složením, na vzdálenost do 1 km</t>
  </si>
  <si>
    <t>670187003</t>
  </si>
  <si>
    <t>https://podminky.urs.cz/item/CS_URS_2023_01/997013511</t>
  </si>
  <si>
    <t>32</t>
  </si>
  <si>
    <t>997013509</t>
  </si>
  <si>
    <t>Odvoz suti a vybouraných hmot na skládku nebo meziskládku se složením, na vzdálenost Příplatek k ceně za každý další i započatý 1 km přes 1 km</t>
  </si>
  <si>
    <t>920883913</t>
  </si>
  <si>
    <t>https://podminky.urs.cz/item/CS_URS_2023_01/997013509</t>
  </si>
  <si>
    <t>3,898*19</t>
  </si>
  <si>
    <t>33</t>
  </si>
  <si>
    <t>997013804</t>
  </si>
  <si>
    <t>Poplatek za uložení stavebního odpadu na skládce (skládkovné) ze skla zatříděného do Katalogu odpadů pod kódem 17 02 02</t>
  </si>
  <si>
    <t>230579263</t>
  </si>
  <si>
    <t>https://podminky.urs.cz/item/CS_URS_2023_01/997013804</t>
  </si>
  <si>
    <t>0,059</t>
  </si>
  <si>
    <t>(3,898-0,059)/2</t>
  </si>
  <si>
    <t>34</t>
  </si>
  <si>
    <t>997013811</t>
  </si>
  <si>
    <t>Poplatek za uložení stavebního odpadu na skládce (skládkovné) dřevěného zatříděného do Katalogu odpadů pod kódem 17 02 01</t>
  </si>
  <si>
    <t>2120611073</t>
  </si>
  <si>
    <t>https://podminky.urs.cz/item/CS_URS_2023_01/997013811</t>
  </si>
  <si>
    <t>998</t>
  </si>
  <si>
    <t>Přesun hmot</t>
  </si>
  <si>
    <t>35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</si>
  <si>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</si>
  <si>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</si>
  <si>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-1555116940</t>
  </si>
  <si>
    <t>https://podminky.urs.cz/item/CS_URS_2023_01/998018003</t>
  </si>
  <si>
    <t>PSV</t>
  </si>
  <si>
    <t>Práce a dodávky PSV</t>
  </si>
  <si>
    <t>764</t>
  </si>
  <si>
    <t>Konstrukce klempířské</t>
  </si>
  <si>
    <t>36</t>
  </si>
  <si>
    <t>764002851</t>
  </si>
  <si>
    <t>Demontáž klempířských konstrukcí oplechování parapetů do suti</t>
  </si>
  <si>
    <t>-2028711768</t>
  </si>
  <si>
    <t>https://podminky.urs.cz/item/CS_URS_2023_01/764002851</t>
  </si>
  <si>
    <t>STAVAJICI VNEJSI PARAPETY</t>
  </si>
  <si>
    <t>1,40*4</t>
  </si>
  <si>
    <t>0,80*2</t>
  </si>
  <si>
    <t>SN10</t>
  </si>
  <si>
    <t>3,20*1</t>
  </si>
  <si>
    <t>SN11</t>
  </si>
  <si>
    <t>3,30*1</t>
  </si>
  <si>
    <t xml:space="preserve">SD1-SD6 </t>
  </si>
  <si>
    <t>0,95*9</t>
  </si>
  <si>
    <t>0,50*1</t>
  </si>
  <si>
    <t>1,20*1</t>
  </si>
  <si>
    <t>0,65*1</t>
  </si>
  <si>
    <t>0,90*2</t>
  </si>
  <si>
    <t>0,95*2</t>
  </si>
  <si>
    <t xml:space="preserve">SD8-SD12 </t>
  </si>
  <si>
    <t>1,25*1</t>
  </si>
  <si>
    <t>1,15*6</t>
  </si>
  <si>
    <t>0,80*3</t>
  </si>
  <si>
    <t>37</t>
  </si>
  <si>
    <t>764002861</t>
  </si>
  <si>
    <t>Demontáž klempířských konstrukcí oplechování říms do suti</t>
  </si>
  <si>
    <t>-894009645</t>
  </si>
  <si>
    <t>https://podminky.urs.cz/item/CS_URS_2023_01/764002861</t>
  </si>
  <si>
    <t>STAVAJICI VNEJSI PARAPETY - RIMSY</t>
  </si>
  <si>
    <t>/viz vypis oken - vykres c.D1.1b1, odmereno/</t>
  </si>
  <si>
    <t>4,90*2</t>
  </si>
  <si>
    <t>3,50</t>
  </si>
  <si>
    <t>38</t>
  </si>
  <si>
    <t>-1642463571</t>
  </si>
  <si>
    <t>0,100</t>
  </si>
  <si>
    <t>39</t>
  </si>
  <si>
    <t>-625656828</t>
  </si>
  <si>
    <t>40</t>
  </si>
  <si>
    <t>957836447</t>
  </si>
  <si>
    <t>ODVOZ DO SBERNY BEZ SKLADKOVNEHO</t>
  </si>
  <si>
    <t>41</t>
  </si>
  <si>
    <t>807642150</t>
  </si>
  <si>
    <t>0,100*19</t>
  </si>
  <si>
    <t>42</t>
  </si>
  <si>
    <t>764218405</t>
  </si>
  <si>
    <t>Oplechování říms a ozdobných prvků z pozinkovaného plechu rovných, bez rohů mechanicky kotvené rš 400 mm</t>
  </si>
  <si>
    <t>-1096873185</t>
  </si>
  <si>
    <t>https://podminky.urs.cz/item/CS_URS_2023_01/764218405</t>
  </si>
  <si>
    <t>NOVE VNEJSI PARAPETY - RIMSY (RS UPRESNIT)</t>
  </si>
  <si>
    <t>/viz vypis oken - vykres c.D1.1b5, odmereno/</t>
  </si>
  <si>
    <t>NN2</t>
  </si>
  <si>
    <t>NN3+NN5</t>
  </si>
  <si>
    <t>43</t>
  </si>
  <si>
    <t>764218445</t>
  </si>
  <si>
    <t>Oplechování říms a ozdobných prvků z pozinkovaného plechu rovných, bez rohů Příplatek k cenám za zvýšenou pracnost při provedení rohu nebo koutu rovné římsy do rš 400 mm</t>
  </si>
  <si>
    <t>kus</t>
  </si>
  <si>
    <t>-929018101</t>
  </si>
  <si>
    <t>https://podminky.urs.cz/item/CS_URS_2023_01/764218445</t>
  </si>
  <si>
    <t>44</t>
  </si>
  <si>
    <t>764216404</t>
  </si>
  <si>
    <t>Oplechování parapetů z pozinkovaného plechu rovných mechanicky kotvené, bez rohů rš 330 mm</t>
  </si>
  <si>
    <t>-128862301</t>
  </si>
  <si>
    <t>https://podminky.urs.cz/item/CS_URS_2023_01/764216404</t>
  </si>
  <si>
    <t>NOVE VNEJSI PARAPETY - RS UPRESNIT DLE SIRKY ZDIVA</t>
  </si>
  <si>
    <t>/viz vypis oken - vykres c.D1.1b5/</t>
  </si>
  <si>
    <t>45</t>
  </si>
  <si>
    <t>764216403</t>
  </si>
  <si>
    <t>Oplechování parapetů z pozinkovaného plechu rovných mechanicky kotvené, bez rohů rš 250 mm</t>
  </si>
  <si>
    <t>-1761980514</t>
  </si>
  <si>
    <t>https://podminky.urs.cz/item/CS_URS_2023_01/764216403</t>
  </si>
  <si>
    <t>VYLOHY - RS UPRESNIT</t>
  </si>
  <si>
    <t>NN10</t>
  </si>
  <si>
    <t>1N11</t>
  </si>
  <si>
    <t>46</t>
  </si>
  <si>
    <t>764216465</t>
  </si>
  <si>
    <t>Oplechování parapetů z pozinkovaného plechu rovných celoplošně lepené, bez rohů Příplatek k cenám za zvýšenou pracnost při provedení rohu nebo koutu do rš 400 mm</t>
  </si>
  <si>
    <t>-1868786449</t>
  </si>
  <si>
    <t>https://podminky.urs.cz/item/CS_URS_2023_01/764216465</t>
  </si>
  <si>
    <t>(4+2+29)*2</t>
  </si>
  <si>
    <t>2*2</t>
  </si>
  <si>
    <t>47</t>
  </si>
  <si>
    <t>998764103</t>
  </si>
  <si>
    <t>Přesun hmot pro konstrukce klempířské stanovený z hmotnosti přesunovaného materiálu vodorovná dopravní vzdálenost do 50 m v objektech výšky přes 12 do 24 m</t>
  </si>
  <si>
    <t>-1455297492</t>
  </si>
  <si>
    <t>https://podminky.urs.cz/item/CS_URS_2023_01/998764103</t>
  </si>
  <si>
    <t>48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</si>
  <si>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</si>
  <si>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</si>
  <si>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-1674023543</t>
  </si>
  <si>
    <t>https://podminky.urs.cz/item/CS_URS_2023_01/998764181</t>
  </si>
  <si>
    <t>49</t>
  </si>
  <si>
    <t>998764192</t>
  </si>
  <si>
    <t>Přesun hmot pro konstrukce klempířské stanovený z hmotnosti přesunovaného materiálu Příplatek k cenám za zvětšený přesun přes vymezenou největší dopravní vzdálenost do 100 m</t>
  </si>
  <si>
    <t>277842356</t>
  </si>
  <si>
    <t>https://podminky.urs.cz/item/CS_URS_2023_01/998764192</t>
  </si>
  <si>
    <t>766</t>
  </si>
  <si>
    <t>Konstrukce truhlářské</t>
  </si>
  <si>
    <t>50</t>
  </si>
  <si>
    <t>766691911</t>
  </si>
  <si>
    <t>Ostatní práce vyvěšení nebo zavěšení křídel dřevěných okenních, plochy do 1,5 m2</t>
  </si>
  <si>
    <t>-1174258807</t>
  </si>
  <si>
    <t>https://podminky.urs.cz/item/CS_URS_2023_01/766691911</t>
  </si>
  <si>
    <t>STAVAJICI SPALETOVA OKNA K LIKVIDACI = 2 x KS</t>
  </si>
  <si>
    <t>1*2</t>
  </si>
  <si>
    <t>STAVAJICI ZDVOJENA OKNA K LIKVIDACI</t>
  </si>
  <si>
    <t>51</t>
  </si>
  <si>
    <t>766691912</t>
  </si>
  <si>
    <t>Ostatní práce vyvěšení nebo zavěšení křídel dřevěných okenních, plochy přes 1,5 m2</t>
  </si>
  <si>
    <t>-1046403936</t>
  </si>
  <si>
    <t>https://podminky.urs.cz/item/CS_URS_2023_01/766691912</t>
  </si>
  <si>
    <t>SN1 + SN2 + SN3</t>
  </si>
  <si>
    <t>(4+4+1)*2</t>
  </si>
  <si>
    <t>SD3 + SD8 + SD9 + SD10</t>
  </si>
  <si>
    <t>1+1+1+6</t>
  </si>
  <si>
    <t>52</t>
  </si>
  <si>
    <t>766441811</t>
  </si>
  <si>
    <t>Demontáž parapetních desek dřevěných nebo plastových šířky do 300 mm, délky do 1000 mm</t>
  </si>
  <si>
    <t>-990367546</t>
  </si>
  <si>
    <t>https://podminky.urs.cz/item/CS_URS_2023_01/766441811</t>
  </si>
  <si>
    <t>VNITRNI PARAPETY</t>
  </si>
  <si>
    <t>2+2</t>
  </si>
  <si>
    <t>9+1+1+2+2+3+2</t>
  </si>
  <si>
    <t>53</t>
  </si>
  <si>
    <t>766441821</t>
  </si>
  <si>
    <t>Demontáž parapetních desek dřevěných nebo plastových šířky do 300 mm, délky přes 1000 do 2000 mm</t>
  </si>
  <si>
    <t>1533692849</t>
  </si>
  <si>
    <t>https://podminky.urs.cz/item/CS_URS_2023_01/766441821</t>
  </si>
  <si>
    <t>4+4+1+1</t>
  </si>
  <si>
    <t>54</t>
  </si>
  <si>
    <t>766691915</t>
  </si>
  <si>
    <t>Ostatní práce vyvěšení nebo zavěšení křídel dřevěných dveřních, plochy přes 2 m2</t>
  </si>
  <si>
    <t>-1519068858</t>
  </si>
  <si>
    <t>https://podminky.urs.cz/item/CS_URS_2023_01/766691915</t>
  </si>
  <si>
    <t>STAVAJICI SPALETOVE DVERE K LIKVIDACI = 2 x KS</t>
  </si>
  <si>
    <t>55</t>
  </si>
  <si>
    <t>-1448850160</t>
  </si>
  <si>
    <t>1,057</t>
  </si>
  <si>
    <t>56</t>
  </si>
  <si>
    <t>783925619</t>
  </si>
  <si>
    <t>57</t>
  </si>
  <si>
    <t>-318122665</t>
  </si>
  <si>
    <t>58</t>
  </si>
  <si>
    <t>-632962972</t>
  </si>
  <si>
    <t>1,057*19</t>
  </si>
  <si>
    <t>59</t>
  </si>
  <si>
    <t>-416179952</t>
  </si>
  <si>
    <t>1,057/2</t>
  </si>
  <si>
    <t>60</t>
  </si>
  <si>
    <t>1353863186</t>
  </si>
  <si>
    <t>0,529</t>
  </si>
  <si>
    <t>766641161</t>
  </si>
  <si>
    <t>Montáž balkónových dveří dřevěných nebo plastových včetně rámu zdvojených do zdiva dvoukřídlových bez nadsvětlíku</t>
  </si>
  <si>
    <t>-1011235790</t>
  </si>
  <si>
    <t>https://podminky.urs.cz/item/CS_URS_2023_01/766641161</t>
  </si>
  <si>
    <t>NOVE BALKONOVE DVERE - KOMPL.DODAVKA</t>
  </si>
  <si>
    <t>/viz vypis dveri - vykres c.D1.1b5/</t>
  </si>
  <si>
    <t>ND2</t>
  </si>
  <si>
    <t>POZOR - DODAVKA V M2,  NADSVETLIK RESEN V OKNECH</t>
  </si>
  <si>
    <t>M</t>
  </si>
  <si>
    <t>6111002R</t>
  </si>
  <si>
    <t>ND2 - dveře dřevěné balkonové dvoukřídlové otevíravé a výklopné, zasklené izolačním dvojsklem - kompl.dodávka vč. rámu, povrchové úpravy a kování</t>
  </si>
  <si>
    <t>627421792</t>
  </si>
  <si>
    <t>1,40*2,10</t>
  </si>
  <si>
    <t>63</t>
  </si>
  <si>
    <t>766660421</t>
  </si>
  <si>
    <t>Montáž dveřních křídel dřevěných nebo plastových vchodových dveří včetně rámu do zdiva jednokřídlových s nadsvětlíkem</t>
  </si>
  <si>
    <t>-1725578658</t>
  </si>
  <si>
    <t>https://podminky.urs.cz/item/CS_URS_2023_01/766660421</t>
  </si>
  <si>
    <t>NOVE VSTUPNI DVERE - KOMPL.DODAVKA</t>
  </si>
  <si>
    <t>ND3</t>
  </si>
  <si>
    <t>ND4</t>
  </si>
  <si>
    <t>POZOR - DODAVKA V M2</t>
  </si>
  <si>
    <t>64</t>
  </si>
  <si>
    <t>611732R1</t>
  </si>
  <si>
    <t>ND3 + ND4 - vstupní dveře jednokřídlé dřevěné prosklené izolačním dvojsklem s nadsvětlíkem max rozměru otvoru 3,3m2 bezpečnostní třídy RC2 - kompl.dodávka vč.rámu, povrch.úpravy a kování</t>
  </si>
  <si>
    <t>421702683</t>
  </si>
  <si>
    <t>0,88*(2,10+0,50)*1</t>
  </si>
  <si>
    <t>0,88*(2,10+0,60)*1</t>
  </si>
  <si>
    <t>65</t>
  </si>
  <si>
    <t>766621622</t>
  </si>
  <si>
    <t>Montáž oken dřevěných plochy do 1 m2 včetně montáže rámu otevíravých do zdiva</t>
  </si>
  <si>
    <t>-1980617277</t>
  </si>
  <si>
    <t>https://podminky.urs.cz/item/CS_URS_2023_01/766621622</t>
  </si>
  <si>
    <t>NOVA DREVENA OKNA - KOMPL.DODAVKA</t>
  </si>
  <si>
    <t>/viz vypis novych oken - vykres c.D1.1b6/</t>
  </si>
  <si>
    <t>ND11</t>
  </si>
  <si>
    <t>ND12</t>
  </si>
  <si>
    <t>66</t>
  </si>
  <si>
    <t>611100R1</t>
  </si>
  <si>
    <t>ND2+ ND4+ ND11+ ND12 - okno dřevěné otevíravé/sklopné zasklené izolačním dvojskem do plochy 1m2 (Ug=max.1,2W/m2K) s povrchovou úpravou</t>
  </si>
  <si>
    <t>294654766</t>
  </si>
  <si>
    <t>67</t>
  </si>
  <si>
    <t>766621211</t>
  </si>
  <si>
    <t>Montáž oken dřevěných včetně montáže rámu plochy přes 1 m2 otevíravých do zdiva, výšky do 1,5 m</t>
  </si>
  <si>
    <t>-350098376</t>
  </si>
  <si>
    <t>https://podminky.urs.cz/item/CS_URS_2023_01/766621211</t>
  </si>
  <si>
    <t>ND1</t>
  </si>
  <si>
    <t>ND5</t>
  </si>
  <si>
    <t>ND9</t>
  </si>
  <si>
    <t>/viz vypis novych oken - vykres c.D1.1b5/</t>
  </si>
  <si>
    <t>NN6 - NADSVETLIK BALKON.DVERI</t>
  </si>
  <si>
    <t>68</t>
  </si>
  <si>
    <t>611100R2</t>
  </si>
  <si>
    <t>ND1+ ND3+ ND5+ ND9+ NN6 - okno dřevěné otevíravé/sklopné zasklené izolačním dvojsklem přes plochu 1m2 do v1,5m (Ug=max.1,2W/m2K) s povrchovou úpravou</t>
  </si>
  <si>
    <t>-1874978677</t>
  </si>
  <si>
    <t>19,279</t>
  </si>
  <si>
    <t>69</t>
  </si>
  <si>
    <t>766621212</t>
  </si>
  <si>
    <t>Montáž oken dřevěných včetně montáže rámu plochy přes 1 m2 otevíravých do zdiva, výšky přes 1,5 do 2,5 m</t>
  </si>
  <si>
    <t>2107497851</t>
  </si>
  <si>
    <t>https://podminky.urs.cz/item/CS_URS_2023_01/766621212</t>
  </si>
  <si>
    <t>ND6</t>
  </si>
  <si>
    <t>0,90*1,95*2</t>
  </si>
  <si>
    <t>ND8</t>
  </si>
  <si>
    <t>ND10</t>
  </si>
  <si>
    <t>70</t>
  </si>
  <si>
    <t>611100R3</t>
  </si>
  <si>
    <t xml:space="preserve">ND6+ ND8+ ND10 - okno dřevěné otevíravé/sklopné zasklené izolačním dvojsklem přes plochu 1m2 v1,5-2,5m (Ug=max.1,2W/m2K) s povrchovou úpravou </t>
  </si>
  <si>
    <t>1781993883</t>
  </si>
  <si>
    <t>16,95</t>
  </si>
  <si>
    <t>71</t>
  </si>
  <si>
    <t>170946149</t>
  </si>
  <si>
    <t>NN3</t>
  </si>
  <si>
    <t>NN5</t>
  </si>
  <si>
    <t>72</t>
  </si>
  <si>
    <t>611100R4</t>
  </si>
  <si>
    <t>NN1+ NN2+ NN3+ NN4+ NN5 - okno dřevěné otevíravé/sklopné s horním větracím křídlem zasklené izolačním dvojsklem přes plochu 1m2 v1,5-2,5m (Ug=max.1,2W/m2K) s povrchovou úpravou a dřevěnou okapnicí</t>
  </si>
  <si>
    <t>451174956</t>
  </si>
  <si>
    <t>27,26</t>
  </si>
  <si>
    <t>73</t>
  </si>
  <si>
    <t>766621012</t>
  </si>
  <si>
    <t>Montáž oken dřevěných včetně montáže rámu plochy přes 1 m2 pevných do zdiva, výšky přes 1,5 do 2,5 m</t>
  </si>
  <si>
    <t>-802988304</t>
  </si>
  <si>
    <t>https://podminky.urs.cz/item/CS_URS_2023_01/766621012</t>
  </si>
  <si>
    <t>NOVE DREVENE VENKOVNI VYKLADY - KOMPL.DODAVKA</t>
  </si>
  <si>
    <t>NN9</t>
  </si>
  <si>
    <t>0,90*2,40*1</t>
  </si>
  <si>
    <t>NN11</t>
  </si>
  <si>
    <t>3,20*2,40*1</t>
  </si>
  <si>
    <t>74</t>
  </si>
  <si>
    <t>6111000R</t>
  </si>
  <si>
    <t>NN9+ NN11 - výklad - okno dřevěné s fixním zasklením izolačním dvojsklem přes plochu 1m2 v 1,5-2,5m s povrchovou úpravou</t>
  </si>
  <si>
    <t>1500273271</t>
  </si>
  <si>
    <t>75</t>
  </si>
  <si>
    <t>766621013</t>
  </si>
  <si>
    <t>Montáž oken dřevěných včetně montáže rámu plochy přes 1 m2 pevných do zdiva, výšky přes 2,5 m</t>
  </si>
  <si>
    <t>1456384570</t>
  </si>
  <si>
    <t>https://podminky.urs.cz/item/CS_URS_2023_01/766621013</t>
  </si>
  <si>
    <t>NN8</t>
  </si>
  <si>
    <t>0,90*2,65*1</t>
  </si>
  <si>
    <t>3,12*2,65*1</t>
  </si>
  <si>
    <t>NOVE DREVENE VNITRNI VYKLADY - KOMPL.DODAVKA</t>
  </si>
  <si>
    <t>NN12</t>
  </si>
  <si>
    <t>3,06*2,65*1</t>
  </si>
  <si>
    <t>NN13</t>
  </si>
  <si>
    <t>76</t>
  </si>
  <si>
    <t>766621202</t>
  </si>
  <si>
    <t>Montáž oken dřevěných včetně montáže rámu plochy přes 1 m2 otevíravých do dřevěné konstrukce, výšky přes 1,5 do 2,5 m</t>
  </si>
  <si>
    <t>1487999785</t>
  </si>
  <si>
    <t>https://podminky.urs.cz/item/CS_URS_2023_01/766621202</t>
  </si>
  <si>
    <t>OSAZENI OTEVIRAVEHO KRIDLA VNITR.VYLOHY NN12+NN13</t>
  </si>
  <si>
    <t>ODHAD ROZMERU</t>
  </si>
  <si>
    <t>/dodavka je soucast dodani steny/</t>
  </si>
  <si>
    <t>0,80*2,50*2</t>
  </si>
  <si>
    <t>77</t>
  </si>
  <si>
    <t>611100R5</t>
  </si>
  <si>
    <t>NN8+ NN10 - výklad - okno dřevěné s fixním zasklením izolační dvojsklo přes plochu 1m2 přes v 2,5m s povrchovou úpravou</t>
  </si>
  <si>
    <t>-18939140</t>
  </si>
  <si>
    <t>10,653</t>
  </si>
  <si>
    <t>78</t>
  </si>
  <si>
    <t>611100R6</t>
  </si>
  <si>
    <t>NN12+ NN13 - výklad - okno dřevěné s fixním jednoduchým zasklením přes plochu 1m2 přes v 2,5m s přístupovým otevíravým křídlem a povrchovou úpravou</t>
  </si>
  <si>
    <t>351558092</t>
  </si>
  <si>
    <t>16,377</t>
  </si>
  <si>
    <t>79</t>
  </si>
  <si>
    <t>766694126</t>
  </si>
  <si>
    <t>Montáž ostatních truhlářských konstrukcí parapetních desek dřevěných nebo plastových šířky přes 300 mm</t>
  </si>
  <si>
    <t>-1730982869</t>
  </si>
  <si>
    <t>https://podminky.urs.cz/item/CS_URS_2023_01/766694126</t>
  </si>
  <si>
    <t>NOVE VNITRNI PARAPETY</t>
  </si>
  <si>
    <t>SIRKU UPRESNIT DLE SKUTECNOSTI</t>
  </si>
  <si>
    <t>1,25*4</t>
  </si>
  <si>
    <t>0,65*2</t>
  </si>
  <si>
    <t>0,75*2</t>
  </si>
  <si>
    <t>80</t>
  </si>
  <si>
    <t>60794107</t>
  </si>
  <si>
    <t>parapet dřevotřískový vnitřní povrch laminátový bílý š 500mm</t>
  </si>
  <si>
    <t>-1450441028</t>
  </si>
  <si>
    <t>42,25</t>
  </si>
  <si>
    <t>42,25*1,1 'Přepočtené koeficientem množství</t>
  </si>
  <si>
    <t>81</t>
  </si>
  <si>
    <t>766629513</t>
  </si>
  <si>
    <t>Montáž oken dřevěných Příplatek k cenám za izolaci mezi ostěním a rámem okna při rovném ostění, s perlinkou, připojovací spára tl. do 20 mm</t>
  </si>
  <si>
    <t>1346602696</t>
  </si>
  <si>
    <t>https://podminky.urs.cz/item/CS_URS_2023_01/766629513</t>
  </si>
  <si>
    <t>TESNENI OKEN A DVERI + PERLINKA NA VNITR.OSTENI</t>
  </si>
  <si>
    <t>(2,20+2,40)*2*1</t>
  </si>
  <si>
    <t>(3,06+2,65)*2*1</t>
  </si>
  <si>
    <t>82</t>
  </si>
  <si>
    <t>998766103</t>
  </si>
  <si>
    <t>Přesun hmot pro konstrukce truhlářské stanovený z hmotnosti přesunovaného materiálu vodorovná dopravní vzdálenost do 50 m v objektech výšky přes 12 do 24 m</t>
  </si>
  <si>
    <t>128449563</t>
  </si>
  <si>
    <t>https://podminky.urs.cz/item/CS_URS_2023_01/998766103</t>
  </si>
  <si>
    <t>83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</si>
  <si>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</si>
  <si>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</si>
  <si>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-2109759962</t>
  </si>
  <si>
    <t>https://podminky.urs.cz/item/CS_URS_2023_01/998766181</t>
  </si>
  <si>
    <t>84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</si>
  <si>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</si>
  <si>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</si>
  <si>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1088141655</t>
  </si>
  <si>
    <t>https://podminky.urs.cz/item/CS_URS_2023_01/998766192</t>
  </si>
  <si>
    <t>767</t>
  </si>
  <si>
    <t>Konstrukce zámečnické</t>
  </si>
  <si>
    <t>85</t>
  </si>
  <si>
    <t>767112812</t>
  </si>
  <si>
    <t>Demontáž stěn a příček pro zasklení svařovaných</t>
  </si>
  <si>
    <t>232392502</t>
  </si>
  <si>
    <t>https://podminky.urs.cz/item/CS_URS_2023_01/767112812</t>
  </si>
  <si>
    <t>STAVAJICI OCELOVE VYKLADY VNEJSI</t>
  </si>
  <si>
    <t>SN8</t>
  </si>
  <si>
    <t>SN9</t>
  </si>
  <si>
    <t>STAVAJICI OCELOVE VYKLADY VNITRNI S PRISTUP.KRIDLEM</t>
  </si>
  <si>
    <t>SN12</t>
  </si>
  <si>
    <t>SN13</t>
  </si>
  <si>
    <t>3,14*2,65*1</t>
  </si>
  <si>
    <t>NADSVETLIKY VSTUPNICH DVERI</t>
  </si>
  <si>
    <t>0,88*0,50*1</t>
  </si>
  <si>
    <t>0,90*0,60*1</t>
  </si>
  <si>
    <t>86</t>
  </si>
  <si>
    <t>767691822</t>
  </si>
  <si>
    <t>Ostatní práce - vyvěšení nebo zavěšení kovových křídel dveří, plochy do 2 m2</t>
  </si>
  <si>
    <t>1615162144</t>
  </si>
  <si>
    <t>https://podminky.urs.cz/item/CS_URS_2023_01/767691822</t>
  </si>
  <si>
    <t>PRISTUPOVA KRIDLA VE VNITRNICH VYKLADECH</t>
  </si>
  <si>
    <t>VSTUPNI DVERE</t>
  </si>
  <si>
    <t>87</t>
  </si>
  <si>
    <t>1036177702</t>
  </si>
  <si>
    <t>1,251</t>
  </si>
  <si>
    <t>88</t>
  </si>
  <si>
    <t>1788480868</t>
  </si>
  <si>
    <t>89</t>
  </si>
  <si>
    <t>1686373529</t>
  </si>
  <si>
    <t>ODVOZ DO SBERNY A NA SKLADKU</t>
  </si>
  <si>
    <t>90</t>
  </si>
  <si>
    <t>-1516578366</t>
  </si>
  <si>
    <t>1,251*19</t>
  </si>
  <si>
    <t>91</t>
  </si>
  <si>
    <t>1188585813</t>
  </si>
  <si>
    <t>1,251/3*2</t>
  </si>
  <si>
    <t>784</t>
  </si>
  <si>
    <t>Dokončovací práce - malby a tapety</t>
  </si>
  <si>
    <t>92</t>
  </si>
  <si>
    <t>784211113</t>
  </si>
  <si>
    <t>Malby z malířských směsí oděruvzdorných za mokra dvojnásobné, bílé za mokra oděruvzdorné velmi dobře v místnostech výšky přes 3,80 do 5,00 m</t>
  </si>
  <si>
    <t>-1663601056</t>
  </si>
  <si>
    <t>https://podminky.urs.cz/item/CS_URS_2023_01/784211113</t>
  </si>
  <si>
    <t>VYMALBA OSTENI U NOVYCH OTVORU - PRUM.SIRKA</t>
  </si>
  <si>
    <t>OSTATNI DOTCENE PLOCHY</t>
  </si>
  <si>
    <t>/odhad - upresnit dle pozadavku investora/</t>
  </si>
  <si>
    <t>50,00</t>
  </si>
  <si>
    <t>93</t>
  </si>
  <si>
    <t>784181003</t>
  </si>
  <si>
    <t>Pačokování jednonásobné v místnostech výšky přes 3,80 do 5,00 m</t>
  </si>
  <si>
    <t>1642859588</t>
  </si>
  <si>
    <t>https://podminky.urs.cz/item/CS_URS_2023_01/784181003</t>
  </si>
  <si>
    <t>185,08</t>
  </si>
  <si>
    <t>784181103</t>
  </si>
  <si>
    <t>Penetrace podkladu jednonásobná základní akrylátová bezbarvá v místnostech výšky přes 3,80 do 5,00 m</t>
  </si>
  <si>
    <t>1925751111</t>
  </si>
  <si>
    <t>https://podminky.urs.cz/item/CS_URS_2023_01/784181103</t>
  </si>
  <si>
    <t>95</t>
  </si>
  <si>
    <t>784171101</t>
  </si>
  <si>
    <t>Zakrytí nemalovaných ploch (materiál ve specifikaci) včetně pozdějšího odkrytí podlah</t>
  </si>
  <si>
    <t>-1909421444</t>
  </si>
  <si>
    <t>https://podminky.urs.cz/item/CS_URS_2023_01/784171101</t>
  </si>
  <si>
    <t>28323156</t>
  </si>
  <si>
    <t>fólie pro malířské potřeby zakrývací tl 41µ 4x5m</t>
  </si>
  <si>
    <t>146243183</t>
  </si>
  <si>
    <t>153,00*1,05 "Přepočtené koeficientem množství</t>
  </si>
  <si>
    <t>97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</si>
  <si>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</si>
  <si>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</si>
  <si>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895239714</t>
  </si>
  <si>
    <t>https://podminky.urs.cz/item/CS_URS_2023_01/784171123</t>
  </si>
  <si>
    <t>98</t>
  </si>
  <si>
    <t>28323157</t>
  </si>
  <si>
    <t>fólie pro malířské potřeby zakrývací tl 14µ 4x5m</t>
  </si>
  <si>
    <t>-382600831</t>
  </si>
  <si>
    <t>150*1,05 'Přepočtené koeficientem množství</t>
  </si>
  <si>
    <t>OST</t>
  </si>
  <si>
    <t>Ostatní</t>
  </si>
  <si>
    <t>HZS</t>
  </si>
  <si>
    <t>Hodinové zúčtovací sazby</t>
  </si>
  <si>
    <t>99</t>
  </si>
  <si>
    <t>HZS 1</t>
  </si>
  <si>
    <t>Ostatní pomocné a nezměřitelné práce - přesný počet hodin bude fakturován dle skutečnosti za hodinovou sazbu zhotovitele po odsouhlasení ve stavebním deníku (POLOŽKA UVEDENA PRO URČENÍ HODINOVÉ SAZBY ZHOTOVITELE, NUTNÁ KONTROLA VYČERPANÝCH HODIN ZAHRNUTÝCH V TOMTO ROZPOČTU)</t>
  </si>
  <si>
    <t>hod</t>
  </si>
  <si>
    <t>262144</t>
  </si>
  <si>
    <t>1901885907</t>
  </si>
  <si>
    <t>OPRAVA</t>
  </si>
  <si>
    <t>PRACE A DETAILI NEPOSTIZITELNE PD</t>
  </si>
  <si>
    <t>40,00</t>
  </si>
  <si>
    <t>VRN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</si>
  <si>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</si>
  <si>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</si>
  <si>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</si>
  <si>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</si>
  <si>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</si>
  <si>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VRN3</t>
  </si>
  <si>
    <t>Zařízení staveniště</t>
  </si>
  <si>
    <t>030001000</t>
  </si>
  <si>
    <t>Zařízení staveniště- zřízení, provoz, odstranění</t>
  </si>
  <si>
    <t>kpl</t>
  </si>
  <si>
    <t>1024</t>
  </si>
  <si>
    <t>-2003530399</t>
  </si>
  <si>
    <t>https://podminky.urs.cz/item/CS_URS_2023_01/030001000</t>
  </si>
  <si>
    <t>034002000</t>
  </si>
  <si>
    <t>Zabezpečení staveniště</t>
  </si>
  <si>
    <t>-2142421762</t>
  </si>
  <si>
    <t>https://podminky.urs.cz/item/CS_URS_2023_01/034002000</t>
  </si>
  <si>
    <t>VRN4</t>
  </si>
  <si>
    <t>Inženýrská činnost</t>
  </si>
  <si>
    <t>045002000</t>
  </si>
  <si>
    <t>Kompletační a koordinační činnost</t>
  </si>
  <si>
    <t>1175793657</t>
  </si>
  <si>
    <t>https://podminky.urs.cz/item/CS_URS_2023_01/045002000</t>
  </si>
  <si>
    <t>VRN7</t>
  </si>
  <si>
    <t>Provozní vlivy</t>
  </si>
  <si>
    <t>071002000</t>
  </si>
  <si>
    <t>Provoz investora, třetích osob</t>
  </si>
  <si>
    <t>2052282660</t>
  </si>
  <si>
    <t>https://podminky.urs.cz/item/CS_URS_2023_01/071002000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</si>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</sst>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13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8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u val="single"/>
      <sz val="7"/>
      <color indexed="55"/>
      <name val="Calibri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u val="single"/>
      <sz val="11"/>
      <color indexed="12"/>
      <name val="Calibri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0000A8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8"/>
      <color theme="10"/>
      <name val="Wingdings 2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8"/>
      <color rgb="FF969696"/>
      <name val="Arial CE"/>
      <family val="0"/>
    </font>
    <font>
      <b/>
      <sz val="10"/>
      <color rgb="FF969696"/>
      <name val="Arial CE"/>
      <family val="0"/>
    </font>
    <font>
      <b/>
      <sz val="10"/>
      <color rgb="FF00336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83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3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3" fillId="34" borderId="22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96" fillId="0" borderId="27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66" fontId="96" fillId="0" borderId="0" xfId="0" applyNumberFormat="1" applyFont="1" applyBorder="1" applyAlignment="1">
      <alignment vertical="center"/>
    </xf>
    <xf numFmtId="4" fontId="9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99" fillId="0" borderId="27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66" fontId="99" fillId="0" borderId="0" xfId="0" applyNumberFormat="1" applyFont="1" applyBorder="1" applyAlignment="1">
      <alignment vertical="center"/>
    </xf>
    <xf numFmtId="4" fontId="9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0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83" fillId="0" borderId="27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66" fontId="83" fillId="0" borderId="0" xfId="0" applyNumberFormat="1" applyFont="1" applyBorder="1" applyAlignment="1">
      <alignment vertical="center"/>
    </xf>
    <xf numFmtId="4" fontId="83" fillId="0" borderId="21" xfId="0" applyNumberFormat="1" applyFont="1" applyBorder="1" applyAlignment="1">
      <alignment vertical="center"/>
    </xf>
    <xf numFmtId="4" fontId="99" fillId="0" borderId="28" xfId="0" applyNumberFormat="1" applyFont="1" applyBorder="1" applyAlignment="1">
      <alignment vertical="center"/>
    </xf>
    <xf numFmtId="4" fontId="99" fillId="0" borderId="29" xfId="0" applyNumberFormat="1" applyFont="1" applyBorder="1" applyAlignment="1">
      <alignment vertical="center"/>
    </xf>
    <xf numFmtId="166" fontId="99" fillId="0" borderId="29" xfId="0" applyNumberFormat="1" applyFont="1" applyBorder="1" applyAlignment="1">
      <alignment vertical="center"/>
    </xf>
    <xf numFmtId="4" fontId="99" fillId="0" borderId="30" xfId="0" applyNumberFormat="1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4" fontId="83" fillId="0" borderId="0" xfId="0" applyNumberFormat="1" applyFont="1" applyAlignment="1">
      <alignment vertical="center"/>
    </xf>
    <xf numFmtId="164" fontId="83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right" vertical="center"/>
    </xf>
    <xf numFmtId="0" fontId="103" fillId="0" borderId="0" xfId="0" applyFont="1" applyAlignment="1">
      <alignment horizontal="left" vertical="center"/>
    </xf>
    <xf numFmtId="0" fontId="84" fillId="0" borderId="12" xfId="0" applyFont="1" applyBorder="1" applyAlignment="1">
      <alignment vertical="center"/>
    </xf>
    <xf numFmtId="0" fontId="84" fillId="0" borderId="29" xfId="0" applyFont="1" applyBorder="1" applyAlignment="1">
      <alignment horizontal="left" vertical="center"/>
    </xf>
    <xf numFmtId="0" fontId="84" fillId="0" borderId="29" xfId="0" applyFont="1" applyBorder="1" applyAlignment="1">
      <alignment vertical="center"/>
    </xf>
    <xf numFmtId="4" fontId="84" fillId="0" borderId="29" xfId="0" applyNumberFormat="1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29" xfId="0" applyFont="1" applyBorder="1" applyAlignment="1">
      <alignment horizontal="left" vertical="center"/>
    </xf>
    <xf numFmtId="0" fontId="85" fillId="0" borderId="29" xfId="0" applyFont="1" applyBorder="1" applyAlignment="1">
      <alignment vertical="center"/>
    </xf>
    <xf numFmtId="4" fontId="85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95" fillId="0" borderId="0" xfId="0" applyNumberFormat="1" applyFont="1" applyAlignment="1">
      <alignment/>
    </xf>
    <xf numFmtId="166" fontId="104" fillId="0" borderId="19" xfId="0" applyNumberFormat="1" applyFont="1" applyBorder="1" applyAlignment="1">
      <alignment/>
    </xf>
    <xf numFmtId="166" fontId="104" fillId="0" borderId="20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6" fillId="0" borderId="12" xfId="0" applyFont="1" applyBorder="1" applyAlignment="1">
      <alignment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6" fillId="0" borderId="0" xfId="0" applyFont="1" applyAlignment="1" applyProtection="1">
      <alignment/>
      <protection locked="0"/>
    </xf>
    <xf numFmtId="4" fontId="84" fillId="0" borderId="0" xfId="0" applyNumberFormat="1" applyFont="1" applyAlignment="1">
      <alignment/>
    </xf>
    <xf numFmtId="0" fontId="86" fillId="0" borderId="27" xfId="0" applyFont="1" applyBorder="1" applyAlignment="1">
      <alignment/>
    </xf>
    <xf numFmtId="0" fontId="86" fillId="0" borderId="0" xfId="0" applyFont="1" applyBorder="1" applyAlignment="1">
      <alignment/>
    </xf>
    <xf numFmtId="166" fontId="86" fillId="0" borderId="0" xfId="0" applyNumberFormat="1" applyFont="1" applyBorder="1" applyAlignment="1">
      <alignment/>
    </xf>
    <xf numFmtId="166" fontId="86" fillId="0" borderId="21" xfId="0" applyNumberFormat="1" applyFont="1" applyBorder="1" applyAlignment="1">
      <alignment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vertical="center"/>
    </xf>
    <xf numFmtId="0" fontId="85" fillId="0" borderId="0" xfId="0" applyFont="1" applyAlignment="1">
      <alignment horizontal="left"/>
    </xf>
    <xf numFmtId="4" fontId="85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167" fontId="23" fillId="0" borderId="31" xfId="0" applyNumberFormat="1" applyFont="1" applyBorder="1" applyAlignment="1" applyProtection="1">
      <alignment vertical="center"/>
      <protection locked="0"/>
    </xf>
    <xf numFmtId="4" fontId="23" fillId="23" borderId="31" xfId="0" applyNumberFormat="1" applyFont="1" applyFill="1" applyBorder="1" applyAlignment="1" applyProtection="1">
      <alignment vertical="center"/>
      <protection locked="0"/>
    </xf>
    <xf numFmtId="4" fontId="23" fillId="0" borderId="31" xfId="0" applyNumberFormat="1" applyFont="1" applyBorder="1" applyAlignment="1" applyProtection="1">
      <alignment vertical="center"/>
      <protection locked="0"/>
    </xf>
    <xf numFmtId="0" fontId="94" fillId="23" borderId="27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166" fontId="94" fillId="0" borderId="0" xfId="0" applyNumberFormat="1" applyFont="1" applyBorder="1" applyAlignment="1">
      <alignment vertical="center"/>
    </xf>
    <xf numFmtId="166" fontId="94" fillId="0" borderId="2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36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7" fillId="0" borderId="12" xfId="0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 applyProtection="1">
      <alignment vertical="center"/>
      <protection locked="0"/>
    </xf>
    <xf numFmtId="0" fontId="87" fillId="0" borderId="27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67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7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67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7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1" xfId="0" applyFont="1" applyBorder="1" applyAlignment="1">
      <alignment vertical="center"/>
    </xf>
    <xf numFmtId="0" fontId="90" fillId="0" borderId="12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67" fontId="90" fillId="0" borderId="0" xfId="0" applyNumberFormat="1" applyFont="1" applyAlignment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0" borderId="27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1" xfId="0" applyFont="1" applyBorder="1" applyAlignment="1">
      <alignment vertical="center"/>
    </xf>
    <xf numFmtId="0" fontId="108" fillId="0" borderId="31" xfId="0" applyFont="1" applyBorder="1" applyAlignment="1" applyProtection="1">
      <alignment horizontal="center" vertical="center"/>
      <protection locked="0"/>
    </xf>
    <xf numFmtId="49" fontId="108" fillId="0" borderId="31" xfId="0" applyNumberFormat="1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center" vertical="center" wrapText="1"/>
      <protection locked="0"/>
    </xf>
    <xf numFmtId="167" fontId="108" fillId="0" borderId="31" xfId="0" applyNumberFormat="1" applyFont="1" applyBorder="1" applyAlignment="1" applyProtection="1">
      <alignment vertical="center"/>
      <protection locked="0"/>
    </xf>
    <xf numFmtId="4" fontId="108" fillId="23" borderId="31" xfId="0" applyNumberFormat="1" applyFont="1" applyFill="1" applyBorder="1" applyAlignment="1" applyProtection="1">
      <alignment vertical="center"/>
      <protection locked="0"/>
    </xf>
    <xf numFmtId="4" fontId="108" fillId="0" borderId="31" xfId="0" applyNumberFormat="1" applyFont="1" applyBorder="1" applyAlignment="1" applyProtection="1">
      <alignment vertical="center"/>
      <protection locked="0"/>
    </xf>
    <xf numFmtId="0" fontId="109" fillId="0" borderId="12" xfId="0" applyFont="1" applyBorder="1" applyAlignment="1">
      <alignment vertical="center"/>
    </xf>
    <xf numFmtId="0" fontId="108" fillId="23" borderId="27" xfId="0" applyFont="1" applyFill="1" applyBorder="1" applyAlignment="1" applyProtection="1">
      <alignment horizontal="left" vertical="center"/>
      <protection locked="0"/>
    </xf>
    <xf numFmtId="0" fontId="108" fillId="0" borderId="0" xfId="0" applyFont="1" applyBorder="1" applyAlignment="1">
      <alignment horizontal="center" vertical="center"/>
    </xf>
    <xf numFmtId="0" fontId="90" fillId="0" borderId="28" xfId="0" applyFont="1" applyBorder="1" applyAlignment="1">
      <alignment vertical="center"/>
    </xf>
    <xf numFmtId="0" fontId="90" fillId="0" borderId="29" xfId="0" applyFont="1" applyBorder="1" applyAlignment="1">
      <alignment vertical="center"/>
    </xf>
    <xf numFmtId="0" fontId="9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32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37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41" fillId="0" borderId="38" xfId="0" applyFont="1" applyBorder="1" applyAlignment="1">
      <alignment horizontal="left"/>
    </xf>
    <xf numFmtId="0" fontId="44" fillId="0" borderId="38" xfId="0" applyFont="1" applyBorder="1" applyAlignment="1">
      <alignment/>
    </xf>
    <xf numFmtId="0" fontId="39" fillId="0" borderId="35" xfId="0" applyFont="1" applyBorder="1" applyAlignment="1">
      <alignment vertical="top"/>
    </xf>
    <xf numFmtId="0" fontId="39" fillId="0" borderId="36" xfId="0" applyFont="1" applyBorder="1" applyAlignment="1">
      <alignment vertical="top"/>
    </xf>
    <xf numFmtId="0" fontId="39" fillId="0" borderId="37" xfId="0" applyFont="1" applyBorder="1" applyAlignment="1">
      <alignment vertical="top"/>
    </xf>
    <xf numFmtId="0" fontId="39" fillId="0" borderId="38" xfId="0" applyFont="1" applyBorder="1" applyAlignment="1">
      <alignment vertical="top"/>
    </xf>
    <xf numFmtId="0" fontId="39" fillId="0" borderId="39" xfId="0" applyFont="1" applyBorder="1" applyAlignment="1">
      <alignment vertical="top"/>
    </xf>
    <xf numFmtId="0" fontId="110" fillId="0" borderId="0" xfId="0" applyFont="1" applyAlignment="1">
      <alignment horizontal="left" vertical="top" wrapText="1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4" fontId="111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64" fontId="83" fillId="0" borderId="0" xfId="0" applyNumberFormat="1" applyFont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6" fillId="0" borderId="26" xfId="0" applyFont="1" applyBorder="1" applyAlignment="1">
      <alignment horizontal="center" vertical="center"/>
    </xf>
    <xf numFmtId="0" fontId="96" fillId="0" borderId="19" xfId="0" applyFont="1" applyBorder="1" applyAlignment="1">
      <alignment horizontal="left" vertical="center"/>
    </xf>
    <xf numFmtId="0" fontId="102" fillId="0" borderId="27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right" vertical="center"/>
    </xf>
    <xf numFmtId="4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4" fontId="98" fillId="0" borderId="0" xfId="0" applyNumberFormat="1" applyFont="1" applyAlignment="1">
      <alignment horizontal="right" vertical="center"/>
    </xf>
    <xf numFmtId="0" fontId="9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112" fillId="0" borderId="0" xfId="0" applyFont="1" applyAlignment="1">
      <alignment horizontal="left" vertical="center" wrapText="1"/>
    </xf>
    <xf numFmtId="4" fontId="95" fillId="0" borderId="0" xfId="0" applyNumberFormat="1" applyFont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2" fillId="35" borderId="0" xfId="0" applyFont="1" applyFill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3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9231821" TargetMode="External" /><Relationship Id="rId2" Type="http://schemas.openxmlformats.org/officeDocument/2006/relationships/hyperlink" Target="https://podminky.urs.cz/item/CS_URS_2023_01/349231811" TargetMode="External" /><Relationship Id="rId3" Type="http://schemas.openxmlformats.org/officeDocument/2006/relationships/hyperlink" Target="https://podminky.urs.cz/item/CS_URS_2023_01/632451021" TargetMode="External" /><Relationship Id="rId4" Type="http://schemas.openxmlformats.org/officeDocument/2006/relationships/hyperlink" Target="https://podminky.urs.cz/item/CS_URS_2023_01/628195001" TargetMode="External" /><Relationship Id="rId5" Type="http://schemas.openxmlformats.org/officeDocument/2006/relationships/hyperlink" Target="https://podminky.urs.cz/item/CS_URS_2023_01/612325302" TargetMode="External" /><Relationship Id="rId6" Type="http://schemas.openxmlformats.org/officeDocument/2006/relationships/hyperlink" Target="https://podminky.urs.cz/item/CS_URS_2023_01/612321191" TargetMode="External" /><Relationship Id="rId7" Type="http://schemas.openxmlformats.org/officeDocument/2006/relationships/hyperlink" Target="https://podminky.urs.cz/item/CS_URS_2023_01/612131121" TargetMode="External" /><Relationship Id="rId8" Type="http://schemas.openxmlformats.org/officeDocument/2006/relationships/hyperlink" Target="https://podminky.urs.cz/item/CS_URS_2023_01/629135102" TargetMode="External" /><Relationship Id="rId9" Type="http://schemas.openxmlformats.org/officeDocument/2006/relationships/hyperlink" Target="https://podminky.urs.cz/item/CS_URS_2023_01/629135101" TargetMode="External" /><Relationship Id="rId10" Type="http://schemas.openxmlformats.org/officeDocument/2006/relationships/hyperlink" Target="https://podminky.urs.cz/item/CS_URS_2023_01/628195001" TargetMode="External" /><Relationship Id="rId11" Type="http://schemas.openxmlformats.org/officeDocument/2006/relationships/hyperlink" Target="https://podminky.urs.cz/item/CS_URS_2023_01/619995001" TargetMode="External" /><Relationship Id="rId12" Type="http://schemas.openxmlformats.org/officeDocument/2006/relationships/hyperlink" Target="https://podminky.urs.cz/item/CS_URS_2023_01/783823135" TargetMode="External" /><Relationship Id="rId13" Type="http://schemas.openxmlformats.org/officeDocument/2006/relationships/hyperlink" Target="https://podminky.urs.cz/item/CS_URS_2023_01/783826315" TargetMode="External" /><Relationship Id="rId14" Type="http://schemas.openxmlformats.org/officeDocument/2006/relationships/hyperlink" Target="https://podminky.urs.cz/item/CS_URS_2023_01/952901114" TargetMode="External" /><Relationship Id="rId15" Type="http://schemas.openxmlformats.org/officeDocument/2006/relationships/hyperlink" Target="https://podminky.urs.cz/item/CS_URS_2023_01/619996117" TargetMode="External" /><Relationship Id="rId16" Type="http://schemas.openxmlformats.org/officeDocument/2006/relationships/hyperlink" Target="https://podminky.urs.cz/item/CS_URS_2023_01/619991001" TargetMode="External" /><Relationship Id="rId17" Type="http://schemas.openxmlformats.org/officeDocument/2006/relationships/hyperlink" Target="https://podminky.urs.cz/item/CS_URS_2023_01/619991011" TargetMode="External" /><Relationship Id="rId18" Type="http://schemas.openxmlformats.org/officeDocument/2006/relationships/hyperlink" Target="https://podminky.urs.cz/item/CS_URS_2023_01/949101112" TargetMode="External" /><Relationship Id="rId19" Type="http://schemas.openxmlformats.org/officeDocument/2006/relationships/hyperlink" Target="https://podminky.urs.cz/item/CS_URS_2023_01/968072455" TargetMode="External" /><Relationship Id="rId20" Type="http://schemas.openxmlformats.org/officeDocument/2006/relationships/hyperlink" Target="https://podminky.urs.cz/item/CS_URS_2023_01/968062456" TargetMode="External" /><Relationship Id="rId21" Type="http://schemas.openxmlformats.org/officeDocument/2006/relationships/hyperlink" Target="https://podminky.urs.cz/item/CS_URS_2023_01/968062355" TargetMode="External" /><Relationship Id="rId22" Type="http://schemas.openxmlformats.org/officeDocument/2006/relationships/hyperlink" Target="https://podminky.urs.cz/item/CS_URS_2023_01/968062356" TargetMode="External" /><Relationship Id="rId23" Type="http://schemas.openxmlformats.org/officeDocument/2006/relationships/hyperlink" Target="https://podminky.urs.cz/item/CS_URS_2023_01/968062374" TargetMode="External" /><Relationship Id="rId24" Type="http://schemas.openxmlformats.org/officeDocument/2006/relationships/hyperlink" Target="https://podminky.urs.cz/item/CS_URS_2023_01/968062375" TargetMode="External" /><Relationship Id="rId25" Type="http://schemas.openxmlformats.org/officeDocument/2006/relationships/hyperlink" Target="https://podminky.urs.cz/item/CS_URS_2023_01/968062376" TargetMode="External" /><Relationship Id="rId26" Type="http://schemas.openxmlformats.org/officeDocument/2006/relationships/hyperlink" Target="https://podminky.urs.cz/item/CS_URS_2023_01/968062991" TargetMode="External" /><Relationship Id="rId27" Type="http://schemas.openxmlformats.org/officeDocument/2006/relationships/hyperlink" Target="https://podminky.urs.cz/item/CS_URS_2023_01/962081131" TargetMode="External" /><Relationship Id="rId28" Type="http://schemas.openxmlformats.org/officeDocument/2006/relationships/hyperlink" Target="https://podminky.urs.cz/item/CS_URS_2023_01/997013214" TargetMode="External" /><Relationship Id="rId29" Type="http://schemas.openxmlformats.org/officeDocument/2006/relationships/hyperlink" Target="https://podminky.urs.cz/item/CS_URS_2023_01/997013219" TargetMode="External" /><Relationship Id="rId30" Type="http://schemas.openxmlformats.org/officeDocument/2006/relationships/hyperlink" Target="https://podminky.urs.cz/item/CS_URS_2023_01/99701351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04" TargetMode="External" /><Relationship Id="rId33" Type="http://schemas.openxmlformats.org/officeDocument/2006/relationships/hyperlink" Target="https://podminky.urs.cz/item/CS_URS_2023_01/997013811" TargetMode="External" /><Relationship Id="rId34" Type="http://schemas.openxmlformats.org/officeDocument/2006/relationships/hyperlink" Target="https://podminky.urs.cz/item/CS_URS_2023_01/998018003" TargetMode="External" /><Relationship Id="rId35" Type="http://schemas.openxmlformats.org/officeDocument/2006/relationships/hyperlink" Target="https://podminky.urs.cz/item/CS_URS_2023_01/764002851" TargetMode="External" /><Relationship Id="rId36" Type="http://schemas.openxmlformats.org/officeDocument/2006/relationships/hyperlink" Target="https://podminky.urs.cz/item/CS_URS_2023_01/764002861" TargetMode="External" /><Relationship Id="rId37" Type="http://schemas.openxmlformats.org/officeDocument/2006/relationships/hyperlink" Target="https://podminky.urs.cz/item/CS_URS_2023_01/997013214" TargetMode="External" /><Relationship Id="rId38" Type="http://schemas.openxmlformats.org/officeDocument/2006/relationships/hyperlink" Target="https://podminky.urs.cz/item/CS_URS_2023_01/997013219" TargetMode="External" /><Relationship Id="rId39" Type="http://schemas.openxmlformats.org/officeDocument/2006/relationships/hyperlink" Target="https://podminky.urs.cz/item/CS_URS_2023_01/997013511" TargetMode="External" /><Relationship Id="rId40" Type="http://schemas.openxmlformats.org/officeDocument/2006/relationships/hyperlink" Target="https://podminky.urs.cz/item/CS_URS_2023_01/997013509" TargetMode="External" /><Relationship Id="rId41" Type="http://schemas.openxmlformats.org/officeDocument/2006/relationships/hyperlink" Target="https://podminky.urs.cz/item/CS_URS_2023_01/764218405" TargetMode="External" /><Relationship Id="rId42" Type="http://schemas.openxmlformats.org/officeDocument/2006/relationships/hyperlink" Target="https://podminky.urs.cz/item/CS_URS_2023_01/764218445" TargetMode="External" /><Relationship Id="rId43" Type="http://schemas.openxmlformats.org/officeDocument/2006/relationships/hyperlink" Target="https://podminky.urs.cz/item/CS_URS_2023_01/764216404" TargetMode="External" /><Relationship Id="rId44" Type="http://schemas.openxmlformats.org/officeDocument/2006/relationships/hyperlink" Target="https://podminky.urs.cz/item/CS_URS_2023_01/764216403" TargetMode="External" /><Relationship Id="rId45" Type="http://schemas.openxmlformats.org/officeDocument/2006/relationships/hyperlink" Target="https://podminky.urs.cz/item/CS_URS_2023_01/764216465" TargetMode="External" /><Relationship Id="rId46" Type="http://schemas.openxmlformats.org/officeDocument/2006/relationships/hyperlink" Target="https://podminky.urs.cz/item/CS_URS_2023_01/998764103" TargetMode="External" /><Relationship Id="rId47" Type="http://schemas.openxmlformats.org/officeDocument/2006/relationships/hyperlink" Target="https://podminky.urs.cz/item/CS_URS_2023_01/998764181" TargetMode="External" /><Relationship Id="rId48" Type="http://schemas.openxmlformats.org/officeDocument/2006/relationships/hyperlink" Target="https://podminky.urs.cz/item/CS_URS_2023_01/998764192" TargetMode="External" /><Relationship Id="rId49" Type="http://schemas.openxmlformats.org/officeDocument/2006/relationships/hyperlink" Target="https://podminky.urs.cz/item/CS_URS_2023_01/766691911" TargetMode="External" /><Relationship Id="rId50" Type="http://schemas.openxmlformats.org/officeDocument/2006/relationships/hyperlink" Target="https://podminky.urs.cz/item/CS_URS_2023_01/766691912" TargetMode="External" /><Relationship Id="rId51" Type="http://schemas.openxmlformats.org/officeDocument/2006/relationships/hyperlink" Target="https://podminky.urs.cz/item/CS_URS_2023_01/766441811" TargetMode="External" /><Relationship Id="rId52" Type="http://schemas.openxmlformats.org/officeDocument/2006/relationships/hyperlink" Target="https://podminky.urs.cz/item/CS_URS_2023_01/766441821" TargetMode="External" /><Relationship Id="rId53" Type="http://schemas.openxmlformats.org/officeDocument/2006/relationships/hyperlink" Target="https://podminky.urs.cz/item/CS_URS_2023_01/766691915" TargetMode="External" /><Relationship Id="rId54" Type="http://schemas.openxmlformats.org/officeDocument/2006/relationships/hyperlink" Target="https://podminky.urs.cz/item/CS_URS_2023_01/997013214" TargetMode="External" /><Relationship Id="rId55" Type="http://schemas.openxmlformats.org/officeDocument/2006/relationships/hyperlink" Target="https://podminky.urs.cz/item/CS_URS_2023_01/997013219" TargetMode="External" /><Relationship Id="rId56" Type="http://schemas.openxmlformats.org/officeDocument/2006/relationships/hyperlink" Target="https://podminky.urs.cz/item/CS_URS_2023_01/997013511" TargetMode="External" /><Relationship Id="rId57" Type="http://schemas.openxmlformats.org/officeDocument/2006/relationships/hyperlink" Target="https://podminky.urs.cz/item/CS_URS_2023_01/997013509" TargetMode="External" /><Relationship Id="rId58" Type="http://schemas.openxmlformats.org/officeDocument/2006/relationships/hyperlink" Target="https://podminky.urs.cz/item/CS_URS_2023_01/997013804" TargetMode="External" /><Relationship Id="rId59" Type="http://schemas.openxmlformats.org/officeDocument/2006/relationships/hyperlink" Target="https://podminky.urs.cz/item/CS_URS_2023_01/997013811" TargetMode="External" /><Relationship Id="rId60" Type="http://schemas.openxmlformats.org/officeDocument/2006/relationships/hyperlink" Target="https://podminky.urs.cz/item/CS_URS_2023_01/766641161" TargetMode="External" /><Relationship Id="rId61" Type="http://schemas.openxmlformats.org/officeDocument/2006/relationships/hyperlink" Target="https://podminky.urs.cz/item/CS_URS_2023_01/766660421" TargetMode="External" /><Relationship Id="rId62" Type="http://schemas.openxmlformats.org/officeDocument/2006/relationships/hyperlink" Target="https://podminky.urs.cz/item/CS_URS_2023_01/766621622" TargetMode="External" /><Relationship Id="rId63" Type="http://schemas.openxmlformats.org/officeDocument/2006/relationships/hyperlink" Target="https://podminky.urs.cz/item/CS_URS_2023_01/766621211" TargetMode="External" /><Relationship Id="rId64" Type="http://schemas.openxmlformats.org/officeDocument/2006/relationships/hyperlink" Target="https://podminky.urs.cz/item/CS_URS_2023_01/766621212" TargetMode="External" /><Relationship Id="rId65" Type="http://schemas.openxmlformats.org/officeDocument/2006/relationships/hyperlink" Target="https://podminky.urs.cz/item/CS_URS_2023_01/766621212" TargetMode="External" /><Relationship Id="rId66" Type="http://schemas.openxmlformats.org/officeDocument/2006/relationships/hyperlink" Target="https://podminky.urs.cz/item/CS_URS_2023_01/766621012" TargetMode="External" /><Relationship Id="rId67" Type="http://schemas.openxmlformats.org/officeDocument/2006/relationships/hyperlink" Target="https://podminky.urs.cz/item/CS_URS_2023_01/766621013" TargetMode="External" /><Relationship Id="rId68" Type="http://schemas.openxmlformats.org/officeDocument/2006/relationships/hyperlink" Target="https://podminky.urs.cz/item/CS_URS_2023_01/766621202" TargetMode="External" /><Relationship Id="rId69" Type="http://schemas.openxmlformats.org/officeDocument/2006/relationships/hyperlink" Target="https://podminky.urs.cz/item/CS_URS_2023_01/766694126" TargetMode="External" /><Relationship Id="rId70" Type="http://schemas.openxmlformats.org/officeDocument/2006/relationships/hyperlink" Target="https://podminky.urs.cz/item/CS_URS_2023_01/766629513" TargetMode="External" /><Relationship Id="rId71" Type="http://schemas.openxmlformats.org/officeDocument/2006/relationships/hyperlink" Target="https://podminky.urs.cz/item/CS_URS_2023_01/998766103" TargetMode="External" /><Relationship Id="rId72" Type="http://schemas.openxmlformats.org/officeDocument/2006/relationships/hyperlink" Target="https://podminky.urs.cz/item/CS_URS_2023_01/998766181" TargetMode="External" /><Relationship Id="rId73" Type="http://schemas.openxmlformats.org/officeDocument/2006/relationships/hyperlink" Target="https://podminky.urs.cz/item/CS_URS_2023_01/998766192" TargetMode="External" /><Relationship Id="rId74" Type="http://schemas.openxmlformats.org/officeDocument/2006/relationships/hyperlink" Target="https://podminky.urs.cz/item/CS_URS_2023_01/767112812" TargetMode="External" /><Relationship Id="rId75" Type="http://schemas.openxmlformats.org/officeDocument/2006/relationships/hyperlink" Target="https://podminky.urs.cz/item/CS_URS_2023_01/767691822" TargetMode="External" /><Relationship Id="rId76" Type="http://schemas.openxmlformats.org/officeDocument/2006/relationships/hyperlink" Target="https://podminky.urs.cz/item/CS_URS_2023_01/997013214" TargetMode="External" /><Relationship Id="rId77" Type="http://schemas.openxmlformats.org/officeDocument/2006/relationships/hyperlink" Target="https://podminky.urs.cz/item/CS_URS_2023_01/997013219" TargetMode="External" /><Relationship Id="rId78" Type="http://schemas.openxmlformats.org/officeDocument/2006/relationships/hyperlink" Target="https://podminky.urs.cz/item/CS_URS_2023_01/997013511" TargetMode="External" /><Relationship Id="rId79" Type="http://schemas.openxmlformats.org/officeDocument/2006/relationships/hyperlink" Target="https://podminky.urs.cz/item/CS_URS_2023_01/997013509" TargetMode="External" /><Relationship Id="rId80" Type="http://schemas.openxmlformats.org/officeDocument/2006/relationships/hyperlink" Target="https://podminky.urs.cz/item/CS_URS_2023_01/997013804" TargetMode="External" /><Relationship Id="rId81" Type="http://schemas.openxmlformats.org/officeDocument/2006/relationships/hyperlink" Target="https://podminky.urs.cz/item/CS_URS_2023_01/784211113" TargetMode="External" /><Relationship Id="rId82" Type="http://schemas.openxmlformats.org/officeDocument/2006/relationships/hyperlink" Target="https://podminky.urs.cz/item/CS_URS_2023_01/784181003" TargetMode="External" /><Relationship Id="rId83" Type="http://schemas.openxmlformats.org/officeDocument/2006/relationships/hyperlink" Target="https://podminky.urs.cz/item/CS_URS_2023_01/784181103" TargetMode="External" /><Relationship Id="rId84" Type="http://schemas.openxmlformats.org/officeDocument/2006/relationships/hyperlink" Target="https://podminky.urs.cz/item/CS_URS_2023_01/784171101" TargetMode="External" /><Relationship Id="rId85" Type="http://schemas.openxmlformats.org/officeDocument/2006/relationships/hyperlink" Target="https://podminky.urs.cz/item/CS_URS_2023_01/784171123" TargetMode="External" /><Relationship Id="rId8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4002000" TargetMode="External" /><Relationship Id="rId3" Type="http://schemas.openxmlformats.org/officeDocument/2006/relationships/hyperlink" Target="https://podminky.urs.cz/item/CS_URS_2023_01/045002000" TargetMode="External" /><Relationship Id="rId4" Type="http://schemas.openxmlformats.org/officeDocument/2006/relationships/hyperlink" Target="https://podminky.urs.cz/item/CS_URS_2023_01/071002000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75" customHeight="1">
      <c r="AR2" s="334" t="s">
        <v>6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9" t="s">
        <v>7</v>
      </c>
      <c r="BT2" s="19" t="s">
        <v>8</v>
      </c>
    </row>
    <row r="3" spans="2:72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7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96" t="s">
        <v>15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22"/>
      <c r="BE5" s="293" t="s">
        <v>16</v>
      </c>
      <c r="BS5" s="19" t="s">
        <v>7</v>
      </c>
    </row>
    <row r="6" spans="2:71" s="1" customFormat="1" ht="36.75" customHeight="1">
      <c r="B6" s="22"/>
      <c r="D6" s="28" t="s">
        <v>17</v>
      </c>
      <c r="K6" s="298" t="s">
        <v>18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22"/>
      <c r="BE6" s="294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3</v>
      </c>
      <c r="AR7" s="22"/>
      <c r="BE7" s="294"/>
      <c r="BS7" s="19" t="s">
        <v>7</v>
      </c>
    </row>
    <row r="8" spans="2:71" s="1" customFormat="1" ht="12" customHeight="1">
      <c r="B8" s="22"/>
      <c r="D8" s="29" t="s">
        <v>22</v>
      </c>
      <c r="K8" s="27" t="s">
        <v>23</v>
      </c>
      <c r="AK8" s="29" t="s">
        <v>24</v>
      </c>
      <c r="AN8" s="30" t="s">
        <v>25</v>
      </c>
      <c r="AR8" s="22"/>
      <c r="BE8" s="294"/>
      <c r="BS8" s="19" t="s">
        <v>7</v>
      </c>
    </row>
    <row r="9" spans="2:71" s="1" customFormat="1" ht="14.25" customHeight="1">
      <c r="B9" s="22"/>
      <c r="AR9" s="22"/>
      <c r="BE9" s="294"/>
      <c r="BS9" s="19" t="s">
        <v>7</v>
      </c>
    </row>
    <row r="10" spans="2:71" s="1" customFormat="1" ht="12" customHeight="1">
      <c r="B10" s="22"/>
      <c r="D10" s="29" t="s">
        <v>26</v>
      </c>
      <c r="AK10" s="29" t="s">
        <v>27</v>
      </c>
      <c r="AN10" s="27" t="s">
        <v>3</v>
      </c>
      <c r="AR10" s="22"/>
      <c r="BE10" s="294"/>
      <c r="BS10" s="19" t="s">
        <v>7</v>
      </c>
    </row>
    <row r="11" spans="2:71" s="1" customFormat="1" ht="18" customHeight="1">
      <c r="B11" s="22"/>
      <c r="E11" s="27" t="s">
        <v>28</v>
      </c>
      <c r="AK11" s="29" t="s">
        <v>29</v>
      </c>
      <c r="AN11" s="27" t="s">
        <v>3</v>
      </c>
      <c r="AR11" s="22"/>
      <c r="BE11" s="294"/>
      <c r="BS11" s="19" t="s">
        <v>7</v>
      </c>
    </row>
    <row r="12" spans="2:71" s="1" customFormat="1" ht="6.75" customHeight="1">
      <c r="B12" s="22"/>
      <c r="AR12" s="22"/>
      <c r="BE12" s="294"/>
      <c r="BS12" s="19" t="s">
        <v>7</v>
      </c>
    </row>
    <row r="13" spans="2:71" s="1" customFormat="1" ht="12" customHeight="1">
      <c r="B13" s="22"/>
      <c r="D13" s="29" t="s">
        <v>30</v>
      </c>
      <c r="AK13" s="29" t="s">
        <v>27</v>
      </c>
      <c r="AN13" s="31" t="s">
        <v>31</v>
      </c>
      <c r="AR13" s="22"/>
      <c r="BE13" s="294"/>
      <c r="BS13" s="19" t="s">
        <v>7</v>
      </c>
    </row>
    <row r="14" spans="2:71" ht="12.75">
      <c r="B14" s="22"/>
      <c r="E14" s="299" t="s">
        <v>31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" t="s">
        <v>29</v>
      </c>
      <c r="AN14" s="31" t="s">
        <v>31</v>
      </c>
      <c r="AR14" s="22"/>
      <c r="BE14" s="294"/>
      <c r="BS14" s="19" t="s">
        <v>7</v>
      </c>
    </row>
    <row r="15" spans="2:71" s="1" customFormat="1" ht="6.75" customHeight="1">
      <c r="B15" s="22"/>
      <c r="AR15" s="22"/>
      <c r="BE15" s="294"/>
      <c r="BS15" s="19" t="s">
        <v>4</v>
      </c>
    </row>
    <row r="16" spans="2:71" s="1" customFormat="1" ht="12" customHeight="1">
      <c r="B16" s="22"/>
      <c r="D16" s="29" t="s">
        <v>32</v>
      </c>
      <c r="AK16" s="29" t="s">
        <v>27</v>
      </c>
      <c r="AN16" s="27" t="s">
        <v>3</v>
      </c>
      <c r="AR16" s="22"/>
      <c r="BE16" s="294"/>
      <c r="BS16" s="19" t="s">
        <v>4</v>
      </c>
    </row>
    <row r="17" spans="2:71" s="1" customFormat="1" ht="18" customHeight="1">
      <c r="B17" s="22"/>
      <c r="E17" s="27" t="s">
        <v>33</v>
      </c>
      <c r="AK17" s="29" t="s">
        <v>29</v>
      </c>
      <c r="AN17" s="27" t="s">
        <v>3</v>
      </c>
      <c r="AR17" s="22"/>
      <c r="BE17" s="294"/>
      <c r="BS17" s="19" t="s">
        <v>34</v>
      </c>
    </row>
    <row r="18" spans="2:71" s="1" customFormat="1" ht="6.75" customHeight="1">
      <c r="B18" s="22"/>
      <c r="AR18" s="22"/>
      <c r="BE18" s="294"/>
      <c r="BS18" s="19" t="s">
        <v>7</v>
      </c>
    </row>
    <row r="19" spans="2:71" s="1" customFormat="1" ht="12" customHeight="1">
      <c r="B19" s="22"/>
      <c r="D19" s="29" t="s">
        <v>35</v>
      </c>
      <c r="AK19" s="29" t="s">
        <v>27</v>
      </c>
      <c r="AN19" s="27" t="s">
        <v>3</v>
      </c>
      <c r="AR19" s="22"/>
      <c r="BE19" s="294"/>
      <c r="BS19" s="19" t="s">
        <v>7</v>
      </c>
    </row>
    <row r="20" spans="2:71" s="1" customFormat="1" ht="18" customHeight="1">
      <c r="B20" s="22"/>
      <c r="E20" s="27" t="s">
        <v>36</v>
      </c>
      <c r="AK20" s="29" t="s">
        <v>29</v>
      </c>
      <c r="AN20" s="27" t="s">
        <v>3</v>
      </c>
      <c r="AR20" s="22"/>
      <c r="BE20" s="294"/>
      <c r="BS20" s="19" t="s">
        <v>4</v>
      </c>
    </row>
    <row r="21" spans="2:57" s="1" customFormat="1" ht="6.75" customHeight="1">
      <c r="B21" s="22"/>
      <c r="AR21" s="22"/>
      <c r="BE21" s="294"/>
    </row>
    <row r="22" spans="2:57" s="1" customFormat="1" ht="12" customHeight="1">
      <c r="B22" s="22"/>
      <c r="D22" s="29" t="s">
        <v>37</v>
      </c>
      <c r="AR22" s="22"/>
      <c r="BE22" s="294"/>
    </row>
    <row r="23" spans="2:57" s="1" customFormat="1" ht="47.25" customHeight="1">
      <c r="B23" s="22"/>
      <c r="E23" s="301" t="s">
        <v>38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22"/>
      <c r="BE23" s="294"/>
    </row>
    <row r="24" spans="2:57" s="1" customFormat="1" ht="6.75" customHeight="1">
      <c r="B24" s="22"/>
      <c r="AR24" s="22"/>
      <c r="BE24" s="294"/>
    </row>
    <row r="25" spans="2:57" s="1" customFormat="1" ht="6.7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294"/>
    </row>
    <row r="26" spans="1:57" s="2" customFormat="1" ht="25.5" customHeight="1">
      <c r="A26" s="34"/>
      <c r="B26" s="35"/>
      <c r="C26" s="34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2">
        <f>ROUND(AG54,2)</f>
        <v>0</v>
      </c>
      <c r="AL26" s="303"/>
      <c r="AM26" s="303"/>
      <c r="AN26" s="303"/>
      <c r="AO26" s="303"/>
      <c r="AP26" s="34"/>
      <c r="AQ26" s="34"/>
      <c r="AR26" s="35"/>
      <c r="BE26" s="294"/>
    </row>
    <row r="27" spans="1:57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94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04" t="s">
        <v>40</v>
      </c>
      <c r="M28" s="304"/>
      <c r="N28" s="304"/>
      <c r="O28" s="304"/>
      <c r="P28" s="304"/>
      <c r="Q28" s="34"/>
      <c r="R28" s="34"/>
      <c r="S28" s="34"/>
      <c r="T28" s="34"/>
      <c r="U28" s="34"/>
      <c r="V28" s="34"/>
      <c r="W28" s="304" t="s">
        <v>41</v>
      </c>
      <c r="X28" s="304"/>
      <c r="Y28" s="304"/>
      <c r="Z28" s="304"/>
      <c r="AA28" s="304"/>
      <c r="AB28" s="304"/>
      <c r="AC28" s="304"/>
      <c r="AD28" s="304"/>
      <c r="AE28" s="304"/>
      <c r="AF28" s="34"/>
      <c r="AG28" s="34"/>
      <c r="AH28" s="34"/>
      <c r="AI28" s="34"/>
      <c r="AJ28" s="34"/>
      <c r="AK28" s="304" t="s">
        <v>42</v>
      </c>
      <c r="AL28" s="304"/>
      <c r="AM28" s="304"/>
      <c r="AN28" s="304"/>
      <c r="AO28" s="304"/>
      <c r="AP28" s="34"/>
      <c r="AQ28" s="34"/>
      <c r="AR28" s="35"/>
      <c r="BE28" s="294"/>
    </row>
    <row r="29" spans="2:57" s="3" customFormat="1" ht="14.25" customHeight="1">
      <c r="B29" s="39"/>
      <c r="D29" s="29" t="s">
        <v>43</v>
      </c>
      <c r="F29" s="29" t="s">
        <v>44</v>
      </c>
      <c r="L29" s="307">
        <v>0.21</v>
      </c>
      <c r="M29" s="306"/>
      <c r="N29" s="306"/>
      <c r="O29" s="306"/>
      <c r="P29" s="306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K29" s="305">
        <f>ROUND(AV54,2)</f>
        <v>0</v>
      </c>
      <c r="AL29" s="306"/>
      <c r="AM29" s="306"/>
      <c r="AN29" s="306"/>
      <c r="AO29" s="306"/>
      <c r="AR29" s="39"/>
      <c r="BE29" s="295"/>
    </row>
    <row r="30" spans="2:57" s="3" customFormat="1" ht="14.25" customHeight="1">
      <c r="B30" s="39"/>
      <c r="F30" s="29" t="s">
        <v>45</v>
      </c>
      <c r="L30" s="307">
        <v>0.15</v>
      </c>
      <c r="M30" s="306"/>
      <c r="N30" s="306"/>
      <c r="O30" s="306"/>
      <c r="P30" s="306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K30" s="305">
        <f>ROUND(AW54,2)</f>
        <v>0</v>
      </c>
      <c r="AL30" s="306"/>
      <c r="AM30" s="306"/>
      <c r="AN30" s="306"/>
      <c r="AO30" s="306"/>
      <c r="AR30" s="39"/>
      <c r="BE30" s="295"/>
    </row>
    <row r="31" spans="2:57" s="3" customFormat="1" ht="14.25" customHeight="1" hidden="1">
      <c r="B31" s="39"/>
      <c r="F31" s="29" t="s">
        <v>46</v>
      </c>
      <c r="L31" s="307">
        <v>0.21</v>
      </c>
      <c r="M31" s="306"/>
      <c r="N31" s="306"/>
      <c r="O31" s="306"/>
      <c r="P31" s="306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K31" s="305">
        <v>0</v>
      </c>
      <c r="AL31" s="306"/>
      <c r="AM31" s="306"/>
      <c r="AN31" s="306"/>
      <c r="AO31" s="306"/>
      <c r="AR31" s="39"/>
      <c r="BE31" s="295"/>
    </row>
    <row r="32" spans="2:57" s="3" customFormat="1" ht="14.25" customHeight="1" hidden="1">
      <c r="B32" s="39"/>
      <c r="F32" s="29" t="s">
        <v>47</v>
      </c>
      <c r="L32" s="307">
        <v>0.15</v>
      </c>
      <c r="M32" s="306"/>
      <c r="N32" s="306"/>
      <c r="O32" s="306"/>
      <c r="P32" s="306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K32" s="305">
        <v>0</v>
      </c>
      <c r="AL32" s="306"/>
      <c r="AM32" s="306"/>
      <c r="AN32" s="306"/>
      <c r="AO32" s="306"/>
      <c r="AR32" s="39"/>
      <c r="BE32" s="295"/>
    </row>
    <row r="33" spans="2:44" s="3" customFormat="1" ht="14.25" customHeight="1" hidden="1">
      <c r="B33" s="39"/>
      <c r="F33" s="29" t="s">
        <v>48</v>
      </c>
      <c r="L33" s="307">
        <v>0</v>
      </c>
      <c r="M33" s="306"/>
      <c r="N33" s="306"/>
      <c r="O33" s="306"/>
      <c r="P33" s="306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K33" s="305">
        <v>0</v>
      </c>
      <c r="AL33" s="306"/>
      <c r="AM33" s="306"/>
      <c r="AN33" s="306"/>
      <c r="AO33" s="306"/>
      <c r="AR33" s="39"/>
    </row>
    <row r="34" spans="1:57" s="2" customFormat="1" ht="6.7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5" customHeight="1">
      <c r="A35" s="34"/>
      <c r="B35" s="35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308" t="s">
        <v>51</v>
      </c>
      <c r="Y35" s="309"/>
      <c r="Z35" s="309"/>
      <c r="AA35" s="309"/>
      <c r="AB35" s="309"/>
      <c r="AC35" s="42"/>
      <c r="AD35" s="42"/>
      <c r="AE35" s="42"/>
      <c r="AF35" s="42"/>
      <c r="AG35" s="42"/>
      <c r="AH35" s="42"/>
      <c r="AI35" s="42"/>
      <c r="AJ35" s="42"/>
      <c r="AK35" s="310">
        <f>SUM(AK26:AK33)</f>
        <v>0</v>
      </c>
      <c r="AL35" s="309"/>
      <c r="AM35" s="309"/>
      <c r="AN35" s="309"/>
      <c r="AO35" s="311"/>
      <c r="AP35" s="40"/>
      <c r="AQ35" s="40"/>
      <c r="AR35" s="35"/>
      <c r="BE35" s="34"/>
    </row>
    <row r="36" spans="1:57" s="2" customFormat="1" ht="6.7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7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7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75" customHeight="1">
      <c r="A42" s="34"/>
      <c r="B42" s="35"/>
      <c r="C42" s="23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7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4041</v>
      </c>
      <c r="AR44" s="48"/>
    </row>
    <row r="45" spans="2:44" s="5" customFormat="1" ht="36.75" customHeight="1">
      <c r="B45" s="49"/>
      <c r="C45" s="50" t="s">
        <v>17</v>
      </c>
      <c r="L45" s="312" t="str">
        <f>K6</f>
        <v>ČESKÁ LÍPA, NÁMĚSTÍ T.G.MASARYKA 195/28 - VÝMĚNA OKEN A VNĚJŠÍCH DVEŘÍ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R45" s="49"/>
    </row>
    <row r="46" spans="1:57" s="2" customFormat="1" ht="6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ČESKÁ LÍPA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24</v>
      </c>
      <c r="AJ47" s="34"/>
      <c r="AK47" s="34"/>
      <c r="AL47" s="34"/>
      <c r="AM47" s="314" t="str">
        <f>IF(AN8="","",AN8)</f>
        <v>19. 5. 2023</v>
      </c>
      <c r="AN47" s="314"/>
      <c r="AO47" s="34"/>
      <c r="AP47" s="34"/>
      <c r="AQ47" s="34"/>
      <c r="AR47" s="35"/>
      <c r="BE47" s="34"/>
    </row>
    <row r="48" spans="1:57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" customHeight="1">
      <c r="A49" s="34"/>
      <c r="B49" s="35"/>
      <c r="C49" s="29" t="s">
        <v>26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MĚSTO ČESKÁ LÍPA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32</v>
      </c>
      <c r="AJ49" s="34"/>
      <c r="AK49" s="34"/>
      <c r="AL49" s="34"/>
      <c r="AM49" s="315" t="str">
        <f>IF(E17="","",E17)</f>
        <v>M.PLESCHINGER</v>
      </c>
      <c r="AN49" s="316"/>
      <c r="AO49" s="316"/>
      <c r="AP49" s="316"/>
      <c r="AQ49" s="34"/>
      <c r="AR49" s="35"/>
      <c r="AS49" s="317" t="s">
        <v>53</v>
      </c>
      <c r="AT49" s="318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" customHeight="1">
      <c r="A50" s="34"/>
      <c r="B50" s="35"/>
      <c r="C50" s="29" t="s">
        <v>30</v>
      </c>
      <c r="D50" s="34"/>
      <c r="E50" s="34"/>
      <c r="F50" s="34"/>
      <c r="G50" s="34"/>
      <c r="H50" s="34"/>
      <c r="I50" s="34"/>
      <c r="J50" s="34"/>
      <c r="K50" s="34"/>
      <c r="L50" s="4">
        <f>IF(E14="Vyplň údaj","",E14)</f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35</v>
      </c>
      <c r="AJ50" s="34"/>
      <c r="AK50" s="34"/>
      <c r="AL50" s="34"/>
      <c r="AM50" s="315" t="str">
        <f>IF(E20="","",E20)</f>
        <v> </v>
      </c>
      <c r="AN50" s="316"/>
      <c r="AO50" s="316"/>
      <c r="AP50" s="316"/>
      <c r="AQ50" s="34"/>
      <c r="AR50" s="35"/>
      <c r="AS50" s="319"/>
      <c r="AT50" s="320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19"/>
      <c r="AT51" s="320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21" t="s">
        <v>54</v>
      </c>
      <c r="D52" s="322"/>
      <c r="E52" s="322"/>
      <c r="F52" s="322"/>
      <c r="G52" s="322"/>
      <c r="H52" s="57"/>
      <c r="I52" s="323" t="s">
        <v>55</v>
      </c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4" t="s">
        <v>56</v>
      </c>
      <c r="AH52" s="322"/>
      <c r="AI52" s="322"/>
      <c r="AJ52" s="322"/>
      <c r="AK52" s="322"/>
      <c r="AL52" s="322"/>
      <c r="AM52" s="322"/>
      <c r="AN52" s="323" t="s">
        <v>57</v>
      </c>
      <c r="AO52" s="322"/>
      <c r="AP52" s="322"/>
      <c r="AQ52" s="58" t="s">
        <v>58</v>
      </c>
      <c r="AR52" s="35"/>
      <c r="AS52" s="59" t="s">
        <v>59</v>
      </c>
      <c r="AT52" s="60" t="s">
        <v>60</v>
      </c>
      <c r="AU52" s="60" t="s">
        <v>61</v>
      </c>
      <c r="AV52" s="60" t="s">
        <v>62</v>
      </c>
      <c r="AW52" s="60" t="s">
        <v>63</v>
      </c>
      <c r="AX52" s="60" t="s">
        <v>64</v>
      </c>
      <c r="AY52" s="60" t="s">
        <v>65</v>
      </c>
      <c r="AZ52" s="60" t="s">
        <v>66</v>
      </c>
      <c r="BA52" s="60" t="s">
        <v>67</v>
      </c>
      <c r="BB52" s="60" t="s">
        <v>68</v>
      </c>
      <c r="BC52" s="60" t="s">
        <v>69</v>
      </c>
      <c r="BD52" s="61" t="s">
        <v>70</v>
      </c>
      <c r="BE52" s="34"/>
    </row>
    <row r="53" spans="1:57" s="2" customFormat="1" ht="10.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25" customHeight="1">
      <c r="B54" s="65"/>
      <c r="C54" s="66" t="s">
        <v>71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32">
        <f>ROUND(AG55+AG57,2)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69" t="s">
        <v>3</v>
      </c>
      <c r="AR54" s="65"/>
      <c r="AS54" s="70">
        <f>ROUND(AS55+AS57,2)</f>
        <v>0</v>
      </c>
      <c r="AT54" s="71">
        <f>ROUND(SUM(AV54:AW54),2)</f>
        <v>0</v>
      </c>
      <c r="AU54" s="72">
        <f>ROUND(AU55+AU57,5)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ROUND(AZ55+AZ57,2)</f>
        <v>0</v>
      </c>
      <c r="BA54" s="71">
        <f>ROUND(BA55+BA57,2)</f>
        <v>0</v>
      </c>
      <c r="BB54" s="71">
        <f>ROUND(BB55+BB57,2)</f>
        <v>0</v>
      </c>
      <c r="BC54" s="71">
        <f>ROUND(BC55+BC57,2)</f>
        <v>0</v>
      </c>
      <c r="BD54" s="73">
        <f>ROUND(BD55+BD57,2)</f>
        <v>0</v>
      </c>
      <c r="BS54" s="74" t="s">
        <v>72</v>
      </c>
      <c r="BT54" s="74" t="s">
        <v>73</v>
      </c>
      <c r="BU54" s="75" t="s">
        <v>74</v>
      </c>
      <c r="BV54" s="74" t="s">
        <v>75</v>
      </c>
      <c r="BW54" s="74" t="s">
        <v>5</v>
      </c>
      <c r="BX54" s="74" t="s">
        <v>76</v>
      </c>
      <c r="CL54" s="74" t="s">
        <v>20</v>
      </c>
    </row>
    <row r="55" spans="2:91" s="7" customFormat="1" ht="16.5" customHeight="1">
      <c r="B55" s="76"/>
      <c r="C55" s="77"/>
      <c r="D55" s="328" t="s">
        <v>77</v>
      </c>
      <c r="E55" s="328"/>
      <c r="F55" s="328"/>
      <c r="G55" s="328"/>
      <c r="H55" s="328"/>
      <c r="I55" s="78"/>
      <c r="J55" s="328" t="s">
        <v>78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7">
        <f>ROUND(AG56,2)</f>
        <v>0</v>
      </c>
      <c r="AH55" s="326"/>
      <c r="AI55" s="326"/>
      <c r="AJ55" s="326"/>
      <c r="AK55" s="326"/>
      <c r="AL55" s="326"/>
      <c r="AM55" s="326"/>
      <c r="AN55" s="325">
        <f>SUM(AG55,AT55)</f>
        <v>0</v>
      </c>
      <c r="AO55" s="326"/>
      <c r="AP55" s="326"/>
      <c r="AQ55" s="79" t="s">
        <v>79</v>
      </c>
      <c r="AR55" s="76"/>
      <c r="AS55" s="80">
        <f>ROUND(AS56,2)</f>
        <v>0</v>
      </c>
      <c r="AT55" s="81">
        <f>ROUND(SUM(AV55:AW55),2)</f>
        <v>0</v>
      </c>
      <c r="AU55" s="82">
        <f>ROUND(AU56,5)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ROUND(AZ56,2)</f>
        <v>0</v>
      </c>
      <c r="BA55" s="81">
        <f>ROUND(BA56,2)</f>
        <v>0</v>
      </c>
      <c r="BB55" s="81">
        <f>ROUND(BB56,2)</f>
        <v>0</v>
      </c>
      <c r="BC55" s="81">
        <f>ROUND(BC56,2)</f>
        <v>0</v>
      </c>
      <c r="BD55" s="83">
        <f>ROUND(BD56,2)</f>
        <v>0</v>
      </c>
      <c r="BS55" s="84" t="s">
        <v>72</v>
      </c>
      <c r="BT55" s="84" t="s">
        <v>80</v>
      </c>
      <c r="BU55" s="84" t="s">
        <v>74</v>
      </c>
      <c r="BV55" s="84" t="s">
        <v>75</v>
      </c>
      <c r="BW55" s="84" t="s">
        <v>81</v>
      </c>
      <c r="BX55" s="84" t="s">
        <v>5</v>
      </c>
      <c r="CL55" s="84" t="s">
        <v>20</v>
      </c>
      <c r="CM55" s="84" t="s">
        <v>80</v>
      </c>
    </row>
    <row r="56" spans="1:90" s="4" customFormat="1" ht="16.5" customHeight="1">
      <c r="A56" s="85" t="s">
        <v>82</v>
      </c>
      <c r="B56" s="48"/>
      <c r="C56" s="10"/>
      <c r="D56" s="10"/>
      <c r="E56" s="331" t="s">
        <v>83</v>
      </c>
      <c r="F56" s="331"/>
      <c r="G56" s="331"/>
      <c r="H56" s="331"/>
      <c r="I56" s="331"/>
      <c r="J56" s="10"/>
      <c r="K56" s="331" t="s">
        <v>84</v>
      </c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29">
        <f>'D1.1 - ARCHITEKTONICKO-ST...'!J32</f>
        <v>0</v>
      </c>
      <c r="AH56" s="330"/>
      <c r="AI56" s="330"/>
      <c r="AJ56" s="330"/>
      <c r="AK56" s="330"/>
      <c r="AL56" s="330"/>
      <c r="AM56" s="330"/>
      <c r="AN56" s="329">
        <f>SUM(AG56,AT56)</f>
        <v>0</v>
      </c>
      <c r="AO56" s="330"/>
      <c r="AP56" s="330"/>
      <c r="AQ56" s="86" t="s">
        <v>85</v>
      </c>
      <c r="AR56" s="48"/>
      <c r="AS56" s="87">
        <v>0</v>
      </c>
      <c r="AT56" s="88">
        <f>ROUND(SUM(AV56:AW56),2)</f>
        <v>0</v>
      </c>
      <c r="AU56" s="89">
        <f>'D1.1 - ARCHITEKTONICKO-ST...'!P100</f>
        <v>0</v>
      </c>
      <c r="AV56" s="88">
        <f>'D1.1 - ARCHITEKTONICKO-ST...'!J35</f>
        <v>0</v>
      </c>
      <c r="AW56" s="88">
        <f>'D1.1 - ARCHITEKTONICKO-ST...'!J36</f>
        <v>0</v>
      </c>
      <c r="AX56" s="88">
        <f>'D1.1 - ARCHITEKTONICKO-ST...'!J37</f>
        <v>0</v>
      </c>
      <c r="AY56" s="88">
        <f>'D1.1 - ARCHITEKTONICKO-ST...'!J38</f>
        <v>0</v>
      </c>
      <c r="AZ56" s="88">
        <f>'D1.1 - ARCHITEKTONICKO-ST...'!F35</f>
        <v>0</v>
      </c>
      <c r="BA56" s="88">
        <f>'D1.1 - ARCHITEKTONICKO-ST...'!F36</f>
        <v>0</v>
      </c>
      <c r="BB56" s="88">
        <f>'D1.1 - ARCHITEKTONICKO-ST...'!F37</f>
        <v>0</v>
      </c>
      <c r="BC56" s="88">
        <f>'D1.1 - ARCHITEKTONICKO-ST...'!F38</f>
        <v>0</v>
      </c>
      <c r="BD56" s="90">
        <f>'D1.1 - ARCHITEKTONICKO-ST...'!F39</f>
        <v>0</v>
      </c>
      <c r="BT56" s="27" t="s">
        <v>86</v>
      </c>
      <c r="BV56" s="27" t="s">
        <v>75</v>
      </c>
      <c r="BW56" s="27" t="s">
        <v>87</v>
      </c>
      <c r="BX56" s="27" t="s">
        <v>81</v>
      </c>
      <c r="CL56" s="27" t="s">
        <v>20</v>
      </c>
    </row>
    <row r="57" spans="1:91" s="7" customFormat="1" ht="16.5" customHeight="1">
      <c r="A57" s="85" t="s">
        <v>82</v>
      </c>
      <c r="B57" s="76"/>
      <c r="C57" s="77"/>
      <c r="D57" s="328" t="s">
        <v>88</v>
      </c>
      <c r="E57" s="328"/>
      <c r="F57" s="328"/>
      <c r="G57" s="328"/>
      <c r="H57" s="328"/>
      <c r="I57" s="78"/>
      <c r="J57" s="328" t="s">
        <v>89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5">
        <f>'VRN - VEDLEJŠÍ ROZPOČTOVÉ...'!J30</f>
        <v>0</v>
      </c>
      <c r="AH57" s="326"/>
      <c r="AI57" s="326"/>
      <c r="AJ57" s="326"/>
      <c r="AK57" s="326"/>
      <c r="AL57" s="326"/>
      <c r="AM57" s="326"/>
      <c r="AN57" s="325">
        <f>SUM(AG57,AT57)</f>
        <v>0</v>
      </c>
      <c r="AO57" s="326"/>
      <c r="AP57" s="326"/>
      <c r="AQ57" s="79" t="s">
        <v>79</v>
      </c>
      <c r="AR57" s="76"/>
      <c r="AS57" s="91">
        <v>0</v>
      </c>
      <c r="AT57" s="92">
        <f>ROUND(SUM(AV57:AW57),2)</f>
        <v>0</v>
      </c>
      <c r="AU57" s="93">
        <f>'VRN - VEDLEJŠÍ ROZPOČTOVÉ...'!P83</f>
        <v>0</v>
      </c>
      <c r="AV57" s="92">
        <f>'VRN - VEDLEJŠÍ ROZPOČTOVÉ...'!J33</f>
        <v>0</v>
      </c>
      <c r="AW57" s="92">
        <f>'VRN - VEDLEJŠÍ ROZPOČTOVÉ...'!J34</f>
        <v>0</v>
      </c>
      <c r="AX57" s="92">
        <f>'VRN - VEDLEJŠÍ ROZPOČTOVÉ...'!J35</f>
        <v>0</v>
      </c>
      <c r="AY57" s="92">
        <f>'VRN - VEDLEJŠÍ ROZPOČTOVÉ...'!J36</f>
        <v>0</v>
      </c>
      <c r="AZ57" s="92">
        <f>'VRN - VEDLEJŠÍ ROZPOČTOVÉ...'!F33</f>
        <v>0</v>
      </c>
      <c r="BA57" s="92">
        <f>'VRN - VEDLEJŠÍ ROZPOČTOVÉ...'!F34</f>
        <v>0</v>
      </c>
      <c r="BB57" s="92">
        <f>'VRN - VEDLEJŠÍ ROZPOČTOVÉ...'!F35</f>
        <v>0</v>
      </c>
      <c r="BC57" s="92">
        <f>'VRN - VEDLEJŠÍ ROZPOČTOVÉ...'!F36</f>
        <v>0</v>
      </c>
      <c r="BD57" s="94">
        <f>'VRN - VEDLEJŠÍ ROZPOČTOVÉ...'!F37</f>
        <v>0</v>
      </c>
      <c r="BT57" s="84" t="s">
        <v>80</v>
      </c>
      <c r="BV57" s="84" t="s">
        <v>75</v>
      </c>
      <c r="BW57" s="84" t="s">
        <v>90</v>
      </c>
      <c r="BX57" s="84" t="s">
        <v>5</v>
      </c>
      <c r="CL57" s="84" t="s">
        <v>20</v>
      </c>
      <c r="CM57" s="84" t="s">
        <v>80</v>
      </c>
    </row>
    <row r="58" spans="1:57" s="2" customFormat="1" ht="30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s="2" customFormat="1" ht="6.75" customHeight="1">
      <c r="A59" s="34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</sheetData>
  <sheetProtection/>
  <mergeCells count="50"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D1.1 - ARCHITEKTONICKO-ST...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4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9" t="s">
        <v>87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75" customHeight="1">
      <c r="B4" s="22"/>
      <c r="D4" s="23" t="s">
        <v>91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5" t="str">
        <f>'Rekapitulace stavby'!K6</f>
        <v>ČESKÁ LÍPA, NÁMĚSTÍ T.G.MASARYKA 195/28 - VÝMĚNA OKEN A VNĚJŠÍCH DVEŘÍ</v>
      </c>
      <c r="F7" s="336"/>
      <c r="G7" s="336"/>
      <c r="H7" s="336"/>
      <c r="L7" s="22"/>
    </row>
    <row r="8" spans="2:12" s="1" customFormat="1" ht="12" customHeight="1">
      <c r="B8" s="22"/>
      <c r="D8" s="29" t="s">
        <v>92</v>
      </c>
      <c r="L8" s="22"/>
    </row>
    <row r="9" spans="1:31" s="2" customFormat="1" ht="16.5" customHeight="1">
      <c r="A9" s="34"/>
      <c r="B9" s="35"/>
      <c r="C9" s="34"/>
      <c r="D9" s="34"/>
      <c r="E9" s="335" t="s">
        <v>93</v>
      </c>
      <c r="F9" s="337"/>
      <c r="G9" s="337"/>
      <c r="H9" s="337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94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312" t="s">
        <v>95</v>
      </c>
      <c r="F11" s="337"/>
      <c r="G11" s="337"/>
      <c r="H11" s="337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19. 5. 2023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28</v>
      </c>
      <c r="F17" s="34"/>
      <c r="G17" s="34"/>
      <c r="H17" s="34"/>
      <c r="I17" s="29" t="s">
        <v>29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7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38" t="str">
        <f>'Rekapitulace stavby'!E14</f>
        <v>Vyplň údaj</v>
      </c>
      <c r="F20" s="296"/>
      <c r="G20" s="296"/>
      <c r="H20" s="296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7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7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96</v>
      </c>
      <c r="F26" s="34"/>
      <c r="G26" s="34"/>
      <c r="H26" s="34"/>
      <c r="I26" s="29" t="s">
        <v>29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97"/>
      <c r="B29" s="98"/>
      <c r="C29" s="97"/>
      <c r="D29" s="97"/>
      <c r="E29" s="301" t="s">
        <v>3</v>
      </c>
      <c r="F29" s="301"/>
      <c r="G29" s="301"/>
      <c r="H29" s="301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7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4.7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ROUND(J100,2)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7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>
      <c r="A35" s="34"/>
      <c r="B35" s="35"/>
      <c r="C35" s="34"/>
      <c r="D35" s="101" t="s">
        <v>43</v>
      </c>
      <c r="E35" s="29" t="s">
        <v>44</v>
      </c>
      <c r="F35" s="102">
        <f>ROUND((SUM(BE100:BE1034)),2)</f>
        <v>0</v>
      </c>
      <c r="G35" s="34"/>
      <c r="H35" s="34"/>
      <c r="I35" s="103">
        <v>0.21</v>
      </c>
      <c r="J35" s="102">
        <f>ROUND(((SUM(BE100:BE1034))*I35),2)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>
      <c r="A36" s="34"/>
      <c r="B36" s="35"/>
      <c r="C36" s="34"/>
      <c r="D36" s="34"/>
      <c r="E36" s="29" t="s">
        <v>45</v>
      </c>
      <c r="F36" s="102">
        <f>ROUND((SUM(BF100:BF1034)),2)</f>
        <v>0</v>
      </c>
      <c r="G36" s="34"/>
      <c r="H36" s="34"/>
      <c r="I36" s="103">
        <v>0.15</v>
      </c>
      <c r="J36" s="102">
        <f>ROUND(((SUM(BF100:BF1034))*I36),2)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46</v>
      </c>
      <c r="F37" s="102">
        <f>ROUND((SUM(BG100:BG1034)),2)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25" customHeight="1" hidden="1">
      <c r="A38" s="34"/>
      <c r="B38" s="35"/>
      <c r="C38" s="34"/>
      <c r="D38" s="34"/>
      <c r="E38" s="29" t="s">
        <v>47</v>
      </c>
      <c r="F38" s="102">
        <f>ROUND((SUM(BH100:BH1034)),2)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25" customHeight="1" hidden="1">
      <c r="A39" s="34"/>
      <c r="B39" s="35"/>
      <c r="C39" s="34"/>
      <c r="D39" s="34"/>
      <c r="E39" s="29" t="s">
        <v>48</v>
      </c>
      <c r="F39" s="102">
        <f>ROUND((SUM(BI100:BI1034)),2)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4.7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2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7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75" customHeight="1">
      <c r="A47" s="34"/>
      <c r="B47" s="35"/>
      <c r="C47" s="23" t="s">
        <v>97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35" t="str">
        <f>E7</f>
        <v>ČESKÁ LÍPA, NÁMĚSTÍ T.G.MASARYKA 195/28 - VÝMĚNA OKEN A VNĚJŠÍCH DVEŘÍ</v>
      </c>
      <c r="F50" s="336"/>
      <c r="G50" s="336"/>
      <c r="H50" s="336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92</v>
      </c>
      <c r="L51" s="22"/>
    </row>
    <row r="52" spans="1:31" s="2" customFormat="1" ht="16.5" customHeight="1">
      <c r="A52" s="34"/>
      <c r="B52" s="35"/>
      <c r="C52" s="34"/>
      <c r="D52" s="34"/>
      <c r="E52" s="335" t="s">
        <v>93</v>
      </c>
      <c r="F52" s="337"/>
      <c r="G52" s="337"/>
      <c r="H52" s="337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94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312" t="str">
        <f>E11</f>
        <v>D1.1 - ARCHITEKTONICKO-STAVEBNÍ ŘEŠENÍ</v>
      </c>
      <c r="F54" s="337"/>
      <c r="G54" s="337"/>
      <c r="H54" s="337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ČESKÁ LÍPA</v>
      </c>
      <c r="G56" s="34"/>
      <c r="H56" s="34"/>
      <c r="I56" s="29" t="s">
        <v>24</v>
      </c>
      <c r="J56" s="52" t="str">
        <f>IF(J14="","",J14)</f>
        <v>19. 5. 2023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5" customHeight="1">
      <c r="A58" s="34"/>
      <c r="B58" s="35"/>
      <c r="C58" s="29" t="s">
        <v>26</v>
      </c>
      <c r="D58" s="34"/>
      <c r="E58" s="34"/>
      <c r="F58" s="27" t="str">
        <f>E17</f>
        <v>MĚSTO ČESKÁ LÍPA</v>
      </c>
      <c r="G58" s="34"/>
      <c r="H58" s="34"/>
      <c r="I58" s="29" t="s">
        <v>32</v>
      </c>
      <c r="J58" s="32" t="str">
        <f>E23</f>
        <v>M.PLESCHINGER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>V.RENČOVÁ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9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98</v>
      </c>
      <c r="D61" s="104"/>
      <c r="E61" s="104"/>
      <c r="F61" s="104"/>
      <c r="G61" s="104"/>
      <c r="H61" s="104"/>
      <c r="I61" s="104"/>
      <c r="J61" s="111" t="s">
        <v>99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9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5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J100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100</v>
      </c>
    </row>
    <row r="64" spans="2:12" s="9" customFormat="1" ht="24.75" customHeight="1">
      <c r="B64" s="113"/>
      <c r="D64" s="114" t="s">
        <v>101</v>
      </c>
      <c r="E64" s="115"/>
      <c r="F64" s="115"/>
      <c r="G64" s="115"/>
      <c r="H64" s="115"/>
      <c r="I64" s="115"/>
      <c r="J64" s="116">
        <f>J101</f>
        <v>0</v>
      </c>
      <c r="L64" s="113"/>
    </row>
    <row r="65" spans="2:12" s="10" customFormat="1" ht="19.5" customHeight="1">
      <c r="B65" s="117"/>
      <c r="D65" s="118" t="s">
        <v>102</v>
      </c>
      <c r="E65" s="119"/>
      <c r="F65" s="119"/>
      <c r="G65" s="119"/>
      <c r="H65" s="119"/>
      <c r="I65" s="119"/>
      <c r="J65" s="120">
        <f>J102</f>
        <v>0</v>
      </c>
      <c r="L65" s="117"/>
    </row>
    <row r="66" spans="2:12" s="10" customFormat="1" ht="19.5" customHeight="1">
      <c r="B66" s="117"/>
      <c r="D66" s="118" t="s">
        <v>103</v>
      </c>
      <c r="E66" s="119"/>
      <c r="F66" s="119"/>
      <c r="G66" s="119"/>
      <c r="H66" s="119"/>
      <c r="I66" s="119"/>
      <c r="J66" s="120">
        <f>J150</f>
        <v>0</v>
      </c>
      <c r="L66" s="117"/>
    </row>
    <row r="67" spans="2:12" s="10" customFormat="1" ht="19.5" customHeight="1">
      <c r="B67" s="117"/>
      <c r="D67" s="118" t="s">
        <v>104</v>
      </c>
      <c r="E67" s="119"/>
      <c r="F67" s="119"/>
      <c r="G67" s="119"/>
      <c r="H67" s="119"/>
      <c r="I67" s="119"/>
      <c r="J67" s="120">
        <f>J226</f>
        <v>0</v>
      </c>
      <c r="L67" s="117"/>
    </row>
    <row r="68" spans="2:12" s="10" customFormat="1" ht="19.5" customHeight="1">
      <c r="B68" s="117"/>
      <c r="D68" s="118" t="s">
        <v>105</v>
      </c>
      <c r="E68" s="119"/>
      <c r="F68" s="119"/>
      <c r="G68" s="119"/>
      <c r="H68" s="119"/>
      <c r="I68" s="119"/>
      <c r="J68" s="120">
        <f>J302</f>
        <v>0</v>
      </c>
      <c r="L68" s="117"/>
    </row>
    <row r="69" spans="2:12" s="10" customFormat="1" ht="19.5" customHeight="1">
      <c r="B69" s="117"/>
      <c r="D69" s="118" t="s">
        <v>106</v>
      </c>
      <c r="E69" s="119"/>
      <c r="F69" s="119"/>
      <c r="G69" s="119"/>
      <c r="H69" s="119"/>
      <c r="I69" s="119"/>
      <c r="J69" s="120">
        <f>J336</f>
        <v>0</v>
      </c>
      <c r="L69" s="117"/>
    </row>
    <row r="70" spans="2:12" s="10" customFormat="1" ht="19.5" customHeight="1">
      <c r="B70" s="117"/>
      <c r="D70" s="118" t="s">
        <v>107</v>
      </c>
      <c r="E70" s="119"/>
      <c r="F70" s="119"/>
      <c r="G70" s="119"/>
      <c r="H70" s="119"/>
      <c r="I70" s="119"/>
      <c r="J70" s="120">
        <f>J344</f>
        <v>0</v>
      </c>
      <c r="L70" s="117"/>
    </row>
    <row r="71" spans="2:12" s="10" customFormat="1" ht="19.5" customHeight="1">
      <c r="B71" s="117"/>
      <c r="D71" s="118" t="s">
        <v>108</v>
      </c>
      <c r="E71" s="119"/>
      <c r="F71" s="119"/>
      <c r="G71" s="119"/>
      <c r="H71" s="119"/>
      <c r="I71" s="119"/>
      <c r="J71" s="120">
        <f>J467</f>
        <v>0</v>
      </c>
      <c r="L71" s="117"/>
    </row>
    <row r="72" spans="2:12" s="9" customFormat="1" ht="24.75" customHeight="1">
      <c r="B72" s="113"/>
      <c r="D72" s="114" t="s">
        <v>109</v>
      </c>
      <c r="E72" s="115"/>
      <c r="F72" s="115"/>
      <c r="G72" s="115"/>
      <c r="H72" s="115"/>
      <c r="I72" s="115"/>
      <c r="J72" s="116">
        <f>J470</f>
        <v>0</v>
      </c>
      <c r="L72" s="113"/>
    </row>
    <row r="73" spans="2:12" s="10" customFormat="1" ht="19.5" customHeight="1">
      <c r="B73" s="117"/>
      <c r="D73" s="118" t="s">
        <v>110</v>
      </c>
      <c r="E73" s="119"/>
      <c r="F73" s="119"/>
      <c r="G73" s="119"/>
      <c r="H73" s="119"/>
      <c r="I73" s="119"/>
      <c r="J73" s="120">
        <f>J471</f>
        <v>0</v>
      </c>
      <c r="L73" s="117"/>
    </row>
    <row r="74" spans="2:12" s="10" customFormat="1" ht="19.5" customHeight="1">
      <c r="B74" s="117"/>
      <c r="D74" s="118" t="s">
        <v>111</v>
      </c>
      <c r="E74" s="119"/>
      <c r="F74" s="119"/>
      <c r="G74" s="119"/>
      <c r="H74" s="119"/>
      <c r="I74" s="119"/>
      <c r="J74" s="120">
        <f>J588</f>
        <v>0</v>
      </c>
      <c r="L74" s="117"/>
    </row>
    <row r="75" spans="2:12" s="10" customFormat="1" ht="19.5" customHeight="1">
      <c r="B75" s="117"/>
      <c r="D75" s="118" t="s">
        <v>112</v>
      </c>
      <c r="E75" s="119"/>
      <c r="F75" s="119"/>
      <c r="G75" s="119"/>
      <c r="H75" s="119"/>
      <c r="I75" s="119"/>
      <c r="J75" s="120">
        <f>J891</f>
        <v>0</v>
      </c>
      <c r="L75" s="117"/>
    </row>
    <row r="76" spans="2:12" s="10" customFormat="1" ht="19.5" customHeight="1">
      <c r="B76" s="117"/>
      <c r="D76" s="118" t="s">
        <v>113</v>
      </c>
      <c r="E76" s="119"/>
      <c r="F76" s="119"/>
      <c r="G76" s="119"/>
      <c r="H76" s="119"/>
      <c r="I76" s="119"/>
      <c r="J76" s="120">
        <f>J962</f>
        <v>0</v>
      </c>
      <c r="L76" s="117"/>
    </row>
    <row r="77" spans="2:12" s="9" customFormat="1" ht="24.75" customHeight="1">
      <c r="B77" s="113"/>
      <c r="D77" s="114" t="s">
        <v>114</v>
      </c>
      <c r="E77" s="115"/>
      <c r="F77" s="115"/>
      <c r="G77" s="115"/>
      <c r="H77" s="115"/>
      <c r="I77" s="115"/>
      <c r="J77" s="116">
        <f>J1028</f>
        <v>0</v>
      </c>
      <c r="L77" s="113"/>
    </row>
    <row r="78" spans="2:12" s="10" customFormat="1" ht="19.5" customHeight="1">
      <c r="B78" s="117"/>
      <c r="D78" s="118" t="s">
        <v>115</v>
      </c>
      <c r="E78" s="119"/>
      <c r="F78" s="119"/>
      <c r="G78" s="119"/>
      <c r="H78" s="119"/>
      <c r="I78" s="119"/>
      <c r="J78" s="120">
        <f>J1029</f>
        <v>0</v>
      </c>
      <c r="L78" s="117"/>
    </row>
    <row r="79" spans="1:31" s="2" customFormat="1" ht="21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75" customHeight="1">
      <c r="A80" s="34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4" spans="1:31" s="2" customFormat="1" ht="6.75" customHeight="1">
      <c r="A84" s="34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.75" customHeight="1">
      <c r="A85" s="34"/>
      <c r="B85" s="35"/>
      <c r="C85" s="23" t="s">
        <v>116</v>
      </c>
      <c r="D85" s="34"/>
      <c r="E85" s="34"/>
      <c r="F85" s="34"/>
      <c r="G85" s="34"/>
      <c r="H85" s="34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17</v>
      </c>
      <c r="D87" s="34"/>
      <c r="E87" s="34"/>
      <c r="F87" s="34"/>
      <c r="G87" s="34"/>
      <c r="H87" s="34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6.5" customHeight="1">
      <c r="A88" s="34"/>
      <c r="B88" s="35"/>
      <c r="C88" s="34"/>
      <c r="D88" s="34"/>
      <c r="E88" s="335" t="str">
        <f>E7</f>
        <v>ČESKÁ LÍPA, NÁMĚSTÍ T.G.MASARYKA 195/28 - VÝMĚNA OKEN A VNĚJŠÍCH DVEŘÍ</v>
      </c>
      <c r="F88" s="336"/>
      <c r="G88" s="336"/>
      <c r="H88" s="336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2:12" s="1" customFormat="1" ht="12" customHeight="1">
      <c r="B89" s="22"/>
      <c r="C89" s="29" t="s">
        <v>92</v>
      </c>
      <c r="L89" s="22"/>
    </row>
    <row r="90" spans="1:31" s="2" customFormat="1" ht="16.5" customHeight="1">
      <c r="A90" s="34"/>
      <c r="B90" s="35"/>
      <c r="C90" s="34"/>
      <c r="D90" s="34"/>
      <c r="E90" s="335" t="s">
        <v>93</v>
      </c>
      <c r="F90" s="337"/>
      <c r="G90" s="337"/>
      <c r="H90" s="337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94</v>
      </c>
      <c r="D91" s="34"/>
      <c r="E91" s="34"/>
      <c r="F91" s="34"/>
      <c r="G91" s="34"/>
      <c r="H91" s="34"/>
      <c r="I91" s="34"/>
      <c r="J91" s="34"/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6.5" customHeight="1">
      <c r="A92" s="34"/>
      <c r="B92" s="35"/>
      <c r="C92" s="34"/>
      <c r="D92" s="34"/>
      <c r="E92" s="312" t="str">
        <f>E11</f>
        <v>D1.1 - ARCHITEKTONICKO-STAVEBNÍ ŘEŠENÍ</v>
      </c>
      <c r="F92" s="337"/>
      <c r="G92" s="337"/>
      <c r="H92" s="337"/>
      <c r="I92" s="34"/>
      <c r="J92" s="34"/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7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22</v>
      </c>
      <c r="D94" s="34"/>
      <c r="E94" s="34"/>
      <c r="F94" s="27" t="str">
        <f>F14</f>
        <v>ČESKÁ LÍPA</v>
      </c>
      <c r="G94" s="34"/>
      <c r="H94" s="34"/>
      <c r="I94" s="29" t="s">
        <v>24</v>
      </c>
      <c r="J94" s="52" t="str">
        <f>IF(J14="","",J14)</f>
        <v>19. 5. 2023</v>
      </c>
      <c r="K94" s="34"/>
      <c r="L94" s="9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6.7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9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" customHeight="1">
      <c r="A96" s="34"/>
      <c r="B96" s="35"/>
      <c r="C96" s="29" t="s">
        <v>26</v>
      </c>
      <c r="D96" s="34"/>
      <c r="E96" s="34"/>
      <c r="F96" s="27" t="str">
        <f>E17</f>
        <v>MĚSTO ČESKÁ LÍPA</v>
      </c>
      <c r="G96" s="34"/>
      <c r="H96" s="34"/>
      <c r="I96" s="29" t="s">
        <v>32</v>
      </c>
      <c r="J96" s="32" t="str">
        <f>E23</f>
        <v>M.PLESCHINGER</v>
      </c>
      <c r="K96" s="34"/>
      <c r="L96" s="9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5" customHeight="1">
      <c r="A97" s="34"/>
      <c r="B97" s="35"/>
      <c r="C97" s="29" t="s">
        <v>30</v>
      </c>
      <c r="D97" s="34"/>
      <c r="E97" s="34"/>
      <c r="F97" s="27" t="str">
        <f>IF(E20="","",E20)</f>
        <v>Vyplň údaj</v>
      </c>
      <c r="G97" s="34"/>
      <c r="H97" s="34"/>
      <c r="I97" s="29" t="s">
        <v>35</v>
      </c>
      <c r="J97" s="32" t="str">
        <f>E26</f>
        <v>V.RENČOVÁ</v>
      </c>
      <c r="K97" s="34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9.7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11" customFormat="1" ht="29.25" customHeight="1">
      <c r="A99" s="121"/>
      <c r="B99" s="122"/>
      <c r="C99" s="123" t="s">
        <v>117</v>
      </c>
      <c r="D99" s="124" t="s">
        <v>58</v>
      </c>
      <c r="E99" s="124" t="s">
        <v>54</v>
      </c>
      <c r="F99" s="124" t="s">
        <v>55</v>
      </c>
      <c r="G99" s="124" t="s">
        <v>118</v>
      </c>
      <c r="H99" s="124" t="s">
        <v>119</v>
      </c>
      <c r="I99" s="124" t="s">
        <v>120</v>
      </c>
      <c r="J99" s="124" t="s">
        <v>99</v>
      </c>
      <c r="K99" s="125" t="s">
        <v>121</v>
      </c>
      <c r="L99" s="126"/>
      <c r="M99" s="59" t="s">
        <v>3</v>
      </c>
      <c r="N99" s="60" t="s">
        <v>43</v>
      </c>
      <c r="O99" s="60" t="s">
        <v>122</v>
      </c>
      <c r="P99" s="60" t="s">
        <v>123</v>
      </c>
      <c r="Q99" s="60" t="s">
        <v>124</v>
      </c>
      <c r="R99" s="60" t="s">
        <v>125</v>
      </c>
      <c r="S99" s="60" t="s">
        <v>126</v>
      </c>
      <c r="T99" s="61" t="s">
        <v>127</v>
      </c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</row>
    <row r="100" spans="1:63" s="2" customFormat="1" ht="22.5" customHeight="1">
      <c r="A100" s="34"/>
      <c r="B100" s="35"/>
      <c r="C100" s="66" t="s">
        <v>128</v>
      </c>
      <c r="D100" s="34"/>
      <c r="E100" s="34"/>
      <c r="F100" s="34"/>
      <c r="G100" s="34"/>
      <c r="H100" s="34"/>
      <c r="I100" s="34"/>
      <c r="J100" s="127">
        <f>BK100</f>
        <v>0</v>
      </c>
      <c r="K100" s="34"/>
      <c r="L100" s="35"/>
      <c r="M100" s="62"/>
      <c r="N100" s="53"/>
      <c r="O100" s="63"/>
      <c r="P100" s="128">
        <f>P101+P470+P1028</f>
        <v>0</v>
      </c>
      <c r="Q100" s="63"/>
      <c r="R100" s="128">
        <f>R101+R470+R1028</f>
        <v>21.803355720000003</v>
      </c>
      <c r="S100" s="63"/>
      <c r="T100" s="129">
        <f>T101+T470+T1028</f>
        <v>6.34802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72</v>
      </c>
      <c r="AU100" s="19" t="s">
        <v>100</v>
      </c>
      <c r="BK100" s="130">
        <f>BK101+BK470+BK1028</f>
        <v>0</v>
      </c>
    </row>
    <row r="101" spans="2:63" s="12" customFormat="1" ht="25.5" customHeight="1">
      <c r="B101" s="131"/>
      <c r="D101" s="132" t="s">
        <v>72</v>
      </c>
      <c r="E101" s="133" t="s">
        <v>129</v>
      </c>
      <c r="F101" s="133" t="s">
        <v>130</v>
      </c>
      <c r="I101" s="134"/>
      <c r="J101" s="135">
        <f>BK101</f>
        <v>0</v>
      </c>
      <c r="L101" s="131"/>
      <c r="M101" s="136"/>
      <c r="N101" s="137"/>
      <c r="O101" s="137"/>
      <c r="P101" s="138">
        <f>P102+P150+P226+P302+P336+P344+P467</f>
        <v>0</v>
      </c>
      <c r="Q101" s="137"/>
      <c r="R101" s="138">
        <f>R102+R150+R226+R302+R336+R344+R467</f>
        <v>19.836901700000002</v>
      </c>
      <c r="S101" s="137"/>
      <c r="T101" s="139">
        <f>T102+T150+T226+T302+T336+T344+T467</f>
        <v>3.9405890000000006</v>
      </c>
      <c r="AR101" s="132" t="s">
        <v>80</v>
      </c>
      <c r="AT101" s="140" t="s">
        <v>72</v>
      </c>
      <c r="AU101" s="140" t="s">
        <v>73</v>
      </c>
      <c r="AY101" s="132" t="s">
        <v>131</v>
      </c>
      <c r="BK101" s="141">
        <f>BK102+BK150+BK226+BK302+BK336+BK344+BK467</f>
        <v>0</v>
      </c>
    </row>
    <row r="102" spans="2:63" s="12" customFormat="1" ht="22.5" customHeight="1">
      <c r="B102" s="131"/>
      <c r="D102" s="132" t="s">
        <v>72</v>
      </c>
      <c r="E102" s="142" t="s">
        <v>132</v>
      </c>
      <c r="F102" s="142" t="s">
        <v>133</v>
      </c>
      <c r="I102" s="134"/>
      <c r="J102" s="143">
        <f>BK102</f>
        <v>0</v>
      </c>
      <c r="L102" s="131"/>
      <c r="M102" s="136"/>
      <c r="N102" s="137"/>
      <c r="O102" s="137"/>
      <c r="P102" s="138">
        <f>SUM(P103:P149)</f>
        <v>0</v>
      </c>
      <c r="Q102" s="137"/>
      <c r="R102" s="138">
        <f>SUM(R103:R149)</f>
        <v>11.82062892</v>
      </c>
      <c r="S102" s="137"/>
      <c r="T102" s="139">
        <f>SUM(T103:T149)</f>
        <v>0</v>
      </c>
      <c r="AR102" s="132" t="s">
        <v>80</v>
      </c>
      <c r="AT102" s="140" t="s">
        <v>72</v>
      </c>
      <c r="AU102" s="140" t="s">
        <v>80</v>
      </c>
      <c r="AY102" s="132" t="s">
        <v>131</v>
      </c>
      <c r="BK102" s="141">
        <f>SUM(BK103:BK149)</f>
        <v>0</v>
      </c>
    </row>
    <row r="103" spans="1:65" s="2" customFormat="1" ht="24" customHeight="1">
      <c r="A103" s="34"/>
      <c r="B103" s="144"/>
      <c r="C103" s="145" t="s">
        <v>80</v>
      </c>
      <c r="D103" s="145" t="s">
        <v>134</v>
      </c>
      <c r="E103" s="146" t="s">
        <v>135</v>
      </c>
      <c r="F103" s="147" t="s">
        <v>136</v>
      </c>
      <c r="G103" s="148" t="s">
        <v>137</v>
      </c>
      <c r="H103" s="149">
        <v>17.64</v>
      </c>
      <c r="I103" s="150"/>
      <c r="J103" s="151">
        <f>ROUND(I103*H103,2)</f>
        <v>0</v>
      </c>
      <c r="K103" s="147" t="s">
        <v>138</v>
      </c>
      <c r="L103" s="35"/>
      <c r="M103" s="152" t="s">
        <v>3</v>
      </c>
      <c r="N103" s="153" t="s">
        <v>45</v>
      </c>
      <c r="O103" s="55"/>
      <c r="P103" s="154">
        <f>O103*H103</f>
        <v>0</v>
      </c>
      <c r="Q103" s="154">
        <v>0.45432</v>
      </c>
      <c r="R103" s="154">
        <f>Q103*H103</f>
        <v>8.0142048</v>
      </c>
      <c r="S103" s="154">
        <v>0</v>
      </c>
      <c r="T103" s="155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139</v>
      </c>
      <c r="AT103" s="156" t="s">
        <v>134</v>
      </c>
      <c r="AU103" s="156" t="s">
        <v>86</v>
      </c>
      <c r="AY103" s="19" t="s">
        <v>131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9" t="s">
        <v>86</v>
      </c>
      <c r="BK103" s="157">
        <f>ROUND(I103*H103,2)</f>
        <v>0</v>
      </c>
      <c r="BL103" s="19" t="s">
        <v>139</v>
      </c>
      <c r="BM103" s="156" t="s">
        <v>140</v>
      </c>
    </row>
    <row r="104" spans="1:47" s="2" customFormat="1" ht="11.25">
      <c r="A104" s="34"/>
      <c r="B104" s="35"/>
      <c r="C104" s="34"/>
      <c r="D104" s="158" t="s">
        <v>141</v>
      </c>
      <c r="E104" s="34"/>
      <c r="F104" s="159" t="s">
        <v>142</v>
      </c>
      <c r="G104" s="34"/>
      <c r="H104" s="34"/>
      <c r="I104" s="160"/>
      <c r="J104" s="34"/>
      <c r="K104" s="34"/>
      <c r="L104" s="35"/>
      <c r="M104" s="161"/>
      <c r="N104" s="162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141</v>
      </c>
      <c r="AU104" s="19" t="s">
        <v>86</v>
      </c>
    </row>
    <row r="105" spans="2:51" s="13" customFormat="1" ht="11.25">
      <c r="B105" s="163"/>
      <c r="D105" s="164" t="s">
        <v>143</v>
      </c>
      <c r="E105" s="165" t="s">
        <v>3</v>
      </c>
      <c r="F105" s="166" t="s">
        <v>144</v>
      </c>
      <c r="H105" s="165" t="s">
        <v>3</v>
      </c>
      <c r="I105" s="167"/>
      <c r="L105" s="163"/>
      <c r="M105" s="168"/>
      <c r="N105" s="169"/>
      <c r="O105" s="169"/>
      <c r="P105" s="169"/>
      <c r="Q105" s="169"/>
      <c r="R105" s="169"/>
      <c r="S105" s="169"/>
      <c r="T105" s="170"/>
      <c r="AT105" s="165" t="s">
        <v>143</v>
      </c>
      <c r="AU105" s="165" t="s">
        <v>86</v>
      </c>
      <c r="AV105" s="13" t="s">
        <v>80</v>
      </c>
      <c r="AW105" s="13" t="s">
        <v>34</v>
      </c>
      <c r="AX105" s="13" t="s">
        <v>73</v>
      </c>
      <c r="AY105" s="165" t="s">
        <v>131</v>
      </c>
    </row>
    <row r="106" spans="2:51" s="13" customFormat="1" ht="11.25">
      <c r="B106" s="163"/>
      <c r="D106" s="164" t="s">
        <v>143</v>
      </c>
      <c r="E106" s="165" t="s">
        <v>3</v>
      </c>
      <c r="F106" s="166" t="s">
        <v>145</v>
      </c>
      <c r="H106" s="165" t="s">
        <v>3</v>
      </c>
      <c r="I106" s="167"/>
      <c r="L106" s="163"/>
      <c r="M106" s="168"/>
      <c r="N106" s="169"/>
      <c r="O106" s="169"/>
      <c r="P106" s="169"/>
      <c r="Q106" s="169"/>
      <c r="R106" s="169"/>
      <c r="S106" s="169"/>
      <c r="T106" s="170"/>
      <c r="AT106" s="165" t="s">
        <v>143</v>
      </c>
      <c r="AU106" s="165" t="s">
        <v>86</v>
      </c>
      <c r="AV106" s="13" t="s">
        <v>80</v>
      </c>
      <c r="AW106" s="13" t="s">
        <v>34</v>
      </c>
      <c r="AX106" s="13" t="s">
        <v>73</v>
      </c>
      <c r="AY106" s="165" t="s">
        <v>131</v>
      </c>
    </row>
    <row r="107" spans="2:51" s="13" customFormat="1" ht="11.25">
      <c r="B107" s="163"/>
      <c r="D107" s="164" t="s">
        <v>143</v>
      </c>
      <c r="E107" s="165" t="s">
        <v>3</v>
      </c>
      <c r="F107" s="166" t="s">
        <v>146</v>
      </c>
      <c r="H107" s="165" t="s">
        <v>3</v>
      </c>
      <c r="I107" s="167"/>
      <c r="L107" s="163"/>
      <c r="M107" s="168"/>
      <c r="N107" s="169"/>
      <c r="O107" s="169"/>
      <c r="P107" s="169"/>
      <c r="Q107" s="169"/>
      <c r="R107" s="169"/>
      <c r="S107" s="169"/>
      <c r="T107" s="170"/>
      <c r="AT107" s="165" t="s">
        <v>143</v>
      </c>
      <c r="AU107" s="165" t="s">
        <v>86</v>
      </c>
      <c r="AV107" s="13" t="s">
        <v>80</v>
      </c>
      <c r="AW107" s="13" t="s">
        <v>34</v>
      </c>
      <c r="AX107" s="13" t="s">
        <v>73</v>
      </c>
      <c r="AY107" s="165" t="s">
        <v>131</v>
      </c>
    </row>
    <row r="108" spans="2:51" s="13" customFormat="1" ht="11.25">
      <c r="B108" s="163"/>
      <c r="D108" s="164" t="s">
        <v>143</v>
      </c>
      <c r="E108" s="165" t="s">
        <v>3</v>
      </c>
      <c r="F108" s="166" t="s">
        <v>147</v>
      </c>
      <c r="H108" s="165" t="s">
        <v>3</v>
      </c>
      <c r="I108" s="167"/>
      <c r="L108" s="163"/>
      <c r="M108" s="168"/>
      <c r="N108" s="169"/>
      <c r="O108" s="169"/>
      <c r="P108" s="169"/>
      <c r="Q108" s="169"/>
      <c r="R108" s="169"/>
      <c r="S108" s="169"/>
      <c r="T108" s="170"/>
      <c r="AT108" s="165" t="s">
        <v>143</v>
      </c>
      <c r="AU108" s="165" t="s">
        <v>86</v>
      </c>
      <c r="AV108" s="13" t="s">
        <v>80</v>
      </c>
      <c r="AW108" s="13" t="s">
        <v>34</v>
      </c>
      <c r="AX108" s="13" t="s">
        <v>73</v>
      </c>
      <c r="AY108" s="165" t="s">
        <v>131</v>
      </c>
    </row>
    <row r="109" spans="2:51" s="14" customFormat="1" ht="11.25">
      <c r="B109" s="171"/>
      <c r="D109" s="164" t="s">
        <v>143</v>
      </c>
      <c r="E109" s="172" t="s">
        <v>3</v>
      </c>
      <c r="F109" s="173" t="s">
        <v>148</v>
      </c>
      <c r="H109" s="174">
        <v>5.28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143</v>
      </c>
      <c r="AU109" s="172" t="s">
        <v>86</v>
      </c>
      <c r="AV109" s="14" t="s">
        <v>86</v>
      </c>
      <c r="AW109" s="14" t="s">
        <v>34</v>
      </c>
      <c r="AX109" s="14" t="s">
        <v>73</v>
      </c>
      <c r="AY109" s="172" t="s">
        <v>131</v>
      </c>
    </row>
    <row r="110" spans="2:51" s="14" customFormat="1" ht="11.25">
      <c r="B110" s="171"/>
      <c r="D110" s="164" t="s">
        <v>143</v>
      </c>
      <c r="E110" s="172" t="s">
        <v>3</v>
      </c>
      <c r="F110" s="173" t="s">
        <v>149</v>
      </c>
      <c r="H110" s="174">
        <v>4.56</v>
      </c>
      <c r="I110" s="175"/>
      <c r="L110" s="171"/>
      <c r="M110" s="176"/>
      <c r="N110" s="177"/>
      <c r="O110" s="177"/>
      <c r="P110" s="177"/>
      <c r="Q110" s="177"/>
      <c r="R110" s="177"/>
      <c r="S110" s="177"/>
      <c r="T110" s="178"/>
      <c r="AT110" s="172" t="s">
        <v>143</v>
      </c>
      <c r="AU110" s="172" t="s">
        <v>86</v>
      </c>
      <c r="AV110" s="14" t="s">
        <v>86</v>
      </c>
      <c r="AW110" s="14" t="s">
        <v>34</v>
      </c>
      <c r="AX110" s="14" t="s">
        <v>73</v>
      </c>
      <c r="AY110" s="172" t="s">
        <v>131</v>
      </c>
    </row>
    <row r="111" spans="2:51" s="14" customFormat="1" ht="11.25">
      <c r="B111" s="171"/>
      <c r="D111" s="164" t="s">
        <v>143</v>
      </c>
      <c r="E111" s="172" t="s">
        <v>3</v>
      </c>
      <c r="F111" s="173" t="s">
        <v>150</v>
      </c>
      <c r="H111" s="174">
        <v>1.14</v>
      </c>
      <c r="I111" s="175"/>
      <c r="L111" s="171"/>
      <c r="M111" s="176"/>
      <c r="N111" s="177"/>
      <c r="O111" s="177"/>
      <c r="P111" s="177"/>
      <c r="Q111" s="177"/>
      <c r="R111" s="177"/>
      <c r="S111" s="177"/>
      <c r="T111" s="178"/>
      <c r="AT111" s="172" t="s">
        <v>143</v>
      </c>
      <c r="AU111" s="172" t="s">
        <v>86</v>
      </c>
      <c r="AV111" s="14" t="s">
        <v>86</v>
      </c>
      <c r="AW111" s="14" t="s">
        <v>34</v>
      </c>
      <c r="AX111" s="14" t="s">
        <v>73</v>
      </c>
      <c r="AY111" s="172" t="s">
        <v>131</v>
      </c>
    </row>
    <row r="112" spans="2:51" s="14" customFormat="1" ht="11.25">
      <c r="B112" s="171"/>
      <c r="D112" s="164" t="s">
        <v>143</v>
      </c>
      <c r="E112" s="172" t="s">
        <v>3</v>
      </c>
      <c r="F112" s="173" t="s">
        <v>151</v>
      </c>
      <c r="H112" s="174">
        <v>2.64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143</v>
      </c>
      <c r="AU112" s="172" t="s">
        <v>86</v>
      </c>
      <c r="AV112" s="14" t="s">
        <v>86</v>
      </c>
      <c r="AW112" s="14" t="s">
        <v>34</v>
      </c>
      <c r="AX112" s="14" t="s">
        <v>73</v>
      </c>
      <c r="AY112" s="172" t="s">
        <v>131</v>
      </c>
    </row>
    <row r="113" spans="2:51" s="14" customFormat="1" ht="11.25">
      <c r="B113" s="171"/>
      <c r="D113" s="164" t="s">
        <v>143</v>
      </c>
      <c r="E113" s="172" t="s">
        <v>3</v>
      </c>
      <c r="F113" s="173" t="s">
        <v>152</v>
      </c>
      <c r="H113" s="174">
        <v>2.28</v>
      </c>
      <c r="I113" s="175"/>
      <c r="L113" s="171"/>
      <c r="M113" s="176"/>
      <c r="N113" s="177"/>
      <c r="O113" s="177"/>
      <c r="P113" s="177"/>
      <c r="Q113" s="177"/>
      <c r="R113" s="177"/>
      <c r="S113" s="177"/>
      <c r="T113" s="178"/>
      <c r="AT113" s="172" t="s">
        <v>143</v>
      </c>
      <c r="AU113" s="172" t="s">
        <v>86</v>
      </c>
      <c r="AV113" s="14" t="s">
        <v>86</v>
      </c>
      <c r="AW113" s="14" t="s">
        <v>34</v>
      </c>
      <c r="AX113" s="14" t="s">
        <v>73</v>
      </c>
      <c r="AY113" s="172" t="s">
        <v>131</v>
      </c>
    </row>
    <row r="114" spans="2:51" s="14" customFormat="1" ht="11.25">
      <c r="B114" s="171"/>
      <c r="D114" s="164" t="s">
        <v>143</v>
      </c>
      <c r="E114" s="172" t="s">
        <v>3</v>
      </c>
      <c r="F114" s="173" t="s">
        <v>153</v>
      </c>
      <c r="H114" s="174">
        <v>0.48</v>
      </c>
      <c r="I114" s="175"/>
      <c r="L114" s="171"/>
      <c r="M114" s="176"/>
      <c r="N114" s="177"/>
      <c r="O114" s="177"/>
      <c r="P114" s="177"/>
      <c r="Q114" s="177"/>
      <c r="R114" s="177"/>
      <c r="S114" s="177"/>
      <c r="T114" s="178"/>
      <c r="AT114" s="172" t="s">
        <v>143</v>
      </c>
      <c r="AU114" s="172" t="s">
        <v>86</v>
      </c>
      <c r="AV114" s="14" t="s">
        <v>86</v>
      </c>
      <c r="AW114" s="14" t="s">
        <v>34</v>
      </c>
      <c r="AX114" s="14" t="s">
        <v>73</v>
      </c>
      <c r="AY114" s="172" t="s">
        <v>131</v>
      </c>
    </row>
    <row r="115" spans="2:51" s="15" customFormat="1" ht="11.25">
      <c r="B115" s="179"/>
      <c r="D115" s="164" t="s">
        <v>143</v>
      </c>
      <c r="E115" s="180" t="s">
        <v>3</v>
      </c>
      <c r="F115" s="181" t="s">
        <v>154</v>
      </c>
      <c r="H115" s="182">
        <v>16.38</v>
      </c>
      <c r="I115" s="183"/>
      <c r="L115" s="179"/>
      <c r="M115" s="184"/>
      <c r="N115" s="185"/>
      <c r="O115" s="185"/>
      <c r="P115" s="185"/>
      <c r="Q115" s="185"/>
      <c r="R115" s="185"/>
      <c r="S115" s="185"/>
      <c r="T115" s="186"/>
      <c r="AT115" s="180" t="s">
        <v>143</v>
      </c>
      <c r="AU115" s="180" t="s">
        <v>86</v>
      </c>
      <c r="AV115" s="15" t="s">
        <v>132</v>
      </c>
      <c r="AW115" s="15" t="s">
        <v>34</v>
      </c>
      <c r="AX115" s="15" t="s">
        <v>73</v>
      </c>
      <c r="AY115" s="180" t="s">
        <v>131</v>
      </c>
    </row>
    <row r="116" spans="2:51" s="13" customFormat="1" ht="11.25">
      <c r="B116" s="163"/>
      <c r="D116" s="164" t="s">
        <v>143</v>
      </c>
      <c r="E116" s="165" t="s">
        <v>3</v>
      </c>
      <c r="F116" s="166" t="s">
        <v>155</v>
      </c>
      <c r="H116" s="165" t="s">
        <v>3</v>
      </c>
      <c r="I116" s="167"/>
      <c r="L116" s="163"/>
      <c r="M116" s="168"/>
      <c r="N116" s="169"/>
      <c r="O116" s="169"/>
      <c r="P116" s="169"/>
      <c r="Q116" s="169"/>
      <c r="R116" s="169"/>
      <c r="S116" s="169"/>
      <c r="T116" s="170"/>
      <c r="AT116" s="165" t="s">
        <v>143</v>
      </c>
      <c r="AU116" s="165" t="s">
        <v>86</v>
      </c>
      <c r="AV116" s="13" t="s">
        <v>80</v>
      </c>
      <c r="AW116" s="13" t="s">
        <v>34</v>
      </c>
      <c r="AX116" s="13" t="s">
        <v>73</v>
      </c>
      <c r="AY116" s="165" t="s">
        <v>131</v>
      </c>
    </row>
    <row r="117" spans="2:51" s="13" customFormat="1" ht="11.25">
      <c r="B117" s="163"/>
      <c r="D117" s="164" t="s">
        <v>143</v>
      </c>
      <c r="E117" s="165" t="s">
        <v>3</v>
      </c>
      <c r="F117" s="166" t="s">
        <v>156</v>
      </c>
      <c r="H117" s="165" t="s">
        <v>3</v>
      </c>
      <c r="I117" s="167"/>
      <c r="L117" s="163"/>
      <c r="M117" s="168"/>
      <c r="N117" s="169"/>
      <c r="O117" s="169"/>
      <c r="P117" s="169"/>
      <c r="Q117" s="169"/>
      <c r="R117" s="169"/>
      <c r="S117" s="169"/>
      <c r="T117" s="170"/>
      <c r="AT117" s="165" t="s">
        <v>143</v>
      </c>
      <c r="AU117" s="165" t="s">
        <v>86</v>
      </c>
      <c r="AV117" s="13" t="s">
        <v>80</v>
      </c>
      <c r="AW117" s="13" t="s">
        <v>34</v>
      </c>
      <c r="AX117" s="13" t="s">
        <v>73</v>
      </c>
      <c r="AY117" s="165" t="s">
        <v>131</v>
      </c>
    </row>
    <row r="118" spans="2:51" s="13" customFormat="1" ht="11.25">
      <c r="B118" s="163"/>
      <c r="D118" s="164" t="s">
        <v>143</v>
      </c>
      <c r="E118" s="165" t="s">
        <v>3</v>
      </c>
      <c r="F118" s="166" t="s">
        <v>157</v>
      </c>
      <c r="H118" s="165" t="s">
        <v>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143</v>
      </c>
      <c r="AU118" s="165" t="s">
        <v>86</v>
      </c>
      <c r="AV118" s="13" t="s">
        <v>80</v>
      </c>
      <c r="AW118" s="13" t="s">
        <v>34</v>
      </c>
      <c r="AX118" s="13" t="s">
        <v>73</v>
      </c>
      <c r="AY118" s="165" t="s">
        <v>131</v>
      </c>
    </row>
    <row r="119" spans="2:51" s="14" customFormat="1" ht="11.25">
      <c r="B119" s="171"/>
      <c r="D119" s="164" t="s">
        <v>143</v>
      </c>
      <c r="E119" s="172" t="s">
        <v>3</v>
      </c>
      <c r="F119" s="173" t="s">
        <v>158</v>
      </c>
      <c r="H119" s="174">
        <v>1.26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143</v>
      </c>
      <c r="AU119" s="172" t="s">
        <v>86</v>
      </c>
      <c r="AV119" s="14" t="s">
        <v>86</v>
      </c>
      <c r="AW119" s="14" t="s">
        <v>34</v>
      </c>
      <c r="AX119" s="14" t="s">
        <v>73</v>
      </c>
      <c r="AY119" s="172" t="s">
        <v>131</v>
      </c>
    </row>
    <row r="120" spans="2:51" s="15" customFormat="1" ht="11.25">
      <c r="B120" s="179"/>
      <c r="D120" s="164" t="s">
        <v>143</v>
      </c>
      <c r="E120" s="180" t="s">
        <v>3</v>
      </c>
      <c r="F120" s="181" t="s">
        <v>154</v>
      </c>
      <c r="H120" s="182">
        <v>1.26</v>
      </c>
      <c r="I120" s="183"/>
      <c r="L120" s="179"/>
      <c r="M120" s="184"/>
      <c r="N120" s="185"/>
      <c r="O120" s="185"/>
      <c r="P120" s="185"/>
      <c r="Q120" s="185"/>
      <c r="R120" s="185"/>
      <c r="S120" s="185"/>
      <c r="T120" s="186"/>
      <c r="AT120" s="180" t="s">
        <v>143</v>
      </c>
      <c r="AU120" s="180" t="s">
        <v>86</v>
      </c>
      <c r="AV120" s="15" t="s">
        <v>132</v>
      </c>
      <c r="AW120" s="15" t="s">
        <v>34</v>
      </c>
      <c r="AX120" s="15" t="s">
        <v>73</v>
      </c>
      <c r="AY120" s="180" t="s">
        <v>131</v>
      </c>
    </row>
    <row r="121" spans="2:51" s="16" customFormat="1" ht="11.25">
      <c r="B121" s="187"/>
      <c r="D121" s="164" t="s">
        <v>143</v>
      </c>
      <c r="E121" s="188" t="s">
        <v>3</v>
      </c>
      <c r="F121" s="189" t="s">
        <v>159</v>
      </c>
      <c r="H121" s="190">
        <v>17.64</v>
      </c>
      <c r="I121" s="191"/>
      <c r="L121" s="187"/>
      <c r="M121" s="192"/>
      <c r="N121" s="193"/>
      <c r="O121" s="193"/>
      <c r="P121" s="193"/>
      <c r="Q121" s="193"/>
      <c r="R121" s="193"/>
      <c r="S121" s="193"/>
      <c r="T121" s="194"/>
      <c r="AT121" s="188" t="s">
        <v>143</v>
      </c>
      <c r="AU121" s="188" t="s">
        <v>86</v>
      </c>
      <c r="AV121" s="16" t="s">
        <v>139</v>
      </c>
      <c r="AW121" s="16" t="s">
        <v>34</v>
      </c>
      <c r="AX121" s="16" t="s">
        <v>80</v>
      </c>
      <c r="AY121" s="188" t="s">
        <v>131</v>
      </c>
    </row>
    <row r="122" spans="1:65" s="2" customFormat="1" ht="21.75" customHeight="1">
      <c r="A122" s="34"/>
      <c r="B122" s="144"/>
      <c r="C122" s="145" t="s">
        <v>86</v>
      </c>
      <c r="D122" s="145" t="s">
        <v>134</v>
      </c>
      <c r="E122" s="146" t="s">
        <v>160</v>
      </c>
      <c r="F122" s="147" t="s">
        <v>161</v>
      </c>
      <c r="G122" s="148" t="s">
        <v>137</v>
      </c>
      <c r="H122" s="149">
        <v>14.244</v>
      </c>
      <c r="I122" s="150"/>
      <c r="J122" s="151">
        <f>ROUND(I122*H122,2)</f>
        <v>0</v>
      </c>
      <c r="K122" s="147" t="s">
        <v>138</v>
      </c>
      <c r="L122" s="35"/>
      <c r="M122" s="152" t="s">
        <v>3</v>
      </c>
      <c r="N122" s="153" t="s">
        <v>45</v>
      </c>
      <c r="O122" s="55"/>
      <c r="P122" s="154">
        <f>O122*H122</f>
        <v>0</v>
      </c>
      <c r="Q122" s="154">
        <v>0.26723</v>
      </c>
      <c r="R122" s="154">
        <f>Q122*H122</f>
        <v>3.8064241200000004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139</v>
      </c>
      <c r="AT122" s="156" t="s">
        <v>134</v>
      </c>
      <c r="AU122" s="156" t="s">
        <v>86</v>
      </c>
      <c r="AY122" s="19" t="s">
        <v>131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86</v>
      </c>
      <c r="BK122" s="157">
        <f>ROUND(I122*H122,2)</f>
        <v>0</v>
      </c>
      <c r="BL122" s="19" t="s">
        <v>139</v>
      </c>
      <c r="BM122" s="156" t="s">
        <v>162</v>
      </c>
    </row>
    <row r="123" spans="1:47" s="2" customFormat="1" ht="11.25">
      <c r="A123" s="34"/>
      <c r="B123" s="35"/>
      <c r="C123" s="34"/>
      <c r="D123" s="158" t="s">
        <v>141</v>
      </c>
      <c r="E123" s="34"/>
      <c r="F123" s="159" t="s">
        <v>163</v>
      </c>
      <c r="G123" s="34"/>
      <c r="H123" s="34"/>
      <c r="I123" s="160"/>
      <c r="J123" s="34"/>
      <c r="K123" s="34"/>
      <c r="L123" s="35"/>
      <c r="M123" s="161"/>
      <c r="N123" s="162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141</v>
      </c>
      <c r="AU123" s="19" t="s">
        <v>86</v>
      </c>
    </row>
    <row r="124" spans="2:51" s="13" customFormat="1" ht="11.25">
      <c r="B124" s="163"/>
      <c r="D124" s="164" t="s">
        <v>143</v>
      </c>
      <c r="E124" s="165" t="s">
        <v>3</v>
      </c>
      <c r="F124" s="166" t="s">
        <v>144</v>
      </c>
      <c r="H124" s="165" t="s">
        <v>3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5" t="s">
        <v>143</v>
      </c>
      <c r="AU124" s="165" t="s">
        <v>86</v>
      </c>
      <c r="AV124" s="13" t="s">
        <v>80</v>
      </c>
      <c r="AW124" s="13" t="s">
        <v>34</v>
      </c>
      <c r="AX124" s="13" t="s">
        <v>73</v>
      </c>
      <c r="AY124" s="165" t="s">
        <v>131</v>
      </c>
    </row>
    <row r="125" spans="2:51" s="13" customFormat="1" ht="11.25">
      <c r="B125" s="163"/>
      <c r="D125" s="164" t="s">
        <v>143</v>
      </c>
      <c r="E125" s="165" t="s">
        <v>3</v>
      </c>
      <c r="F125" s="166" t="s">
        <v>164</v>
      </c>
      <c r="H125" s="165" t="s">
        <v>3</v>
      </c>
      <c r="I125" s="167"/>
      <c r="L125" s="163"/>
      <c r="M125" s="168"/>
      <c r="N125" s="169"/>
      <c r="O125" s="169"/>
      <c r="P125" s="169"/>
      <c r="Q125" s="169"/>
      <c r="R125" s="169"/>
      <c r="S125" s="169"/>
      <c r="T125" s="170"/>
      <c r="AT125" s="165" t="s">
        <v>143</v>
      </c>
      <c r="AU125" s="165" t="s">
        <v>86</v>
      </c>
      <c r="AV125" s="13" t="s">
        <v>80</v>
      </c>
      <c r="AW125" s="13" t="s">
        <v>34</v>
      </c>
      <c r="AX125" s="13" t="s">
        <v>73</v>
      </c>
      <c r="AY125" s="165" t="s">
        <v>131</v>
      </c>
    </row>
    <row r="126" spans="2:51" s="13" customFormat="1" ht="11.25">
      <c r="B126" s="163"/>
      <c r="D126" s="164" t="s">
        <v>143</v>
      </c>
      <c r="E126" s="165" t="s">
        <v>3</v>
      </c>
      <c r="F126" s="166" t="s">
        <v>146</v>
      </c>
      <c r="H126" s="165" t="s">
        <v>3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5" t="s">
        <v>143</v>
      </c>
      <c r="AU126" s="165" t="s">
        <v>86</v>
      </c>
      <c r="AV126" s="13" t="s">
        <v>80</v>
      </c>
      <c r="AW126" s="13" t="s">
        <v>34</v>
      </c>
      <c r="AX126" s="13" t="s">
        <v>73</v>
      </c>
      <c r="AY126" s="165" t="s">
        <v>131</v>
      </c>
    </row>
    <row r="127" spans="2:51" s="13" customFormat="1" ht="11.25">
      <c r="B127" s="163"/>
      <c r="D127" s="164" t="s">
        <v>143</v>
      </c>
      <c r="E127" s="165" t="s">
        <v>3</v>
      </c>
      <c r="F127" s="166" t="s">
        <v>165</v>
      </c>
      <c r="H127" s="165" t="s">
        <v>3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143</v>
      </c>
      <c r="AU127" s="165" t="s">
        <v>86</v>
      </c>
      <c r="AV127" s="13" t="s">
        <v>80</v>
      </c>
      <c r="AW127" s="13" t="s">
        <v>34</v>
      </c>
      <c r="AX127" s="13" t="s">
        <v>73</v>
      </c>
      <c r="AY127" s="165" t="s">
        <v>131</v>
      </c>
    </row>
    <row r="128" spans="2:51" s="14" customFormat="1" ht="11.25">
      <c r="B128" s="171"/>
      <c r="D128" s="164" t="s">
        <v>143</v>
      </c>
      <c r="E128" s="172" t="s">
        <v>3</v>
      </c>
      <c r="F128" s="173" t="s">
        <v>166</v>
      </c>
      <c r="H128" s="174">
        <v>0.398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143</v>
      </c>
      <c r="AU128" s="172" t="s">
        <v>86</v>
      </c>
      <c r="AV128" s="14" t="s">
        <v>86</v>
      </c>
      <c r="AW128" s="14" t="s">
        <v>34</v>
      </c>
      <c r="AX128" s="14" t="s">
        <v>73</v>
      </c>
      <c r="AY128" s="172" t="s">
        <v>131</v>
      </c>
    </row>
    <row r="129" spans="2:51" s="14" customFormat="1" ht="11.25">
      <c r="B129" s="171"/>
      <c r="D129" s="164" t="s">
        <v>143</v>
      </c>
      <c r="E129" s="172" t="s">
        <v>3</v>
      </c>
      <c r="F129" s="173" t="s">
        <v>167</v>
      </c>
      <c r="H129" s="174">
        <v>0.36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143</v>
      </c>
      <c r="AU129" s="172" t="s">
        <v>86</v>
      </c>
      <c r="AV129" s="14" t="s">
        <v>86</v>
      </c>
      <c r="AW129" s="14" t="s">
        <v>34</v>
      </c>
      <c r="AX129" s="14" t="s">
        <v>73</v>
      </c>
      <c r="AY129" s="172" t="s">
        <v>131</v>
      </c>
    </row>
    <row r="130" spans="2:51" s="14" customFormat="1" ht="11.25">
      <c r="B130" s="171"/>
      <c r="D130" s="164" t="s">
        <v>143</v>
      </c>
      <c r="E130" s="172" t="s">
        <v>3</v>
      </c>
      <c r="F130" s="173" t="s">
        <v>168</v>
      </c>
      <c r="H130" s="174">
        <v>0.795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143</v>
      </c>
      <c r="AU130" s="172" t="s">
        <v>86</v>
      </c>
      <c r="AV130" s="14" t="s">
        <v>86</v>
      </c>
      <c r="AW130" s="14" t="s">
        <v>34</v>
      </c>
      <c r="AX130" s="14" t="s">
        <v>73</v>
      </c>
      <c r="AY130" s="172" t="s">
        <v>131</v>
      </c>
    </row>
    <row r="131" spans="2:51" s="15" customFormat="1" ht="11.25">
      <c r="B131" s="179"/>
      <c r="D131" s="164" t="s">
        <v>143</v>
      </c>
      <c r="E131" s="180" t="s">
        <v>3</v>
      </c>
      <c r="F131" s="181" t="s">
        <v>154</v>
      </c>
      <c r="H131" s="182">
        <v>1.553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143</v>
      </c>
      <c r="AU131" s="180" t="s">
        <v>86</v>
      </c>
      <c r="AV131" s="15" t="s">
        <v>132</v>
      </c>
      <c r="AW131" s="15" t="s">
        <v>34</v>
      </c>
      <c r="AX131" s="15" t="s">
        <v>73</v>
      </c>
      <c r="AY131" s="180" t="s">
        <v>131</v>
      </c>
    </row>
    <row r="132" spans="2:51" s="13" customFormat="1" ht="11.25">
      <c r="B132" s="163"/>
      <c r="D132" s="164" t="s">
        <v>143</v>
      </c>
      <c r="E132" s="165" t="s">
        <v>3</v>
      </c>
      <c r="F132" s="166" t="s">
        <v>169</v>
      </c>
      <c r="H132" s="165" t="s">
        <v>3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143</v>
      </c>
      <c r="AU132" s="165" t="s">
        <v>86</v>
      </c>
      <c r="AV132" s="13" t="s">
        <v>80</v>
      </c>
      <c r="AW132" s="13" t="s">
        <v>34</v>
      </c>
      <c r="AX132" s="13" t="s">
        <v>73</v>
      </c>
      <c r="AY132" s="165" t="s">
        <v>131</v>
      </c>
    </row>
    <row r="133" spans="2:51" s="13" customFormat="1" ht="11.25">
      <c r="B133" s="163"/>
      <c r="D133" s="164" t="s">
        <v>143</v>
      </c>
      <c r="E133" s="165" t="s">
        <v>3</v>
      </c>
      <c r="F133" s="166" t="s">
        <v>170</v>
      </c>
      <c r="H133" s="165" t="s">
        <v>3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143</v>
      </c>
      <c r="AU133" s="165" t="s">
        <v>86</v>
      </c>
      <c r="AV133" s="13" t="s">
        <v>80</v>
      </c>
      <c r="AW133" s="13" t="s">
        <v>34</v>
      </c>
      <c r="AX133" s="13" t="s">
        <v>73</v>
      </c>
      <c r="AY133" s="165" t="s">
        <v>131</v>
      </c>
    </row>
    <row r="134" spans="2:51" s="13" customFormat="1" ht="11.25">
      <c r="B134" s="163"/>
      <c r="D134" s="164" t="s">
        <v>143</v>
      </c>
      <c r="E134" s="165" t="s">
        <v>3</v>
      </c>
      <c r="F134" s="166" t="s">
        <v>171</v>
      </c>
      <c r="H134" s="165" t="s">
        <v>3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143</v>
      </c>
      <c r="AU134" s="165" t="s">
        <v>86</v>
      </c>
      <c r="AV134" s="13" t="s">
        <v>80</v>
      </c>
      <c r="AW134" s="13" t="s">
        <v>34</v>
      </c>
      <c r="AX134" s="13" t="s">
        <v>73</v>
      </c>
      <c r="AY134" s="165" t="s">
        <v>131</v>
      </c>
    </row>
    <row r="135" spans="2:51" s="13" customFormat="1" ht="11.25">
      <c r="B135" s="163"/>
      <c r="D135" s="164" t="s">
        <v>143</v>
      </c>
      <c r="E135" s="165" t="s">
        <v>3</v>
      </c>
      <c r="F135" s="166" t="s">
        <v>172</v>
      </c>
      <c r="H135" s="165" t="s">
        <v>3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143</v>
      </c>
      <c r="AU135" s="165" t="s">
        <v>86</v>
      </c>
      <c r="AV135" s="13" t="s">
        <v>80</v>
      </c>
      <c r="AW135" s="13" t="s">
        <v>34</v>
      </c>
      <c r="AX135" s="13" t="s">
        <v>73</v>
      </c>
      <c r="AY135" s="165" t="s">
        <v>131</v>
      </c>
    </row>
    <row r="136" spans="2:51" s="14" customFormat="1" ht="11.25">
      <c r="B136" s="171"/>
      <c r="D136" s="164" t="s">
        <v>143</v>
      </c>
      <c r="E136" s="172" t="s">
        <v>3</v>
      </c>
      <c r="F136" s="173" t="s">
        <v>173</v>
      </c>
      <c r="H136" s="174">
        <v>4.05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143</v>
      </c>
      <c r="AU136" s="172" t="s">
        <v>86</v>
      </c>
      <c r="AV136" s="14" t="s">
        <v>86</v>
      </c>
      <c r="AW136" s="14" t="s">
        <v>34</v>
      </c>
      <c r="AX136" s="14" t="s">
        <v>73</v>
      </c>
      <c r="AY136" s="172" t="s">
        <v>131</v>
      </c>
    </row>
    <row r="137" spans="2:51" s="14" customFormat="1" ht="11.25">
      <c r="B137" s="171"/>
      <c r="D137" s="164" t="s">
        <v>143</v>
      </c>
      <c r="E137" s="172" t="s">
        <v>3</v>
      </c>
      <c r="F137" s="173" t="s">
        <v>174</v>
      </c>
      <c r="H137" s="174">
        <v>0.345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143</v>
      </c>
      <c r="AU137" s="172" t="s">
        <v>86</v>
      </c>
      <c r="AV137" s="14" t="s">
        <v>86</v>
      </c>
      <c r="AW137" s="14" t="s">
        <v>34</v>
      </c>
      <c r="AX137" s="14" t="s">
        <v>73</v>
      </c>
      <c r="AY137" s="172" t="s">
        <v>131</v>
      </c>
    </row>
    <row r="138" spans="2:51" s="14" customFormat="1" ht="11.25">
      <c r="B138" s="171"/>
      <c r="D138" s="164" t="s">
        <v>143</v>
      </c>
      <c r="E138" s="172" t="s">
        <v>3</v>
      </c>
      <c r="F138" s="173" t="s">
        <v>175</v>
      </c>
      <c r="H138" s="174">
        <v>0.435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143</v>
      </c>
      <c r="AU138" s="172" t="s">
        <v>86</v>
      </c>
      <c r="AV138" s="14" t="s">
        <v>86</v>
      </c>
      <c r="AW138" s="14" t="s">
        <v>34</v>
      </c>
      <c r="AX138" s="14" t="s">
        <v>73</v>
      </c>
      <c r="AY138" s="172" t="s">
        <v>131</v>
      </c>
    </row>
    <row r="139" spans="2:51" s="14" customFormat="1" ht="11.25">
      <c r="B139" s="171"/>
      <c r="D139" s="164" t="s">
        <v>143</v>
      </c>
      <c r="E139" s="172" t="s">
        <v>3</v>
      </c>
      <c r="F139" s="173" t="s">
        <v>176</v>
      </c>
      <c r="H139" s="174">
        <v>0.27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143</v>
      </c>
      <c r="AU139" s="172" t="s">
        <v>86</v>
      </c>
      <c r="AV139" s="14" t="s">
        <v>86</v>
      </c>
      <c r="AW139" s="14" t="s">
        <v>34</v>
      </c>
      <c r="AX139" s="14" t="s">
        <v>73</v>
      </c>
      <c r="AY139" s="172" t="s">
        <v>131</v>
      </c>
    </row>
    <row r="140" spans="2:51" s="14" customFormat="1" ht="11.25">
      <c r="B140" s="171"/>
      <c r="D140" s="164" t="s">
        <v>143</v>
      </c>
      <c r="E140" s="172" t="s">
        <v>3</v>
      </c>
      <c r="F140" s="173" t="s">
        <v>177</v>
      </c>
      <c r="H140" s="174">
        <v>0.9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143</v>
      </c>
      <c r="AU140" s="172" t="s">
        <v>86</v>
      </c>
      <c r="AV140" s="14" t="s">
        <v>86</v>
      </c>
      <c r="AW140" s="14" t="s">
        <v>34</v>
      </c>
      <c r="AX140" s="14" t="s">
        <v>73</v>
      </c>
      <c r="AY140" s="172" t="s">
        <v>131</v>
      </c>
    </row>
    <row r="141" spans="2:51" s="14" customFormat="1" ht="11.25">
      <c r="B141" s="171"/>
      <c r="D141" s="164" t="s">
        <v>143</v>
      </c>
      <c r="E141" s="172" t="s">
        <v>3</v>
      </c>
      <c r="F141" s="173" t="s">
        <v>178</v>
      </c>
      <c r="H141" s="174">
        <v>0.81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143</v>
      </c>
      <c r="AU141" s="172" t="s">
        <v>86</v>
      </c>
      <c r="AV141" s="14" t="s">
        <v>86</v>
      </c>
      <c r="AW141" s="14" t="s">
        <v>34</v>
      </c>
      <c r="AX141" s="14" t="s">
        <v>73</v>
      </c>
      <c r="AY141" s="172" t="s">
        <v>131</v>
      </c>
    </row>
    <row r="142" spans="2:51" s="14" customFormat="1" ht="11.25">
      <c r="B142" s="171"/>
      <c r="D142" s="164" t="s">
        <v>143</v>
      </c>
      <c r="E142" s="172" t="s">
        <v>3</v>
      </c>
      <c r="F142" s="173" t="s">
        <v>179</v>
      </c>
      <c r="H142" s="174">
        <v>0.361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143</v>
      </c>
      <c r="AU142" s="172" t="s">
        <v>86</v>
      </c>
      <c r="AV142" s="14" t="s">
        <v>86</v>
      </c>
      <c r="AW142" s="14" t="s">
        <v>34</v>
      </c>
      <c r="AX142" s="14" t="s">
        <v>73</v>
      </c>
      <c r="AY142" s="172" t="s">
        <v>131</v>
      </c>
    </row>
    <row r="143" spans="2:51" s="14" customFormat="1" ht="11.25">
      <c r="B143" s="171"/>
      <c r="D143" s="164" t="s">
        <v>143</v>
      </c>
      <c r="E143" s="172" t="s">
        <v>3</v>
      </c>
      <c r="F143" s="173" t="s">
        <v>180</v>
      </c>
      <c r="H143" s="174">
        <v>0.555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143</v>
      </c>
      <c r="AU143" s="172" t="s">
        <v>86</v>
      </c>
      <c r="AV143" s="14" t="s">
        <v>86</v>
      </c>
      <c r="AW143" s="14" t="s">
        <v>34</v>
      </c>
      <c r="AX143" s="14" t="s">
        <v>73</v>
      </c>
      <c r="AY143" s="172" t="s">
        <v>131</v>
      </c>
    </row>
    <row r="144" spans="2:51" s="14" customFormat="1" ht="11.25">
      <c r="B144" s="171"/>
      <c r="D144" s="164" t="s">
        <v>143</v>
      </c>
      <c r="E144" s="172" t="s">
        <v>3</v>
      </c>
      <c r="F144" s="173" t="s">
        <v>175</v>
      </c>
      <c r="H144" s="174">
        <v>0.435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143</v>
      </c>
      <c r="AU144" s="172" t="s">
        <v>86</v>
      </c>
      <c r="AV144" s="14" t="s">
        <v>86</v>
      </c>
      <c r="AW144" s="14" t="s">
        <v>34</v>
      </c>
      <c r="AX144" s="14" t="s">
        <v>73</v>
      </c>
      <c r="AY144" s="172" t="s">
        <v>131</v>
      </c>
    </row>
    <row r="145" spans="2:51" s="14" customFormat="1" ht="11.25">
      <c r="B145" s="171"/>
      <c r="D145" s="164" t="s">
        <v>143</v>
      </c>
      <c r="E145" s="172" t="s">
        <v>3</v>
      </c>
      <c r="F145" s="173" t="s">
        <v>181</v>
      </c>
      <c r="H145" s="174">
        <v>3.06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143</v>
      </c>
      <c r="AU145" s="172" t="s">
        <v>86</v>
      </c>
      <c r="AV145" s="14" t="s">
        <v>86</v>
      </c>
      <c r="AW145" s="14" t="s">
        <v>34</v>
      </c>
      <c r="AX145" s="14" t="s">
        <v>73</v>
      </c>
      <c r="AY145" s="172" t="s">
        <v>131</v>
      </c>
    </row>
    <row r="146" spans="2:51" s="14" customFormat="1" ht="11.25">
      <c r="B146" s="171"/>
      <c r="D146" s="164" t="s">
        <v>143</v>
      </c>
      <c r="E146" s="172" t="s">
        <v>3</v>
      </c>
      <c r="F146" s="173" t="s">
        <v>182</v>
      </c>
      <c r="H146" s="174">
        <v>0.81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143</v>
      </c>
      <c r="AU146" s="172" t="s">
        <v>86</v>
      </c>
      <c r="AV146" s="14" t="s">
        <v>86</v>
      </c>
      <c r="AW146" s="14" t="s">
        <v>34</v>
      </c>
      <c r="AX146" s="14" t="s">
        <v>73</v>
      </c>
      <c r="AY146" s="172" t="s">
        <v>131</v>
      </c>
    </row>
    <row r="147" spans="2:51" s="14" customFormat="1" ht="11.25">
      <c r="B147" s="171"/>
      <c r="D147" s="164" t="s">
        <v>143</v>
      </c>
      <c r="E147" s="172" t="s">
        <v>3</v>
      </c>
      <c r="F147" s="173" t="s">
        <v>183</v>
      </c>
      <c r="H147" s="174">
        <v>0.66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143</v>
      </c>
      <c r="AU147" s="172" t="s">
        <v>86</v>
      </c>
      <c r="AV147" s="14" t="s">
        <v>86</v>
      </c>
      <c r="AW147" s="14" t="s">
        <v>34</v>
      </c>
      <c r="AX147" s="14" t="s">
        <v>73</v>
      </c>
      <c r="AY147" s="172" t="s">
        <v>131</v>
      </c>
    </row>
    <row r="148" spans="2:51" s="15" customFormat="1" ht="11.25">
      <c r="B148" s="179"/>
      <c r="D148" s="164" t="s">
        <v>143</v>
      </c>
      <c r="E148" s="180" t="s">
        <v>3</v>
      </c>
      <c r="F148" s="181" t="s">
        <v>154</v>
      </c>
      <c r="H148" s="182">
        <v>12.691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143</v>
      </c>
      <c r="AU148" s="180" t="s">
        <v>86</v>
      </c>
      <c r="AV148" s="15" t="s">
        <v>132</v>
      </c>
      <c r="AW148" s="15" t="s">
        <v>34</v>
      </c>
      <c r="AX148" s="15" t="s">
        <v>73</v>
      </c>
      <c r="AY148" s="180" t="s">
        <v>131</v>
      </c>
    </row>
    <row r="149" spans="2:51" s="16" customFormat="1" ht="11.25">
      <c r="B149" s="187"/>
      <c r="D149" s="164" t="s">
        <v>143</v>
      </c>
      <c r="E149" s="188" t="s">
        <v>3</v>
      </c>
      <c r="F149" s="189" t="s">
        <v>159</v>
      </c>
      <c r="H149" s="190">
        <v>14.244000000000002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143</v>
      </c>
      <c r="AU149" s="188" t="s">
        <v>86</v>
      </c>
      <c r="AV149" s="16" t="s">
        <v>139</v>
      </c>
      <c r="AW149" s="16" t="s">
        <v>34</v>
      </c>
      <c r="AX149" s="16" t="s">
        <v>80</v>
      </c>
      <c r="AY149" s="188" t="s">
        <v>131</v>
      </c>
    </row>
    <row r="150" spans="2:63" s="12" customFormat="1" ht="22.5" customHeight="1">
      <c r="B150" s="131"/>
      <c r="D150" s="132" t="s">
        <v>72</v>
      </c>
      <c r="E150" s="142" t="s">
        <v>184</v>
      </c>
      <c r="F150" s="142" t="s">
        <v>185</v>
      </c>
      <c r="I150" s="134"/>
      <c r="J150" s="143">
        <f>BK150</f>
        <v>0</v>
      </c>
      <c r="L150" s="131"/>
      <c r="M150" s="136"/>
      <c r="N150" s="137"/>
      <c r="O150" s="137"/>
      <c r="P150" s="138">
        <f>SUM(P151:P225)</f>
        <v>0</v>
      </c>
      <c r="Q150" s="137"/>
      <c r="R150" s="138">
        <f>SUM(R151:R225)</f>
        <v>6.4386696</v>
      </c>
      <c r="S150" s="137"/>
      <c r="T150" s="139">
        <f>SUM(T151:T225)</f>
        <v>0</v>
      </c>
      <c r="AR150" s="132" t="s">
        <v>80</v>
      </c>
      <c r="AT150" s="140" t="s">
        <v>72</v>
      </c>
      <c r="AU150" s="140" t="s">
        <v>80</v>
      </c>
      <c r="AY150" s="132" t="s">
        <v>131</v>
      </c>
      <c r="BK150" s="141">
        <f>SUM(BK151:BK225)</f>
        <v>0</v>
      </c>
    </row>
    <row r="151" spans="1:65" s="2" customFormat="1" ht="16.5" customHeight="1">
      <c r="A151" s="34"/>
      <c r="B151" s="144"/>
      <c r="C151" s="145" t="s">
        <v>132</v>
      </c>
      <c r="D151" s="145" t="s">
        <v>134</v>
      </c>
      <c r="E151" s="146" t="s">
        <v>186</v>
      </c>
      <c r="F151" s="147" t="s">
        <v>187</v>
      </c>
      <c r="G151" s="148" t="s">
        <v>137</v>
      </c>
      <c r="H151" s="149">
        <v>16.06</v>
      </c>
      <c r="I151" s="150"/>
      <c r="J151" s="151">
        <f>ROUND(I151*H151,2)</f>
        <v>0</v>
      </c>
      <c r="K151" s="147" t="s">
        <v>138</v>
      </c>
      <c r="L151" s="35"/>
      <c r="M151" s="152" t="s">
        <v>3</v>
      </c>
      <c r="N151" s="153" t="s">
        <v>45</v>
      </c>
      <c r="O151" s="55"/>
      <c r="P151" s="154">
        <f>O151*H151</f>
        <v>0</v>
      </c>
      <c r="Q151" s="154">
        <v>0.04984</v>
      </c>
      <c r="R151" s="154">
        <f>Q151*H151</f>
        <v>0.8004304</v>
      </c>
      <c r="S151" s="154">
        <v>0</v>
      </c>
      <c r="T151" s="155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6" t="s">
        <v>139</v>
      </c>
      <c r="AT151" s="156" t="s">
        <v>134</v>
      </c>
      <c r="AU151" s="156" t="s">
        <v>86</v>
      </c>
      <c r="AY151" s="19" t="s">
        <v>131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9" t="s">
        <v>86</v>
      </c>
      <c r="BK151" s="157">
        <f>ROUND(I151*H151,2)</f>
        <v>0</v>
      </c>
      <c r="BL151" s="19" t="s">
        <v>139</v>
      </c>
      <c r="BM151" s="156" t="s">
        <v>188</v>
      </c>
    </row>
    <row r="152" spans="1:47" s="2" customFormat="1" ht="11.25">
      <c r="A152" s="34"/>
      <c r="B152" s="35"/>
      <c r="C152" s="34"/>
      <c r="D152" s="158" t="s">
        <v>141</v>
      </c>
      <c r="E152" s="34"/>
      <c r="F152" s="159" t="s">
        <v>189</v>
      </c>
      <c r="G152" s="34"/>
      <c r="H152" s="34"/>
      <c r="I152" s="160"/>
      <c r="J152" s="34"/>
      <c r="K152" s="34"/>
      <c r="L152" s="35"/>
      <c r="M152" s="161"/>
      <c r="N152" s="162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141</v>
      </c>
      <c r="AU152" s="19" t="s">
        <v>86</v>
      </c>
    </row>
    <row r="153" spans="2:51" s="13" customFormat="1" ht="11.25">
      <c r="B153" s="163"/>
      <c r="D153" s="164" t="s">
        <v>143</v>
      </c>
      <c r="E153" s="165" t="s">
        <v>3</v>
      </c>
      <c r="F153" s="166" t="s">
        <v>190</v>
      </c>
      <c r="H153" s="165" t="s">
        <v>3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143</v>
      </c>
      <c r="AU153" s="165" t="s">
        <v>86</v>
      </c>
      <c r="AV153" s="13" t="s">
        <v>80</v>
      </c>
      <c r="AW153" s="13" t="s">
        <v>34</v>
      </c>
      <c r="AX153" s="13" t="s">
        <v>73</v>
      </c>
      <c r="AY153" s="165" t="s">
        <v>131</v>
      </c>
    </row>
    <row r="154" spans="2:51" s="13" customFormat="1" ht="11.25">
      <c r="B154" s="163"/>
      <c r="D154" s="164" t="s">
        <v>143</v>
      </c>
      <c r="E154" s="165" t="s">
        <v>3</v>
      </c>
      <c r="F154" s="166" t="s">
        <v>169</v>
      </c>
      <c r="H154" s="165" t="s">
        <v>3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143</v>
      </c>
      <c r="AU154" s="165" t="s">
        <v>86</v>
      </c>
      <c r="AV154" s="13" t="s">
        <v>80</v>
      </c>
      <c r="AW154" s="13" t="s">
        <v>34</v>
      </c>
      <c r="AX154" s="13" t="s">
        <v>73</v>
      </c>
      <c r="AY154" s="165" t="s">
        <v>131</v>
      </c>
    </row>
    <row r="155" spans="2:51" s="13" customFormat="1" ht="11.25">
      <c r="B155" s="163"/>
      <c r="D155" s="164" t="s">
        <v>143</v>
      </c>
      <c r="E155" s="165" t="s">
        <v>3</v>
      </c>
      <c r="F155" s="166" t="s">
        <v>191</v>
      </c>
      <c r="H155" s="165" t="s">
        <v>3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143</v>
      </c>
      <c r="AU155" s="165" t="s">
        <v>86</v>
      </c>
      <c r="AV155" s="13" t="s">
        <v>80</v>
      </c>
      <c r="AW155" s="13" t="s">
        <v>34</v>
      </c>
      <c r="AX155" s="13" t="s">
        <v>73</v>
      </c>
      <c r="AY155" s="165" t="s">
        <v>131</v>
      </c>
    </row>
    <row r="156" spans="2:51" s="13" customFormat="1" ht="11.25">
      <c r="B156" s="163"/>
      <c r="D156" s="164" t="s">
        <v>143</v>
      </c>
      <c r="E156" s="165" t="s">
        <v>3</v>
      </c>
      <c r="F156" s="166" t="s">
        <v>192</v>
      </c>
      <c r="H156" s="165" t="s">
        <v>3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143</v>
      </c>
      <c r="AU156" s="165" t="s">
        <v>86</v>
      </c>
      <c r="AV156" s="13" t="s">
        <v>80</v>
      </c>
      <c r="AW156" s="13" t="s">
        <v>34</v>
      </c>
      <c r="AX156" s="13" t="s">
        <v>73</v>
      </c>
      <c r="AY156" s="165" t="s">
        <v>131</v>
      </c>
    </row>
    <row r="157" spans="2:51" s="14" customFormat="1" ht="11.25">
      <c r="B157" s="171"/>
      <c r="D157" s="164" t="s">
        <v>143</v>
      </c>
      <c r="E157" s="172" t="s">
        <v>3</v>
      </c>
      <c r="F157" s="173" t="s">
        <v>193</v>
      </c>
      <c r="H157" s="174">
        <v>3.24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143</v>
      </c>
      <c r="AU157" s="172" t="s">
        <v>86</v>
      </c>
      <c r="AV157" s="14" t="s">
        <v>86</v>
      </c>
      <c r="AW157" s="14" t="s">
        <v>34</v>
      </c>
      <c r="AX157" s="14" t="s">
        <v>73</v>
      </c>
      <c r="AY157" s="172" t="s">
        <v>131</v>
      </c>
    </row>
    <row r="158" spans="2:51" s="14" customFormat="1" ht="11.25">
      <c r="B158" s="171"/>
      <c r="D158" s="164" t="s">
        <v>143</v>
      </c>
      <c r="E158" s="172" t="s">
        <v>3</v>
      </c>
      <c r="F158" s="173" t="s">
        <v>194</v>
      </c>
      <c r="H158" s="174">
        <v>0.18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143</v>
      </c>
      <c r="AU158" s="172" t="s">
        <v>86</v>
      </c>
      <c r="AV158" s="14" t="s">
        <v>86</v>
      </c>
      <c r="AW158" s="14" t="s">
        <v>34</v>
      </c>
      <c r="AX158" s="14" t="s">
        <v>73</v>
      </c>
      <c r="AY158" s="172" t="s">
        <v>131</v>
      </c>
    </row>
    <row r="159" spans="2:51" s="14" customFormat="1" ht="11.25">
      <c r="B159" s="171"/>
      <c r="D159" s="164" t="s">
        <v>143</v>
      </c>
      <c r="E159" s="172" t="s">
        <v>3</v>
      </c>
      <c r="F159" s="173" t="s">
        <v>195</v>
      </c>
      <c r="H159" s="174">
        <v>0.46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143</v>
      </c>
      <c r="AU159" s="172" t="s">
        <v>86</v>
      </c>
      <c r="AV159" s="14" t="s">
        <v>86</v>
      </c>
      <c r="AW159" s="14" t="s">
        <v>34</v>
      </c>
      <c r="AX159" s="14" t="s">
        <v>73</v>
      </c>
      <c r="AY159" s="172" t="s">
        <v>131</v>
      </c>
    </row>
    <row r="160" spans="2:51" s="14" customFormat="1" ht="11.25">
      <c r="B160" s="171"/>
      <c r="D160" s="164" t="s">
        <v>143</v>
      </c>
      <c r="E160" s="172" t="s">
        <v>3</v>
      </c>
      <c r="F160" s="173" t="s">
        <v>196</v>
      </c>
      <c r="H160" s="174">
        <v>0.24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143</v>
      </c>
      <c r="AU160" s="172" t="s">
        <v>86</v>
      </c>
      <c r="AV160" s="14" t="s">
        <v>86</v>
      </c>
      <c r="AW160" s="14" t="s">
        <v>34</v>
      </c>
      <c r="AX160" s="14" t="s">
        <v>73</v>
      </c>
      <c r="AY160" s="172" t="s">
        <v>131</v>
      </c>
    </row>
    <row r="161" spans="2:51" s="14" customFormat="1" ht="11.25">
      <c r="B161" s="171"/>
      <c r="D161" s="164" t="s">
        <v>143</v>
      </c>
      <c r="E161" s="172" t="s">
        <v>3</v>
      </c>
      <c r="F161" s="173" t="s">
        <v>197</v>
      </c>
      <c r="H161" s="174">
        <v>0.68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143</v>
      </c>
      <c r="AU161" s="172" t="s">
        <v>86</v>
      </c>
      <c r="AV161" s="14" t="s">
        <v>86</v>
      </c>
      <c r="AW161" s="14" t="s">
        <v>34</v>
      </c>
      <c r="AX161" s="14" t="s">
        <v>73</v>
      </c>
      <c r="AY161" s="172" t="s">
        <v>131</v>
      </c>
    </row>
    <row r="162" spans="2:51" s="14" customFormat="1" ht="11.25">
      <c r="B162" s="171"/>
      <c r="D162" s="164" t="s">
        <v>143</v>
      </c>
      <c r="E162" s="172" t="s">
        <v>3</v>
      </c>
      <c r="F162" s="173" t="s">
        <v>198</v>
      </c>
      <c r="H162" s="174">
        <v>0.72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143</v>
      </c>
      <c r="AU162" s="172" t="s">
        <v>86</v>
      </c>
      <c r="AV162" s="14" t="s">
        <v>86</v>
      </c>
      <c r="AW162" s="14" t="s">
        <v>34</v>
      </c>
      <c r="AX162" s="14" t="s">
        <v>73</v>
      </c>
      <c r="AY162" s="172" t="s">
        <v>131</v>
      </c>
    </row>
    <row r="163" spans="2:51" s="14" customFormat="1" ht="11.25">
      <c r="B163" s="171"/>
      <c r="D163" s="164" t="s">
        <v>143</v>
      </c>
      <c r="E163" s="172" t="s">
        <v>3</v>
      </c>
      <c r="F163" s="173" t="s">
        <v>199</v>
      </c>
      <c r="H163" s="174">
        <v>0.48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143</v>
      </c>
      <c r="AU163" s="172" t="s">
        <v>86</v>
      </c>
      <c r="AV163" s="14" t="s">
        <v>86</v>
      </c>
      <c r="AW163" s="14" t="s">
        <v>34</v>
      </c>
      <c r="AX163" s="14" t="s">
        <v>73</v>
      </c>
      <c r="AY163" s="172" t="s">
        <v>131</v>
      </c>
    </row>
    <row r="164" spans="2:51" s="14" customFormat="1" ht="11.25">
      <c r="B164" s="171"/>
      <c r="D164" s="164" t="s">
        <v>143</v>
      </c>
      <c r="E164" s="172" t="s">
        <v>3</v>
      </c>
      <c r="F164" s="173" t="s">
        <v>199</v>
      </c>
      <c r="H164" s="174">
        <v>0.48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143</v>
      </c>
      <c r="AU164" s="172" t="s">
        <v>86</v>
      </c>
      <c r="AV164" s="14" t="s">
        <v>86</v>
      </c>
      <c r="AW164" s="14" t="s">
        <v>34</v>
      </c>
      <c r="AX164" s="14" t="s">
        <v>73</v>
      </c>
      <c r="AY164" s="172" t="s">
        <v>131</v>
      </c>
    </row>
    <row r="165" spans="2:51" s="14" customFormat="1" ht="11.25">
      <c r="B165" s="171"/>
      <c r="D165" s="164" t="s">
        <v>143</v>
      </c>
      <c r="E165" s="172" t="s">
        <v>3</v>
      </c>
      <c r="F165" s="173" t="s">
        <v>200</v>
      </c>
      <c r="H165" s="174">
        <v>2.64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143</v>
      </c>
      <c r="AU165" s="172" t="s">
        <v>86</v>
      </c>
      <c r="AV165" s="14" t="s">
        <v>86</v>
      </c>
      <c r="AW165" s="14" t="s">
        <v>34</v>
      </c>
      <c r="AX165" s="14" t="s">
        <v>73</v>
      </c>
      <c r="AY165" s="172" t="s">
        <v>131</v>
      </c>
    </row>
    <row r="166" spans="2:51" s="14" customFormat="1" ht="11.25">
      <c r="B166" s="171"/>
      <c r="D166" s="164" t="s">
        <v>143</v>
      </c>
      <c r="E166" s="172" t="s">
        <v>3</v>
      </c>
      <c r="F166" s="173" t="s">
        <v>201</v>
      </c>
      <c r="H166" s="174">
        <v>0.9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143</v>
      </c>
      <c r="AU166" s="172" t="s">
        <v>86</v>
      </c>
      <c r="AV166" s="14" t="s">
        <v>86</v>
      </c>
      <c r="AW166" s="14" t="s">
        <v>34</v>
      </c>
      <c r="AX166" s="14" t="s">
        <v>73</v>
      </c>
      <c r="AY166" s="172" t="s">
        <v>131</v>
      </c>
    </row>
    <row r="167" spans="2:51" s="14" customFormat="1" ht="11.25">
      <c r="B167" s="171"/>
      <c r="D167" s="164" t="s">
        <v>143</v>
      </c>
      <c r="E167" s="172" t="s">
        <v>3</v>
      </c>
      <c r="F167" s="173" t="s">
        <v>197</v>
      </c>
      <c r="H167" s="174">
        <v>0.68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143</v>
      </c>
      <c r="AU167" s="172" t="s">
        <v>86</v>
      </c>
      <c r="AV167" s="14" t="s">
        <v>86</v>
      </c>
      <c r="AW167" s="14" t="s">
        <v>34</v>
      </c>
      <c r="AX167" s="14" t="s">
        <v>73</v>
      </c>
      <c r="AY167" s="172" t="s">
        <v>131</v>
      </c>
    </row>
    <row r="168" spans="2:51" s="15" customFormat="1" ht="11.25">
      <c r="B168" s="179"/>
      <c r="D168" s="164" t="s">
        <v>143</v>
      </c>
      <c r="E168" s="180" t="s">
        <v>3</v>
      </c>
      <c r="F168" s="181" t="s">
        <v>154</v>
      </c>
      <c r="H168" s="182">
        <v>10.700000000000001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0" t="s">
        <v>143</v>
      </c>
      <c r="AU168" s="180" t="s">
        <v>86</v>
      </c>
      <c r="AV168" s="15" t="s">
        <v>132</v>
      </c>
      <c r="AW168" s="15" t="s">
        <v>34</v>
      </c>
      <c r="AX168" s="15" t="s">
        <v>73</v>
      </c>
      <c r="AY168" s="180" t="s">
        <v>131</v>
      </c>
    </row>
    <row r="169" spans="2:51" s="13" customFormat="1" ht="11.25">
      <c r="B169" s="163"/>
      <c r="D169" s="164" t="s">
        <v>143</v>
      </c>
      <c r="E169" s="165" t="s">
        <v>3</v>
      </c>
      <c r="F169" s="166" t="s">
        <v>144</v>
      </c>
      <c r="H169" s="165" t="s">
        <v>3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143</v>
      </c>
      <c r="AU169" s="165" t="s">
        <v>86</v>
      </c>
      <c r="AV169" s="13" t="s">
        <v>80</v>
      </c>
      <c r="AW169" s="13" t="s">
        <v>34</v>
      </c>
      <c r="AX169" s="13" t="s">
        <v>73</v>
      </c>
      <c r="AY169" s="165" t="s">
        <v>131</v>
      </c>
    </row>
    <row r="170" spans="2:51" s="13" customFormat="1" ht="11.25">
      <c r="B170" s="163"/>
      <c r="D170" s="164" t="s">
        <v>143</v>
      </c>
      <c r="E170" s="165" t="s">
        <v>3</v>
      </c>
      <c r="F170" s="166" t="s">
        <v>202</v>
      </c>
      <c r="H170" s="165" t="s">
        <v>3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143</v>
      </c>
      <c r="AU170" s="165" t="s">
        <v>86</v>
      </c>
      <c r="AV170" s="13" t="s">
        <v>80</v>
      </c>
      <c r="AW170" s="13" t="s">
        <v>34</v>
      </c>
      <c r="AX170" s="13" t="s">
        <v>73</v>
      </c>
      <c r="AY170" s="165" t="s">
        <v>131</v>
      </c>
    </row>
    <row r="171" spans="2:51" s="13" customFormat="1" ht="11.25">
      <c r="B171" s="163"/>
      <c r="D171" s="164" t="s">
        <v>143</v>
      </c>
      <c r="E171" s="165" t="s">
        <v>3</v>
      </c>
      <c r="F171" s="166" t="s">
        <v>203</v>
      </c>
      <c r="H171" s="165" t="s">
        <v>3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143</v>
      </c>
      <c r="AU171" s="165" t="s">
        <v>86</v>
      </c>
      <c r="AV171" s="13" t="s">
        <v>80</v>
      </c>
      <c r="AW171" s="13" t="s">
        <v>34</v>
      </c>
      <c r="AX171" s="13" t="s">
        <v>73</v>
      </c>
      <c r="AY171" s="165" t="s">
        <v>131</v>
      </c>
    </row>
    <row r="172" spans="2:51" s="14" customFormat="1" ht="11.25">
      <c r="B172" s="171"/>
      <c r="D172" s="164" t="s">
        <v>143</v>
      </c>
      <c r="E172" s="172" t="s">
        <v>3</v>
      </c>
      <c r="F172" s="173" t="s">
        <v>204</v>
      </c>
      <c r="H172" s="174">
        <v>1.92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143</v>
      </c>
      <c r="AU172" s="172" t="s">
        <v>86</v>
      </c>
      <c r="AV172" s="14" t="s">
        <v>86</v>
      </c>
      <c r="AW172" s="14" t="s">
        <v>34</v>
      </c>
      <c r="AX172" s="14" t="s">
        <v>73</v>
      </c>
      <c r="AY172" s="172" t="s">
        <v>131</v>
      </c>
    </row>
    <row r="173" spans="2:51" s="14" customFormat="1" ht="11.25">
      <c r="B173" s="171"/>
      <c r="D173" s="164" t="s">
        <v>143</v>
      </c>
      <c r="E173" s="172" t="s">
        <v>3</v>
      </c>
      <c r="F173" s="173" t="s">
        <v>204</v>
      </c>
      <c r="H173" s="174">
        <v>1.92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143</v>
      </c>
      <c r="AU173" s="172" t="s">
        <v>86</v>
      </c>
      <c r="AV173" s="14" t="s">
        <v>86</v>
      </c>
      <c r="AW173" s="14" t="s">
        <v>34</v>
      </c>
      <c r="AX173" s="14" t="s">
        <v>73</v>
      </c>
      <c r="AY173" s="172" t="s">
        <v>131</v>
      </c>
    </row>
    <row r="174" spans="2:51" s="14" customFormat="1" ht="11.25">
      <c r="B174" s="171"/>
      <c r="D174" s="164" t="s">
        <v>143</v>
      </c>
      <c r="E174" s="172" t="s">
        <v>3</v>
      </c>
      <c r="F174" s="173" t="s">
        <v>199</v>
      </c>
      <c r="H174" s="174">
        <v>0.48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143</v>
      </c>
      <c r="AU174" s="172" t="s">
        <v>86</v>
      </c>
      <c r="AV174" s="14" t="s">
        <v>86</v>
      </c>
      <c r="AW174" s="14" t="s">
        <v>34</v>
      </c>
      <c r="AX174" s="14" t="s">
        <v>73</v>
      </c>
      <c r="AY174" s="172" t="s">
        <v>131</v>
      </c>
    </row>
    <row r="175" spans="2:51" s="14" customFormat="1" ht="11.25">
      <c r="B175" s="171"/>
      <c r="D175" s="164" t="s">
        <v>143</v>
      </c>
      <c r="E175" s="172" t="s">
        <v>3</v>
      </c>
      <c r="F175" s="173" t="s">
        <v>205</v>
      </c>
      <c r="H175" s="174">
        <v>0.48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143</v>
      </c>
      <c r="AU175" s="172" t="s">
        <v>86</v>
      </c>
      <c r="AV175" s="14" t="s">
        <v>86</v>
      </c>
      <c r="AW175" s="14" t="s">
        <v>34</v>
      </c>
      <c r="AX175" s="14" t="s">
        <v>73</v>
      </c>
      <c r="AY175" s="172" t="s">
        <v>131</v>
      </c>
    </row>
    <row r="176" spans="2:51" s="14" customFormat="1" ht="11.25">
      <c r="B176" s="171"/>
      <c r="D176" s="164" t="s">
        <v>143</v>
      </c>
      <c r="E176" s="172" t="s">
        <v>3</v>
      </c>
      <c r="F176" s="173" t="s">
        <v>206</v>
      </c>
      <c r="H176" s="174">
        <v>0.56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143</v>
      </c>
      <c r="AU176" s="172" t="s">
        <v>86</v>
      </c>
      <c r="AV176" s="14" t="s">
        <v>86</v>
      </c>
      <c r="AW176" s="14" t="s">
        <v>34</v>
      </c>
      <c r="AX176" s="14" t="s">
        <v>73</v>
      </c>
      <c r="AY176" s="172" t="s">
        <v>131</v>
      </c>
    </row>
    <row r="177" spans="2:51" s="15" customFormat="1" ht="11.25">
      <c r="B177" s="179"/>
      <c r="D177" s="164" t="s">
        <v>143</v>
      </c>
      <c r="E177" s="180" t="s">
        <v>3</v>
      </c>
      <c r="F177" s="181" t="s">
        <v>154</v>
      </c>
      <c r="H177" s="182">
        <v>5.360000000000001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143</v>
      </c>
      <c r="AU177" s="180" t="s">
        <v>86</v>
      </c>
      <c r="AV177" s="15" t="s">
        <v>132</v>
      </c>
      <c r="AW177" s="15" t="s">
        <v>34</v>
      </c>
      <c r="AX177" s="15" t="s">
        <v>73</v>
      </c>
      <c r="AY177" s="180" t="s">
        <v>131</v>
      </c>
    </row>
    <row r="178" spans="2:51" s="16" customFormat="1" ht="11.25">
      <c r="B178" s="187"/>
      <c r="D178" s="164" t="s">
        <v>143</v>
      </c>
      <c r="E178" s="188" t="s">
        <v>3</v>
      </c>
      <c r="F178" s="189" t="s">
        <v>159</v>
      </c>
      <c r="H178" s="190">
        <v>16.060000000000002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143</v>
      </c>
      <c r="AU178" s="188" t="s">
        <v>86</v>
      </c>
      <c r="AV178" s="16" t="s">
        <v>139</v>
      </c>
      <c r="AW178" s="16" t="s">
        <v>34</v>
      </c>
      <c r="AX178" s="16" t="s">
        <v>80</v>
      </c>
      <c r="AY178" s="188" t="s">
        <v>131</v>
      </c>
    </row>
    <row r="179" spans="1:65" s="2" customFormat="1" ht="16.5" customHeight="1">
      <c r="A179" s="34"/>
      <c r="B179" s="144"/>
      <c r="C179" s="145" t="s">
        <v>139</v>
      </c>
      <c r="D179" s="145" t="s">
        <v>134</v>
      </c>
      <c r="E179" s="146" t="s">
        <v>207</v>
      </c>
      <c r="F179" s="147" t="s">
        <v>208</v>
      </c>
      <c r="G179" s="148" t="s">
        <v>137</v>
      </c>
      <c r="H179" s="149">
        <v>16.06</v>
      </c>
      <c r="I179" s="150"/>
      <c r="J179" s="151">
        <f>ROUND(I179*H179,2)</f>
        <v>0</v>
      </c>
      <c r="K179" s="147" t="s">
        <v>138</v>
      </c>
      <c r="L179" s="35"/>
      <c r="M179" s="152" t="s">
        <v>3</v>
      </c>
      <c r="N179" s="153" t="s">
        <v>45</v>
      </c>
      <c r="O179" s="55"/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6" t="s">
        <v>139</v>
      </c>
      <c r="AT179" s="156" t="s">
        <v>134</v>
      </c>
      <c r="AU179" s="156" t="s">
        <v>86</v>
      </c>
      <c r="AY179" s="19" t="s">
        <v>131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9" t="s">
        <v>86</v>
      </c>
      <c r="BK179" s="157">
        <f>ROUND(I179*H179,2)</f>
        <v>0</v>
      </c>
      <c r="BL179" s="19" t="s">
        <v>139</v>
      </c>
      <c r="BM179" s="156" t="s">
        <v>209</v>
      </c>
    </row>
    <row r="180" spans="1:47" s="2" customFormat="1" ht="11.25">
      <c r="A180" s="34"/>
      <c r="B180" s="35"/>
      <c r="C180" s="34"/>
      <c r="D180" s="158" t="s">
        <v>141</v>
      </c>
      <c r="E180" s="34"/>
      <c r="F180" s="159" t="s">
        <v>210</v>
      </c>
      <c r="G180" s="34"/>
      <c r="H180" s="34"/>
      <c r="I180" s="160"/>
      <c r="J180" s="34"/>
      <c r="K180" s="34"/>
      <c r="L180" s="35"/>
      <c r="M180" s="161"/>
      <c r="N180" s="162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141</v>
      </c>
      <c r="AU180" s="19" t="s">
        <v>86</v>
      </c>
    </row>
    <row r="181" spans="2:51" s="14" customFormat="1" ht="11.25">
      <c r="B181" s="171"/>
      <c r="D181" s="164" t="s">
        <v>143</v>
      </c>
      <c r="E181" s="172" t="s">
        <v>3</v>
      </c>
      <c r="F181" s="173" t="s">
        <v>211</v>
      </c>
      <c r="H181" s="174">
        <v>16.06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143</v>
      </c>
      <c r="AU181" s="172" t="s">
        <v>86</v>
      </c>
      <c r="AV181" s="14" t="s">
        <v>86</v>
      </c>
      <c r="AW181" s="14" t="s">
        <v>34</v>
      </c>
      <c r="AX181" s="14" t="s">
        <v>80</v>
      </c>
      <c r="AY181" s="172" t="s">
        <v>131</v>
      </c>
    </row>
    <row r="182" spans="1:65" s="2" customFormat="1" ht="16.5" customHeight="1">
      <c r="A182" s="34"/>
      <c r="B182" s="144"/>
      <c r="C182" s="145" t="s">
        <v>212</v>
      </c>
      <c r="D182" s="145" t="s">
        <v>134</v>
      </c>
      <c r="E182" s="146" t="s">
        <v>213</v>
      </c>
      <c r="F182" s="147" t="s">
        <v>214</v>
      </c>
      <c r="G182" s="148" t="s">
        <v>137</v>
      </c>
      <c r="H182" s="149">
        <v>135.08</v>
      </c>
      <c r="I182" s="150"/>
      <c r="J182" s="151">
        <f>ROUND(I182*H182,2)</f>
        <v>0</v>
      </c>
      <c r="K182" s="147" t="s">
        <v>138</v>
      </c>
      <c r="L182" s="35"/>
      <c r="M182" s="152" t="s">
        <v>3</v>
      </c>
      <c r="N182" s="153" t="s">
        <v>45</v>
      </c>
      <c r="O182" s="55"/>
      <c r="P182" s="154">
        <f>O182*H182</f>
        <v>0</v>
      </c>
      <c r="Q182" s="154">
        <v>0.03358</v>
      </c>
      <c r="R182" s="154">
        <f>Q182*H182</f>
        <v>4.5359864000000005</v>
      </c>
      <c r="S182" s="154">
        <v>0</v>
      </c>
      <c r="T182" s="15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6" t="s">
        <v>139</v>
      </c>
      <c r="AT182" s="156" t="s">
        <v>134</v>
      </c>
      <c r="AU182" s="156" t="s">
        <v>86</v>
      </c>
      <c r="AY182" s="19" t="s">
        <v>131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9" t="s">
        <v>86</v>
      </c>
      <c r="BK182" s="157">
        <f>ROUND(I182*H182,2)</f>
        <v>0</v>
      </c>
      <c r="BL182" s="19" t="s">
        <v>139</v>
      </c>
      <c r="BM182" s="156" t="s">
        <v>215</v>
      </c>
    </row>
    <row r="183" spans="1:47" s="2" customFormat="1" ht="11.25">
      <c r="A183" s="34"/>
      <c r="B183" s="35"/>
      <c r="C183" s="34"/>
      <c r="D183" s="158" t="s">
        <v>141</v>
      </c>
      <c r="E183" s="34"/>
      <c r="F183" s="159" t="s">
        <v>216</v>
      </c>
      <c r="G183" s="34"/>
      <c r="H183" s="34"/>
      <c r="I183" s="160"/>
      <c r="J183" s="34"/>
      <c r="K183" s="34"/>
      <c r="L183" s="35"/>
      <c r="M183" s="161"/>
      <c r="N183" s="162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141</v>
      </c>
      <c r="AU183" s="19" t="s">
        <v>86</v>
      </c>
    </row>
    <row r="184" spans="2:51" s="13" customFormat="1" ht="11.25">
      <c r="B184" s="163"/>
      <c r="D184" s="164" t="s">
        <v>143</v>
      </c>
      <c r="E184" s="165" t="s">
        <v>3</v>
      </c>
      <c r="F184" s="166" t="s">
        <v>217</v>
      </c>
      <c r="H184" s="165" t="s">
        <v>3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143</v>
      </c>
      <c r="AU184" s="165" t="s">
        <v>86</v>
      </c>
      <c r="AV184" s="13" t="s">
        <v>80</v>
      </c>
      <c r="AW184" s="13" t="s">
        <v>34</v>
      </c>
      <c r="AX184" s="13" t="s">
        <v>73</v>
      </c>
      <c r="AY184" s="165" t="s">
        <v>131</v>
      </c>
    </row>
    <row r="185" spans="2:51" s="13" customFormat="1" ht="11.25">
      <c r="B185" s="163"/>
      <c r="D185" s="164" t="s">
        <v>143</v>
      </c>
      <c r="E185" s="165" t="s">
        <v>3</v>
      </c>
      <c r="F185" s="166" t="s">
        <v>218</v>
      </c>
      <c r="H185" s="165" t="s">
        <v>3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143</v>
      </c>
      <c r="AU185" s="165" t="s">
        <v>86</v>
      </c>
      <c r="AV185" s="13" t="s">
        <v>80</v>
      </c>
      <c r="AW185" s="13" t="s">
        <v>34</v>
      </c>
      <c r="AX185" s="13" t="s">
        <v>73</v>
      </c>
      <c r="AY185" s="165" t="s">
        <v>131</v>
      </c>
    </row>
    <row r="186" spans="2:51" s="13" customFormat="1" ht="11.25">
      <c r="B186" s="163"/>
      <c r="D186" s="164" t="s">
        <v>143</v>
      </c>
      <c r="E186" s="165" t="s">
        <v>3</v>
      </c>
      <c r="F186" s="166" t="s">
        <v>191</v>
      </c>
      <c r="H186" s="165" t="s">
        <v>3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143</v>
      </c>
      <c r="AU186" s="165" t="s">
        <v>86</v>
      </c>
      <c r="AV186" s="13" t="s">
        <v>80</v>
      </c>
      <c r="AW186" s="13" t="s">
        <v>34</v>
      </c>
      <c r="AX186" s="13" t="s">
        <v>73</v>
      </c>
      <c r="AY186" s="165" t="s">
        <v>131</v>
      </c>
    </row>
    <row r="187" spans="2:51" s="13" customFormat="1" ht="11.25">
      <c r="B187" s="163"/>
      <c r="D187" s="164" t="s">
        <v>143</v>
      </c>
      <c r="E187" s="165" t="s">
        <v>3</v>
      </c>
      <c r="F187" s="166" t="s">
        <v>192</v>
      </c>
      <c r="H187" s="165" t="s">
        <v>3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143</v>
      </c>
      <c r="AU187" s="165" t="s">
        <v>86</v>
      </c>
      <c r="AV187" s="13" t="s">
        <v>80</v>
      </c>
      <c r="AW187" s="13" t="s">
        <v>34</v>
      </c>
      <c r="AX187" s="13" t="s">
        <v>73</v>
      </c>
      <c r="AY187" s="165" t="s">
        <v>131</v>
      </c>
    </row>
    <row r="188" spans="2:51" s="14" customFormat="1" ht="11.25">
      <c r="B188" s="171"/>
      <c r="D188" s="164" t="s">
        <v>143</v>
      </c>
      <c r="E188" s="172" t="s">
        <v>3</v>
      </c>
      <c r="F188" s="173" t="s">
        <v>219</v>
      </c>
      <c r="H188" s="174">
        <v>17.28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143</v>
      </c>
      <c r="AU188" s="172" t="s">
        <v>86</v>
      </c>
      <c r="AV188" s="14" t="s">
        <v>86</v>
      </c>
      <c r="AW188" s="14" t="s">
        <v>34</v>
      </c>
      <c r="AX188" s="14" t="s">
        <v>73</v>
      </c>
      <c r="AY188" s="172" t="s">
        <v>131</v>
      </c>
    </row>
    <row r="189" spans="2:51" s="14" customFormat="1" ht="11.25">
      <c r="B189" s="171"/>
      <c r="D189" s="164" t="s">
        <v>143</v>
      </c>
      <c r="E189" s="172" t="s">
        <v>3</v>
      </c>
      <c r="F189" s="173" t="s">
        <v>220</v>
      </c>
      <c r="H189" s="174">
        <v>1.28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143</v>
      </c>
      <c r="AU189" s="172" t="s">
        <v>86</v>
      </c>
      <c r="AV189" s="14" t="s">
        <v>86</v>
      </c>
      <c r="AW189" s="14" t="s">
        <v>34</v>
      </c>
      <c r="AX189" s="14" t="s">
        <v>73</v>
      </c>
      <c r="AY189" s="172" t="s">
        <v>131</v>
      </c>
    </row>
    <row r="190" spans="2:51" s="14" customFormat="1" ht="11.25">
      <c r="B190" s="171"/>
      <c r="D190" s="164" t="s">
        <v>143</v>
      </c>
      <c r="E190" s="172" t="s">
        <v>3</v>
      </c>
      <c r="F190" s="173" t="s">
        <v>221</v>
      </c>
      <c r="H190" s="174">
        <v>2.08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143</v>
      </c>
      <c r="AU190" s="172" t="s">
        <v>86</v>
      </c>
      <c r="AV190" s="14" t="s">
        <v>86</v>
      </c>
      <c r="AW190" s="14" t="s">
        <v>34</v>
      </c>
      <c r="AX190" s="14" t="s">
        <v>73</v>
      </c>
      <c r="AY190" s="172" t="s">
        <v>131</v>
      </c>
    </row>
    <row r="191" spans="2:51" s="14" customFormat="1" ht="11.25">
      <c r="B191" s="171"/>
      <c r="D191" s="164" t="s">
        <v>143</v>
      </c>
      <c r="E191" s="172" t="s">
        <v>3</v>
      </c>
      <c r="F191" s="173" t="s">
        <v>222</v>
      </c>
      <c r="H191" s="174">
        <v>1.2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143</v>
      </c>
      <c r="AU191" s="172" t="s">
        <v>86</v>
      </c>
      <c r="AV191" s="14" t="s">
        <v>86</v>
      </c>
      <c r="AW191" s="14" t="s">
        <v>34</v>
      </c>
      <c r="AX191" s="14" t="s">
        <v>73</v>
      </c>
      <c r="AY191" s="172" t="s">
        <v>131</v>
      </c>
    </row>
    <row r="192" spans="2:51" s="14" customFormat="1" ht="11.25">
      <c r="B192" s="171"/>
      <c r="D192" s="164" t="s">
        <v>143</v>
      </c>
      <c r="E192" s="172" t="s">
        <v>3</v>
      </c>
      <c r="F192" s="173" t="s">
        <v>223</v>
      </c>
      <c r="H192" s="174">
        <v>3.76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143</v>
      </c>
      <c r="AU192" s="172" t="s">
        <v>86</v>
      </c>
      <c r="AV192" s="14" t="s">
        <v>86</v>
      </c>
      <c r="AW192" s="14" t="s">
        <v>34</v>
      </c>
      <c r="AX192" s="14" t="s">
        <v>73</v>
      </c>
      <c r="AY192" s="172" t="s">
        <v>131</v>
      </c>
    </row>
    <row r="193" spans="2:51" s="14" customFormat="1" ht="11.25">
      <c r="B193" s="171"/>
      <c r="D193" s="164" t="s">
        <v>143</v>
      </c>
      <c r="E193" s="172" t="s">
        <v>3</v>
      </c>
      <c r="F193" s="173" t="s">
        <v>224</v>
      </c>
      <c r="H193" s="174">
        <v>4.56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143</v>
      </c>
      <c r="AU193" s="172" t="s">
        <v>86</v>
      </c>
      <c r="AV193" s="14" t="s">
        <v>86</v>
      </c>
      <c r="AW193" s="14" t="s">
        <v>34</v>
      </c>
      <c r="AX193" s="14" t="s">
        <v>73</v>
      </c>
      <c r="AY193" s="172" t="s">
        <v>131</v>
      </c>
    </row>
    <row r="194" spans="2:51" s="14" customFormat="1" ht="11.25">
      <c r="B194" s="171"/>
      <c r="D194" s="164" t="s">
        <v>143</v>
      </c>
      <c r="E194" s="172" t="s">
        <v>3</v>
      </c>
      <c r="F194" s="173" t="s">
        <v>225</v>
      </c>
      <c r="H194" s="174">
        <v>2.44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143</v>
      </c>
      <c r="AU194" s="172" t="s">
        <v>86</v>
      </c>
      <c r="AV194" s="14" t="s">
        <v>86</v>
      </c>
      <c r="AW194" s="14" t="s">
        <v>34</v>
      </c>
      <c r="AX194" s="14" t="s">
        <v>73</v>
      </c>
      <c r="AY194" s="172" t="s">
        <v>131</v>
      </c>
    </row>
    <row r="195" spans="2:51" s="14" customFormat="1" ht="11.25">
      <c r="B195" s="171"/>
      <c r="D195" s="164" t="s">
        <v>143</v>
      </c>
      <c r="E195" s="172" t="s">
        <v>3</v>
      </c>
      <c r="F195" s="173" t="s">
        <v>226</v>
      </c>
      <c r="H195" s="174">
        <v>2.12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143</v>
      </c>
      <c r="AU195" s="172" t="s">
        <v>86</v>
      </c>
      <c r="AV195" s="14" t="s">
        <v>86</v>
      </c>
      <c r="AW195" s="14" t="s">
        <v>34</v>
      </c>
      <c r="AX195" s="14" t="s">
        <v>73</v>
      </c>
      <c r="AY195" s="172" t="s">
        <v>131</v>
      </c>
    </row>
    <row r="196" spans="2:51" s="14" customFormat="1" ht="11.25">
      <c r="B196" s="171"/>
      <c r="D196" s="164" t="s">
        <v>143</v>
      </c>
      <c r="E196" s="172" t="s">
        <v>3</v>
      </c>
      <c r="F196" s="173" t="s">
        <v>227</v>
      </c>
      <c r="H196" s="174">
        <v>13.44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143</v>
      </c>
      <c r="AU196" s="172" t="s">
        <v>86</v>
      </c>
      <c r="AV196" s="14" t="s">
        <v>86</v>
      </c>
      <c r="AW196" s="14" t="s">
        <v>34</v>
      </c>
      <c r="AX196" s="14" t="s">
        <v>73</v>
      </c>
      <c r="AY196" s="172" t="s">
        <v>131</v>
      </c>
    </row>
    <row r="197" spans="2:51" s="14" customFormat="1" ht="11.25">
      <c r="B197" s="171"/>
      <c r="D197" s="164" t="s">
        <v>143</v>
      </c>
      <c r="E197" s="172" t="s">
        <v>3</v>
      </c>
      <c r="F197" s="173" t="s">
        <v>228</v>
      </c>
      <c r="H197" s="174">
        <v>3.96</v>
      </c>
      <c r="I197" s="175"/>
      <c r="L197" s="171"/>
      <c r="M197" s="176"/>
      <c r="N197" s="177"/>
      <c r="O197" s="177"/>
      <c r="P197" s="177"/>
      <c r="Q197" s="177"/>
      <c r="R197" s="177"/>
      <c r="S197" s="177"/>
      <c r="T197" s="178"/>
      <c r="AT197" s="172" t="s">
        <v>143</v>
      </c>
      <c r="AU197" s="172" t="s">
        <v>86</v>
      </c>
      <c r="AV197" s="14" t="s">
        <v>86</v>
      </c>
      <c r="AW197" s="14" t="s">
        <v>34</v>
      </c>
      <c r="AX197" s="14" t="s">
        <v>73</v>
      </c>
      <c r="AY197" s="172" t="s">
        <v>131</v>
      </c>
    </row>
    <row r="198" spans="2:51" s="14" customFormat="1" ht="11.25">
      <c r="B198" s="171"/>
      <c r="D198" s="164" t="s">
        <v>143</v>
      </c>
      <c r="E198" s="172" t="s">
        <v>3</v>
      </c>
      <c r="F198" s="173" t="s">
        <v>229</v>
      </c>
      <c r="H198" s="174">
        <v>3.12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143</v>
      </c>
      <c r="AU198" s="172" t="s">
        <v>86</v>
      </c>
      <c r="AV198" s="14" t="s">
        <v>86</v>
      </c>
      <c r="AW198" s="14" t="s">
        <v>34</v>
      </c>
      <c r="AX198" s="14" t="s">
        <v>73</v>
      </c>
      <c r="AY198" s="172" t="s">
        <v>131</v>
      </c>
    </row>
    <row r="199" spans="2:51" s="15" customFormat="1" ht="11.25">
      <c r="B199" s="179"/>
      <c r="D199" s="164" t="s">
        <v>143</v>
      </c>
      <c r="E199" s="180" t="s">
        <v>3</v>
      </c>
      <c r="F199" s="181" t="s">
        <v>154</v>
      </c>
      <c r="H199" s="182">
        <v>55.239999999999995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143</v>
      </c>
      <c r="AU199" s="180" t="s">
        <v>86</v>
      </c>
      <c r="AV199" s="15" t="s">
        <v>132</v>
      </c>
      <c r="AW199" s="15" t="s">
        <v>34</v>
      </c>
      <c r="AX199" s="15" t="s">
        <v>73</v>
      </c>
      <c r="AY199" s="180" t="s">
        <v>131</v>
      </c>
    </row>
    <row r="200" spans="2:51" s="13" customFormat="1" ht="11.25">
      <c r="B200" s="163"/>
      <c r="D200" s="164" t="s">
        <v>143</v>
      </c>
      <c r="E200" s="165" t="s">
        <v>3</v>
      </c>
      <c r="F200" s="166" t="s">
        <v>144</v>
      </c>
      <c r="H200" s="165" t="s">
        <v>3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143</v>
      </c>
      <c r="AU200" s="165" t="s">
        <v>86</v>
      </c>
      <c r="AV200" s="13" t="s">
        <v>80</v>
      </c>
      <c r="AW200" s="13" t="s">
        <v>34</v>
      </c>
      <c r="AX200" s="13" t="s">
        <v>73</v>
      </c>
      <c r="AY200" s="165" t="s">
        <v>131</v>
      </c>
    </row>
    <row r="201" spans="2:51" s="13" customFormat="1" ht="11.25">
      <c r="B201" s="163"/>
      <c r="D201" s="164" t="s">
        <v>143</v>
      </c>
      <c r="E201" s="165" t="s">
        <v>3</v>
      </c>
      <c r="F201" s="166" t="s">
        <v>230</v>
      </c>
      <c r="H201" s="165" t="s">
        <v>3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143</v>
      </c>
      <c r="AU201" s="165" t="s">
        <v>86</v>
      </c>
      <c r="AV201" s="13" t="s">
        <v>80</v>
      </c>
      <c r="AW201" s="13" t="s">
        <v>34</v>
      </c>
      <c r="AX201" s="13" t="s">
        <v>73</v>
      </c>
      <c r="AY201" s="165" t="s">
        <v>131</v>
      </c>
    </row>
    <row r="202" spans="2:51" s="14" customFormat="1" ht="11.25">
      <c r="B202" s="171"/>
      <c r="D202" s="164" t="s">
        <v>143</v>
      </c>
      <c r="E202" s="172" t="s">
        <v>3</v>
      </c>
      <c r="F202" s="173" t="s">
        <v>231</v>
      </c>
      <c r="H202" s="174">
        <v>13.6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143</v>
      </c>
      <c r="AU202" s="172" t="s">
        <v>86</v>
      </c>
      <c r="AV202" s="14" t="s">
        <v>86</v>
      </c>
      <c r="AW202" s="14" t="s">
        <v>34</v>
      </c>
      <c r="AX202" s="14" t="s">
        <v>73</v>
      </c>
      <c r="AY202" s="172" t="s">
        <v>131</v>
      </c>
    </row>
    <row r="203" spans="2:51" s="14" customFormat="1" ht="11.25">
      <c r="B203" s="171"/>
      <c r="D203" s="164" t="s">
        <v>143</v>
      </c>
      <c r="E203" s="172" t="s">
        <v>3</v>
      </c>
      <c r="F203" s="173" t="s">
        <v>232</v>
      </c>
      <c r="H203" s="174">
        <v>12.4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143</v>
      </c>
      <c r="AU203" s="172" t="s">
        <v>86</v>
      </c>
      <c r="AV203" s="14" t="s">
        <v>86</v>
      </c>
      <c r="AW203" s="14" t="s">
        <v>34</v>
      </c>
      <c r="AX203" s="14" t="s">
        <v>73</v>
      </c>
      <c r="AY203" s="172" t="s">
        <v>131</v>
      </c>
    </row>
    <row r="204" spans="2:51" s="14" customFormat="1" ht="11.25">
      <c r="B204" s="171"/>
      <c r="D204" s="164" t="s">
        <v>143</v>
      </c>
      <c r="E204" s="172" t="s">
        <v>3</v>
      </c>
      <c r="F204" s="173" t="s">
        <v>233</v>
      </c>
      <c r="H204" s="174">
        <v>3.1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143</v>
      </c>
      <c r="AU204" s="172" t="s">
        <v>86</v>
      </c>
      <c r="AV204" s="14" t="s">
        <v>86</v>
      </c>
      <c r="AW204" s="14" t="s">
        <v>34</v>
      </c>
      <c r="AX204" s="14" t="s">
        <v>73</v>
      </c>
      <c r="AY204" s="172" t="s">
        <v>131</v>
      </c>
    </row>
    <row r="205" spans="2:51" s="14" customFormat="1" ht="11.25">
      <c r="B205" s="171"/>
      <c r="D205" s="164" t="s">
        <v>143</v>
      </c>
      <c r="E205" s="172" t="s">
        <v>3</v>
      </c>
      <c r="F205" s="173" t="s">
        <v>234</v>
      </c>
      <c r="H205" s="174">
        <v>5.6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143</v>
      </c>
      <c r="AU205" s="172" t="s">
        <v>86</v>
      </c>
      <c r="AV205" s="14" t="s">
        <v>86</v>
      </c>
      <c r="AW205" s="14" t="s">
        <v>34</v>
      </c>
      <c r="AX205" s="14" t="s">
        <v>73</v>
      </c>
      <c r="AY205" s="172" t="s">
        <v>131</v>
      </c>
    </row>
    <row r="206" spans="2:51" s="14" customFormat="1" ht="11.25">
      <c r="B206" s="171"/>
      <c r="D206" s="164" t="s">
        <v>143</v>
      </c>
      <c r="E206" s="172" t="s">
        <v>3</v>
      </c>
      <c r="F206" s="173" t="s">
        <v>235</v>
      </c>
      <c r="H206" s="174">
        <v>5.2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143</v>
      </c>
      <c r="AU206" s="172" t="s">
        <v>86</v>
      </c>
      <c r="AV206" s="14" t="s">
        <v>86</v>
      </c>
      <c r="AW206" s="14" t="s">
        <v>34</v>
      </c>
      <c r="AX206" s="14" t="s">
        <v>73</v>
      </c>
      <c r="AY206" s="172" t="s">
        <v>131</v>
      </c>
    </row>
    <row r="207" spans="2:51" s="14" customFormat="1" ht="11.25">
      <c r="B207" s="171"/>
      <c r="D207" s="164" t="s">
        <v>143</v>
      </c>
      <c r="E207" s="172" t="s">
        <v>3</v>
      </c>
      <c r="F207" s="173" t="s">
        <v>236</v>
      </c>
      <c r="H207" s="174">
        <v>2.26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143</v>
      </c>
      <c r="AU207" s="172" t="s">
        <v>86</v>
      </c>
      <c r="AV207" s="14" t="s">
        <v>86</v>
      </c>
      <c r="AW207" s="14" t="s">
        <v>34</v>
      </c>
      <c r="AX207" s="14" t="s">
        <v>73</v>
      </c>
      <c r="AY207" s="172" t="s">
        <v>131</v>
      </c>
    </row>
    <row r="208" spans="2:51" s="14" customFormat="1" ht="11.25">
      <c r="B208" s="171"/>
      <c r="D208" s="164" t="s">
        <v>143</v>
      </c>
      <c r="E208" s="172" t="s">
        <v>3</v>
      </c>
      <c r="F208" s="173" t="s">
        <v>237</v>
      </c>
      <c r="H208" s="174">
        <v>3.55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143</v>
      </c>
      <c r="AU208" s="172" t="s">
        <v>86</v>
      </c>
      <c r="AV208" s="14" t="s">
        <v>86</v>
      </c>
      <c r="AW208" s="14" t="s">
        <v>34</v>
      </c>
      <c r="AX208" s="14" t="s">
        <v>73</v>
      </c>
      <c r="AY208" s="172" t="s">
        <v>131</v>
      </c>
    </row>
    <row r="209" spans="2:51" s="14" customFormat="1" ht="11.25">
      <c r="B209" s="171"/>
      <c r="D209" s="164" t="s">
        <v>143</v>
      </c>
      <c r="E209" s="172" t="s">
        <v>3</v>
      </c>
      <c r="F209" s="173" t="s">
        <v>238</v>
      </c>
      <c r="H209" s="174">
        <v>3.3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143</v>
      </c>
      <c r="AU209" s="172" t="s">
        <v>86</v>
      </c>
      <c r="AV209" s="14" t="s">
        <v>86</v>
      </c>
      <c r="AW209" s="14" t="s">
        <v>34</v>
      </c>
      <c r="AX209" s="14" t="s">
        <v>73</v>
      </c>
      <c r="AY209" s="172" t="s">
        <v>131</v>
      </c>
    </row>
    <row r="210" spans="2:51" s="14" customFormat="1" ht="11.25">
      <c r="B210" s="171"/>
      <c r="D210" s="164" t="s">
        <v>143</v>
      </c>
      <c r="E210" s="172" t="s">
        <v>3</v>
      </c>
      <c r="F210" s="173" t="s">
        <v>239</v>
      </c>
      <c r="H210" s="174">
        <v>5.77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143</v>
      </c>
      <c r="AU210" s="172" t="s">
        <v>86</v>
      </c>
      <c r="AV210" s="14" t="s">
        <v>86</v>
      </c>
      <c r="AW210" s="14" t="s">
        <v>34</v>
      </c>
      <c r="AX210" s="14" t="s">
        <v>73</v>
      </c>
      <c r="AY210" s="172" t="s">
        <v>131</v>
      </c>
    </row>
    <row r="211" spans="2:51" s="14" customFormat="1" ht="11.25">
      <c r="B211" s="171"/>
      <c r="D211" s="164" t="s">
        <v>143</v>
      </c>
      <c r="E211" s="172" t="s">
        <v>3</v>
      </c>
      <c r="F211" s="173" t="s">
        <v>240</v>
      </c>
      <c r="H211" s="174">
        <v>4.6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143</v>
      </c>
      <c r="AU211" s="172" t="s">
        <v>86</v>
      </c>
      <c r="AV211" s="14" t="s">
        <v>86</v>
      </c>
      <c r="AW211" s="14" t="s">
        <v>34</v>
      </c>
      <c r="AX211" s="14" t="s">
        <v>73</v>
      </c>
      <c r="AY211" s="172" t="s">
        <v>131</v>
      </c>
    </row>
    <row r="212" spans="2:51" s="14" customFormat="1" ht="11.25">
      <c r="B212" s="171"/>
      <c r="D212" s="164" t="s">
        <v>143</v>
      </c>
      <c r="E212" s="172" t="s">
        <v>3</v>
      </c>
      <c r="F212" s="173" t="s">
        <v>241</v>
      </c>
      <c r="H212" s="174">
        <v>5.71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143</v>
      </c>
      <c r="AU212" s="172" t="s">
        <v>86</v>
      </c>
      <c r="AV212" s="14" t="s">
        <v>86</v>
      </c>
      <c r="AW212" s="14" t="s">
        <v>34</v>
      </c>
      <c r="AX212" s="14" t="s">
        <v>73</v>
      </c>
      <c r="AY212" s="172" t="s">
        <v>131</v>
      </c>
    </row>
    <row r="213" spans="2:51" s="14" customFormat="1" ht="11.25">
      <c r="B213" s="171"/>
      <c r="D213" s="164" t="s">
        <v>143</v>
      </c>
      <c r="E213" s="172" t="s">
        <v>3</v>
      </c>
      <c r="F213" s="173" t="s">
        <v>239</v>
      </c>
      <c r="H213" s="174">
        <v>5.77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143</v>
      </c>
      <c r="AU213" s="172" t="s">
        <v>86</v>
      </c>
      <c r="AV213" s="14" t="s">
        <v>86</v>
      </c>
      <c r="AW213" s="14" t="s">
        <v>34</v>
      </c>
      <c r="AX213" s="14" t="s">
        <v>73</v>
      </c>
      <c r="AY213" s="172" t="s">
        <v>131</v>
      </c>
    </row>
    <row r="214" spans="2:51" s="14" customFormat="1" ht="11.25">
      <c r="B214" s="171"/>
      <c r="D214" s="164" t="s">
        <v>143</v>
      </c>
      <c r="E214" s="172" t="s">
        <v>3</v>
      </c>
      <c r="F214" s="173" t="s">
        <v>242</v>
      </c>
      <c r="H214" s="174">
        <v>2.8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143</v>
      </c>
      <c r="AU214" s="172" t="s">
        <v>86</v>
      </c>
      <c r="AV214" s="14" t="s">
        <v>86</v>
      </c>
      <c r="AW214" s="14" t="s">
        <v>34</v>
      </c>
      <c r="AX214" s="14" t="s">
        <v>73</v>
      </c>
      <c r="AY214" s="172" t="s">
        <v>131</v>
      </c>
    </row>
    <row r="215" spans="2:51" s="14" customFormat="1" ht="11.25">
      <c r="B215" s="171"/>
      <c r="D215" s="164" t="s">
        <v>143</v>
      </c>
      <c r="E215" s="172" t="s">
        <v>3</v>
      </c>
      <c r="F215" s="173" t="s">
        <v>243</v>
      </c>
      <c r="H215" s="174">
        <v>3.04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143</v>
      </c>
      <c r="AU215" s="172" t="s">
        <v>86</v>
      </c>
      <c r="AV215" s="14" t="s">
        <v>86</v>
      </c>
      <c r="AW215" s="14" t="s">
        <v>34</v>
      </c>
      <c r="AX215" s="14" t="s">
        <v>73</v>
      </c>
      <c r="AY215" s="172" t="s">
        <v>131</v>
      </c>
    </row>
    <row r="216" spans="2:51" s="14" customFormat="1" ht="11.25">
      <c r="B216" s="171"/>
      <c r="D216" s="164" t="s">
        <v>143</v>
      </c>
      <c r="E216" s="172" t="s">
        <v>3</v>
      </c>
      <c r="F216" s="173" t="s">
        <v>244</v>
      </c>
      <c r="H216" s="174">
        <v>3.14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143</v>
      </c>
      <c r="AU216" s="172" t="s">
        <v>86</v>
      </c>
      <c r="AV216" s="14" t="s">
        <v>86</v>
      </c>
      <c r="AW216" s="14" t="s">
        <v>34</v>
      </c>
      <c r="AX216" s="14" t="s">
        <v>73</v>
      </c>
      <c r="AY216" s="172" t="s">
        <v>131</v>
      </c>
    </row>
    <row r="217" spans="2:51" s="15" customFormat="1" ht="11.25">
      <c r="B217" s="179"/>
      <c r="D217" s="164" t="s">
        <v>143</v>
      </c>
      <c r="E217" s="180" t="s">
        <v>3</v>
      </c>
      <c r="F217" s="181" t="s">
        <v>154</v>
      </c>
      <c r="H217" s="182">
        <v>79.84</v>
      </c>
      <c r="I217" s="183"/>
      <c r="L217" s="179"/>
      <c r="M217" s="184"/>
      <c r="N217" s="185"/>
      <c r="O217" s="185"/>
      <c r="P217" s="185"/>
      <c r="Q217" s="185"/>
      <c r="R217" s="185"/>
      <c r="S217" s="185"/>
      <c r="T217" s="186"/>
      <c r="AT217" s="180" t="s">
        <v>143</v>
      </c>
      <c r="AU217" s="180" t="s">
        <v>86</v>
      </c>
      <c r="AV217" s="15" t="s">
        <v>132</v>
      </c>
      <c r="AW217" s="15" t="s">
        <v>34</v>
      </c>
      <c r="AX217" s="15" t="s">
        <v>73</v>
      </c>
      <c r="AY217" s="180" t="s">
        <v>131</v>
      </c>
    </row>
    <row r="218" spans="2:51" s="16" customFormat="1" ht="11.25">
      <c r="B218" s="187"/>
      <c r="D218" s="164" t="s">
        <v>143</v>
      </c>
      <c r="E218" s="188" t="s">
        <v>3</v>
      </c>
      <c r="F218" s="189" t="s">
        <v>159</v>
      </c>
      <c r="H218" s="190">
        <v>135.07999999999996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143</v>
      </c>
      <c r="AU218" s="188" t="s">
        <v>86</v>
      </c>
      <c r="AV218" s="16" t="s">
        <v>139</v>
      </c>
      <c r="AW218" s="16" t="s">
        <v>34</v>
      </c>
      <c r="AX218" s="16" t="s">
        <v>80</v>
      </c>
      <c r="AY218" s="188" t="s">
        <v>131</v>
      </c>
    </row>
    <row r="219" spans="1:65" s="2" customFormat="1" ht="24" customHeight="1">
      <c r="A219" s="34"/>
      <c r="B219" s="144"/>
      <c r="C219" s="145" t="s">
        <v>245</v>
      </c>
      <c r="D219" s="145" t="s">
        <v>134</v>
      </c>
      <c r="E219" s="146" t="s">
        <v>246</v>
      </c>
      <c r="F219" s="147" t="s">
        <v>247</v>
      </c>
      <c r="G219" s="148" t="s">
        <v>137</v>
      </c>
      <c r="H219" s="149">
        <v>135.08</v>
      </c>
      <c r="I219" s="150"/>
      <c r="J219" s="151">
        <f>ROUND(I219*H219,2)</f>
        <v>0</v>
      </c>
      <c r="K219" s="147" t="s">
        <v>138</v>
      </c>
      <c r="L219" s="35"/>
      <c r="M219" s="152" t="s">
        <v>3</v>
      </c>
      <c r="N219" s="153" t="s">
        <v>45</v>
      </c>
      <c r="O219" s="55"/>
      <c r="P219" s="154">
        <f>O219*H219</f>
        <v>0</v>
      </c>
      <c r="Q219" s="154">
        <v>0.0079</v>
      </c>
      <c r="R219" s="154">
        <f>Q219*H219</f>
        <v>1.0671320000000002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139</v>
      </c>
      <c r="AT219" s="156" t="s">
        <v>134</v>
      </c>
      <c r="AU219" s="156" t="s">
        <v>86</v>
      </c>
      <c r="AY219" s="19" t="s">
        <v>131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86</v>
      </c>
      <c r="BK219" s="157">
        <f>ROUND(I219*H219,2)</f>
        <v>0</v>
      </c>
      <c r="BL219" s="19" t="s">
        <v>139</v>
      </c>
      <c r="BM219" s="156" t="s">
        <v>248</v>
      </c>
    </row>
    <row r="220" spans="1:47" s="2" customFormat="1" ht="11.25">
      <c r="A220" s="34"/>
      <c r="B220" s="35"/>
      <c r="C220" s="34"/>
      <c r="D220" s="158" t="s">
        <v>141</v>
      </c>
      <c r="E220" s="34"/>
      <c r="F220" s="159" t="s">
        <v>249</v>
      </c>
      <c r="G220" s="34"/>
      <c r="H220" s="34"/>
      <c r="I220" s="160"/>
      <c r="J220" s="34"/>
      <c r="K220" s="34"/>
      <c r="L220" s="35"/>
      <c r="M220" s="161"/>
      <c r="N220" s="162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141</v>
      </c>
      <c r="AU220" s="19" t="s">
        <v>86</v>
      </c>
    </row>
    <row r="221" spans="2:51" s="14" customFormat="1" ht="11.25">
      <c r="B221" s="171"/>
      <c r="D221" s="164" t="s">
        <v>143</v>
      </c>
      <c r="E221" s="172" t="s">
        <v>3</v>
      </c>
      <c r="F221" s="173" t="s">
        <v>250</v>
      </c>
      <c r="H221" s="174">
        <v>135.08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143</v>
      </c>
      <c r="AU221" s="172" t="s">
        <v>86</v>
      </c>
      <c r="AV221" s="14" t="s">
        <v>86</v>
      </c>
      <c r="AW221" s="14" t="s">
        <v>34</v>
      </c>
      <c r="AX221" s="14" t="s">
        <v>73</v>
      </c>
      <c r="AY221" s="172" t="s">
        <v>131</v>
      </c>
    </row>
    <row r="222" spans="2:51" s="16" customFormat="1" ht="11.25">
      <c r="B222" s="187"/>
      <c r="D222" s="164" t="s">
        <v>143</v>
      </c>
      <c r="E222" s="188" t="s">
        <v>3</v>
      </c>
      <c r="F222" s="189" t="s">
        <v>159</v>
      </c>
      <c r="H222" s="190">
        <v>135.08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143</v>
      </c>
      <c r="AU222" s="188" t="s">
        <v>86</v>
      </c>
      <c r="AV222" s="16" t="s">
        <v>139</v>
      </c>
      <c r="AW222" s="16" t="s">
        <v>34</v>
      </c>
      <c r="AX222" s="16" t="s">
        <v>80</v>
      </c>
      <c r="AY222" s="188" t="s">
        <v>131</v>
      </c>
    </row>
    <row r="223" spans="1:65" s="2" customFormat="1" ht="16.5" customHeight="1">
      <c r="A223" s="34"/>
      <c r="B223" s="144"/>
      <c r="C223" s="145" t="s">
        <v>251</v>
      </c>
      <c r="D223" s="145" t="s">
        <v>134</v>
      </c>
      <c r="E223" s="146" t="s">
        <v>252</v>
      </c>
      <c r="F223" s="147" t="s">
        <v>253</v>
      </c>
      <c r="G223" s="148" t="s">
        <v>137</v>
      </c>
      <c r="H223" s="149">
        <v>135.08</v>
      </c>
      <c r="I223" s="150"/>
      <c r="J223" s="151">
        <f>ROUND(I223*H223,2)</f>
        <v>0</v>
      </c>
      <c r="K223" s="147" t="s">
        <v>138</v>
      </c>
      <c r="L223" s="35"/>
      <c r="M223" s="152" t="s">
        <v>3</v>
      </c>
      <c r="N223" s="153" t="s">
        <v>45</v>
      </c>
      <c r="O223" s="55"/>
      <c r="P223" s="154">
        <f>O223*H223</f>
        <v>0</v>
      </c>
      <c r="Q223" s="154">
        <v>0.00026</v>
      </c>
      <c r="R223" s="154">
        <f>Q223*H223</f>
        <v>0.0351208</v>
      </c>
      <c r="S223" s="154">
        <v>0</v>
      </c>
      <c r="T223" s="15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139</v>
      </c>
      <c r="AT223" s="156" t="s">
        <v>134</v>
      </c>
      <c r="AU223" s="156" t="s">
        <v>86</v>
      </c>
      <c r="AY223" s="19" t="s">
        <v>131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9" t="s">
        <v>86</v>
      </c>
      <c r="BK223" s="157">
        <f>ROUND(I223*H223,2)</f>
        <v>0</v>
      </c>
      <c r="BL223" s="19" t="s">
        <v>139</v>
      </c>
      <c r="BM223" s="156" t="s">
        <v>254</v>
      </c>
    </row>
    <row r="224" spans="1:47" s="2" customFormat="1" ht="11.25">
      <c r="A224" s="34"/>
      <c r="B224" s="35"/>
      <c r="C224" s="34"/>
      <c r="D224" s="158" t="s">
        <v>141</v>
      </c>
      <c r="E224" s="34"/>
      <c r="F224" s="159" t="s">
        <v>255</v>
      </c>
      <c r="G224" s="34"/>
      <c r="H224" s="34"/>
      <c r="I224" s="160"/>
      <c r="J224" s="34"/>
      <c r="K224" s="34"/>
      <c r="L224" s="35"/>
      <c r="M224" s="161"/>
      <c r="N224" s="162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141</v>
      </c>
      <c r="AU224" s="19" t="s">
        <v>86</v>
      </c>
    </row>
    <row r="225" spans="2:51" s="14" customFormat="1" ht="11.25">
      <c r="B225" s="171"/>
      <c r="D225" s="164" t="s">
        <v>143</v>
      </c>
      <c r="E225" s="172" t="s">
        <v>3</v>
      </c>
      <c r="F225" s="173" t="s">
        <v>250</v>
      </c>
      <c r="H225" s="174">
        <v>135.08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143</v>
      </c>
      <c r="AU225" s="172" t="s">
        <v>86</v>
      </c>
      <c r="AV225" s="14" t="s">
        <v>86</v>
      </c>
      <c r="AW225" s="14" t="s">
        <v>34</v>
      </c>
      <c r="AX225" s="14" t="s">
        <v>80</v>
      </c>
      <c r="AY225" s="172" t="s">
        <v>131</v>
      </c>
    </row>
    <row r="226" spans="2:63" s="12" customFormat="1" ht="22.5" customHeight="1">
      <c r="B226" s="131"/>
      <c r="D226" s="132" t="s">
        <v>72</v>
      </c>
      <c r="E226" s="142" t="s">
        <v>256</v>
      </c>
      <c r="F226" s="142" t="s">
        <v>257</v>
      </c>
      <c r="I226" s="134"/>
      <c r="J226" s="143">
        <f>BK226</f>
        <v>0</v>
      </c>
      <c r="L226" s="131"/>
      <c r="M226" s="136"/>
      <c r="N226" s="137"/>
      <c r="O226" s="137"/>
      <c r="P226" s="138">
        <f>SUM(P227:P301)</f>
        <v>0</v>
      </c>
      <c r="Q226" s="137"/>
      <c r="R226" s="138">
        <f>SUM(R227:R301)</f>
        <v>1.49958758</v>
      </c>
      <c r="S226" s="137"/>
      <c r="T226" s="139">
        <f>SUM(T227:T301)</f>
        <v>0</v>
      </c>
      <c r="AR226" s="132" t="s">
        <v>80</v>
      </c>
      <c r="AT226" s="140" t="s">
        <v>72</v>
      </c>
      <c r="AU226" s="140" t="s">
        <v>80</v>
      </c>
      <c r="AY226" s="132" t="s">
        <v>131</v>
      </c>
      <c r="BK226" s="141">
        <f>SUM(BK227:BK301)</f>
        <v>0</v>
      </c>
    </row>
    <row r="227" spans="1:65" s="2" customFormat="1" ht="16.5" customHeight="1">
      <c r="A227" s="34"/>
      <c r="B227" s="144"/>
      <c r="C227" s="145" t="s">
        <v>258</v>
      </c>
      <c r="D227" s="145" t="s">
        <v>134</v>
      </c>
      <c r="E227" s="146" t="s">
        <v>259</v>
      </c>
      <c r="F227" s="147" t="s">
        <v>260</v>
      </c>
      <c r="G227" s="148" t="s">
        <v>261</v>
      </c>
      <c r="H227" s="149">
        <v>46.35</v>
      </c>
      <c r="I227" s="150"/>
      <c r="J227" s="151">
        <f>ROUND(I227*H227,2)</f>
        <v>0</v>
      </c>
      <c r="K227" s="147" t="s">
        <v>138</v>
      </c>
      <c r="L227" s="35"/>
      <c r="M227" s="152" t="s">
        <v>3</v>
      </c>
      <c r="N227" s="153" t="s">
        <v>45</v>
      </c>
      <c r="O227" s="55"/>
      <c r="P227" s="154">
        <f>O227*H227</f>
        <v>0</v>
      </c>
      <c r="Q227" s="154">
        <v>0.02065</v>
      </c>
      <c r="R227" s="154">
        <f>Q227*H227</f>
        <v>0.9571275000000001</v>
      </c>
      <c r="S227" s="154">
        <v>0</v>
      </c>
      <c r="T227" s="15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6" t="s">
        <v>139</v>
      </c>
      <c r="AT227" s="156" t="s">
        <v>134</v>
      </c>
      <c r="AU227" s="156" t="s">
        <v>86</v>
      </c>
      <c r="AY227" s="19" t="s">
        <v>131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9" t="s">
        <v>86</v>
      </c>
      <c r="BK227" s="157">
        <f>ROUND(I227*H227,2)</f>
        <v>0</v>
      </c>
      <c r="BL227" s="19" t="s">
        <v>139</v>
      </c>
      <c r="BM227" s="156" t="s">
        <v>262</v>
      </c>
    </row>
    <row r="228" spans="1:47" s="2" customFormat="1" ht="11.25">
      <c r="A228" s="34"/>
      <c r="B228" s="35"/>
      <c r="C228" s="34"/>
      <c r="D228" s="158" t="s">
        <v>141</v>
      </c>
      <c r="E228" s="34"/>
      <c r="F228" s="159" t="s">
        <v>263</v>
      </c>
      <c r="G228" s="34"/>
      <c r="H228" s="34"/>
      <c r="I228" s="160"/>
      <c r="J228" s="34"/>
      <c r="K228" s="34"/>
      <c r="L228" s="35"/>
      <c r="M228" s="161"/>
      <c r="N228" s="162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141</v>
      </c>
      <c r="AU228" s="19" t="s">
        <v>86</v>
      </c>
    </row>
    <row r="229" spans="2:51" s="13" customFormat="1" ht="11.25">
      <c r="B229" s="163"/>
      <c r="D229" s="164" t="s">
        <v>143</v>
      </c>
      <c r="E229" s="165" t="s">
        <v>3</v>
      </c>
      <c r="F229" s="166" t="s">
        <v>264</v>
      </c>
      <c r="H229" s="165" t="s">
        <v>3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143</v>
      </c>
      <c r="AU229" s="165" t="s">
        <v>86</v>
      </c>
      <c r="AV229" s="13" t="s">
        <v>80</v>
      </c>
      <c r="AW229" s="13" t="s">
        <v>34</v>
      </c>
      <c r="AX229" s="13" t="s">
        <v>73</v>
      </c>
      <c r="AY229" s="165" t="s">
        <v>131</v>
      </c>
    </row>
    <row r="230" spans="2:51" s="13" customFormat="1" ht="11.25">
      <c r="B230" s="163"/>
      <c r="D230" s="164" t="s">
        <v>143</v>
      </c>
      <c r="E230" s="165" t="s">
        <v>3</v>
      </c>
      <c r="F230" s="166" t="s">
        <v>144</v>
      </c>
      <c r="H230" s="165" t="s">
        <v>3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143</v>
      </c>
      <c r="AU230" s="165" t="s">
        <v>86</v>
      </c>
      <c r="AV230" s="13" t="s">
        <v>80</v>
      </c>
      <c r="AW230" s="13" t="s">
        <v>34</v>
      </c>
      <c r="AX230" s="13" t="s">
        <v>73</v>
      </c>
      <c r="AY230" s="165" t="s">
        <v>131</v>
      </c>
    </row>
    <row r="231" spans="2:51" s="13" customFormat="1" ht="11.25">
      <c r="B231" s="163"/>
      <c r="D231" s="164" t="s">
        <v>143</v>
      </c>
      <c r="E231" s="165" t="s">
        <v>3</v>
      </c>
      <c r="F231" s="166" t="s">
        <v>265</v>
      </c>
      <c r="H231" s="165" t="s">
        <v>3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143</v>
      </c>
      <c r="AU231" s="165" t="s">
        <v>86</v>
      </c>
      <c r="AV231" s="13" t="s">
        <v>80</v>
      </c>
      <c r="AW231" s="13" t="s">
        <v>34</v>
      </c>
      <c r="AX231" s="13" t="s">
        <v>73</v>
      </c>
      <c r="AY231" s="165" t="s">
        <v>131</v>
      </c>
    </row>
    <row r="232" spans="2:51" s="13" customFormat="1" ht="11.25">
      <c r="B232" s="163"/>
      <c r="D232" s="164" t="s">
        <v>143</v>
      </c>
      <c r="E232" s="165" t="s">
        <v>3</v>
      </c>
      <c r="F232" s="166" t="s">
        <v>266</v>
      </c>
      <c r="H232" s="165" t="s">
        <v>3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143</v>
      </c>
      <c r="AU232" s="165" t="s">
        <v>86</v>
      </c>
      <c r="AV232" s="13" t="s">
        <v>80</v>
      </c>
      <c r="AW232" s="13" t="s">
        <v>34</v>
      </c>
      <c r="AX232" s="13" t="s">
        <v>73</v>
      </c>
      <c r="AY232" s="165" t="s">
        <v>131</v>
      </c>
    </row>
    <row r="233" spans="2:51" s="14" customFormat="1" ht="11.25">
      <c r="B233" s="171"/>
      <c r="D233" s="164" t="s">
        <v>143</v>
      </c>
      <c r="E233" s="172" t="s">
        <v>3</v>
      </c>
      <c r="F233" s="173" t="s">
        <v>267</v>
      </c>
      <c r="H233" s="174">
        <v>9.6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143</v>
      </c>
      <c r="AU233" s="172" t="s">
        <v>86</v>
      </c>
      <c r="AV233" s="14" t="s">
        <v>86</v>
      </c>
      <c r="AW233" s="14" t="s">
        <v>34</v>
      </c>
      <c r="AX233" s="14" t="s">
        <v>73</v>
      </c>
      <c r="AY233" s="172" t="s">
        <v>131</v>
      </c>
    </row>
    <row r="234" spans="2:51" s="13" customFormat="1" ht="11.25">
      <c r="B234" s="163"/>
      <c r="D234" s="164" t="s">
        <v>143</v>
      </c>
      <c r="E234" s="165" t="s">
        <v>3</v>
      </c>
      <c r="F234" s="166" t="s">
        <v>268</v>
      </c>
      <c r="H234" s="165" t="s">
        <v>3</v>
      </c>
      <c r="I234" s="167"/>
      <c r="L234" s="163"/>
      <c r="M234" s="168"/>
      <c r="N234" s="169"/>
      <c r="O234" s="169"/>
      <c r="P234" s="169"/>
      <c r="Q234" s="169"/>
      <c r="R234" s="169"/>
      <c r="S234" s="169"/>
      <c r="T234" s="170"/>
      <c r="AT234" s="165" t="s">
        <v>143</v>
      </c>
      <c r="AU234" s="165" t="s">
        <v>86</v>
      </c>
      <c r="AV234" s="13" t="s">
        <v>80</v>
      </c>
      <c r="AW234" s="13" t="s">
        <v>34</v>
      </c>
      <c r="AX234" s="13" t="s">
        <v>73</v>
      </c>
      <c r="AY234" s="165" t="s">
        <v>131</v>
      </c>
    </row>
    <row r="235" spans="2:51" s="14" customFormat="1" ht="11.25">
      <c r="B235" s="171"/>
      <c r="D235" s="164" t="s">
        <v>143</v>
      </c>
      <c r="E235" s="172" t="s">
        <v>3</v>
      </c>
      <c r="F235" s="173" t="s">
        <v>269</v>
      </c>
      <c r="H235" s="174">
        <v>3.4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143</v>
      </c>
      <c r="AU235" s="172" t="s">
        <v>86</v>
      </c>
      <c r="AV235" s="14" t="s">
        <v>86</v>
      </c>
      <c r="AW235" s="14" t="s">
        <v>34</v>
      </c>
      <c r="AX235" s="14" t="s">
        <v>73</v>
      </c>
      <c r="AY235" s="172" t="s">
        <v>131</v>
      </c>
    </row>
    <row r="236" spans="2:51" s="13" customFormat="1" ht="11.25">
      <c r="B236" s="163"/>
      <c r="D236" s="164" t="s">
        <v>143</v>
      </c>
      <c r="E236" s="165" t="s">
        <v>3</v>
      </c>
      <c r="F236" s="166" t="s">
        <v>270</v>
      </c>
      <c r="H236" s="165" t="s">
        <v>3</v>
      </c>
      <c r="I236" s="167"/>
      <c r="L236" s="163"/>
      <c r="M236" s="168"/>
      <c r="N236" s="169"/>
      <c r="O236" s="169"/>
      <c r="P236" s="169"/>
      <c r="Q236" s="169"/>
      <c r="R236" s="169"/>
      <c r="S236" s="169"/>
      <c r="T236" s="170"/>
      <c r="AT236" s="165" t="s">
        <v>143</v>
      </c>
      <c r="AU236" s="165" t="s">
        <v>86</v>
      </c>
      <c r="AV236" s="13" t="s">
        <v>80</v>
      </c>
      <c r="AW236" s="13" t="s">
        <v>34</v>
      </c>
      <c r="AX236" s="13" t="s">
        <v>73</v>
      </c>
      <c r="AY236" s="165" t="s">
        <v>131</v>
      </c>
    </row>
    <row r="237" spans="2:51" s="14" customFormat="1" ht="11.25">
      <c r="B237" s="171"/>
      <c r="D237" s="164" t="s">
        <v>143</v>
      </c>
      <c r="E237" s="172" t="s">
        <v>3</v>
      </c>
      <c r="F237" s="173" t="s">
        <v>271</v>
      </c>
      <c r="H237" s="174">
        <v>5.2</v>
      </c>
      <c r="I237" s="175"/>
      <c r="L237" s="171"/>
      <c r="M237" s="176"/>
      <c r="N237" s="177"/>
      <c r="O237" s="177"/>
      <c r="P237" s="177"/>
      <c r="Q237" s="177"/>
      <c r="R237" s="177"/>
      <c r="S237" s="177"/>
      <c r="T237" s="178"/>
      <c r="AT237" s="172" t="s">
        <v>143</v>
      </c>
      <c r="AU237" s="172" t="s">
        <v>86</v>
      </c>
      <c r="AV237" s="14" t="s">
        <v>86</v>
      </c>
      <c r="AW237" s="14" t="s">
        <v>34</v>
      </c>
      <c r="AX237" s="14" t="s">
        <v>73</v>
      </c>
      <c r="AY237" s="172" t="s">
        <v>131</v>
      </c>
    </row>
    <row r="238" spans="2:51" s="13" customFormat="1" ht="11.25">
      <c r="B238" s="163"/>
      <c r="D238" s="164" t="s">
        <v>143</v>
      </c>
      <c r="E238" s="165" t="s">
        <v>3</v>
      </c>
      <c r="F238" s="166" t="s">
        <v>272</v>
      </c>
      <c r="H238" s="165" t="s">
        <v>3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143</v>
      </c>
      <c r="AU238" s="165" t="s">
        <v>86</v>
      </c>
      <c r="AV238" s="13" t="s">
        <v>80</v>
      </c>
      <c r="AW238" s="13" t="s">
        <v>34</v>
      </c>
      <c r="AX238" s="13" t="s">
        <v>73</v>
      </c>
      <c r="AY238" s="165" t="s">
        <v>131</v>
      </c>
    </row>
    <row r="239" spans="2:51" s="14" customFormat="1" ht="11.25">
      <c r="B239" s="171"/>
      <c r="D239" s="164" t="s">
        <v>143</v>
      </c>
      <c r="E239" s="172" t="s">
        <v>3</v>
      </c>
      <c r="F239" s="173" t="s">
        <v>273</v>
      </c>
      <c r="H239" s="174">
        <v>1.4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143</v>
      </c>
      <c r="AU239" s="172" t="s">
        <v>86</v>
      </c>
      <c r="AV239" s="14" t="s">
        <v>86</v>
      </c>
      <c r="AW239" s="14" t="s">
        <v>34</v>
      </c>
      <c r="AX239" s="14" t="s">
        <v>73</v>
      </c>
      <c r="AY239" s="172" t="s">
        <v>131</v>
      </c>
    </row>
    <row r="240" spans="2:51" s="15" customFormat="1" ht="11.25">
      <c r="B240" s="179"/>
      <c r="D240" s="164" t="s">
        <v>143</v>
      </c>
      <c r="E240" s="180" t="s">
        <v>3</v>
      </c>
      <c r="F240" s="181" t="s">
        <v>154</v>
      </c>
      <c r="H240" s="182">
        <v>19.599999999999998</v>
      </c>
      <c r="I240" s="183"/>
      <c r="L240" s="179"/>
      <c r="M240" s="184"/>
      <c r="N240" s="185"/>
      <c r="O240" s="185"/>
      <c r="P240" s="185"/>
      <c r="Q240" s="185"/>
      <c r="R240" s="185"/>
      <c r="S240" s="185"/>
      <c r="T240" s="186"/>
      <c r="AT240" s="180" t="s">
        <v>143</v>
      </c>
      <c r="AU240" s="180" t="s">
        <v>86</v>
      </c>
      <c r="AV240" s="15" t="s">
        <v>132</v>
      </c>
      <c r="AW240" s="15" t="s">
        <v>34</v>
      </c>
      <c r="AX240" s="15" t="s">
        <v>73</v>
      </c>
      <c r="AY240" s="180" t="s">
        <v>131</v>
      </c>
    </row>
    <row r="241" spans="2:51" s="13" customFormat="1" ht="11.25">
      <c r="B241" s="163"/>
      <c r="D241" s="164" t="s">
        <v>143</v>
      </c>
      <c r="E241" s="165" t="s">
        <v>3</v>
      </c>
      <c r="F241" s="166" t="s">
        <v>169</v>
      </c>
      <c r="H241" s="165" t="s">
        <v>3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143</v>
      </c>
      <c r="AU241" s="165" t="s">
        <v>86</v>
      </c>
      <c r="AV241" s="13" t="s">
        <v>80</v>
      </c>
      <c r="AW241" s="13" t="s">
        <v>34</v>
      </c>
      <c r="AX241" s="13" t="s">
        <v>73</v>
      </c>
      <c r="AY241" s="165" t="s">
        <v>131</v>
      </c>
    </row>
    <row r="242" spans="2:51" s="13" customFormat="1" ht="11.25">
      <c r="B242" s="163"/>
      <c r="D242" s="164" t="s">
        <v>143</v>
      </c>
      <c r="E242" s="165" t="s">
        <v>3</v>
      </c>
      <c r="F242" s="166" t="s">
        <v>274</v>
      </c>
      <c r="H242" s="165" t="s">
        <v>3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143</v>
      </c>
      <c r="AU242" s="165" t="s">
        <v>86</v>
      </c>
      <c r="AV242" s="13" t="s">
        <v>80</v>
      </c>
      <c r="AW242" s="13" t="s">
        <v>34</v>
      </c>
      <c r="AX242" s="13" t="s">
        <v>73</v>
      </c>
      <c r="AY242" s="165" t="s">
        <v>131</v>
      </c>
    </row>
    <row r="243" spans="2:51" s="13" customFormat="1" ht="11.25">
      <c r="B243" s="163"/>
      <c r="D243" s="164" t="s">
        <v>143</v>
      </c>
      <c r="E243" s="165" t="s">
        <v>3</v>
      </c>
      <c r="F243" s="166" t="s">
        <v>192</v>
      </c>
      <c r="H243" s="165" t="s">
        <v>3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143</v>
      </c>
      <c r="AU243" s="165" t="s">
        <v>86</v>
      </c>
      <c r="AV243" s="13" t="s">
        <v>80</v>
      </c>
      <c r="AW243" s="13" t="s">
        <v>34</v>
      </c>
      <c r="AX243" s="13" t="s">
        <v>73</v>
      </c>
      <c r="AY243" s="165" t="s">
        <v>131</v>
      </c>
    </row>
    <row r="244" spans="2:51" s="14" customFormat="1" ht="11.25">
      <c r="B244" s="171"/>
      <c r="D244" s="164" t="s">
        <v>143</v>
      </c>
      <c r="E244" s="172" t="s">
        <v>3</v>
      </c>
      <c r="F244" s="173" t="s">
        <v>275</v>
      </c>
      <c r="H244" s="174">
        <v>12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143</v>
      </c>
      <c r="AU244" s="172" t="s">
        <v>86</v>
      </c>
      <c r="AV244" s="14" t="s">
        <v>86</v>
      </c>
      <c r="AW244" s="14" t="s">
        <v>34</v>
      </c>
      <c r="AX244" s="14" t="s">
        <v>73</v>
      </c>
      <c r="AY244" s="172" t="s">
        <v>131</v>
      </c>
    </row>
    <row r="245" spans="2:51" s="14" customFormat="1" ht="11.25">
      <c r="B245" s="171"/>
      <c r="D245" s="164" t="s">
        <v>143</v>
      </c>
      <c r="E245" s="172" t="s">
        <v>3</v>
      </c>
      <c r="F245" s="173" t="s">
        <v>276</v>
      </c>
      <c r="H245" s="174">
        <v>14.75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143</v>
      </c>
      <c r="AU245" s="172" t="s">
        <v>86</v>
      </c>
      <c r="AV245" s="14" t="s">
        <v>86</v>
      </c>
      <c r="AW245" s="14" t="s">
        <v>34</v>
      </c>
      <c r="AX245" s="14" t="s">
        <v>73</v>
      </c>
      <c r="AY245" s="172" t="s">
        <v>131</v>
      </c>
    </row>
    <row r="246" spans="2:51" s="15" customFormat="1" ht="11.25">
      <c r="B246" s="179"/>
      <c r="D246" s="164" t="s">
        <v>143</v>
      </c>
      <c r="E246" s="180" t="s">
        <v>3</v>
      </c>
      <c r="F246" s="181" t="s">
        <v>154</v>
      </c>
      <c r="H246" s="182">
        <v>26.75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143</v>
      </c>
      <c r="AU246" s="180" t="s">
        <v>86</v>
      </c>
      <c r="AV246" s="15" t="s">
        <v>132</v>
      </c>
      <c r="AW246" s="15" t="s">
        <v>34</v>
      </c>
      <c r="AX246" s="15" t="s">
        <v>73</v>
      </c>
      <c r="AY246" s="180" t="s">
        <v>131</v>
      </c>
    </row>
    <row r="247" spans="2:51" s="16" customFormat="1" ht="11.25">
      <c r="B247" s="187"/>
      <c r="D247" s="164" t="s">
        <v>143</v>
      </c>
      <c r="E247" s="188" t="s">
        <v>3</v>
      </c>
      <c r="F247" s="189" t="s">
        <v>159</v>
      </c>
      <c r="H247" s="190">
        <v>46.349999999999994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143</v>
      </c>
      <c r="AU247" s="188" t="s">
        <v>86</v>
      </c>
      <c r="AV247" s="16" t="s">
        <v>139</v>
      </c>
      <c r="AW247" s="16" t="s">
        <v>34</v>
      </c>
      <c r="AX247" s="16" t="s">
        <v>80</v>
      </c>
      <c r="AY247" s="188" t="s">
        <v>131</v>
      </c>
    </row>
    <row r="248" spans="1:65" s="2" customFormat="1" ht="16.5" customHeight="1">
      <c r="A248" s="34"/>
      <c r="B248" s="144"/>
      <c r="C248" s="145" t="s">
        <v>277</v>
      </c>
      <c r="D248" s="145" t="s">
        <v>134</v>
      </c>
      <c r="E248" s="146" t="s">
        <v>278</v>
      </c>
      <c r="F248" s="147" t="s">
        <v>279</v>
      </c>
      <c r="G248" s="148" t="s">
        <v>261</v>
      </c>
      <c r="H248" s="149">
        <v>6.32</v>
      </c>
      <c r="I248" s="150"/>
      <c r="J248" s="151">
        <f>ROUND(I248*H248,2)</f>
        <v>0</v>
      </c>
      <c r="K248" s="147" t="s">
        <v>138</v>
      </c>
      <c r="L248" s="35"/>
      <c r="M248" s="152" t="s">
        <v>3</v>
      </c>
      <c r="N248" s="153" t="s">
        <v>45</v>
      </c>
      <c r="O248" s="55"/>
      <c r="P248" s="154">
        <f>O248*H248</f>
        <v>0</v>
      </c>
      <c r="Q248" s="154">
        <v>0.01032</v>
      </c>
      <c r="R248" s="154">
        <f>Q248*H248</f>
        <v>0.0652224</v>
      </c>
      <c r="S248" s="154">
        <v>0</v>
      </c>
      <c r="T248" s="15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139</v>
      </c>
      <c r="AT248" s="156" t="s">
        <v>134</v>
      </c>
      <c r="AU248" s="156" t="s">
        <v>86</v>
      </c>
      <c r="AY248" s="19" t="s">
        <v>131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9" t="s">
        <v>86</v>
      </c>
      <c r="BK248" s="157">
        <f>ROUND(I248*H248,2)</f>
        <v>0</v>
      </c>
      <c r="BL248" s="19" t="s">
        <v>139</v>
      </c>
      <c r="BM248" s="156" t="s">
        <v>280</v>
      </c>
    </row>
    <row r="249" spans="1:47" s="2" customFormat="1" ht="11.25">
      <c r="A249" s="34"/>
      <c r="B249" s="35"/>
      <c r="C249" s="34"/>
      <c r="D249" s="158" t="s">
        <v>141</v>
      </c>
      <c r="E249" s="34"/>
      <c r="F249" s="159" t="s">
        <v>281</v>
      </c>
      <c r="G249" s="34"/>
      <c r="H249" s="34"/>
      <c r="I249" s="160"/>
      <c r="J249" s="34"/>
      <c r="K249" s="34"/>
      <c r="L249" s="35"/>
      <c r="M249" s="161"/>
      <c r="N249" s="162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141</v>
      </c>
      <c r="AU249" s="19" t="s">
        <v>86</v>
      </c>
    </row>
    <row r="250" spans="2:51" s="13" customFormat="1" ht="11.25">
      <c r="B250" s="163"/>
      <c r="D250" s="164" t="s">
        <v>143</v>
      </c>
      <c r="E250" s="165" t="s">
        <v>3</v>
      </c>
      <c r="F250" s="166" t="s">
        <v>282</v>
      </c>
      <c r="H250" s="165" t="s">
        <v>3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5" t="s">
        <v>143</v>
      </c>
      <c r="AU250" s="165" t="s">
        <v>86</v>
      </c>
      <c r="AV250" s="13" t="s">
        <v>80</v>
      </c>
      <c r="AW250" s="13" t="s">
        <v>34</v>
      </c>
      <c r="AX250" s="13" t="s">
        <v>73</v>
      </c>
      <c r="AY250" s="165" t="s">
        <v>131</v>
      </c>
    </row>
    <row r="251" spans="2:51" s="13" customFormat="1" ht="11.25">
      <c r="B251" s="163"/>
      <c r="D251" s="164" t="s">
        <v>143</v>
      </c>
      <c r="E251" s="165" t="s">
        <v>3</v>
      </c>
      <c r="F251" s="166" t="s">
        <v>283</v>
      </c>
      <c r="H251" s="165" t="s">
        <v>3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143</v>
      </c>
      <c r="AU251" s="165" t="s">
        <v>86</v>
      </c>
      <c r="AV251" s="13" t="s">
        <v>80</v>
      </c>
      <c r="AW251" s="13" t="s">
        <v>34</v>
      </c>
      <c r="AX251" s="13" t="s">
        <v>73</v>
      </c>
      <c r="AY251" s="165" t="s">
        <v>131</v>
      </c>
    </row>
    <row r="252" spans="2:51" s="14" customFormat="1" ht="11.25">
      <c r="B252" s="171"/>
      <c r="D252" s="164" t="s">
        <v>143</v>
      </c>
      <c r="E252" s="172" t="s">
        <v>3</v>
      </c>
      <c r="F252" s="173" t="s">
        <v>284</v>
      </c>
      <c r="H252" s="174">
        <v>6.32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143</v>
      </c>
      <c r="AU252" s="172" t="s">
        <v>86</v>
      </c>
      <c r="AV252" s="14" t="s">
        <v>86</v>
      </c>
      <c r="AW252" s="14" t="s">
        <v>34</v>
      </c>
      <c r="AX252" s="14" t="s">
        <v>80</v>
      </c>
      <c r="AY252" s="172" t="s">
        <v>131</v>
      </c>
    </row>
    <row r="253" spans="1:65" s="2" customFormat="1" ht="16.5" customHeight="1">
      <c r="A253" s="34"/>
      <c r="B253" s="144"/>
      <c r="C253" s="145" t="s">
        <v>285</v>
      </c>
      <c r="D253" s="145" t="s">
        <v>134</v>
      </c>
      <c r="E253" s="146" t="s">
        <v>207</v>
      </c>
      <c r="F253" s="147" t="s">
        <v>208</v>
      </c>
      <c r="G253" s="148" t="s">
        <v>137</v>
      </c>
      <c r="H253" s="149">
        <v>14.853</v>
      </c>
      <c r="I253" s="150"/>
      <c r="J253" s="151">
        <f>ROUND(I253*H253,2)</f>
        <v>0</v>
      </c>
      <c r="K253" s="147" t="s">
        <v>138</v>
      </c>
      <c r="L253" s="35"/>
      <c r="M253" s="152" t="s">
        <v>3</v>
      </c>
      <c r="N253" s="153" t="s">
        <v>45</v>
      </c>
      <c r="O253" s="55"/>
      <c r="P253" s="154">
        <f>O253*H253</f>
        <v>0</v>
      </c>
      <c r="Q253" s="154">
        <v>0</v>
      </c>
      <c r="R253" s="154">
        <f>Q253*H253</f>
        <v>0</v>
      </c>
      <c r="S253" s="154">
        <v>0</v>
      </c>
      <c r="T253" s="155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6" t="s">
        <v>139</v>
      </c>
      <c r="AT253" s="156" t="s">
        <v>134</v>
      </c>
      <c r="AU253" s="156" t="s">
        <v>86</v>
      </c>
      <c r="AY253" s="19" t="s">
        <v>131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9" t="s">
        <v>86</v>
      </c>
      <c r="BK253" s="157">
        <f>ROUND(I253*H253,2)</f>
        <v>0</v>
      </c>
      <c r="BL253" s="19" t="s">
        <v>139</v>
      </c>
      <c r="BM253" s="156" t="s">
        <v>286</v>
      </c>
    </row>
    <row r="254" spans="1:47" s="2" customFormat="1" ht="11.25">
      <c r="A254" s="34"/>
      <c r="B254" s="35"/>
      <c r="C254" s="34"/>
      <c r="D254" s="158" t="s">
        <v>141</v>
      </c>
      <c r="E254" s="34"/>
      <c r="F254" s="159" t="s">
        <v>210</v>
      </c>
      <c r="G254" s="34"/>
      <c r="H254" s="34"/>
      <c r="I254" s="160"/>
      <c r="J254" s="34"/>
      <c r="K254" s="34"/>
      <c r="L254" s="35"/>
      <c r="M254" s="161"/>
      <c r="N254" s="162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141</v>
      </c>
      <c r="AU254" s="19" t="s">
        <v>86</v>
      </c>
    </row>
    <row r="255" spans="2:51" s="14" customFormat="1" ht="11.25">
      <c r="B255" s="171"/>
      <c r="D255" s="164" t="s">
        <v>143</v>
      </c>
      <c r="E255" s="172" t="s">
        <v>3</v>
      </c>
      <c r="F255" s="173" t="s">
        <v>287</v>
      </c>
      <c r="H255" s="174">
        <v>13.905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143</v>
      </c>
      <c r="AU255" s="172" t="s">
        <v>86</v>
      </c>
      <c r="AV255" s="14" t="s">
        <v>86</v>
      </c>
      <c r="AW255" s="14" t="s">
        <v>34</v>
      </c>
      <c r="AX255" s="14" t="s">
        <v>73</v>
      </c>
      <c r="AY255" s="172" t="s">
        <v>131</v>
      </c>
    </row>
    <row r="256" spans="2:51" s="14" customFormat="1" ht="11.25">
      <c r="B256" s="171"/>
      <c r="D256" s="164" t="s">
        <v>143</v>
      </c>
      <c r="E256" s="172" t="s">
        <v>3</v>
      </c>
      <c r="F256" s="173" t="s">
        <v>288</v>
      </c>
      <c r="H256" s="174">
        <v>0.948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143</v>
      </c>
      <c r="AU256" s="172" t="s">
        <v>86</v>
      </c>
      <c r="AV256" s="14" t="s">
        <v>86</v>
      </c>
      <c r="AW256" s="14" t="s">
        <v>34</v>
      </c>
      <c r="AX256" s="14" t="s">
        <v>73</v>
      </c>
      <c r="AY256" s="172" t="s">
        <v>131</v>
      </c>
    </row>
    <row r="257" spans="2:51" s="16" customFormat="1" ht="11.25">
      <c r="B257" s="187"/>
      <c r="D257" s="164" t="s">
        <v>143</v>
      </c>
      <c r="E257" s="188" t="s">
        <v>3</v>
      </c>
      <c r="F257" s="189" t="s">
        <v>159</v>
      </c>
      <c r="H257" s="190">
        <v>14.853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143</v>
      </c>
      <c r="AU257" s="188" t="s">
        <v>86</v>
      </c>
      <c r="AV257" s="16" t="s">
        <v>139</v>
      </c>
      <c r="AW257" s="16" t="s">
        <v>34</v>
      </c>
      <c r="AX257" s="16" t="s">
        <v>80</v>
      </c>
      <c r="AY257" s="188" t="s">
        <v>131</v>
      </c>
    </row>
    <row r="258" spans="1:65" s="2" customFormat="1" ht="16.5" customHeight="1">
      <c r="A258" s="34"/>
      <c r="B258" s="144"/>
      <c r="C258" s="145" t="s">
        <v>289</v>
      </c>
      <c r="D258" s="145" t="s">
        <v>134</v>
      </c>
      <c r="E258" s="146" t="s">
        <v>290</v>
      </c>
      <c r="F258" s="147" t="s">
        <v>291</v>
      </c>
      <c r="G258" s="148" t="s">
        <v>261</v>
      </c>
      <c r="H258" s="149">
        <v>276.82</v>
      </c>
      <c r="I258" s="150"/>
      <c r="J258" s="151">
        <f>ROUND(I258*H258,2)</f>
        <v>0</v>
      </c>
      <c r="K258" s="147" t="s">
        <v>138</v>
      </c>
      <c r="L258" s="35"/>
      <c r="M258" s="152" t="s">
        <v>3</v>
      </c>
      <c r="N258" s="153" t="s">
        <v>45</v>
      </c>
      <c r="O258" s="55"/>
      <c r="P258" s="154">
        <f>O258*H258</f>
        <v>0</v>
      </c>
      <c r="Q258" s="154">
        <v>0.0015</v>
      </c>
      <c r="R258" s="154">
        <f>Q258*H258</f>
        <v>0.41523</v>
      </c>
      <c r="S258" s="154">
        <v>0</v>
      </c>
      <c r="T258" s="155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56" t="s">
        <v>139</v>
      </c>
      <c r="AT258" s="156" t="s">
        <v>134</v>
      </c>
      <c r="AU258" s="156" t="s">
        <v>86</v>
      </c>
      <c r="AY258" s="19" t="s">
        <v>131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9" t="s">
        <v>86</v>
      </c>
      <c r="BK258" s="157">
        <f>ROUND(I258*H258,2)</f>
        <v>0</v>
      </c>
      <c r="BL258" s="19" t="s">
        <v>139</v>
      </c>
      <c r="BM258" s="156" t="s">
        <v>292</v>
      </c>
    </row>
    <row r="259" spans="1:47" s="2" customFormat="1" ht="11.25">
      <c r="A259" s="34"/>
      <c r="B259" s="35"/>
      <c r="C259" s="34"/>
      <c r="D259" s="158" t="s">
        <v>141</v>
      </c>
      <c r="E259" s="34"/>
      <c r="F259" s="159" t="s">
        <v>293</v>
      </c>
      <c r="G259" s="34"/>
      <c r="H259" s="34"/>
      <c r="I259" s="160"/>
      <c r="J259" s="34"/>
      <c r="K259" s="34"/>
      <c r="L259" s="35"/>
      <c r="M259" s="161"/>
      <c r="N259" s="162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141</v>
      </c>
      <c r="AU259" s="19" t="s">
        <v>86</v>
      </c>
    </row>
    <row r="260" spans="2:51" s="13" customFormat="1" ht="11.25">
      <c r="B260" s="163"/>
      <c r="D260" s="164" t="s">
        <v>143</v>
      </c>
      <c r="E260" s="165" t="s">
        <v>3</v>
      </c>
      <c r="F260" s="166" t="s">
        <v>294</v>
      </c>
      <c r="H260" s="165" t="s">
        <v>3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143</v>
      </c>
      <c r="AU260" s="165" t="s">
        <v>86</v>
      </c>
      <c r="AV260" s="13" t="s">
        <v>80</v>
      </c>
      <c r="AW260" s="13" t="s">
        <v>34</v>
      </c>
      <c r="AX260" s="13" t="s">
        <v>73</v>
      </c>
      <c r="AY260" s="165" t="s">
        <v>131</v>
      </c>
    </row>
    <row r="261" spans="2:51" s="13" customFormat="1" ht="11.25">
      <c r="B261" s="163"/>
      <c r="D261" s="164" t="s">
        <v>143</v>
      </c>
      <c r="E261" s="165" t="s">
        <v>3</v>
      </c>
      <c r="F261" s="166" t="s">
        <v>144</v>
      </c>
      <c r="H261" s="165" t="s">
        <v>3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143</v>
      </c>
      <c r="AU261" s="165" t="s">
        <v>86</v>
      </c>
      <c r="AV261" s="13" t="s">
        <v>80</v>
      </c>
      <c r="AW261" s="13" t="s">
        <v>34</v>
      </c>
      <c r="AX261" s="13" t="s">
        <v>73</v>
      </c>
      <c r="AY261" s="165" t="s">
        <v>131</v>
      </c>
    </row>
    <row r="262" spans="2:51" s="13" customFormat="1" ht="11.25">
      <c r="B262" s="163"/>
      <c r="D262" s="164" t="s">
        <v>143</v>
      </c>
      <c r="E262" s="165" t="s">
        <v>3</v>
      </c>
      <c r="F262" s="166" t="s">
        <v>202</v>
      </c>
      <c r="H262" s="165" t="s">
        <v>3</v>
      </c>
      <c r="I262" s="167"/>
      <c r="L262" s="163"/>
      <c r="M262" s="168"/>
      <c r="N262" s="169"/>
      <c r="O262" s="169"/>
      <c r="P262" s="169"/>
      <c r="Q262" s="169"/>
      <c r="R262" s="169"/>
      <c r="S262" s="169"/>
      <c r="T262" s="170"/>
      <c r="AT262" s="165" t="s">
        <v>143</v>
      </c>
      <c r="AU262" s="165" t="s">
        <v>86</v>
      </c>
      <c r="AV262" s="13" t="s">
        <v>80</v>
      </c>
      <c r="AW262" s="13" t="s">
        <v>34</v>
      </c>
      <c r="AX262" s="13" t="s">
        <v>73</v>
      </c>
      <c r="AY262" s="165" t="s">
        <v>131</v>
      </c>
    </row>
    <row r="263" spans="2:51" s="13" customFormat="1" ht="11.25">
      <c r="B263" s="163"/>
      <c r="D263" s="164" t="s">
        <v>143</v>
      </c>
      <c r="E263" s="165" t="s">
        <v>3</v>
      </c>
      <c r="F263" s="166" t="s">
        <v>295</v>
      </c>
      <c r="H263" s="165" t="s">
        <v>3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143</v>
      </c>
      <c r="AU263" s="165" t="s">
        <v>86</v>
      </c>
      <c r="AV263" s="13" t="s">
        <v>80</v>
      </c>
      <c r="AW263" s="13" t="s">
        <v>34</v>
      </c>
      <c r="AX263" s="13" t="s">
        <v>73</v>
      </c>
      <c r="AY263" s="165" t="s">
        <v>131</v>
      </c>
    </row>
    <row r="264" spans="2:51" s="14" customFormat="1" ht="11.25">
      <c r="B264" s="171"/>
      <c r="D264" s="164" t="s">
        <v>143</v>
      </c>
      <c r="E264" s="172" t="s">
        <v>3</v>
      </c>
      <c r="F264" s="173" t="s">
        <v>296</v>
      </c>
      <c r="H264" s="174">
        <v>27.2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143</v>
      </c>
      <c r="AU264" s="172" t="s">
        <v>86</v>
      </c>
      <c r="AV264" s="14" t="s">
        <v>86</v>
      </c>
      <c r="AW264" s="14" t="s">
        <v>34</v>
      </c>
      <c r="AX264" s="14" t="s">
        <v>73</v>
      </c>
      <c r="AY264" s="172" t="s">
        <v>131</v>
      </c>
    </row>
    <row r="265" spans="2:51" s="14" customFormat="1" ht="11.25">
      <c r="B265" s="171"/>
      <c r="D265" s="164" t="s">
        <v>143</v>
      </c>
      <c r="E265" s="172" t="s">
        <v>3</v>
      </c>
      <c r="F265" s="173" t="s">
        <v>297</v>
      </c>
      <c r="H265" s="174">
        <v>24.8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143</v>
      </c>
      <c r="AU265" s="172" t="s">
        <v>86</v>
      </c>
      <c r="AV265" s="14" t="s">
        <v>86</v>
      </c>
      <c r="AW265" s="14" t="s">
        <v>34</v>
      </c>
      <c r="AX265" s="14" t="s">
        <v>73</v>
      </c>
      <c r="AY265" s="172" t="s">
        <v>131</v>
      </c>
    </row>
    <row r="266" spans="2:51" s="14" customFormat="1" ht="11.25">
      <c r="B266" s="171"/>
      <c r="D266" s="164" t="s">
        <v>143</v>
      </c>
      <c r="E266" s="172" t="s">
        <v>3</v>
      </c>
      <c r="F266" s="173" t="s">
        <v>298</v>
      </c>
      <c r="H266" s="174">
        <v>6.2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143</v>
      </c>
      <c r="AU266" s="172" t="s">
        <v>86</v>
      </c>
      <c r="AV266" s="14" t="s">
        <v>86</v>
      </c>
      <c r="AW266" s="14" t="s">
        <v>34</v>
      </c>
      <c r="AX266" s="14" t="s">
        <v>73</v>
      </c>
      <c r="AY266" s="172" t="s">
        <v>131</v>
      </c>
    </row>
    <row r="267" spans="2:51" s="14" customFormat="1" ht="11.25">
      <c r="B267" s="171"/>
      <c r="D267" s="164" t="s">
        <v>143</v>
      </c>
      <c r="E267" s="172" t="s">
        <v>3</v>
      </c>
      <c r="F267" s="173" t="s">
        <v>299</v>
      </c>
      <c r="H267" s="174">
        <v>11.2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143</v>
      </c>
      <c r="AU267" s="172" t="s">
        <v>86</v>
      </c>
      <c r="AV267" s="14" t="s">
        <v>86</v>
      </c>
      <c r="AW267" s="14" t="s">
        <v>34</v>
      </c>
      <c r="AX267" s="14" t="s">
        <v>73</v>
      </c>
      <c r="AY267" s="172" t="s">
        <v>131</v>
      </c>
    </row>
    <row r="268" spans="2:51" s="14" customFormat="1" ht="11.25">
      <c r="B268" s="171"/>
      <c r="D268" s="164" t="s">
        <v>143</v>
      </c>
      <c r="E268" s="172" t="s">
        <v>3</v>
      </c>
      <c r="F268" s="173" t="s">
        <v>300</v>
      </c>
      <c r="H268" s="174">
        <v>10.4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143</v>
      </c>
      <c r="AU268" s="172" t="s">
        <v>86</v>
      </c>
      <c r="AV268" s="14" t="s">
        <v>86</v>
      </c>
      <c r="AW268" s="14" t="s">
        <v>34</v>
      </c>
      <c r="AX268" s="14" t="s">
        <v>73</v>
      </c>
      <c r="AY268" s="172" t="s">
        <v>131</v>
      </c>
    </row>
    <row r="269" spans="2:51" s="14" customFormat="1" ht="11.25">
      <c r="B269" s="171"/>
      <c r="D269" s="164" t="s">
        <v>143</v>
      </c>
      <c r="E269" s="172" t="s">
        <v>3</v>
      </c>
      <c r="F269" s="173" t="s">
        <v>301</v>
      </c>
      <c r="H269" s="174">
        <v>4.52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143</v>
      </c>
      <c r="AU269" s="172" t="s">
        <v>86</v>
      </c>
      <c r="AV269" s="14" t="s">
        <v>86</v>
      </c>
      <c r="AW269" s="14" t="s">
        <v>34</v>
      </c>
      <c r="AX269" s="14" t="s">
        <v>73</v>
      </c>
      <c r="AY269" s="172" t="s">
        <v>131</v>
      </c>
    </row>
    <row r="270" spans="2:51" s="14" customFormat="1" ht="11.25">
      <c r="B270" s="171"/>
      <c r="D270" s="164" t="s">
        <v>143</v>
      </c>
      <c r="E270" s="172" t="s">
        <v>3</v>
      </c>
      <c r="F270" s="173" t="s">
        <v>302</v>
      </c>
      <c r="H270" s="174">
        <v>7.1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143</v>
      </c>
      <c r="AU270" s="172" t="s">
        <v>86</v>
      </c>
      <c r="AV270" s="14" t="s">
        <v>86</v>
      </c>
      <c r="AW270" s="14" t="s">
        <v>34</v>
      </c>
      <c r="AX270" s="14" t="s">
        <v>73</v>
      </c>
      <c r="AY270" s="172" t="s">
        <v>131</v>
      </c>
    </row>
    <row r="271" spans="2:51" s="14" customFormat="1" ht="11.25">
      <c r="B271" s="171"/>
      <c r="D271" s="164" t="s">
        <v>143</v>
      </c>
      <c r="E271" s="172" t="s">
        <v>3</v>
      </c>
      <c r="F271" s="173" t="s">
        <v>303</v>
      </c>
      <c r="H271" s="174">
        <v>6.6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143</v>
      </c>
      <c r="AU271" s="172" t="s">
        <v>86</v>
      </c>
      <c r="AV271" s="14" t="s">
        <v>86</v>
      </c>
      <c r="AW271" s="14" t="s">
        <v>34</v>
      </c>
      <c r="AX271" s="14" t="s">
        <v>73</v>
      </c>
      <c r="AY271" s="172" t="s">
        <v>131</v>
      </c>
    </row>
    <row r="272" spans="2:51" s="14" customFormat="1" ht="11.25">
      <c r="B272" s="171"/>
      <c r="D272" s="164" t="s">
        <v>143</v>
      </c>
      <c r="E272" s="172" t="s">
        <v>3</v>
      </c>
      <c r="F272" s="173" t="s">
        <v>304</v>
      </c>
      <c r="H272" s="174">
        <v>11.54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143</v>
      </c>
      <c r="AU272" s="172" t="s">
        <v>86</v>
      </c>
      <c r="AV272" s="14" t="s">
        <v>86</v>
      </c>
      <c r="AW272" s="14" t="s">
        <v>34</v>
      </c>
      <c r="AX272" s="14" t="s">
        <v>73</v>
      </c>
      <c r="AY272" s="172" t="s">
        <v>131</v>
      </c>
    </row>
    <row r="273" spans="2:51" s="14" customFormat="1" ht="11.25">
      <c r="B273" s="171"/>
      <c r="D273" s="164" t="s">
        <v>143</v>
      </c>
      <c r="E273" s="172" t="s">
        <v>3</v>
      </c>
      <c r="F273" s="173" t="s">
        <v>305</v>
      </c>
      <c r="H273" s="174">
        <v>11.2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143</v>
      </c>
      <c r="AU273" s="172" t="s">
        <v>86</v>
      </c>
      <c r="AV273" s="14" t="s">
        <v>86</v>
      </c>
      <c r="AW273" s="14" t="s">
        <v>34</v>
      </c>
      <c r="AX273" s="14" t="s">
        <v>73</v>
      </c>
      <c r="AY273" s="172" t="s">
        <v>131</v>
      </c>
    </row>
    <row r="274" spans="2:51" s="13" customFormat="1" ht="11.25">
      <c r="B274" s="163"/>
      <c r="D274" s="164" t="s">
        <v>143</v>
      </c>
      <c r="E274" s="165" t="s">
        <v>3</v>
      </c>
      <c r="F274" s="166" t="s">
        <v>306</v>
      </c>
      <c r="H274" s="165" t="s">
        <v>3</v>
      </c>
      <c r="I274" s="167"/>
      <c r="L274" s="163"/>
      <c r="M274" s="168"/>
      <c r="N274" s="169"/>
      <c r="O274" s="169"/>
      <c r="P274" s="169"/>
      <c r="Q274" s="169"/>
      <c r="R274" s="169"/>
      <c r="S274" s="169"/>
      <c r="T274" s="170"/>
      <c r="AT274" s="165" t="s">
        <v>143</v>
      </c>
      <c r="AU274" s="165" t="s">
        <v>86</v>
      </c>
      <c r="AV274" s="13" t="s">
        <v>80</v>
      </c>
      <c r="AW274" s="13" t="s">
        <v>34</v>
      </c>
      <c r="AX274" s="13" t="s">
        <v>73</v>
      </c>
      <c r="AY274" s="165" t="s">
        <v>131</v>
      </c>
    </row>
    <row r="275" spans="2:51" s="14" customFormat="1" ht="11.25">
      <c r="B275" s="171"/>
      <c r="D275" s="164" t="s">
        <v>143</v>
      </c>
      <c r="E275" s="172" t="s">
        <v>3</v>
      </c>
      <c r="F275" s="173" t="s">
        <v>307</v>
      </c>
      <c r="H275" s="174">
        <v>5.6</v>
      </c>
      <c r="I275" s="175"/>
      <c r="L275" s="171"/>
      <c r="M275" s="176"/>
      <c r="N275" s="177"/>
      <c r="O275" s="177"/>
      <c r="P275" s="177"/>
      <c r="Q275" s="177"/>
      <c r="R275" s="177"/>
      <c r="S275" s="177"/>
      <c r="T275" s="178"/>
      <c r="AT275" s="172" t="s">
        <v>143</v>
      </c>
      <c r="AU275" s="172" t="s">
        <v>86</v>
      </c>
      <c r="AV275" s="14" t="s">
        <v>86</v>
      </c>
      <c r="AW275" s="14" t="s">
        <v>34</v>
      </c>
      <c r="AX275" s="14" t="s">
        <v>73</v>
      </c>
      <c r="AY275" s="172" t="s">
        <v>131</v>
      </c>
    </row>
    <row r="276" spans="2:51" s="14" customFormat="1" ht="11.25">
      <c r="B276" s="171"/>
      <c r="D276" s="164" t="s">
        <v>143</v>
      </c>
      <c r="E276" s="172" t="s">
        <v>3</v>
      </c>
      <c r="F276" s="173" t="s">
        <v>308</v>
      </c>
      <c r="H276" s="174">
        <v>6.08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143</v>
      </c>
      <c r="AU276" s="172" t="s">
        <v>86</v>
      </c>
      <c r="AV276" s="14" t="s">
        <v>86</v>
      </c>
      <c r="AW276" s="14" t="s">
        <v>34</v>
      </c>
      <c r="AX276" s="14" t="s">
        <v>73</v>
      </c>
      <c r="AY276" s="172" t="s">
        <v>131</v>
      </c>
    </row>
    <row r="277" spans="2:51" s="14" customFormat="1" ht="11.25">
      <c r="B277" s="171"/>
      <c r="D277" s="164" t="s">
        <v>143</v>
      </c>
      <c r="E277" s="172" t="s">
        <v>3</v>
      </c>
      <c r="F277" s="173" t="s">
        <v>309</v>
      </c>
      <c r="H277" s="174">
        <v>6.28</v>
      </c>
      <c r="I277" s="175"/>
      <c r="L277" s="171"/>
      <c r="M277" s="176"/>
      <c r="N277" s="177"/>
      <c r="O277" s="177"/>
      <c r="P277" s="177"/>
      <c r="Q277" s="177"/>
      <c r="R277" s="177"/>
      <c r="S277" s="177"/>
      <c r="T277" s="178"/>
      <c r="AT277" s="172" t="s">
        <v>143</v>
      </c>
      <c r="AU277" s="172" t="s">
        <v>86</v>
      </c>
      <c r="AV277" s="14" t="s">
        <v>86</v>
      </c>
      <c r="AW277" s="14" t="s">
        <v>34</v>
      </c>
      <c r="AX277" s="14" t="s">
        <v>73</v>
      </c>
      <c r="AY277" s="172" t="s">
        <v>131</v>
      </c>
    </row>
    <row r="278" spans="2:51" s="15" customFormat="1" ht="11.25">
      <c r="B278" s="179"/>
      <c r="D278" s="164" t="s">
        <v>143</v>
      </c>
      <c r="E278" s="180" t="s">
        <v>3</v>
      </c>
      <c r="F278" s="181" t="s">
        <v>154</v>
      </c>
      <c r="H278" s="182">
        <v>138.72</v>
      </c>
      <c r="I278" s="183"/>
      <c r="L278" s="179"/>
      <c r="M278" s="184"/>
      <c r="N278" s="185"/>
      <c r="O278" s="185"/>
      <c r="P278" s="185"/>
      <c r="Q278" s="185"/>
      <c r="R278" s="185"/>
      <c r="S278" s="185"/>
      <c r="T278" s="186"/>
      <c r="AT278" s="180" t="s">
        <v>143</v>
      </c>
      <c r="AU278" s="180" t="s">
        <v>86</v>
      </c>
      <c r="AV278" s="15" t="s">
        <v>132</v>
      </c>
      <c r="AW278" s="15" t="s">
        <v>34</v>
      </c>
      <c r="AX278" s="15" t="s">
        <v>73</v>
      </c>
      <c r="AY278" s="180" t="s">
        <v>131</v>
      </c>
    </row>
    <row r="279" spans="2:51" s="13" customFormat="1" ht="11.25">
      <c r="B279" s="163"/>
      <c r="D279" s="164" t="s">
        <v>143</v>
      </c>
      <c r="E279" s="165" t="s">
        <v>3</v>
      </c>
      <c r="F279" s="166" t="s">
        <v>169</v>
      </c>
      <c r="H279" s="165" t="s">
        <v>3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143</v>
      </c>
      <c r="AU279" s="165" t="s">
        <v>86</v>
      </c>
      <c r="AV279" s="13" t="s">
        <v>80</v>
      </c>
      <c r="AW279" s="13" t="s">
        <v>34</v>
      </c>
      <c r="AX279" s="13" t="s">
        <v>73</v>
      </c>
      <c r="AY279" s="165" t="s">
        <v>131</v>
      </c>
    </row>
    <row r="280" spans="2:51" s="13" customFormat="1" ht="11.25">
      <c r="B280" s="163"/>
      <c r="D280" s="164" t="s">
        <v>143</v>
      </c>
      <c r="E280" s="165" t="s">
        <v>3</v>
      </c>
      <c r="F280" s="166" t="s">
        <v>191</v>
      </c>
      <c r="H280" s="165" t="s">
        <v>3</v>
      </c>
      <c r="I280" s="167"/>
      <c r="L280" s="163"/>
      <c r="M280" s="168"/>
      <c r="N280" s="169"/>
      <c r="O280" s="169"/>
      <c r="P280" s="169"/>
      <c r="Q280" s="169"/>
      <c r="R280" s="169"/>
      <c r="S280" s="169"/>
      <c r="T280" s="170"/>
      <c r="AT280" s="165" t="s">
        <v>143</v>
      </c>
      <c r="AU280" s="165" t="s">
        <v>86</v>
      </c>
      <c r="AV280" s="13" t="s">
        <v>80</v>
      </c>
      <c r="AW280" s="13" t="s">
        <v>34</v>
      </c>
      <c r="AX280" s="13" t="s">
        <v>73</v>
      </c>
      <c r="AY280" s="165" t="s">
        <v>131</v>
      </c>
    </row>
    <row r="281" spans="2:51" s="14" customFormat="1" ht="11.25">
      <c r="B281" s="171"/>
      <c r="D281" s="164" t="s">
        <v>143</v>
      </c>
      <c r="E281" s="172" t="s">
        <v>3</v>
      </c>
      <c r="F281" s="173" t="s">
        <v>310</v>
      </c>
      <c r="H281" s="174">
        <v>43.2</v>
      </c>
      <c r="I281" s="175"/>
      <c r="L281" s="171"/>
      <c r="M281" s="176"/>
      <c r="N281" s="177"/>
      <c r="O281" s="177"/>
      <c r="P281" s="177"/>
      <c r="Q281" s="177"/>
      <c r="R281" s="177"/>
      <c r="S281" s="177"/>
      <c r="T281" s="178"/>
      <c r="AT281" s="172" t="s">
        <v>143</v>
      </c>
      <c r="AU281" s="172" t="s">
        <v>86</v>
      </c>
      <c r="AV281" s="14" t="s">
        <v>86</v>
      </c>
      <c r="AW281" s="14" t="s">
        <v>34</v>
      </c>
      <c r="AX281" s="14" t="s">
        <v>73</v>
      </c>
      <c r="AY281" s="172" t="s">
        <v>131</v>
      </c>
    </row>
    <row r="282" spans="2:51" s="14" customFormat="1" ht="11.25">
      <c r="B282" s="171"/>
      <c r="D282" s="164" t="s">
        <v>143</v>
      </c>
      <c r="E282" s="172" t="s">
        <v>3</v>
      </c>
      <c r="F282" s="173" t="s">
        <v>311</v>
      </c>
      <c r="H282" s="174">
        <v>3.2</v>
      </c>
      <c r="I282" s="175"/>
      <c r="L282" s="171"/>
      <c r="M282" s="176"/>
      <c r="N282" s="177"/>
      <c r="O282" s="177"/>
      <c r="P282" s="177"/>
      <c r="Q282" s="177"/>
      <c r="R282" s="177"/>
      <c r="S282" s="177"/>
      <c r="T282" s="178"/>
      <c r="AT282" s="172" t="s">
        <v>143</v>
      </c>
      <c r="AU282" s="172" t="s">
        <v>86</v>
      </c>
      <c r="AV282" s="14" t="s">
        <v>86</v>
      </c>
      <c r="AW282" s="14" t="s">
        <v>34</v>
      </c>
      <c r="AX282" s="14" t="s">
        <v>73</v>
      </c>
      <c r="AY282" s="172" t="s">
        <v>131</v>
      </c>
    </row>
    <row r="283" spans="2:51" s="14" customFormat="1" ht="11.25">
      <c r="B283" s="171"/>
      <c r="D283" s="164" t="s">
        <v>143</v>
      </c>
      <c r="E283" s="172" t="s">
        <v>3</v>
      </c>
      <c r="F283" s="173" t="s">
        <v>312</v>
      </c>
      <c r="H283" s="174">
        <v>5.2</v>
      </c>
      <c r="I283" s="175"/>
      <c r="L283" s="171"/>
      <c r="M283" s="176"/>
      <c r="N283" s="177"/>
      <c r="O283" s="177"/>
      <c r="P283" s="177"/>
      <c r="Q283" s="177"/>
      <c r="R283" s="177"/>
      <c r="S283" s="177"/>
      <c r="T283" s="178"/>
      <c r="AT283" s="172" t="s">
        <v>143</v>
      </c>
      <c r="AU283" s="172" t="s">
        <v>86</v>
      </c>
      <c r="AV283" s="14" t="s">
        <v>86</v>
      </c>
      <c r="AW283" s="14" t="s">
        <v>34</v>
      </c>
      <c r="AX283" s="14" t="s">
        <v>73</v>
      </c>
      <c r="AY283" s="172" t="s">
        <v>131</v>
      </c>
    </row>
    <row r="284" spans="2:51" s="14" customFormat="1" ht="11.25">
      <c r="B284" s="171"/>
      <c r="D284" s="164" t="s">
        <v>143</v>
      </c>
      <c r="E284" s="172" t="s">
        <v>3</v>
      </c>
      <c r="F284" s="173" t="s">
        <v>313</v>
      </c>
      <c r="H284" s="174">
        <v>3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143</v>
      </c>
      <c r="AU284" s="172" t="s">
        <v>86</v>
      </c>
      <c r="AV284" s="14" t="s">
        <v>86</v>
      </c>
      <c r="AW284" s="14" t="s">
        <v>34</v>
      </c>
      <c r="AX284" s="14" t="s">
        <v>73</v>
      </c>
      <c r="AY284" s="172" t="s">
        <v>131</v>
      </c>
    </row>
    <row r="285" spans="2:51" s="14" customFormat="1" ht="11.25">
      <c r="B285" s="171"/>
      <c r="D285" s="164" t="s">
        <v>143</v>
      </c>
      <c r="E285" s="172" t="s">
        <v>3</v>
      </c>
      <c r="F285" s="173" t="s">
        <v>314</v>
      </c>
      <c r="H285" s="174">
        <v>9.4</v>
      </c>
      <c r="I285" s="175"/>
      <c r="L285" s="171"/>
      <c r="M285" s="176"/>
      <c r="N285" s="177"/>
      <c r="O285" s="177"/>
      <c r="P285" s="177"/>
      <c r="Q285" s="177"/>
      <c r="R285" s="177"/>
      <c r="S285" s="177"/>
      <c r="T285" s="178"/>
      <c r="AT285" s="172" t="s">
        <v>143</v>
      </c>
      <c r="AU285" s="172" t="s">
        <v>86</v>
      </c>
      <c r="AV285" s="14" t="s">
        <v>86</v>
      </c>
      <c r="AW285" s="14" t="s">
        <v>34</v>
      </c>
      <c r="AX285" s="14" t="s">
        <v>73</v>
      </c>
      <c r="AY285" s="172" t="s">
        <v>131</v>
      </c>
    </row>
    <row r="286" spans="2:51" s="14" customFormat="1" ht="11.25">
      <c r="B286" s="171"/>
      <c r="D286" s="164" t="s">
        <v>143</v>
      </c>
      <c r="E286" s="172" t="s">
        <v>3</v>
      </c>
      <c r="F286" s="173" t="s">
        <v>315</v>
      </c>
      <c r="H286" s="174">
        <v>11.4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143</v>
      </c>
      <c r="AU286" s="172" t="s">
        <v>86</v>
      </c>
      <c r="AV286" s="14" t="s">
        <v>86</v>
      </c>
      <c r="AW286" s="14" t="s">
        <v>34</v>
      </c>
      <c r="AX286" s="14" t="s">
        <v>73</v>
      </c>
      <c r="AY286" s="172" t="s">
        <v>131</v>
      </c>
    </row>
    <row r="287" spans="2:51" s="14" customFormat="1" ht="11.25">
      <c r="B287" s="171"/>
      <c r="D287" s="164" t="s">
        <v>143</v>
      </c>
      <c r="E287" s="172" t="s">
        <v>3</v>
      </c>
      <c r="F287" s="173" t="s">
        <v>316</v>
      </c>
      <c r="H287" s="174">
        <v>6.1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143</v>
      </c>
      <c r="AU287" s="172" t="s">
        <v>86</v>
      </c>
      <c r="AV287" s="14" t="s">
        <v>86</v>
      </c>
      <c r="AW287" s="14" t="s">
        <v>34</v>
      </c>
      <c r="AX287" s="14" t="s">
        <v>73</v>
      </c>
      <c r="AY287" s="172" t="s">
        <v>131</v>
      </c>
    </row>
    <row r="288" spans="2:51" s="14" customFormat="1" ht="11.25">
      <c r="B288" s="171"/>
      <c r="D288" s="164" t="s">
        <v>143</v>
      </c>
      <c r="E288" s="172" t="s">
        <v>3</v>
      </c>
      <c r="F288" s="173" t="s">
        <v>317</v>
      </c>
      <c r="H288" s="174">
        <v>5.3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143</v>
      </c>
      <c r="AU288" s="172" t="s">
        <v>86</v>
      </c>
      <c r="AV288" s="14" t="s">
        <v>86</v>
      </c>
      <c r="AW288" s="14" t="s">
        <v>34</v>
      </c>
      <c r="AX288" s="14" t="s">
        <v>73</v>
      </c>
      <c r="AY288" s="172" t="s">
        <v>131</v>
      </c>
    </row>
    <row r="289" spans="2:51" s="14" customFormat="1" ht="11.25">
      <c r="B289" s="171"/>
      <c r="D289" s="164" t="s">
        <v>143</v>
      </c>
      <c r="E289" s="172" t="s">
        <v>3</v>
      </c>
      <c r="F289" s="173" t="s">
        <v>318</v>
      </c>
      <c r="H289" s="174">
        <v>33.6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143</v>
      </c>
      <c r="AU289" s="172" t="s">
        <v>86</v>
      </c>
      <c r="AV289" s="14" t="s">
        <v>86</v>
      </c>
      <c r="AW289" s="14" t="s">
        <v>34</v>
      </c>
      <c r="AX289" s="14" t="s">
        <v>73</v>
      </c>
      <c r="AY289" s="172" t="s">
        <v>131</v>
      </c>
    </row>
    <row r="290" spans="2:51" s="14" customFormat="1" ht="11.25">
      <c r="B290" s="171"/>
      <c r="D290" s="164" t="s">
        <v>143</v>
      </c>
      <c r="E290" s="172" t="s">
        <v>3</v>
      </c>
      <c r="F290" s="173" t="s">
        <v>319</v>
      </c>
      <c r="H290" s="174">
        <v>9.9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143</v>
      </c>
      <c r="AU290" s="172" t="s">
        <v>86</v>
      </c>
      <c r="AV290" s="14" t="s">
        <v>86</v>
      </c>
      <c r="AW290" s="14" t="s">
        <v>34</v>
      </c>
      <c r="AX290" s="14" t="s">
        <v>73</v>
      </c>
      <c r="AY290" s="172" t="s">
        <v>131</v>
      </c>
    </row>
    <row r="291" spans="2:51" s="14" customFormat="1" ht="11.25">
      <c r="B291" s="171"/>
      <c r="D291" s="164" t="s">
        <v>143</v>
      </c>
      <c r="E291" s="172" t="s">
        <v>3</v>
      </c>
      <c r="F291" s="173" t="s">
        <v>320</v>
      </c>
      <c r="H291" s="174">
        <v>7.8</v>
      </c>
      <c r="I291" s="175"/>
      <c r="L291" s="171"/>
      <c r="M291" s="176"/>
      <c r="N291" s="177"/>
      <c r="O291" s="177"/>
      <c r="P291" s="177"/>
      <c r="Q291" s="177"/>
      <c r="R291" s="177"/>
      <c r="S291" s="177"/>
      <c r="T291" s="178"/>
      <c r="AT291" s="172" t="s">
        <v>143</v>
      </c>
      <c r="AU291" s="172" t="s">
        <v>86</v>
      </c>
      <c r="AV291" s="14" t="s">
        <v>86</v>
      </c>
      <c r="AW291" s="14" t="s">
        <v>34</v>
      </c>
      <c r="AX291" s="14" t="s">
        <v>73</v>
      </c>
      <c r="AY291" s="172" t="s">
        <v>131</v>
      </c>
    </row>
    <row r="292" spans="2:51" s="15" customFormat="1" ht="11.25">
      <c r="B292" s="179"/>
      <c r="D292" s="164" t="s">
        <v>143</v>
      </c>
      <c r="E292" s="180" t="s">
        <v>3</v>
      </c>
      <c r="F292" s="181" t="s">
        <v>154</v>
      </c>
      <c r="H292" s="182">
        <v>138.10000000000002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0" t="s">
        <v>143</v>
      </c>
      <c r="AU292" s="180" t="s">
        <v>86</v>
      </c>
      <c r="AV292" s="15" t="s">
        <v>132</v>
      </c>
      <c r="AW292" s="15" t="s">
        <v>34</v>
      </c>
      <c r="AX292" s="15" t="s">
        <v>73</v>
      </c>
      <c r="AY292" s="180" t="s">
        <v>131</v>
      </c>
    </row>
    <row r="293" spans="2:51" s="16" customFormat="1" ht="11.25">
      <c r="B293" s="187"/>
      <c r="D293" s="164" t="s">
        <v>143</v>
      </c>
      <c r="E293" s="188" t="s">
        <v>3</v>
      </c>
      <c r="F293" s="189" t="s">
        <v>159</v>
      </c>
      <c r="H293" s="190">
        <v>276.82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143</v>
      </c>
      <c r="AU293" s="188" t="s">
        <v>86</v>
      </c>
      <c r="AV293" s="16" t="s">
        <v>139</v>
      </c>
      <c r="AW293" s="16" t="s">
        <v>34</v>
      </c>
      <c r="AX293" s="16" t="s">
        <v>80</v>
      </c>
      <c r="AY293" s="188" t="s">
        <v>131</v>
      </c>
    </row>
    <row r="294" spans="1:65" s="2" customFormat="1" ht="24" customHeight="1">
      <c r="A294" s="34"/>
      <c r="B294" s="144"/>
      <c r="C294" s="145" t="s">
        <v>321</v>
      </c>
      <c r="D294" s="145" t="s">
        <v>134</v>
      </c>
      <c r="E294" s="146" t="s">
        <v>322</v>
      </c>
      <c r="F294" s="147" t="s">
        <v>323</v>
      </c>
      <c r="G294" s="148" t="s">
        <v>137</v>
      </c>
      <c r="H294" s="149">
        <v>55.364</v>
      </c>
      <c r="I294" s="150"/>
      <c r="J294" s="151">
        <f>ROUND(I294*H294,2)</f>
        <v>0</v>
      </c>
      <c r="K294" s="147" t="s">
        <v>138</v>
      </c>
      <c r="L294" s="35"/>
      <c r="M294" s="152" t="s">
        <v>3</v>
      </c>
      <c r="N294" s="153" t="s">
        <v>45</v>
      </c>
      <c r="O294" s="55"/>
      <c r="P294" s="154">
        <f>O294*H294</f>
        <v>0</v>
      </c>
      <c r="Q294" s="154">
        <v>0.00014</v>
      </c>
      <c r="R294" s="154">
        <f>Q294*H294</f>
        <v>0.007750959999999999</v>
      </c>
      <c r="S294" s="154">
        <v>0</v>
      </c>
      <c r="T294" s="15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6" t="s">
        <v>139</v>
      </c>
      <c r="AT294" s="156" t="s">
        <v>134</v>
      </c>
      <c r="AU294" s="156" t="s">
        <v>86</v>
      </c>
      <c r="AY294" s="19" t="s">
        <v>131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9" t="s">
        <v>86</v>
      </c>
      <c r="BK294" s="157">
        <f>ROUND(I294*H294,2)</f>
        <v>0</v>
      </c>
      <c r="BL294" s="19" t="s">
        <v>139</v>
      </c>
      <c r="BM294" s="156" t="s">
        <v>324</v>
      </c>
    </row>
    <row r="295" spans="1:47" s="2" customFormat="1" ht="11.25">
      <c r="A295" s="34"/>
      <c r="B295" s="35"/>
      <c r="C295" s="34"/>
      <c r="D295" s="158" t="s">
        <v>141</v>
      </c>
      <c r="E295" s="34"/>
      <c r="F295" s="159" t="s">
        <v>325</v>
      </c>
      <c r="G295" s="34"/>
      <c r="H295" s="34"/>
      <c r="I295" s="160"/>
      <c r="J295" s="34"/>
      <c r="K295" s="34"/>
      <c r="L295" s="35"/>
      <c r="M295" s="161"/>
      <c r="N295" s="162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141</v>
      </c>
      <c r="AU295" s="19" t="s">
        <v>86</v>
      </c>
    </row>
    <row r="296" spans="2:51" s="13" customFormat="1" ht="11.25">
      <c r="B296" s="163"/>
      <c r="D296" s="164" t="s">
        <v>143</v>
      </c>
      <c r="E296" s="165" t="s">
        <v>3</v>
      </c>
      <c r="F296" s="166" t="s">
        <v>326</v>
      </c>
      <c r="H296" s="165" t="s">
        <v>3</v>
      </c>
      <c r="I296" s="167"/>
      <c r="L296" s="163"/>
      <c r="M296" s="168"/>
      <c r="N296" s="169"/>
      <c r="O296" s="169"/>
      <c r="P296" s="169"/>
      <c r="Q296" s="169"/>
      <c r="R296" s="169"/>
      <c r="S296" s="169"/>
      <c r="T296" s="170"/>
      <c r="AT296" s="165" t="s">
        <v>143</v>
      </c>
      <c r="AU296" s="165" t="s">
        <v>86</v>
      </c>
      <c r="AV296" s="13" t="s">
        <v>80</v>
      </c>
      <c r="AW296" s="13" t="s">
        <v>34</v>
      </c>
      <c r="AX296" s="13" t="s">
        <v>73</v>
      </c>
      <c r="AY296" s="165" t="s">
        <v>131</v>
      </c>
    </row>
    <row r="297" spans="2:51" s="13" customFormat="1" ht="11.25">
      <c r="B297" s="163"/>
      <c r="D297" s="164" t="s">
        <v>143</v>
      </c>
      <c r="E297" s="165" t="s">
        <v>3</v>
      </c>
      <c r="F297" s="166" t="s">
        <v>327</v>
      </c>
      <c r="H297" s="165" t="s">
        <v>3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143</v>
      </c>
      <c r="AU297" s="165" t="s">
        <v>86</v>
      </c>
      <c r="AV297" s="13" t="s">
        <v>80</v>
      </c>
      <c r="AW297" s="13" t="s">
        <v>34</v>
      </c>
      <c r="AX297" s="13" t="s">
        <v>73</v>
      </c>
      <c r="AY297" s="165" t="s">
        <v>131</v>
      </c>
    </row>
    <row r="298" spans="2:51" s="14" customFormat="1" ht="11.25">
      <c r="B298" s="171"/>
      <c r="D298" s="164" t="s">
        <v>143</v>
      </c>
      <c r="E298" s="172" t="s">
        <v>3</v>
      </c>
      <c r="F298" s="173" t="s">
        <v>328</v>
      </c>
      <c r="H298" s="174">
        <v>55.364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143</v>
      </c>
      <c r="AU298" s="172" t="s">
        <v>86</v>
      </c>
      <c r="AV298" s="14" t="s">
        <v>86</v>
      </c>
      <c r="AW298" s="14" t="s">
        <v>34</v>
      </c>
      <c r="AX298" s="14" t="s">
        <v>80</v>
      </c>
      <c r="AY298" s="172" t="s">
        <v>131</v>
      </c>
    </row>
    <row r="299" spans="1:65" s="2" customFormat="1" ht="16.5" customHeight="1">
      <c r="A299" s="34"/>
      <c r="B299" s="144"/>
      <c r="C299" s="145" t="s">
        <v>329</v>
      </c>
      <c r="D299" s="145" t="s">
        <v>134</v>
      </c>
      <c r="E299" s="146" t="s">
        <v>330</v>
      </c>
      <c r="F299" s="147" t="s">
        <v>331</v>
      </c>
      <c r="G299" s="148" t="s">
        <v>137</v>
      </c>
      <c r="H299" s="149">
        <v>55.364</v>
      </c>
      <c r="I299" s="150"/>
      <c r="J299" s="151">
        <f>ROUND(I299*H299,2)</f>
        <v>0</v>
      </c>
      <c r="K299" s="147" t="s">
        <v>138</v>
      </c>
      <c r="L299" s="35"/>
      <c r="M299" s="152" t="s">
        <v>3</v>
      </c>
      <c r="N299" s="153" t="s">
        <v>45</v>
      </c>
      <c r="O299" s="55"/>
      <c r="P299" s="154">
        <f>O299*H299</f>
        <v>0</v>
      </c>
      <c r="Q299" s="154">
        <v>0.00098</v>
      </c>
      <c r="R299" s="154">
        <f>Q299*H299</f>
        <v>0.054256719999999994</v>
      </c>
      <c r="S299" s="154">
        <v>0</v>
      </c>
      <c r="T299" s="15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56" t="s">
        <v>139</v>
      </c>
      <c r="AT299" s="156" t="s">
        <v>134</v>
      </c>
      <c r="AU299" s="156" t="s">
        <v>86</v>
      </c>
      <c r="AY299" s="19" t="s">
        <v>131</v>
      </c>
      <c r="BE299" s="157">
        <f>IF(N299="základní",J299,0)</f>
        <v>0</v>
      </c>
      <c r="BF299" s="157">
        <f>IF(N299="snížená",J299,0)</f>
        <v>0</v>
      </c>
      <c r="BG299" s="157">
        <f>IF(N299="zákl. přenesená",J299,0)</f>
        <v>0</v>
      </c>
      <c r="BH299" s="157">
        <f>IF(N299="sníž. přenesená",J299,0)</f>
        <v>0</v>
      </c>
      <c r="BI299" s="157">
        <f>IF(N299="nulová",J299,0)</f>
        <v>0</v>
      </c>
      <c r="BJ299" s="19" t="s">
        <v>86</v>
      </c>
      <c r="BK299" s="157">
        <f>ROUND(I299*H299,2)</f>
        <v>0</v>
      </c>
      <c r="BL299" s="19" t="s">
        <v>139</v>
      </c>
      <c r="BM299" s="156" t="s">
        <v>332</v>
      </c>
    </row>
    <row r="300" spans="1:47" s="2" customFormat="1" ht="11.25">
      <c r="A300" s="34"/>
      <c r="B300" s="35"/>
      <c r="C300" s="34"/>
      <c r="D300" s="158" t="s">
        <v>141</v>
      </c>
      <c r="E300" s="34"/>
      <c r="F300" s="159" t="s">
        <v>333</v>
      </c>
      <c r="G300" s="34"/>
      <c r="H300" s="34"/>
      <c r="I300" s="160"/>
      <c r="J300" s="34"/>
      <c r="K300" s="34"/>
      <c r="L300" s="35"/>
      <c r="M300" s="161"/>
      <c r="N300" s="162"/>
      <c r="O300" s="55"/>
      <c r="P300" s="55"/>
      <c r="Q300" s="55"/>
      <c r="R300" s="55"/>
      <c r="S300" s="55"/>
      <c r="T300" s="56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9" t="s">
        <v>141</v>
      </c>
      <c r="AU300" s="19" t="s">
        <v>86</v>
      </c>
    </row>
    <row r="301" spans="2:51" s="14" customFormat="1" ht="11.25">
      <c r="B301" s="171"/>
      <c r="D301" s="164" t="s">
        <v>143</v>
      </c>
      <c r="E301" s="172" t="s">
        <v>3</v>
      </c>
      <c r="F301" s="173" t="s">
        <v>334</v>
      </c>
      <c r="H301" s="174">
        <v>55.364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143</v>
      </c>
      <c r="AU301" s="172" t="s">
        <v>86</v>
      </c>
      <c r="AV301" s="14" t="s">
        <v>86</v>
      </c>
      <c r="AW301" s="14" t="s">
        <v>34</v>
      </c>
      <c r="AX301" s="14" t="s">
        <v>80</v>
      </c>
      <c r="AY301" s="172" t="s">
        <v>131</v>
      </c>
    </row>
    <row r="302" spans="2:63" s="12" customFormat="1" ht="22.5" customHeight="1">
      <c r="B302" s="131"/>
      <c r="D302" s="132" t="s">
        <v>72</v>
      </c>
      <c r="E302" s="142" t="s">
        <v>277</v>
      </c>
      <c r="F302" s="142" t="s">
        <v>335</v>
      </c>
      <c r="I302" s="134"/>
      <c r="J302" s="143">
        <f>BK302</f>
        <v>0</v>
      </c>
      <c r="L302" s="131"/>
      <c r="M302" s="136"/>
      <c r="N302" s="137"/>
      <c r="O302" s="137"/>
      <c r="P302" s="138">
        <f>SUM(P303:P335)</f>
        <v>0</v>
      </c>
      <c r="Q302" s="137"/>
      <c r="R302" s="138">
        <f>SUM(R303:R335)</f>
        <v>0.04337568</v>
      </c>
      <c r="S302" s="137"/>
      <c r="T302" s="139">
        <f>SUM(T303:T335)</f>
        <v>0.04224</v>
      </c>
      <c r="AR302" s="132" t="s">
        <v>80</v>
      </c>
      <c r="AT302" s="140" t="s">
        <v>72</v>
      </c>
      <c r="AU302" s="140" t="s">
        <v>80</v>
      </c>
      <c r="AY302" s="132" t="s">
        <v>131</v>
      </c>
      <c r="BK302" s="141">
        <f>SUM(BK303:BK335)</f>
        <v>0</v>
      </c>
    </row>
    <row r="303" spans="1:65" s="2" customFormat="1" ht="24" customHeight="1">
      <c r="A303" s="34"/>
      <c r="B303" s="144"/>
      <c r="C303" s="145" t="s">
        <v>336</v>
      </c>
      <c r="D303" s="145" t="s">
        <v>134</v>
      </c>
      <c r="E303" s="146" t="s">
        <v>337</v>
      </c>
      <c r="F303" s="147" t="s">
        <v>338</v>
      </c>
      <c r="G303" s="148" t="s">
        <v>137</v>
      </c>
      <c r="H303" s="149">
        <v>153</v>
      </c>
      <c r="I303" s="150"/>
      <c r="J303" s="151">
        <f>ROUND(I303*H303,2)</f>
        <v>0</v>
      </c>
      <c r="K303" s="147" t="s">
        <v>138</v>
      </c>
      <c r="L303" s="35"/>
      <c r="M303" s="152" t="s">
        <v>3</v>
      </c>
      <c r="N303" s="153" t="s">
        <v>45</v>
      </c>
      <c r="O303" s="55"/>
      <c r="P303" s="154">
        <f>O303*H303</f>
        <v>0</v>
      </c>
      <c r="Q303" s="154">
        <v>4E-05</v>
      </c>
      <c r="R303" s="154">
        <f>Q303*H303</f>
        <v>0.0061200000000000004</v>
      </c>
      <c r="S303" s="154">
        <v>0</v>
      </c>
      <c r="T303" s="155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6" t="s">
        <v>139</v>
      </c>
      <c r="AT303" s="156" t="s">
        <v>134</v>
      </c>
      <c r="AU303" s="156" t="s">
        <v>86</v>
      </c>
      <c r="AY303" s="19" t="s">
        <v>131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9" t="s">
        <v>86</v>
      </c>
      <c r="BK303" s="157">
        <f>ROUND(I303*H303,2)</f>
        <v>0</v>
      </c>
      <c r="BL303" s="19" t="s">
        <v>139</v>
      </c>
      <c r="BM303" s="156" t="s">
        <v>339</v>
      </c>
    </row>
    <row r="304" spans="1:47" s="2" customFormat="1" ht="11.25">
      <c r="A304" s="34"/>
      <c r="B304" s="35"/>
      <c r="C304" s="34"/>
      <c r="D304" s="158" t="s">
        <v>141</v>
      </c>
      <c r="E304" s="34"/>
      <c r="F304" s="159" t="s">
        <v>340</v>
      </c>
      <c r="G304" s="34"/>
      <c r="H304" s="34"/>
      <c r="I304" s="160"/>
      <c r="J304" s="34"/>
      <c r="K304" s="34"/>
      <c r="L304" s="35"/>
      <c r="M304" s="161"/>
      <c r="N304" s="162"/>
      <c r="O304" s="55"/>
      <c r="P304" s="55"/>
      <c r="Q304" s="55"/>
      <c r="R304" s="55"/>
      <c r="S304" s="55"/>
      <c r="T304" s="5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9" t="s">
        <v>141</v>
      </c>
      <c r="AU304" s="19" t="s">
        <v>86</v>
      </c>
    </row>
    <row r="305" spans="2:51" s="13" customFormat="1" ht="11.25">
      <c r="B305" s="163"/>
      <c r="D305" s="164" t="s">
        <v>143</v>
      </c>
      <c r="E305" s="165" t="s">
        <v>3</v>
      </c>
      <c r="F305" s="166" t="s">
        <v>341</v>
      </c>
      <c r="H305" s="165" t="s">
        <v>3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143</v>
      </c>
      <c r="AU305" s="165" t="s">
        <v>86</v>
      </c>
      <c r="AV305" s="13" t="s">
        <v>80</v>
      </c>
      <c r="AW305" s="13" t="s">
        <v>34</v>
      </c>
      <c r="AX305" s="13" t="s">
        <v>73</v>
      </c>
      <c r="AY305" s="165" t="s">
        <v>131</v>
      </c>
    </row>
    <row r="306" spans="2:51" s="13" customFormat="1" ht="11.25">
      <c r="B306" s="163"/>
      <c r="D306" s="164" t="s">
        <v>143</v>
      </c>
      <c r="E306" s="165" t="s">
        <v>3</v>
      </c>
      <c r="F306" s="166" t="s">
        <v>342</v>
      </c>
      <c r="H306" s="165" t="s">
        <v>3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143</v>
      </c>
      <c r="AU306" s="165" t="s">
        <v>86</v>
      </c>
      <c r="AV306" s="13" t="s">
        <v>80</v>
      </c>
      <c r="AW306" s="13" t="s">
        <v>34</v>
      </c>
      <c r="AX306" s="13" t="s">
        <v>73</v>
      </c>
      <c r="AY306" s="165" t="s">
        <v>131</v>
      </c>
    </row>
    <row r="307" spans="2:51" s="13" customFormat="1" ht="11.25">
      <c r="B307" s="163"/>
      <c r="D307" s="164" t="s">
        <v>143</v>
      </c>
      <c r="E307" s="165" t="s">
        <v>3</v>
      </c>
      <c r="F307" s="166" t="s">
        <v>343</v>
      </c>
      <c r="H307" s="165" t="s">
        <v>3</v>
      </c>
      <c r="I307" s="167"/>
      <c r="L307" s="163"/>
      <c r="M307" s="168"/>
      <c r="N307" s="169"/>
      <c r="O307" s="169"/>
      <c r="P307" s="169"/>
      <c r="Q307" s="169"/>
      <c r="R307" s="169"/>
      <c r="S307" s="169"/>
      <c r="T307" s="170"/>
      <c r="AT307" s="165" t="s">
        <v>143</v>
      </c>
      <c r="AU307" s="165" t="s">
        <v>86</v>
      </c>
      <c r="AV307" s="13" t="s">
        <v>80</v>
      </c>
      <c r="AW307" s="13" t="s">
        <v>34</v>
      </c>
      <c r="AX307" s="13" t="s">
        <v>73</v>
      </c>
      <c r="AY307" s="165" t="s">
        <v>131</v>
      </c>
    </row>
    <row r="308" spans="2:51" s="13" customFormat="1" ht="11.25">
      <c r="B308" s="163"/>
      <c r="D308" s="164" t="s">
        <v>143</v>
      </c>
      <c r="E308" s="165" t="s">
        <v>3</v>
      </c>
      <c r="F308" s="166" t="s">
        <v>344</v>
      </c>
      <c r="H308" s="165" t="s">
        <v>3</v>
      </c>
      <c r="I308" s="167"/>
      <c r="L308" s="163"/>
      <c r="M308" s="168"/>
      <c r="N308" s="169"/>
      <c r="O308" s="169"/>
      <c r="P308" s="169"/>
      <c r="Q308" s="169"/>
      <c r="R308" s="169"/>
      <c r="S308" s="169"/>
      <c r="T308" s="170"/>
      <c r="AT308" s="165" t="s">
        <v>143</v>
      </c>
      <c r="AU308" s="165" t="s">
        <v>86</v>
      </c>
      <c r="AV308" s="13" t="s">
        <v>80</v>
      </c>
      <c r="AW308" s="13" t="s">
        <v>34</v>
      </c>
      <c r="AX308" s="13" t="s">
        <v>73</v>
      </c>
      <c r="AY308" s="165" t="s">
        <v>131</v>
      </c>
    </row>
    <row r="309" spans="2:51" s="14" customFormat="1" ht="11.25">
      <c r="B309" s="171"/>
      <c r="D309" s="164" t="s">
        <v>143</v>
      </c>
      <c r="E309" s="172" t="s">
        <v>3</v>
      </c>
      <c r="F309" s="173" t="s">
        <v>345</v>
      </c>
      <c r="H309" s="174">
        <v>51</v>
      </c>
      <c r="I309" s="175"/>
      <c r="L309" s="171"/>
      <c r="M309" s="176"/>
      <c r="N309" s="177"/>
      <c r="O309" s="177"/>
      <c r="P309" s="177"/>
      <c r="Q309" s="177"/>
      <c r="R309" s="177"/>
      <c r="S309" s="177"/>
      <c r="T309" s="178"/>
      <c r="AT309" s="172" t="s">
        <v>143</v>
      </c>
      <c r="AU309" s="172" t="s">
        <v>86</v>
      </c>
      <c r="AV309" s="14" t="s">
        <v>86</v>
      </c>
      <c r="AW309" s="14" t="s">
        <v>34</v>
      </c>
      <c r="AX309" s="14" t="s">
        <v>73</v>
      </c>
      <c r="AY309" s="172" t="s">
        <v>131</v>
      </c>
    </row>
    <row r="310" spans="2:51" s="14" customFormat="1" ht="11.25">
      <c r="B310" s="171"/>
      <c r="D310" s="164" t="s">
        <v>143</v>
      </c>
      <c r="E310" s="172" t="s">
        <v>3</v>
      </c>
      <c r="F310" s="173" t="s">
        <v>346</v>
      </c>
      <c r="H310" s="174">
        <v>87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143</v>
      </c>
      <c r="AU310" s="172" t="s">
        <v>86</v>
      </c>
      <c r="AV310" s="14" t="s">
        <v>86</v>
      </c>
      <c r="AW310" s="14" t="s">
        <v>34</v>
      </c>
      <c r="AX310" s="14" t="s">
        <v>73</v>
      </c>
      <c r="AY310" s="172" t="s">
        <v>131</v>
      </c>
    </row>
    <row r="311" spans="2:51" s="13" customFormat="1" ht="11.25">
      <c r="B311" s="163"/>
      <c r="D311" s="164" t="s">
        <v>143</v>
      </c>
      <c r="E311" s="165" t="s">
        <v>3</v>
      </c>
      <c r="F311" s="166" t="s">
        <v>347</v>
      </c>
      <c r="H311" s="165" t="s">
        <v>3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143</v>
      </c>
      <c r="AU311" s="165" t="s">
        <v>86</v>
      </c>
      <c r="AV311" s="13" t="s">
        <v>80</v>
      </c>
      <c r="AW311" s="13" t="s">
        <v>34</v>
      </c>
      <c r="AX311" s="13" t="s">
        <v>73</v>
      </c>
      <c r="AY311" s="165" t="s">
        <v>131</v>
      </c>
    </row>
    <row r="312" spans="2:51" s="14" customFormat="1" ht="11.25">
      <c r="B312" s="171"/>
      <c r="D312" s="164" t="s">
        <v>143</v>
      </c>
      <c r="E312" s="172" t="s">
        <v>3</v>
      </c>
      <c r="F312" s="173" t="s">
        <v>348</v>
      </c>
      <c r="H312" s="174">
        <v>15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2" t="s">
        <v>143</v>
      </c>
      <c r="AU312" s="172" t="s">
        <v>86</v>
      </c>
      <c r="AV312" s="14" t="s">
        <v>86</v>
      </c>
      <c r="AW312" s="14" t="s">
        <v>34</v>
      </c>
      <c r="AX312" s="14" t="s">
        <v>73</v>
      </c>
      <c r="AY312" s="172" t="s">
        <v>131</v>
      </c>
    </row>
    <row r="313" spans="2:51" s="16" customFormat="1" ht="11.25">
      <c r="B313" s="187"/>
      <c r="D313" s="164" t="s">
        <v>143</v>
      </c>
      <c r="E313" s="188" t="s">
        <v>3</v>
      </c>
      <c r="F313" s="189" t="s">
        <v>159</v>
      </c>
      <c r="H313" s="190">
        <v>153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143</v>
      </c>
      <c r="AU313" s="188" t="s">
        <v>86</v>
      </c>
      <c r="AV313" s="16" t="s">
        <v>139</v>
      </c>
      <c r="AW313" s="16" t="s">
        <v>34</v>
      </c>
      <c r="AX313" s="16" t="s">
        <v>80</v>
      </c>
      <c r="AY313" s="188" t="s">
        <v>131</v>
      </c>
    </row>
    <row r="314" spans="1:65" s="2" customFormat="1" ht="16.5" customHeight="1">
      <c r="A314" s="34"/>
      <c r="B314" s="144"/>
      <c r="C314" s="145" t="s">
        <v>9</v>
      </c>
      <c r="D314" s="145" t="s">
        <v>134</v>
      </c>
      <c r="E314" s="146" t="s">
        <v>349</v>
      </c>
      <c r="F314" s="147" t="s">
        <v>350</v>
      </c>
      <c r="G314" s="148" t="s">
        <v>137</v>
      </c>
      <c r="H314" s="149">
        <v>11.952</v>
      </c>
      <c r="I314" s="150"/>
      <c r="J314" s="151">
        <f>ROUND(I314*H314,2)</f>
        <v>0</v>
      </c>
      <c r="K314" s="147" t="s">
        <v>3</v>
      </c>
      <c r="L314" s="35"/>
      <c r="M314" s="152" t="s">
        <v>3</v>
      </c>
      <c r="N314" s="153" t="s">
        <v>45</v>
      </c>
      <c r="O314" s="55"/>
      <c r="P314" s="154">
        <f>O314*H314</f>
        <v>0</v>
      </c>
      <c r="Q314" s="154">
        <v>0</v>
      </c>
      <c r="R314" s="154">
        <f>Q314*H314</f>
        <v>0</v>
      </c>
      <c r="S314" s="154">
        <v>0</v>
      </c>
      <c r="T314" s="15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56" t="s">
        <v>139</v>
      </c>
      <c r="AT314" s="156" t="s">
        <v>134</v>
      </c>
      <c r="AU314" s="156" t="s">
        <v>86</v>
      </c>
      <c r="AY314" s="19" t="s">
        <v>131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9" t="s">
        <v>86</v>
      </c>
      <c r="BK314" s="157">
        <f>ROUND(I314*H314,2)</f>
        <v>0</v>
      </c>
      <c r="BL314" s="19" t="s">
        <v>139</v>
      </c>
      <c r="BM314" s="156" t="s">
        <v>351</v>
      </c>
    </row>
    <row r="315" spans="2:51" s="13" customFormat="1" ht="11.25">
      <c r="B315" s="163"/>
      <c r="D315" s="164" t="s">
        <v>143</v>
      </c>
      <c r="E315" s="165" t="s">
        <v>3</v>
      </c>
      <c r="F315" s="166" t="s">
        <v>341</v>
      </c>
      <c r="H315" s="165" t="s">
        <v>3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5" t="s">
        <v>143</v>
      </c>
      <c r="AU315" s="165" t="s">
        <v>86</v>
      </c>
      <c r="AV315" s="13" t="s">
        <v>80</v>
      </c>
      <c r="AW315" s="13" t="s">
        <v>34</v>
      </c>
      <c r="AX315" s="13" t="s">
        <v>73</v>
      </c>
      <c r="AY315" s="165" t="s">
        <v>131</v>
      </c>
    </row>
    <row r="316" spans="2:51" s="13" customFormat="1" ht="11.25">
      <c r="B316" s="163"/>
      <c r="D316" s="164" t="s">
        <v>143</v>
      </c>
      <c r="E316" s="165" t="s">
        <v>3</v>
      </c>
      <c r="F316" s="166" t="s">
        <v>342</v>
      </c>
      <c r="H316" s="165" t="s">
        <v>3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143</v>
      </c>
      <c r="AU316" s="165" t="s">
        <v>86</v>
      </c>
      <c r="AV316" s="13" t="s">
        <v>80</v>
      </c>
      <c r="AW316" s="13" t="s">
        <v>34</v>
      </c>
      <c r="AX316" s="13" t="s">
        <v>73</v>
      </c>
      <c r="AY316" s="165" t="s">
        <v>131</v>
      </c>
    </row>
    <row r="317" spans="2:51" s="13" customFormat="1" ht="11.25">
      <c r="B317" s="163"/>
      <c r="D317" s="164" t="s">
        <v>143</v>
      </c>
      <c r="E317" s="165" t="s">
        <v>3</v>
      </c>
      <c r="F317" s="166" t="s">
        <v>144</v>
      </c>
      <c r="H317" s="165" t="s">
        <v>3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143</v>
      </c>
      <c r="AU317" s="165" t="s">
        <v>86</v>
      </c>
      <c r="AV317" s="13" t="s">
        <v>80</v>
      </c>
      <c r="AW317" s="13" t="s">
        <v>34</v>
      </c>
      <c r="AX317" s="13" t="s">
        <v>73</v>
      </c>
      <c r="AY317" s="165" t="s">
        <v>131</v>
      </c>
    </row>
    <row r="318" spans="2:51" s="14" customFormat="1" ht="11.25">
      <c r="B318" s="171"/>
      <c r="D318" s="164" t="s">
        <v>143</v>
      </c>
      <c r="E318" s="172" t="s">
        <v>3</v>
      </c>
      <c r="F318" s="173" t="s">
        <v>352</v>
      </c>
      <c r="H318" s="174">
        <v>9.84</v>
      </c>
      <c r="I318" s="175"/>
      <c r="L318" s="171"/>
      <c r="M318" s="176"/>
      <c r="N318" s="177"/>
      <c r="O318" s="177"/>
      <c r="P318" s="177"/>
      <c r="Q318" s="177"/>
      <c r="R318" s="177"/>
      <c r="S318" s="177"/>
      <c r="T318" s="178"/>
      <c r="AT318" s="172" t="s">
        <v>143</v>
      </c>
      <c r="AU318" s="172" t="s">
        <v>86</v>
      </c>
      <c r="AV318" s="14" t="s">
        <v>86</v>
      </c>
      <c r="AW318" s="14" t="s">
        <v>34</v>
      </c>
      <c r="AX318" s="14" t="s">
        <v>73</v>
      </c>
      <c r="AY318" s="172" t="s">
        <v>131</v>
      </c>
    </row>
    <row r="319" spans="2:51" s="14" customFormat="1" ht="11.25">
      <c r="B319" s="171"/>
      <c r="D319" s="164" t="s">
        <v>143</v>
      </c>
      <c r="E319" s="172" t="s">
        <v>3</v>
      </c>
      <c r="F319" s="173" t="s">
        <v>353</v>
      </c>
      <c r="H319" s="174">
        <v>2.112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143</v>
      </c>
      <c r="AU319" s="172" t="s">
        <v>86</v>
      </c>
      <c r="AV319" s="14" t="s">
        <v>86</v>
      </c>
      <c r="AW319" s="14" t="s">
        <v>34</v>
      </c>
      <c r="AX319" s="14" t="s">
        <v>73</v>
      </c>
      <c r="AY319" s="172" t="s">
        <v>131</v>
      </c>
    </row>
    <row r="320" spans="2:51" s="16" customFormat="1" ht="11.25">
      <c r="B320" s="187"/>
      <c r="D320" s="164" t="s">
        <v>143</v>
      </c>
      <c r="E320" s="188" t="s">
        <v>3</v>
      </c>
      <c r="F320" s="189" t="s">
        <v>159</v>
      </c>
      <c r="H320" s="190">
        <v>11.952</v>
      </c>
      <c r="I320" s="191"/>
      <c r="L320" s="187"/>
      <c r="M320" s="192"/>
      <c r="N320" s="193"/>
      <c r="O320" s="193"/>
      <c r="P320" s="193"/>
      <c r="Q320" s="193"/>
      <c r="R320" s="193"/>
      <c r="S320" s="193"/>
      <c r="T320" s="194"/>
      <c r="AT320" s="188" t="s">
        <v>143</v>
      </c>
      <c r="AU320" s="188" t="s">
        <v>86</v>
      </c>
      <c r="AV320" s="16" t="s">
        <v>139</v>
      </c>
      <c r="AW320" s="16" t="s">
        <v>34</v>
      </c>
      <c r="AX320" s="16" t="s">
        <v>80</v>
      </c>
      <c r="AY320" s="188" t="s">
        <v>131</v>
      </c>
    </row>
    <row r="321" spans="1:65" s="2" customFormat="1" ht="24" customHeight="1">
      <c r="A321" s="34"/>
      <c r="B321" s="144"/>
      <c r="C321" s="145" t="s">
        <v>354</v>
      </c>
      <c r="D321" s="145" t="s">
        <v>134</v>
      </c>
      <c r="E321" s="146" t="s">
        <v>355</v>
      </c>
      <c r="F321" s="147" t="s">
        <v>356</v>
      </c>
      <c r="G321" s="148" t="s">
        <v>137</v>
      </c>
      <c r="H321" s="149">
        <v>2.112</v>
      </c>
      <c r="I321" s="150"/>
      <c r="J321" s="151">
        <f>ROUND(I321*H321,2)</f>
        <v>0</v>
      </c>
      <c r="K321" s="147" t="s">
        <v>138</v>
      </c>
      <c r="L321" s="35"/>
      <c r="M321" s="152" t="s">
        <v>3</v>
      </c>
      <c r="N321" s="153" t="s">
        <v>45</v>
      </c>
      <c r="O321" s="55"/>
      <c r="P321" s="154">
        <f>O321*H321</f>
        <v>0</v>
      </c>
      <c r="Q321" s="154">
        <v>0.01764</v>
      </c>
      <c r="R321" s="154">
        <f>Q321*H321</f>
        <v>0.03725568</v>
      </c>
      <c r="S321" s="154">
        <v>0.02</v>
      </c>
      <c r="T321" s="155">
        <f>S321*H321</f>
        <v>0.04224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139</v>
      </c>
      <c r="AT321" s="156" t="s">
        <v>134</v>
      </c>
      <c r="AU321" s="156" t="s">
        <v>86</v>
      </c>
      <c r="AY321" s="19" t="s">
        <v>131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9" t="s">
        <v>86</v>
      </c>
      <c r="BK321" s="157">
        <f>ROUND(I321*H321,2)</f>
        <v>0</v>
      </c>
      <c r="BL321" s="19" t="s">
        <v>139</v>
      </c>
      <c r="BM321" s="156" t="s">
        <v>357</v>
      </c>
    </row>
    <row r="322" spans="1:47" s="2" customFormat="1" ht="11.25">
      <c r="A322" s="34"/>
      <c r="B322" s="35"/>
      <c r="C322" s="34"/>
      <c r="D322" s="158" t="s">
        <v>141</v>
      </c>
      <c r="E322" s="34"/>
      <c r="F322" s="159" t="s">
        <v>358</v>
      </c>
      <c r="G322" s="34"/>
      <c r="H322" s="34"/>
      <c r="I322" s="160"/>
      <c r="J322" s="34"/>
      <c r="K322" s="34"/>
      <c r="L322" s="35"/>
      <c r="M322" s="161"/>
      <c r="N322" s="162"/>
      <c r="O322" s="55"/>
      <c r="P322" s="55"/>
      <c r="Q322" s="55"/>
      <c r="R322" s="55"/>
      <c r="S322" s="55"/>
      <c r="T322" s="56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141</v>
      </c>
      <c r="AU322" s="19" t="s">
        <v>86</v>
      </c>
    </row>
    <row r="323" spans="2:51" s="13" customFormat="1" ht="11.25">
      <c r="B323" s="163"/>
      <c r="D323" s="164" t="s">
        <v>143</v>
      </c>
      <c r="E323" s="165" t="s">
        <v>3</v>
      </c>
      <c r="F323" s="166" t="s">
        <v>359</v>
      </c>
      <c r="H323" s="165" t="s">
        <v>3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5" t="s">
        <v>143</v>
      </c>
      <c r="AU323" s="165" t="s">
        <v>86</v>
      </c>
      <c r="AV323" s="13" t="s">
        <v>80</v>
      </c>
      <c r="AW323" s="13" t="s">
        <v>34</v>
      </c>
      <c r="AX323" s="13" t="s">
        <v>73</v>
      </c>
      <c r="AY323" s="165" t="s">
        <v>131</v>
      </c>
    </row>
    <row r="324" spans="2:51" s="13" customFormat="1" ht="11.25">
      <c r="B324" s="163"/>
      <c r="D324" s="164" t="s">
        <v>143</v>
      </c>
      <c r="E324" s="165" t="s">
        <v>3</v>
      </c>
      <c r="F324" s="166" t="s">
        <v>144</v>
      </c>
      <c r="H324" s="165" t="s">
        <v>3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5" t="s">
        <v>143</v>
      </c>
      <c r="AU324" s="165" t="s">
        <v>86</v>
      </c>
      <c r="AV324" s="13" t="s">
        <v>80</v>
      </c>
      <c r="AW324" s="13" t="s">
        <v>34</v>
      </c>
      <c r="AX324" s="13" t="s">
        <v>73</v>
      </c>
      <c r="AY324" s="165" t="s">
        <v>131</v>
      </c>
    </row>
    <row r="325" spans="2:51" s="14" customFormat="1" ht="11.25">
      <c r="B325" s="171"/>
      <c r="D325" s="164" t="s">
        <v>143</v>
      </c>
      <c r="E325" s="172" t="s">
        <v>3</v>
      </c>
      <c r="F325" s="173" t="s">
        <v>353</v>
      </c>
      <c r="H325" s="174">
        <v>2.112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2" t="s">
        <v>143</v>
      </c>
      <c r="AU325" s="172" t="s">
        <v>86</v>
      </c>
      <c r="AV325" s="14" t="s">
        <v>86</v>
      </c>
      <c r="AW325" s="14" t="s">
        <v>34</v>
      </c>
      <c r="AX325" s="14" t="s">
        <v>80</v>
      </c>
      <c r="AY325" s="172" t="s">
        <v>131</v>
      </c>
    </row>
    <row r="326" spans="1:65" s="2" customFormat="1" ht="21.75" customHeight="1">
      <c r="A326" s="34"/>
      <c r="B326" s="144"/>
      <c r="C326" s="145" t="s">
        <v>360</v>
      </c>
      <c r="D326" s="145" t="s">
        <v>134</v>
      </c>
      <c r="E326" s="146" t="s">
        <v>361</v>
      </c>
      <c r="F326" s="147" t="s">
        <v>362</v>
      </c>
      <c r="G326" s="148" t="s">
        <v>137</v>
      </c>
      <c r="H326" s="149">
        <v>220</v>
      </c>
      <c r="I326" s="150"/>
      <c r="J326" s="151">
        <f>ROUND(I326*H326,2)</f>
        <v>0</v>
      </c>
      <c r="K326" s="147" t="s">
        <v>138</v>
      </c>
      <c r="L326" s="35"/>
      <c r="M326" s="152" t="s">
        <v>3</v>
      </c>
      <c r="N326" s="153" t="s">
        <v>45</v>
      </c>
      <c r="O326" s="55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139</v>
      </c>
      <c r="AT326" s="156" t="s">
        <v>134</v>
      </c>
      <c r="AU326" s="156" t="s">
        <v>86</v>
      </c>
      <c r="AY326" s="19" t="s">
        <v>131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9" t="s">
        <v>86</v>
      </c>
      <c r="BK326" s="157">
        <f>ROUND(I326*H326,2)</f>
        <v>0</v>
      </c>
      <c r="BL326" s="19" t="s">
        <v>139</v>
      </c>
      <c r="BM326" s="156" t="s">
        <v>363</v>
      </c>
    </row>
    <row r="327" spans="1:47" s="2" customFormat="1" ht="11.25">
      <c r="A327" s="34"/>
      <c r="B327" s="35"/>
      <c r="C327" s="34"/>
      <c r="D327" s="158" t="s">
        <v>141</v>
      </c>
      <c r="E327" s="34"/>
      <c r="F327" s="159" t="s">
        <v>364</v>
      </c>
      <c r="G327" s="34"/>
      <c r="H327" s="34"/>
      <c r="I327" s="160"/>
      <c r="J327" s="34"/>
      <c r="K327" s="34"/>
      <c r="L327" s="35"/>
      <c r="M327" s="161"/>
      <c r="N327" s="162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141</v>
      </c>
      <c r="AU327" s="19" t="s">
        <v>86</v>
      </c>
    </row>
    <row r="328" spans="2:51" s="13" customFormat="1" ht="11.25">
      <c r="B328" s="163"/>
      <c r="D328" s="164" t="s">
        <v>143</v>
      </c>
      <c r="E328" s="165" t="s">
        <v>3</v>
      </c>
      <c r="F328" s="166" t="s">
        <v>365</v>
      </c>
      <c r="H328" s="165" t="s">
        <v>3</v>
      </c>
      <c r="I328" s="167"/>
      <c r="L328" s="163"/>
      <c r="M328" s="168"/>
      <c r="N328" s="169"/>
      <c r="O328" s="169"/>
      <c r="P328" s="169"/>
      <c r="Q328" s="169"/>
      <c r="R328" s="169"/>
      <c r="S328" s="169"/>
      <c r="T328" s="170"/>
      <c r="AT328" s="165" t="s">
        <v>143</v>
      </c>
      <c r="AU328" s="165" t="s">
        <v>86</v>
      </c>
      <c r="AV328" s="13" t="s">
        <v>80</v>
      </c>
      <c r="AW328" s="13" t="s">
        <v>34</v>
      </c>
      <c r="AX328" s="13" t="s">
        <v>73</v>
      </c>
      <c r="AY328" s="165" t="s">
        <v>131</v>
      </c>
    </row>
    <row r="329" spans="2:51" s="14" customFormat="1" ht="11.25">
      <c r="B329" s="171"/>
      <c r="D329" s="164" t="s">
        <v>143</v>
      </c>
      <c r="E329" s="172" t="s">
        <v>3</v>
      </c>
      <c r="F329" s="173" t="s">
        <v>366</v>
      </c>
      <c r="H329" s="174">
        <v>220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143</v>
      </c>
      <c r="AU329" s="172" t="s">
        <v>86</v>
      </c>
      <c r="AV329" s="14" t="s">
        <v>86</v>
      </c>
      <c r="AW329" s="14" t="s">
        <v>34</v>
      </c>
      <c r="AX329" s="14" t="s">
        <v>73</v>
      </c>
      <c r="AY329" s="172" t="s">
        <v>131</v>
      </c>
    </row>
    <row r="330" spans="2:51" s="16" customFormat="1" ht="11.25">
      <c r="B330" s="187"/>
      <c r="D330" s="164" t="s">
        <v>143</v>
      </c>
      <c r="E330" s="188" t="s">
        <v>3</v>
      </c>
      <c r="F330" s="189" t="s">
        <v>159</v>
      </c>
      <c r="H330" s="190">
        <v>220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143</v>
      </c>
      <c r="AU330" s="188" t="s">
        <v>86</v>
      </c>
      <c r="AV330" s="16" t="s">
        <v>139</v>
      </c>
      <c r="AW330" s="16" t="s">
        <v>34</v>
      </c>
      <c r="AX330" s="16" t="s">
        <v>80</v>
      </c>
      <c r="AY330" s="188" t="s">
        <v>131</v>
      </c>
    </row>
    <row r="331" spans="1:65" s="2" customFormat="1" ht="24" customHeight="1">
      <c r="A331" s="34"/>
      <c r="B331" s="144"/>
      <c r="C331" s="145" t="s">
        <v>367</v>
      </c>
      <c r="D331" s="145" t="s">
        <v>134</v>
      </c>
      <c r="E331" s="146" t="s">
        <v>368</v>
      </c>
      <c r="F331" s="147" t="s">
        <v>369</v>
      </c>
      <c r="G331" s="148" t="s">
        <v>137</v>
      </c>
      <c r="H331" s="149">
        <v>150</v>
      </c>
      <c r="I331" s="150"/>
      <c r="J331" s="151">
        <f>ROUND(I331*H331,2)</f>
        <v>0</v>
      </c>
      <c r="K331" s="147" t="s">
        <v>138</v>
      </c>
      <c r="L331" s="35"/>
      <c r="M331" s="152" t="s">
        <v>3</v>
      </c>
      <c r="N331" s="153" t="s">
        <v>45</v>
      </c>
      <c r="O331" s="55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6" t="s">
        <v>139</v>
      </c>
      <c r="AT331" s="156" t="s">
        <v>134</v>
      </c>
      <c r="AU331" s="156" t="s">
        <v>86</v>
      </c>
      <c r="AY331" s="19" t="s">
        <v>131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9" t="s">
        <v>86</v>
      </c>
      <c r="BK331" s="157">
        <f>ROUND(I331*H331,2)</f>
        <v>0</v>
      </c>
      <c r="BL331" s="19" t="s">
        <v>139</v>
      </c>
      <c r="BM331" s="156" t="s">
        <v>370</v>
      </c>
    </row>
    <row r="332" spans="1:47" s="2" customFormat="1" ht="11.25">
      <c r="A332" s="34"/>
      <c r="B332" s="35"/>
      <c r="C332" s="34"/>
      <c r="D332" s="158" t="s">
        <v>141</v>
      </c>
      <c r="E332" s="34"/>
      <c r="F332" s="159" t="s">
        <v>371</v>
      </c>
      <c r="G332" s="34"/>
      <c r="H332" s="34"/>
      <c r="I332" s="160"/>
      <c r="J332" s="34"/>
      <c r="K332" s="34"/>
      <c r="L332" s="35"/>
      <c r="M332" s="161"/>
      <c r="N332" s="162"/>
      <c r="O332" s="55"/>
      <c r="P332" s="55"/>
      <c r="Q332" s="55"/>
      <c r="R332" s="55"/>
      <c r="S332" s="55"/>
      <c r="T332" s="56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9" t="s">
        <v>141</v>
      </c>
      <c r="AU332" s="19" t="s">
        <v>86</v>
      </c>
    </row>
    <row r="333" spans="2:51" s="13" customFormat="1" ht="11.25">
      <c r="B333" s="163"/>
      <c r="D333" s="164" t="s">
        <v>143</v>
      </c>
      <c r="E333" s="165" t="s">
        <v>3</v>
      </c>
      <c r="F333" s="166" t="s">
        <v>372</v>
      </c>
      <c r="H333" s="165" t="s">
        <v>3</v>
      </c>
      <c r="I333" s="167"/>
      <c r="L333" s="163"/>
      <c r="M333" s="168"/>
      <c r="N333" s="169"/>
      <c r="O333" s="169"/>
      <c r="P333" s="169"/>
      <c r="Q333" s="169"/>
      <c r="R333" s="169"/>
      <c r="S333" s="169"/>
      <c r="T333" s="170"/>
      <c r="AT333" s="165" t="s">
        <v>143</v>
      </c>
      <c r="AU333" s="165" t="s">
        <v>86</v>
      </c>
      <c r="AV333" s="13" t="s">
        <v>80</v>
      </c>
      <c r="AW333" s="13" t="s">
        <v>34</v>
      </c>
      <c r="AX333" s="13" t="s">
        <v>73</v>
      </c>
      <c r="AY333" s="165" t="s">
        <v>131</v>
      </c>
    </row>
    <row r="334" spans="2:51" s="14" customFormat="1" ht="11.25">
      <c r="B334" s="171"/>
      <c r="D334" s="164" t="s">
        <v>143</v>
      </c>
      <c r="E334" s="172" t="s">
        <v>3</v>
      </c>
      <c r="F334" s="173" t="s">
        <v>373</v>
      </c>
      <c r="H334" s="174">
        <v>150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2" t="s">
        <v>143</v>
      </c>
      <c r="AU334" s="172" t="s">
        <v>86</v>
      </c>
      <c r="AV334" s="14" t="s">
        <v>86</v>
      </c>
      <c r="AW334" s="14" t="s">
        <v>34</v>
      </c>
      <c r="AX334" s="14" t="s">
        <v>73</v>
      </c>
      <c r="AY334" s="172" t="s">
        <v>131</v>
      </c>
    </row>
    <row r="335" spans="2:51" s="16" customFormat="1" ht="11.25">
      <c r="B335" s="187"/>
      <c r="D335" s="164" t="s">
        <v>143</v>
      </c>
      <c r="E335" s="188" t="s">
        <v>3</v>
      </c>
      <c r="F335" s="189" t="s">
        <v>159</v>
      </c>
      <c r="H335" s="190">
        <v>150</v>
      </c>
      <c r="I335" s="191"/>
      <c r="L335" s="187"/>
      <c r="M335" s="192"/>
      <c r="N335" s="193"/>
      <c r="O335" s="193"/>
      <c r="P335" s="193"/>
      <c r="Q335" s="193"/>
      <c r="R335" s="193"/>
      <c r="S335" s="193"/>
      <c r="T335" s="194"/>
      <c r="AT335" s="188" t="s">
        <v>143</v>
      </c>
      <c r="AU335" s="188" t="s">
        <v>86</v>
      </c>
      <c r="AV335" s="16" t="s">
        <v>139</v>
      </c>
      <c r="AW335" s="16" t="s">
        <v>34</v>
      </c>
      <c r="AX335" s="16" t="s">
        <v>80</v>
      </c>
      <c r="AY335" s="188" t="s">
        <v>131</v>
      </c>
    </row>
    <row r="336" spans="2:63" s="12" customFormat="1" ht="22.5" customHeight="1">
      <c r="B336" s="131"/>
      <c r="D336" s="132" t="s">
        <v>72</v>
      </c>
      <c r="E336" s="142" t="s">
        <v>374</v>
      </c>
      <c r="F336" s="142" t="s">
        <v>375</v>
      </c>
      <c r="I336" s="134"/>
      <c r="J336" s="143">
        <f>BK336</f>
        <v>0</v>
      </c>
      <c r="L336" s="131"/>
      <c r="M336" s="136"/>
      <c r="N336" s="137"/>
      <c r="O336" s="137"/>
      <c r="P336" s="138">
        <f>SUM(P337:P343)</f>
        <v>0</v>
      </c>
      <c r="Q336" s="137"/>
      <c r="R336" s="138">
        <f>SUM(R337:R343)</f>
        <v>0.03463992</v>
      </c>
      <c r="S336" s="137"/>
      <c r="T336" s="139">
        <f>SUM(T337:T343)</f>
        <v>0</v>
      </c>
      <c r="AR336" s="132" t="s">
        <v>80</v>
      </c>
      <c r="AT336" s="140" t="s">
        <v>72</v>
      </c>
      <c r="AU336" s="140" t="s">
        <v>80</v>
      </c>
      <c r="AY336" s="132" t="s">
        <v>131</v>
      </c>
      <c r="BK336" s="141">
        <f>SUM(BK337:BK343)</f>
        <v>0</v>
      </c>
    </row>
    <row r="337" spans="1:65" s="2" customFormat="1" ht="24" customHeight="1">
      <c r="A337" s="34"/>
      <c r="B337" s="144"/>
      <c r="C337" s="145" t="s">
        <v>376</v>
      </c>
      <c r="D337" s="145" t="s">
        <v>134</v>
      </c>
      <c r="E337" s="146" t="s">
        <v>377</v>
      </c>
      <c r="F337" s="147" t="s">
        <v>378</v>
      </c>
      <c r="G337" s="148" t="s">
        <v>137</v>
      </c>
      <c r="H337" s="149">
        <v>164.952</v>
      </c>
      <c r="I337" s="150"/>
      <c r="J337" s="151">
        <f>ROUND(I337*H337,2)</f>
        <v>0</v>
      </c>
      <c r="K337" s="147" t="s">
        <v>138</v>
      </c>
      <c r="L337" s="35"/>
      <c r="M337" s="152" t="s">
        <v>3</v>
      </c>
      <c r="N337" s="153" t="s">
        <v>45</v>
      </c>
      <c r="O337" s="55"/>
      <c r="P337" s="154">
        <f>O337*H337</f>
        <v>0</v>
      </c>
      <c r="Q337" s="154">
        <v>0.00021</v>
      </c>
      <c r="R337" s="154">
        <f>Q337*H337</f>
        <v>0.03463992</v>
      </c>
      <c r="S337" s="154">
        <v>0</v>
      </c>
      <c r="T337" s="155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6" t="s">
        <v>139</v>
      </c>
      <c r="AT337" s="156" t="s">
        <v>134</v>
      </c>
      <c r="AU337" s="156" t="s">
        <v>86</v>
      </c>
      <c r="AY337" s="19" t="s">
        <v>131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9" t="s">
        <v>86</v>
      </c>
      <c r="BK337" s="157">
        <f>ROUND(I337*H337,2)</f>
        <v>0</v>
      </c>
      <c r="BL337" s="19" t="s">
        <v>139</v>
      </c>
      <c r="BM337" s="156" t="s">
        <v>379</v>
      </c>
    </row>
    <row r="338" spans="1:47" s="2" customFormat="1" ht="11.25">
      <c r="A338" s="34"/>
      <c r="B338" s="35"/>
      <c r="C338" s="34"/>
      <c r="D338" s="158" t="s">
        <v>141</v>
      </c>
      <c r="E338" s="34"/>
      <c r="F338" s="159" t="s">
        <v>380</v>
      </c>
      <c r="G338" s="34"/>
      <c r="H338" s="34"/>
      <c r="I338" s="160"/>
      <c r="J338" s="34"/>
      <c r="K338" s="34"/>
      <c r="L338" s="35"/>
      <c r="M338" s="161"/>
      <c r="N338" s="162"/>
      <c r="O338" s="55"/>
      <c r="P338" s="55"/>
      <c r="Q338" s="55"/>
      <c r="R338" s="55"/>
      <c r="S338" s="55"/>
      <c r="T338" s="56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9" t="s">
        <v>141</v>
      </c>
      <c r="AU338" s="19" t="s">
        <v>86</v>
      </c>
    </row>
    <row r="339" spans="2:51" s="13" customFormat="1" ht="11.25">
      <c r="B339" s="163"/>
      <c r="D339" s="164" t="s">
        <v>143</v>
      </c>
      <c r="E339" s="165" t="s">
        <v>3</v>
      </c>
      <c r="F339" s="166" t="s">
        <v>381</v>
      </c>
      <c r="H339" s="165" t="s">
        <v>3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143</v>
      </c>
      <c r="AU339" s="165" t="s">
        <v>86</v>
      </c>
      <c r="AV339" s="13" t="s">
        <v>80</v>
      </c>
      <c r="AW339" s="13" t="s">
        <v>34</v>
      </c>
      <c r="AX339" s="13" t="s">
        <v>73</v>
      </c>
      <c r="AY339" s="165" t="s">
        <v>131</v>
      </c>
    </row>
    <row r="340" spans="2:51" s="13" customFormat="1" ht="11.25">
      <c r="B340" s="163"/>
      <c r="D340" s="164" t="s">
        <v>143</v>
      </c>
      <c r="E340" s="165" t="s">
        <v>3</v>
      </c>
      <c r="F340" s="166" t="s">
        <v>382</v>
      </c>
      <c r="H340" s="165" t="s">
        <v>3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143</v>
      </c>
      <c r="AU340" s="165" t="s">
        <v>86</v>
      </c>
      <c r="AV340" s="13" t="s">
        <v>80</v>
      </c>
      <c r="AW340" s="13" t="s">
        <v>34</v>
      </c>
      <c r="AX340" s="13" t="s">
        <v>73</v>
      </c>
      <c r="AY340" s="165" t="s">
        <v>131</v>
      </c>
    </row>
    <row r="341" spans="2:51" s="14" customFormat="1" ht="11.25">
      <c r="B341" s="171"/>
      <c r="D341" s="164" t="s">
        <v>143</v>
      </c>
      <c r="E341" s="172" t="s">
        <v>3</v>
      </c>
      <c r="F341" s="173" t="s">
        <v>383</v>
      </c>
      <c r="H341" s="174">
        <v>153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143</v>
      </c>
      <c r="AU341" s="172" t="s">
        <v>86</v>
      </c>
      <c r="AV341" s="14" t="s">
        <v>86</v>
      </c>
      <c r="AW341" s="14" t="s">
        <v>34</v>
      </c>
      <c r="AX341" s="14" t="s">
        <v>73</v>
      </c>
      <c r="AY341" s="172" t="s">
        <v>131</v>
      </c>
    </row>
    <row r="342" spans="2:51" s="14" customFormat="1" ht="11.25">
      <c r="B342" s="171"/>
      <c r="D342" s="164" t="s">
        <v>143</v>
      </c>
      <c r="E342" s="172" t="s">
        <v>3</v>
      </c>
      <c r="F342" s="173" t="s">
        <v>384</v>
      </c>
      <c r="H342" s="174">
        <v>11.952</v>
      </c>
      <c r="I342" s="175"/>
      <c r="L342" s="171"/>
      <c r="M342" s="176"/>
      <c r="N342" s="177"/>
      <c r="O342" s="177"/>
      <c r="P342" s="177"/>
      <c r="Q342" s="177"/>
      <c r="R342" s="177"/>
      <c r="S342" s="177"/>
      <c r="T342" s="178"/>
      <c r="AT342" s="172" t="s">
        <v>143</v>
      </c>
      <c r="AU342" s="172" t="s">
        <v>86</v>
      </c>
      <c r="AV342" s="14" t="s">
        <v>86</v>
      </c>
      <c r="AW342" s="14" t="s">
        <v>34</v>
      </c>
      <c r="AX342" s="14" t="s">
        <v>73</v>
      </c>
      <c r="AY342" s="172" t="s">
        <v>131</v>
      </c>
    </row>
    <row r="343" spans="2:51" s="16" customFormat="1" ht="11.25">
      <c r="B343" s="187"/>
      <c r="D343" s="164" t="s">
        <v>143</v>
      </c>
      <c r="E343" s="188" t="s">
        <v>3</v>
      </c>
      <c r="F343" s="189" t="s">
        <v>159</v>
      </c>
      <c r="H343" s="190">
        <v>164.952</v>
      </c>
      <c r="I343" s="191"/>
      <c r="L343" s="187"/>
      <c r="M343" s="192"/>
      <c r="N343" s="193"/>
      <c r="O343" s="193"/>
      <c r="P343" s="193"/>
      <c r="Q343" s="193"/>
      <c r="R343" s="193"/>
      <c r="S343" s="193"/>
      <c r="T343" s="194"/>
      <c r="AT343" s="188" t="s">
        <v>143</v>
      </c>
      <c r="AU343" s="188" t="s">
        <v>86</v>
      </c>
      <c r="AV343" s="16" t="s">
        <v>139</v>
      </c>
      <c r="AW343" s="16" t="s">
        <v>34</v>
      </c>
      <c r="AX343" s="16" t="s">
        <v>80</v>
      </c>
      <c r="AY343" s="188" t="s">
        <v>131</v>
      </c>
    </row>
    <row r="344" spans="2:63" s="12" customFormat="1" ht="22.5" customHeight="1">
      <c r="B344" s="131"/>
      <c r="D344" s="132" t="s">
        <v>72</v>
      </c>
      <c r="E344" s="142" t="s">
        <v>385</v>
      </c>
      <c r="F344" s="142" t="s">
        <v>386</v>
      </c>
      <c r="I344" s="134"/>
      <c r="J344" s="143">
        <f>BK344</f>
        <v>0</v>
      </c>
      <c r="L344" s="131"/>
      <c r="M344" s="136"/>
      <c r="N344" s="137"/>
      <c r="O344" s="137"/>
      <c r="P344" s="138">
        <f>SUM(P345:P466)</f>
        <v>0</v>
      </c>
      <c r="Q344" s="137"/>
      <c r="R344" s="138">
        <f>SUM(R345:R466)</f>
        <v>0</v>
      </c>
      <c r="S344" s="137"/>
      <c r="T344" s="139">
        <f>SUM(T345:T466)</f>
        <v>3.8983490000000005</v>
      </c>
      <c r="AR344" s="132" t="s">
        <v>80</v>
      </c>
      <c r="AT344" s="140" t="s">
        <v>72</v>
      </c>
      <c r="AU344" s="140" t="s">
        <v>80</v>
      </c>
      <c r="AY344" s="132" t="s">
        <v>131</v>
      </c>
      <c r="BK344" s="141">
        <f>SUM(BK345:BK466)</f>
        <v>0</v>
      </c>
    </row>
    <row r="345" spans="1:65" s="2" customFormat="1" ht="24" customHeight="1">
      <c r="A345" s="34"/>
      <c r="B345" s="144"/>
      <c r="C345" s="145" t="s">
        <v>387</v>
      </c>
      <c r="D345" s="145" t="s">
        <v>134</v>
      </c>
      <c r="E345" s="146" t="s">
        <v>388</v>
      </c>
      <c r="F345" s="147" t="s">
        <v>389</v>
      </c>
      <c r="G345" s="148" t="s">
        <v>137</v>
      </c>
      <c r="H345" s="149">
        <v>3.738</v>
      </c>
      <c r="I345" s="150"/>
      <c r="J345" s="151">
        <f>ROUND(I345*H345,2)</f>
        <v>0</v>
      </c>
      <c r="K345" s="147" t="s">
        <v>138</v>
      </c>
      <c r="L345" s="35"/>
      <c r="M345" s="152" t="s">
        <v>3</v>
      </c>
      <c r="N345" s="153" t="s">
        <v>45</v>
      </c>
      <c r="O345" s="55"/>
      <c r="P345" s="154">
        <f>O345*H345</f>
        <v>0</v>
      </c>
      <c r="Q345" s="154">
        <v>0</v>
      </c>
      <c r="R345" s="154">
        <f>Q345*H345</f>
        <v>0</v>
      </c>
      <c r="S345" s="154">
        <v>0.076</v>
      </c>
      <c r="T345" s="155">
        <f>S345*H345</f>
        <v>0.284088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56" t="s">
        <v>354</v>
      </c>
      <c r="AT345" s="156" t="s">
        <v>134</v>
      </c>
      <c r="AU345" s="156" t="s">
        <v>86</v>
      </c>
      <c r="AY345" s="19" t="s">
        <v>131</v>
      </c>
      <c r="BE345" s="157">
        <f>IF(N345="základní",J345,0)</f>
        <v>0</v>
      </c>
      <c r="BF345" s="157">
        <f>IF(N345="snížená",J345,0)</f>
        <v>0</v>
      </c>
      <c r="BG345" s="157">
        <f>IF(N345="zákl. přenesená",J345,0)</f>
        <v>0</v>
      </c>
      <c r="BH345" s="157">
        <f>IF(N345="sníž. přenesená",J345,0)</f>
        <v>0</v>
      </c>
      <c r="BI345" s="157">
        <f>IF(N345="nulová",J345,0)</f>
        <v>0</v>
      </c>
      <c r="BJ345" s="19" t="s">
        <v>86</v>
      </c>
      <c r="BK345" s="157">
        <f>ROUND(I345*H345,2)</f>
        <v>0</v>
      </c>
      <c r="BL345" s="19" t="s">
        <v>354</v>
      </c>
      <c r="BM345" s="156" t="s">
        <v>390</v>
      </c>
    </row>
    <row r="346" spans="1:47" s="2" customFormat="1" ht="11.25">
      <c r="A346" s="34"/>
      <c r="B346" s="35"/>
      <c r="C346" s="34"/>
      <c r="D346" s="158" t="s">
        <v>141</v>
      </c>
      <c r="E346" s="34"/>
      <c r="F346" s="159" t="s">
        <v>391</v>
      </c>
      <c r="G346" s="34"/>
      <c r="H346" s="34"/>
      <c r="I346" s="160"/>
      <c r="J346" s="34"/>
      <c r="K346" s="34"/>
      <c r="L346" s="35"/>
      <c r="M346" s="161"/>
      <c r="N346" s="162"/>
      <c r="O346" s="55"/>
      <c r="P346" s="55"/>
      <c r="Q346" s="55"/>
      <c r="R346" s="55"/>
      <c r="S346" s="55"/>
      <c r="T346" s="56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9" t="s">
        <v>141</v>
      </c>
      <c r="AU346" s="19" t="s">
        <v>86</v>
      </c>
    </row>
    <row r="347" spans="2:51" s="13" customFormat="1" ht="11.25">
      <c r="B347" s="163"/>
      <c r="D347" s="164" t="s">
        <v>143</v>
      </c>
      <c r="E347" s="165" t="s">
        <v>3</v>
      </c>
      <c r="F347" s="166" t="s">
        <v>392</v>
      </c>
      <c r="H347" s="165" t="s">
        <v>3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143</v>
      </c>
      <c r="AU347" s="165" t="s">
        <v>86</v>
      </c>
      <c r="AV347" s="13" t="s">
        <v>80</v>
      </c>
      <c r="AW347" s="13" t="s">
        <v>34</v>
      </c>
      <c r="AX347" s="13" t="s">
        <v>73</v>
      </c>
      <c r="AY347" s="165" t="s">
        <v>131</v>
      </c>
    </row>
    <row r="348" spans="2:51" s="13" customFormat="1" ht="11.25">
      <c r="B348" s="163"/>
      <c r="D348" s="164" t="s">
        <v>143</v>
      </c>
      <c r="E348" s="165" t="s">
        <v>3</v>
      </c>
      <c r="F348" s="166" t="s">
        <v>144</v>
      </c>
      <c r="H348" s="165" t="s">
        <v>3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143</v>
      </c>
      <c r="AU348" s="165" t="s">
        <v>86</v>
      </c>
      <c r="AV348" s="13" t="s">
        <v>80</v>
      </c>
      <c r="AW348" s="13" t="s">
        <v>34</v>
      </c>
      <c r="AX348" s="13" t="s">
        <v>73</v>
      </c>
      <c r="AY348" s="165" t="s">
        <v>131</v>
      </c>
    </row>
    <row r="349" spans="2:51" s="13" customFormat="1" ht="11.25">
      <c r="B349" s="163"/>
      <c r="D349" s="164" t="s">
        <v>143</v>
      </c>
      <c r="E349" s="165" t="s">
        <v>3</v>
      </c>
      <c r="F349" s="166" t="s">
        <v>156</v>
      </c>
      <c r="H349" s="165" t="s">
        <v>3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143</v>
      </c>
      <c r="AU349" s="165" t="s">
        <v>86</v>
      </c>
      <c r="AV349" s="13" t="s">
        <v>80</v>
      </c>
      <c r="AW349" s="13" t="s">
        <v>34</v>
      </c>
      <c r="AX349" s="13" t="s">
        <v>73</v>
      </c>
      <c r="AY349" s="165" t="s">
        <v>131</v>
      </c>
    </row>
    <row r="350" spans="2:51" s="13" customFormat="1" ht="11.25">
      <c r="B350" s="163"/>
      <c r="D350" s="164" t="s">
        <v>143</v>
      </c>
      <c r="E350" s="165" t="s">
        <v>3</v>
      </c>
      <c r="F350" s="166" t="s">
        <v>393</v>
      </c>
      <c r="H350" s="165" t="s">
        <v>3</v>
      </c>
      <c r="I350" s="167"/>
      <c r="L350" s="163"/>
      <c r="M350" s="168"/>
      <c r="N350" s="169"/>
      <c r="O350" s="169"/>
      <c r="P350" s="169"/>
      <c r="Q350" s="169"/>
      <c r="R350" s="169"/>
      <c r="S350" s="169"/>
      <c r="T350" s="170"/>
      <c r="AT350" s="165" t="s">
        <v>143</v>
      </c>
      <c r="AU350" s="165" t="s">
        <v>86</v>
      </c>
      <c r="AV350" s="13" t="s">
        <v>80</v>
      </c>
      <c r="AW350" s="13" t="s">
        <v>34</v>
      </c>
      <c r="AX350" s="13" t="s">
        <v>73</v>
      </c>
      <c r="AY350" s="165" t="s">
        <v>131</v>
      </c>
    </row>
    <row r="351" spans="2:51" s="14" customFormat="1" ht="11.25">
      <c r="B351" s="171"/>
      <c r="D351" s="164" t="s">
        <v>143</v>
      </c>
      <c r="E351" s="172" t="s">
        <v>3</v>
      </c>
      <c r="F351" s="173" t="s">
        <v>394</v>
      </c>
      <c r="H351" s="174">
        <v>1.848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143</v>
      </c>
      <c r="AU351" s="172" t="s">
        <v>86</v>
      </c>
      <c r="AV351" s="14" t="s">
        <v>86</v>
      </c>
      <c r="AW351" s="14" t="s">
        <v>34</v>
      </c>
      <c r="AX351" s="14" t="s">
        <v>73</v>
      </c>
      <c r="AY351" s="172" t="s">
        <v>131</v>
      </c>
    </row>
    <row r="352" spans="2:51" s="13" customFormat="1" ht="11.25">
      <c r="B352" s="163"/>
      <c r="D352" s="164" t="s">
        <v>143</v>
      </c>
      <c r="E352" s="165" t="s">
        <v>3</v>
      </c>
      <c r="F352" s="166" t="s">
        <v>395</v>
      </c>
      <c r="H352" s="165" t="s">
        <v>3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143</v>
      </c>
      <c r="AU352" s="165" t="s">
        <v>86</v>
      </c>
      <c r="AV352" s="13" t="s">
        <v>80</v>
      </c>
      <c r="AW352" s="13" t="s">
        <v>34</v>
      </c>
      <c r="AX352" s="13" t="s">
        <v>73</v>
      </c>
      <c r="AY352" s="165" t="s">
        <v>131</v>
      </c>
    </row>
    <row r="353" spans="2:51" s="14" customFormat="1" ht="11.25">
      <c r="B353" s="171"/>
      <c r="D353" s="164" t="s">
        <v>143</v>
      </c>
      <c r="E353" s="172" t="s">
        <v>3</v>
      </c>
      <c r="F353" s="173" t="s">
        <v>396</v>
      </c>
      <c r="H353" s="174">
        <v>1.89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143</v>
      </c>
      <c r="AU353" s="172" t="s">
        <v>86</v>
      </c>
      <c r="AV353" s="14" t="s">
        <v>86</v>
      </c>
      <c r="AW353" s="14" t="s">
        <v>34</v>
      </c>
      <c r="AX353" s="14" t="s">
        <v>73</v>
      </c>
      <c r="AY353" s="172" t="s">
        <v>131</v>
      </c>
    </row>
    <row r="354" spans="2:51" s="16" customFormat="1" ht="11.25">
      <c r="B354" s="187"/>
      <c r="D354" s="164" t="s">
        <v>143</v>
      </c>
      <c r="E354" s="188" t="s">
        <v>3</v>
      </c>
      <c r="F354" s="189" t="s">
        <v>159</v>
      </c>
      <c r="H354" s="190">
        <v>3.738</v>
      </c>
      <c r="I354" s="191"/>
      <c r="L354" s="187"/>
      <c r="M354" s="192"/>
      <c r="N354" s="193"/>
      <c r="O354" s="193"/>
      <c r="P354" s="193"/>
      <c r="Q354" s="193"/>
      <c r="R354" s="193"/>
      <c r="S354" s="193"/>
      <c r="T354" s="194"/>
      <c r="AT354" s="188" t="s">
        <v>143</v>
      </c>
      <c r="AU354" s="188" t="s">
        <v>86</v>
      </c>
      <c r="AV354" s="16" t="s">
        <v>139</v>
      </c>
      <c r="AW354" s="16" t="s">
        <v>34</v>
      </c>
      <c r="AX354" s="16" t="s">
        <v>80</v>
      </c>
      <c r="AY354" s="188" t="s">
        <v>131</v>
      </c>
    </row>
    <row r="355" spans="2:51" s="13" customFormat="1" ht="11.25">
      <c r="B355" s="163"/>
      <c r="D355" s="164" t="s">
        <v>143</v>
      </c>
      <c r="E355" s="165" t="s">
        <v>3</v>
      </c>
      <c r="F355" s="166" t="s">
        <v>397</v>
      </c>
      <c r="H355" s="165" t="s">
        <v>3</v>
      </c>
      <c r="I355" s="167"/>
      <c r="L355" s="163"/>
      <c r="M355" s="168"/>
      <c r="N355" s="169"/>
      <c r="O355" s="169"/>
      <c r="P355" s="169"/>
      <c r="Q355" s="169"/>
      <c r="R355" s="169"/>
      <c r="S355" s="169"/>
      <c r="T355" s="170"/>
      <c r="AT355" s="165" t="s">
        <v>143</v>
      </c>
      <c r="AU355" s="165" t="s">
        <v>86</v>
      </c>
      <c r="AV355" s="13" t="s">
        <v>80</v>
      </c>
      <c r="AW355" s="13" t="s">
        <v>34</v>
      </c>
      <c r="AX355" s="13" t="s">
        <v>73</v>
      </c>
      <c r="AY355" s="165" t="s">
        <v>131</v>
      </c>
    </row>
    <row r="356" spans="1:65" s="2" customFormat="1" ht="24" customHeight="1">
      <c r="A356" s="34"/>
      <c r="B356" s="144"/>
      <c r="C356" s="145" t="s">
        <v>8</v>
      </c>
      <c r="D356" s="145" t="s">
        <v>134</v>
      </c>
      <c r="E356" s="146" t="s">
        <v>398</v>
      </c>
      <c r="F356" s="147" t="s">
        <v>399</v>
      </c>
      <c r="G356" s="148" t="s">
        <v>137</v>
      </c>
      <c r="H356" s="149">
        <v>5.88</v>
      </c>
      <c r="I356" s="150"/>
      <c r="J356" s="151">
        <f>ROUND(I356*H356,2)</f>
        <v>0</v>
      </c>
      <c r="K356" s="147" t="s">
        <v>138</v>
      </c>
      <c r="L356" s="35"/>
      <c r="M356" s="152" t="s">
        <v>3</v>
      </c>
      <c r="N356" s="153" t="s">
        <v>45</v>
      </c>
      <c r="O356" s="55"/>
      <c r="P356" s="154">
        <f>O356*H356</f>
        <v>0</v>
      </c>
      <c r="Q356" s="154">
        <v>0</v>
      </c>
      <c r="R356" s="154">
        <f>Q356*H356</f>
        <v>0</v>
      </c>
      <c r="S356" s="154">
        <v>0.067</v>
      </c>
      <c r="T356" s="155">
        <f>S356*H356</f>
        <v>0.39396000000000003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56" t="s">
        <v>139</v>
      </c>
      <c r="AT356" s="156" t="s">
        <v>134</v>
      </c>
      <c r="AU356" s="156" t="s">
        <v>86</v>
      </c>
      <c r="AY356" s="19" t="s">
        <v>131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9" t="s">
        <v>86</v>
      </c>
      <c r="BK356" s="157">
        <f>ROUND(I356*H356,2)</f>
        <v>0</v>
      </c>
      <c r="BL356" s="19" t="s">
        <v>139</v>
      </c>
      <c r="BM356" s="156" t="s">
        <v>400</v>
      </c>
    </row>
    <row r="357" spans="1:47" s="2" customFormat="1" ht="11.25">
      <c r="A357" s="34"/>
      <c r="B357" s="35"/>
      <c r="C357" s="34"/>
      <c r="D357" s="158" t="s">
        <v>141</v>
      </c>
      <c r="E357" s="34"/>
      <c r="F357" s="159" t="s">
        <v>401</v>
      </c>
      <c r="G357" s="34"/>
      <c r="H357" s="34"/>
      <c r="I357" s="160"/>
      <c r="J357" s="34"/>
      <c r="K357" s="34"/>
      <c r="L357" s="35"/>
      <c r="M357" s="161"/>
      <c r="N357" s="162"/>
      <c r="O357" s="55"/>
      <c r="P357" s="55"/>
      <c r="Q357" s="55"/>
      <c r="R357" s="55"/>
      <c r="S357" s="55"/>
      <c r="T357" s="56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9" t="s">
        <v>141</v>
      </c>
      <c r="AU357" s="19" t="s">
        <v>86</v>
      </c>
    </row>
    <row r="358" spans="2:51" s="13" customFormat="1" ht="11.25">
      <c r="B358" s="163"/>
      <c r="D358" s="164" t="s">
        <v>143</v>
      </c>
      <c r="E358" s="165" t="s">
        <v>3</v>
      </c>
      <c r="F358" s="166" t="s">
        <v>402</v>
      </c>
      <c r="H358" s="165" t="s">
        <v>3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143</v>
      </c>
      <c r="AU358" s="165" t="s">
        <v>86</v>
      </c>
      <c r="AV358" s="13" t="s">
        <v>80</v>
      </c>
      <c r="AW358" s="13" t="s">
        <v>34</v>
      </c>
      <c r="AX358" s="13" t="s">
        <v>73</v>
      </c>
      <c r="AY358" s="165" t="s">
        <v>131</v>
      </c>
    </row>
    <row r="359" spans="2:51" s="13" customFormat="1" ht="11.25">
      <c r="B359" s="163"/>
      <c r="D359" s="164" t="s">
        <v>143</v>
      </c>
      <c r="E359" s="165" t="s">
        <v>3</v>
      </c>
      <c r="F359" s="166" t="s">
        <v>403</v>
      </c>
      <c r="H359" s="165" t="s">
        <v>3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143</v>
      </c>
      <c r="AU359" s="165" t="s">
        <v>86</v>
      </c>
      <c r="AV359" s="13" t="s">
        <v>80</v>
      </c>
      <c r="AW359" s="13" t="s">
        <v>34</v>
      </c>
      <c r="AX359" s="13" t="s">
        <v>73</v>
      </c>
      <c r="AY359" s="165" t="s">
        <v>131</v>
      </c>
    </row>
    <row r="360" spans="2:51" s="13" customFormat="1" ht="11.25">
      <c r="B360" s="163"/>
      <c r="D360" s="164" t="s">
        <v>143</v>
      </c>
      <c r="E360" s="165" t="s">
        <v>3</v>
      </c>
      <c r="F360" s="166" t="s">
        <v>156</v>
      </c>
      <c r="H360" s="165" t="s">
        <v>3</v>
      </c>
      <c r="I360" s="167"/>
      <c r="L360" s="163"/>
      <c r="M360" s="168"/>
      <c r="N360" s="169"/>
      <c r="O360" s="169"/>
      <c r="P360" s="169"/>
      <c r="Q360" s="169"/>
      <c r="R360" s="169"/>
      <c r="S360" s="169"/>
      <c r="T360" s="170"/>
      <c r="AT360" s="165" t="s">
        <v>143</v>
      </c>
      <c r="AU360" s="165" t="s">
        <v>86</v>
      </c>
      <c r="AV360" s="13" t="s">
        <v>80</v>
      </c>
      <c r="AW360" s="13" t="s">
        <v>34</v>
      </c>
      <c r="AX360" s="13" t="s">
        <v>73</v>
      </c>
      <c r="AY360" s="165" t="s">
        <v>131</v>
      </c>
    </row>
    <row r="361" spans="2:51" s="13" customFormat="1" ht="11.25">
      <c r="B361" s="163"/>
      <c r="D361" s="164" t="s">
        <v>143</v>
      </c>
      <c r="E361" s="165" t="s">
        <v>3</v>
      </c>
      <c r="F361" s="166" t="s">
        <v>157</v>
      </c>
      <c r="H361" s="165" t="s">
        <v>3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5" t="s">
        <v>143</v>
      </c>
      <c r="AU361" s="165" t="s">
        <v>86</v>
      </c>
      <c r="AV361" s="13" t="s">
        <v>80</v>
      </c>
      <c r="AW361" s="13" t="s">
        <v>34</v>
      </c>
      <c r="AX361" s="13" t="s">
        <v>73</v>
      </c>
      <c r="AY361" s="165" t="s">
        <v>131</v>
      </c>
    </row>
    <row r="362" spans="2:51" s="14" customFormat="1" ht="11.25">
      <c r="B362" s="171"/>
      <c r="D362" s="164" t="s">
        <v>143</v>
      </c>
      <c r="E362" s="172" t="s">
        <v>3</v>
      </c>
      <c r="F362" s="173" t="s">
        <v>404</v>
      </c>
      <c r="H362" s="174">
        <v>5.88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143</v>
      </c>
      <c r="AU362" s="172" t="s">
        <v>86</v>
      </c>
      <c r="AV362" s="14" t="s">
        <v>86</v>
      </c>
      <c r="AW362" s="14" t="s">
        <v>34</v>
      </c>
      <c r="AX362" s="14" t="s">
        <v>73</v>
      </c>
      <c r="AY362" s="172" t="s">
        <v>131</v>
      </c>
    </row>
    <row r="363" spans="2:51" s="16" customFormat="1" ht="11.25">
      <c r="B363" s="187"/>
      <c r="D363" s="164" t="s">
        <v>143</v>
      </c>
      <c r="E363" s="188" t="s">
        <v>3</v>
      </c>
      <c r="F363" s="189" t="s">
        <v>159</v>
      </c>
      <c r="H363" s="190">
        <v>5.88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8" t="s">
        <v>143</v>
      </c>
      <c r="AU363" s="188" t="s">
        <v>86</v>
      </c>
      <c r="AV363" s="16" t="s">
        <v>139</v>
      </c>
      <c r="AW363" s="16" t="s">
        <v>34</v>
      </c>
      <c r="AX363" s="16" t="s">
        <v>80</v>
      </c>
      <c r="AY363" s="188" t="s">
        <v>131</v>
      </c>
    </row>
    <row r="364" spans="1:65" s="2" customFormat="1" ht="24" customHeight="1">
      <c r="A364" s="34"/>
      <c r="B364" s="144"/>
      <c r="C364" s="145" t="s">
        <v>405</v>
      </c>
      <c r="D364" s="145" t="s">
        <v>134</v>
      </c>
      <c r="E364" s="146" t="s">
        <v>406</v>
      </c>
      <c r="F364" s="147" t="s">
        <v>407</v>
      </c>
      <c r="G364" s="148" t="s">
        <v>137</v>
      </c>
      <c r="H364" s="149">
        <v>6.468</v>
      </c>
      <c r="I364" s="150"/>
      <c r="J364" s="151">
        <f>ROUND(I364*H364,2)</f>
        <v>0</v>
      </c>
      <c r="K364" s="147" t="s">
        <v>138</v>
      </c>
      <c r="L364" s="35"/>
      <c r="M364" s="152" t="s">
        <v>3</v>
      </c>
      <c r="N364" s="153" t="s">
        <v>45</v>
      </c>
      <c r="O364" s="55"/>
      <c r="P364" s="154">
        <f>O364*H364</f>
        <v>0</v>
      </c>
      <c r="Q364" s="154">
        <v>0</v>
      </c>
      <c r="R364" s="154">
        <f>Q364*H364</f>
        <v>0</v>
      </c>
      <c r="S364" s="154">
        <v>0.062</v>
      </c>
      <c r="T364" s="155">
        <f>S364*H364</f>
        <v>0.401016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6" t="s">
        <v>139</v>
      </c>
      <c r="AT364" s="156" t="s">
        <v>134</v>
      </c>
      <c r="AU364" s="156" t="s">
        <v>86</v>
      </c>
      <c r="AY364" s="19" t="s">
        <v>131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9" t="s">
        <v>86</v>
      </c>
      <c r="BK364" s="157">
        <f>ROUND(I364*H364,2)</f>
        <v>0</v>
      </c>
      <c r="BL364" s="19" t="s">
        <v>139</v>
      </c>
      <c r="BM364" s="156" t="s">
        <v>408</v>
      </c>
    </row>
    <row r="365" spans="1:47" s="2" customFormat="1" ht="11.25">
      <c r="A365" s="34"/>
      <c r="B365" s="35"/>
      <c r="C365" s="34"/>
      <c r="D365" s="158" t="s">
        <v>141</v>
      </c>
      <c r="E365" s="34"/>
      <c r="F365" s="159" t="s">
        <v>409</v>
      </c>
      <c r="G365" s="34"/>
      <c r="H365" s="34"/>
      <c r="I365" s="160"/>
      <c r="J365" s="34"/>
      <c r="K365" s="34"/>
      <c r="L365" s="35"/>
      <c r="M365" s="161"/>
      <c r="N365" s="162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141</v>
      </c>
      <c r="AU365" s="19" t="s">
        <v>86</v>
      </c>
    </row>
    <row r="366" spans="2:51" s="13" customFormat="1" ht="11.25">
      <c r="B366" s="163"/>
      <c r="D366" s="164" t="s">
        <v>143</v>
      </c>
      <c r="E366" s="165" t="s">
        <v>3</v>
      </c>
      <c r="F366" s="166" t="s">
        <v>410</v>
      </c>
      <c r="H366" s="165" t="s">
        <v>3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143</v>
      </c>
      <c r="AU366" s="165" t="s">
        <v>86</v>
      </c>
      <c r="AV366" s="13" t="s">
        <v>80</v>
      </c>
      <c r="AW366" s="13" t="s">
        <v>34</v>
      </c>
      <c r="AX366" s="13" t="s">
        <v>73</v>
      </c>
      <c r="AY366" s="165" t="s">
        <v>131</v>
      </c>
    </row>
    <row r="367" spans="2:51" s="13" customFormat="1" ht="11.25">
      <c r="B367" s="163"/>
      <c r="D367" s="164" t="s">
        <v>143</v>
      </c>
      <c r="E367" s="165" t="s">
        <v>3</v>
      </c>
      <c r="F367" s="166" t="s">
        <v>146</v>
      </c>
      <c r="H367" s="165" t="s">
        <v>3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143</v>
      </c>
      <c r="AU367" s="165" t="s">
        <v>86</v>
      </c>
      <c r="AV367" s="13" t="s">
        <v>80</v>
      </c>
      <c r="AW367" s="13" t="s">
        <v>34</v>
      </c>
      <c r="AX367" s="13" t="s">
        <v>73</v>
      </c>
      <c r="AY367" s="165" t="s">
        <v>131</v>
      </c>
    </row>
    <row r="368" spans="2:51" s="13" customFormat="1" ht="11.25">
      <c r="B368" s="163"/>
      <c r="D368" s="164" t="s">
        <v>143</v>
      </c>
      <c r="E368" s="165" t="s">
        <v>3</v>
      </c>
      <c r="F368" s="166" t="s">
        <v>144</v>
      </c>
      <c r="H368" s="165" t="s">
        <v>3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143</v>
      </c>
      <c r="AU368" s="165" t="s">
        <v>86</v>
      </c>
      <c r="AV368" s="13" t="s">
        <v>80</v>
      </c>
      <c r="AW368" s="13" t="s">
        <v>34</v>
      </c>
      <c r="AX368" s="13" t="s">
        <v>73</v>
      </c>
      <c r="AY368" s="165" t="s">
        <v>131</v>
      </c>
    </row>
    <row r="369" spans="2:51" s="13" customFormat="1" ht="11.25">
      <c r="B369" s="163"/>
      <c r="D369" s="164" t="s">
        <v>143</v>
      </c>
      <c r="E369" s="165" t="s">
        <v>3</v>
      </c>
      <c r="F369" s="166" t="s">
        <v>411</v>
      </c>
      <c r="H369" s="165" t="s">
        <v>3</v>
      </c>
      <c r="I369" s="167"/>
      <c r="L369" s="163"/>
      <c r="M369" s="168"/>
      <c r="N369" s="169"/>
      <c r="O369" s="169"/>
      <c r="P369" s="169"/>
      <c r="Q369" s="169"/>
      <c r="R369" s="169"/>
      <c r="S369" s="169"/>
      <c r="T369" s="170"/>
      <c r="AT369" s="165" t="s">
        <v>143</v>
      </c>
      <c r="AU369" s="165" t="s">
        <v>86</v>
      </c>
      <c r="AV369" s="13" t="s">
        <v>80</v>
      </c>
      <c r="AW369" s="13" t="s">
        <v>34</v>
      </c>
      <c r="AX369" s="13" t="s">
        <v>73</v>
      </c>
      <c r="AY369" s="165" t="s">
        <v>131</v>
      </c>
    </row>
    <row r="370" spans="2:51" s="14" customFormat="1" ht="11.25">
      <c r="B370" s="171"/>
      <c r="D370" s="164" t="s">
        <v>143</v>
      </c>
      <c r="E370" s="172" t="s">
        <v>3</v>
      </c>
      <c r="F370" s="173" t="s">
        <v>412</v>
      </c>
      <c r="H370" s="174">
        <v>2.64</v>
      </c>
      <c r="I370" s="175"/>
      <c r="L370" s="171"/>
      <c r="M370" s="176"/>
      <c r="N370" s="177"/>
      <c r="O370" s="177"/>
      <c r="P370" s="177"/>
      <c r="Q370" s="177"/>
      <c r="R370" s="177"/>
      <c r="S370" s="177"/>
      <c r="T370" s="178"/>
      <c r="AT370" s="172" t="s">
        <v>143</v>
      </c>
      <c r="AU370" s="172" t="s">
        <v>86</v>
      </c>
      <c r="AV370" s="14" t="s">
        <v>86</v>
      </c>
      <c r="AW370" s="14" t="s">
        <v>34</v>
      </c>
      <c r="AX370" s="14" t="s">
        <v>73</v>
      </c>
      <c r="AY370" s="172" t="s">
        <v>131</v>
      </c>
    </row>
    <row r="371" spans="2:51" s="13" customFormat="1" ht="11.25">
      <c r="B371" s="163"/>
      <c r="D371" s="164" t="s">
        <v>143</v>
      </c>
      <c r="E371" s="165" t="s">
        <v>3</v>
      </c>
      <c r="F371" s="166" t="s">
        <v>413</v>
      </c>
      <c r="H371" s="165" t="s">
        <v>3</v>
      </c>
      <c r="I371" s="167"/>
      <c r="L371" s="163"/>
      <c r="M371" s="168"/>
      <c r="N371" s="169"/>
      <c r="O371" s="169"/>
      <c r="P371" s="169"/>
      <c r="Q371" s="169"/>
      <c r="R371" s="169"/>
      <c r="S371" s="169"/>
      <c r="T371" s="170"/>
      <c r="AT371" s="165" t="s">
        <v>143</v>
      </c>
      <c r="AU371" s="165" t="s">
        <v>86</v>
      </c>
      <c r="AV371" s="13" t="s">
        <v>80</v>
      </c>
      <c r="AW371" s="13" t="s">
        <v>34</v>
      </c>
      <c r="AX371" s="13" t="s">
        <v>73</v>
      </c>
      <c r="AY371" s="165" t="s">
        <v>131</v>
      </c>
    </row>
    <row r="372" spans="2:51" s="14" customFormat="1" ht="11.25">
      <c r="B372" s="171"/>
      <c r="D372" s="164" t="s">
        <v>143</v>
      </c>
      <c r="E372" s="172" t="s">
        <v>3</v>
      </c>
      <c r="F372" s="173" t="s">
        <v>414</v>
      </c>
      <c r="H372" s="174">
        <v>2.66</v>
      </c>
      <c r="I372" s="175"/>
      <c r="L372" s="171"/>
      <c r="M372" s="176"/>
      <c r="N372" s="177"/>
      <c r="O372" s="177"/>
      <c r="P372" s="177"/>
      <c r="Q372" s="177"/>
      <c r="R372" s="177"/>
      <c r="S372" s="177"/>
      <c r="T372" s="178"/>
      <c r="AT372" s="172" t="s">
        <v>143</v>
      </c>
      <c r="AU372" s="172" t="s">
        <v>86</v>
      </c>
      <c r="AV372" s="14" t="s">
        <v>86</v>
      </c>
      <c r="AW372" s="14" t="s">
        <v>34</v>
      </c>
      <c r="AX372" s="14" t="s">
        <v>73</v>
      </c>
      <c r="AY372" s="172" t="s">
        <v>131</v>
      </c>
    </row>
    <row r="373" spans="2:51" s="13" customFormat="1" ht="11.25">
      <c r="B373" s="163"/>
      <c r="D373" s="164" t="s">
        <v>143</v>
      </c>
      <c r="E373" s="165" t="s">
        <v>3</v>
      </c>
      <c r="F373" s="166" t="s">
        <v>415</v>
      </c>
      <c r="H373" s="165" t="s">
        <v>3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143</v>
      </c>
      <c r="AU373" s="165" t="s">
        <v>86</v>
      </c>
      <c r="AV373" s="13" t="s">
        <v>80</v>
      </c>
      <c r="AW373" s="13" t="s">
        <v>34</v>
      </c>
      <c r="AX373" s="13" t="s">
        <v>73</v>
      </c>
      <c r="AY373" s="165" t="s">
        <v>131</v>
      </c>
    </row>
    <row r="374" spans="2:51" s="14" customFormat="1" ht="11.25">
      <c r="B374" s="171"/>
      <c r="D374" s="164" t="s">
        <v>143</v>
      </c>
      <c r="E374" s="172" t="s">
        <v>3</v>
      </c>
      <c r="F374" s="173" t="s">
        <v>416</v>
      </c>
      <c r="H374" s="174">
        <v>1.168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143</v>
      </c>
      <c r="AU374" s="172" t="s">
        <v>86</v>
      </c>
      <c r="AV374" s="14" t="s">
        <v>86</v>
      </c>
      <c r="AW374" s="14" t="s">
        <v>34</v>
      </c>
      <c r="AX374" s="14" t="s">
        <v>73</v>
      </c>
      <c r="AY374" s="172" t="s">
        <v>131</v>
      </c>
    </row>
    <row r="375" spans="2:51" s="16" customFormat="1" ht="11.25">
      <c r="B375" s="187"/>
      <c r="D375" s="164" t="s">
        <v>143</v>
      </c>
      <c r="E375" s="188" t="s">
        <v>3</v>
      </c>
      <c r="F375" s="189" t="s">
        <v>159</v>
      </c>
      <c r="H375" s="190">
        <v>6.468000000000001</v>
      </c>
      <c r="I375" s="191"/>
      <c r="L375" s="187"/>
      <c r="M375" s="192"/>
      <c r="N375" s="193"/>
      <c r="O375" s="193"/>
      <c r="P375" s="193"/>
      <c r="Q375" s="193"/>
      <c r="R375" s="193"/>
      <c r="S375" s="193"/>
      <c r="T375" s="194"/>
      <c r="AT375" s="188" t="s">
        <v>143</v>
      </c>
      <c r="AU375" s="188" t="s">
        <v>86</v>
      </c>
      <c r="AV375" s="16" t="s">
        <v>139</v>
      </c>
      <c r="AW375" s="16" t="s">
        <v>34</v>
      </c>
      <c r="AX375" s="16" t="s">
        <v>80</v>
      </c>
      <c r="AY375" s="188" t="s">
        <v>131</v>
      </c>
    </row>
    <row r="376" spans="1:65" s="2" customFormat="1" ht="24" customHeight="1">
      <c r="A376" s="34"/>
      <c r="B376" s="144"/>
      <c r="C376" s="145" t="s">
        <v>417</v>
      </c>
      <c r="D376" s="145" t="s">
        <v>134</v>
      </c>
      <c r="E376" s="146" t="s">
        <v>418</v>
      </c>
      <c r="F376" s="147" t="s">
        <v>419</v>
      </c>
      <c r="G376" s="148" t="s">
        <v>137</v>
      </c>
      <c r="H376" s="149">
        <v>21.96</v>
      </c>
      <c r="I376" s="150"/>
      <c r="J376" s="151">
        <f>ROUND(I376*H376,2)</f>
        <v>0</v>
      </c>
      <c r="K376" s="147" t="s">
        <v>138</v>
      </c>
      <c r="L376" s="35"/>
      <c r="M376" s="152" t="s">
        <v>3</v>
      </c>
      <c r="N376" s="153" t="s">
        <v>45</v>
      </c>
      <c r="O376" s="55"/>
      <c r="P376" s="154">
        <f>O376*H376</f>
        <v>0</v>
      </c>
      <c r="Q376" s="154">
        <v>0</v>
      </c>
      <c r="R376" s="154">
        <f>Q376*H376</f>
        <v>0</v>
      </c>
      <c r="S376" s="154">
        <v>0.054</v>
      </c>
      <c r="T376" s="155">
        <f>S376*H376</f>
        <v>1.18584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56" t="s">
        <v>139</v>
      </c>
      <c r="AT376" s="156" t="s">
        <v>134</v>
      </c>
      <c r="AU376" s="156" t="s">
        <v>86</v>
      </c>
      <c r="AY376" s="19" t="s">
        <v>131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9" t="s">
        <v>86</v>
      </c>
      <c r="BK376" s="157">
        <f>ROUND(I376*H376,2)</f>
        <v>0</v>
      </c>
      <c r="BL376" s="19" t="s">
        <v>139</v>
      </c>
      <c r="BM376" s="156" t="s">
        <v>420</v>
      </c>
    </row>
    <row r="377" spans="1:47" s="2" customFormat="1" ht="11.25">
      <c r="A377" s="34"/>
      <c r="B377" s="35"/>
      <c r="C377" s="34"/>
      <c r="D377" s="158" t="s">
        <v>141</v>
      </c>
      <c r="E377" s="34"/>
      <c r="F377" s="159" t="s">
        <v>421</v>
      </c>
      <c r="G377" s="34"/>
      <c r="H377" s="34"/>
      <c r="I377" s="160"/>
      <c r="J377" s="34"/>
      <c r="K377" s="34"/>
      <c r="L377" s="35"/>
      <c r="M377" s="161"/>
      <c r="N377" s="162"/>
      <c r="O377" s="55"/>
      <c r="P377" s="55"/>
      <c r="Q377" s="55"/>
      <c r="R377" s="55"/>
      <c r="S377" s="55"/>
      <c r="T377" s="56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9" t="s">
        <v>141</v>
      </c>
      <c r="AU377" s="19" t="s">
        <v>86</v>
      </c>
    </row>
    <row r="378" spans="2:51" s="13" customFormat="1" ht="11.25">
      <c r="B378" s="163"/>
      <c r="D378" s="164" t="s">
        <v>143</v>
      </c>
      <c r="E378" s="165" t="s">
        <v>3</v>
      </c>
      <c r="F378" s="166" t="s">
        <v>144</v>
      </c>
      <c r="H378" s="165" t="s">
        <v>3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143</v>
      </c>
      <c r="AU378" s="165" t="s">
        <v>86</v>
      </c>
      <c r="AV378" s="13" t="s">
        <v>80</v>
      </c>
      <c r="AW378" s="13" t="s">
        <v>34</v>
      </c>
      <c r="AX378" s="13" t="s">
        <v>73</v>
      </c>
      <c r="AY378" s="165" t="s">
        <v>131</v>
      </c>
    </row>
    <row r="379" spans="2:51" s="13" customFormat="1" ht="11.25">
      <c r="B379" s="163"/>
      <c r="D379" s="164" t="s">
        <v>143</v>
      </c>
      <c r="E379" s="165" t="s">
        <v>3</v>
      </c>
      <c r="F379" s="166" t="s">
        <v>422</v>
      </c>
      <c r="H379" s="165" t="s">
        <v>3</v>
      </c>
      <c r="I379" s="167"/>
      <c r="L379" s="163"/>
      <c r="M379" s="168"/>
      <c r="N379" s="169"/>
      <c r="O379" s="169"/>
      <c r="P379" s="169"/>
      <c r="Q379" s="169"/>
      <c r="R379" s="169"/>
      <c r="S379" s="169"/>
      <c r="T379" s="170"/>
      <c r="AT379" s="165" t="s">
        <v>143</v>
      </c>
      <c r="AU379" s="165" t="s">
        <v>86</v>
      </c>
      <c r="AV379" s="13" t="s">
        <v>80</v>
      </c>
      <c r="AW379" s="13" t="s">
        <v>34</v>
      </c>
      <c r="AX379" s="13" t="s">
        <v>73</v>
      </c>
      <c r="AY379" s="165" t="s">
        <v>131</v>
      </c>
    </row>
    <row r="380" spans="2:51" s="14" customFormat="1" ht="11.25">
      <c r="B380" s="171"/>
      <c r="D380" s="164" t="s">
        <v>143</v>
      </c>
      <c r="E380" s="172" t="s">
        <v>3</v>
      </c>
      <c r="F380" s="173" t="s">
        <v>423</v>
      </c>
      <c r="H380" s="174">
        <v>10.56</v>
      </c>
      <c r="I380" s="175"/>
      <c r="L380" s="171"/>
      <c r="M380" s="176"/>
      <c r="N380" s="177"/>
      <c r="O380" s="177"/>
      <c r="P380" s="177"/>
      <c r="Q380" s="177"/>
      <c r="R380" s="177"/>
      <c r="S380" s="177"/>
      <c r="T380" s="178"/>
      <c r="AT380" s="172" t="s">
        <v>143</v>
      </c>
      <c r="AU380" s="172" t="s">
        <v>86</v>
      </c>
      <c r="AV380" s="14" t="s">
        <v>86</v>
      </c>
      <c r="AW380" s="14" t="s">
        <v>34</v>
      </c>
      <c r="AX380" s="14" t="s">
        <v>73</v>
      </c>
      <c r="AY380" s="172" t="s">
        <v>131</v>
      </c>
    </row>
    <row r="381" spans="2:51" s="13" customFormat="1" ht="11.25">
      <c r="B381" s="163"/>
      <c r="D381" s="164" t="s">
        <v>143</v>
      </c>
      <c r="E381" s="165" t="s">
        <v>3</v>
      </c>
      <c r="F381" s="166" t="s">
        <v>266</v>
      </c>
      <c r="H381" s="165" t="s">
        <v>3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143</v>
      </c>
      <c r="AU381" s="165" t="s">
        <v>86</v>
      </c>
      <c r="AV381" s="13" t="s">
        <v>80</v>
      </c>
      <c r="AW381" s="13" t="s">
        <v>34</v>
      </c>
      <c r="AX381" s="13" t="s">
        <v>73</v>
      </c>
      <c r="AY381" s="165" t="s">
        <v>131</v>
      </c>
    </row>
    <row r="382" spans="2:51" s="14" customFormat="1" ht="11.25">
      <c r="B382" s="171"/>
      <c r="D382" s="164" t="s">
        <v>143</v>
      </c>
      <c r="E382" s="172" t="s">
        <v>3</v>
      </c>
      <c r="F382" s="173" t="s">
        <v>424</v>
      </c>
      <c r="H382" s="174">
        <v>9.12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143</v>
      </c>
      <c r="AU382" s="172" t="s">
        <v>86</v>
      </c>
      <c r="AV382" s="14" t="s">
        <v>86</v>
      </c>
      <c r="AW382" s="14" t="s">
        <v>34</v>
      </c>
      <c r="AX382" s="14" t="s">
        <v>73</v>
      </c>
      <c r="AY382" s="172" t="s">
        <v>131</v>
      </c>
    </row>
    <row r="383" spans="2:51" s="13" customFormat="1" ht="11.25">
      <c r="B383" s="163"/>
      <c r="D383" s="164" t="s">
        <v>143</v>
      </c>
      <c r="E383" s="165" t="s">
        <v>3</v>
      </c>
      <c r="F383" s="166" t="s">
        <v>425</v>
      </c>
      <c r="H383" s="165" t="s">
        <v>3</v>
      </c>
      <c r="I383" s="167"/>
      <c r="L383" s="163"/>
      <c r="M383" s="168"/>
      <c r="N383" s="169"/>
      <c r="O383" s="169"/>
      <c r="P383" s="169"/>
      <c r="Q383" s="169"/>
      <c r="R383" s="169"/>
      <c r="S383" s="169"/>
      <c r="T383" s="170"/>
      <c r="AT383" s="165" t="s">
        <v>143</v>
      </c>
      <c r="AU383" s="165" t="s">
        <v>86</v>
      </c>
      <c r="AV383" s="13" t="s">
        <v>80</v>
      </c>
      <c r="AW383" s="13" t="s">
        <v>34</v>
      </c>
      <c r="AX383" s="13" t="s">
        <v>73</v>
      </c>
      <c r="AY383" s="165" t="s">
        <v>131</v>
      </c>
    </row>
    <row r="384" spans="2:51" s="14" customFormat="1" ht="11.25">
      <c r="B384" s="171"/>
      <c r="D384" s="164" t="s">
        <v>143</v>
      </c>
      <c r="E384" s="172" t="s">
        <v>3</v>
      </c>
      <c r="F384" s="173" t="s">
        <v>426</v>
      </c>
      <c r="H384" s="174">
        <v>2.28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143</v>
      </c>
      <c r="AU384" s="172" t="s">
        <v>86</v>
      </c>
      <c r="AV384" s="14" t="s">
        <v>86</v>
      </c>
      <c r="AW384" s="14" t="s">
        <v>34</v>
      </c>
      <c r="AX384" s="14" t="s">
        <v>73</v>
      </c>
      <c r="AY384" s="172" t="s">
        <v>131</v>
      </c>
    </row>
    <row r="385" spans="2:51" s="16" customFormat="1" ht="11.25">
      <c r="B385" s="187"/>
      <c r="D385" s="164" t="s">
        <v>143</v>
      </c>
      <c r="E385" s="188" t="s">
        <v>3</v>
      </c>
      <c r="F385" s="189" t="s">
        <v>159</v>
      </c>
      <c r="H385" s="190">
        <v>21.96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143</v>
      </c>
      <c r="AU385" s="188" t="s">
        <v>86</v>
      </c>
      <c r="AV385" s="16" t="s">
        <v>139</v>
      </c>
      <c r="AW385" s="16" t="s">
        <v>34</v>
      </c>
      <c r="AX385" s="16" t="s">
        <v>80</v>
      </c>
      <c r="AY385" s="188" t="s">
        <v>131</v>
      </c>
    </row>
    <row r="386" spans="1:65" s="2" customFormat="1" ht="24" customHeight="1">
      <c r="A386" s="34"/>
      <c r="B386" s="144"/>
      <c r="C386" s="145" t="s">
        <v>427</v>
      </c>
      <c r="D386" s="145" t="s">
        <v>134</v>
      </c>
      <c r="E386" s="146" t="s">
        <v>428</v>
      </c>
      <c r="F386" s="147" t="s">
        <v>429</v>
      </c>
      <c r="G386" s="148" t="s">
        <v>137</v>
      </c>
      <c r="H386" s="149">
        <v>4.953</v>
      </c>
      <c r="I386" s="150"/>
      <c r="J386" s="151">
        <f>ROUND(I386*H386,2)</f>
        <v>0</v>
      </c>
      <c r="K386" s="147" t="s">
        <v>138</v>
      </c>
      <c r="L386" s="35"/>
      <c r="M386" s="152" t="s">
        <v>3</v>
      </c>
      <c r="N386" s="153" t="s">
        <v>45</v>
      </c>
      <c r="O386" s="55"/>
      <c r="P386" s="154">
        <f>O386*H386</f>
        <v>0</v>
      </c>
      <c r="Q386" s="154">
        <v>0</v>
      </c>
      <c r="R386" s="154">
        <f>Q386*H386</f>
        <v>0</v>
      </c>
      <c r="S386" s="154">
        <v>0.048</v>
      </c>
      <c r="T386" s="155">
        <f>S386*H386</f>
        <v>0.237744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56" t="s">
        <v>139</v>
      </c>
      <c r="AT386" s="156" t="s">
        <v>134</v>
      </c>
      <c r="AU386" s="156" t="s">
        <v>86</v>
      </c>
      <c r="AY386" s="19" t="s">
        <v>131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9" t="s">
        <v>86</v>
      </c>
      <c r="BK386" s="157">
        <f>ROUND(I386*H386,2)</f>
        <v>0</v>
      </c>
      <c r="BL386" s="19" t="s">
        <v>139</v>
      </c>
      <c r="BM386" s="156" t="s">
        <v>430</v>
      </c>
    </row>
    <row r="387" spans="1:47" s="2" customFormat="1" ht="11.25">
      <c r="A387" s="34"/>
      <c r="B387" s="35"/>
      <c r="C387" s="34"/>
      <c r="D387" s="158" t="s">
        <v>141</v>
      </c>
      <c r="E387" s="34"/>
      <c r="F387" s="159" t="s">
        <v>431</v>
      </c>
      <c r="G387" s="34"/>
      <c r="H387" s="34"/>
      <c r="I387" s="160"/>
      <c r="J387" s="34"/>
      <c r="K387" s="34"/>
      <c r="L387" s="35"/>
      <c r="M387" s="161"/>
      <c r="N387" s="162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141</v>
      </c>
      <c r="AU387" s="19" t="s">
        <v>86</v>
      </c>
    </row>
    <row r="388" spans="2:51" s="13" customFormat="1" ht="11.25">
      <c r="B388" s="163"/>
      <c r="D388" s="164" t="s">
        <v>143</v>
      </c>
      <c r="E388" s="165" t="s">
        <v>3</v>
      </c>
      <c r="F388" s="166" t="s">
        <v>432</v>
      </c>
      <c r="H388" s="165" t="s">
        <v>3</v>
      </c>
      <c r="I388" s="167"/>
      <c r="L388" s="163"/>
      <c r="M388" s="168"/>
      <c r="N388" s="169"/>
      <c r="O388" s="169"/>
      <c r="P388" s="169"/>
      <c r="Q388" s="169"/>
      <c r="R388" s="169"/>
      <c r="S388" s="169"/>
      <c r="T388" s="170"/>
      <c r="AT388" s="165" t="s">
        <v>143</v>
      </c>
      <c r="AU388" s="165" t="s">
        <v>86</v>
      </c>
      <c r="AV388" s="13" t="s">
        <v>80</v>
      </c>
      <c r="AW388" s="13" t="s">
        <v>34</v>
      </c>
      <c r="AX388" s="13" t="s">
        <v>73</v>
      </c>
      <c r="AY388" s="165" t="s">
        <v>131</v>
      </c>
    </row>
    <row r="389" spans="2:51" s="13" customFormat="1" ht="11.25">
      <c r="B389" s="163"/>
      <c r="D389" s="164" t="s">
        <v>143</v>
      </c>
      <c r="E389" s="165" t="s">
        <v>3</v>
      </c>
      <c r="F389" s="166" t="s">
        <v>171</v>
      </c>
      <c r="H389" s="165" t="s">
        <v>3</v>
      </c>
      <c r="I389" s="167"/>
      <c r="L389" s="163"/>
      <c r="M389" s="168"/>
      <c r="N389" s="169"/>
      <c r="O389" s="169"/>
      <c r="P389" s="169"/>
      <c r="Q389" s="169"/>
      <c r="R389" s="169"/>
      <c r="S389" s="169"/>
      <c r="T389" s="170"/>
      <c r="AT389" s="165" t="s">
        <v>143</v>
      </c>
      <c r="AU389" s="165" t="s">
        <v>86</v>
      </c>
      <c r="AV389" s="13" t="s">
        <v>80</v>
      </c>
      <c r="AW389" s="13" t="s">
        <v>34</v>
      </c>
      <c r="AX389" s="13" t="s">
        <v>73</v>
      </c>
      <c r="AY389" s="165" t="s">
        <v>131</v>
      </c>
    </row>
    <row r="390" spans="2:51" s="13" customFormat="1" ht="11.25">
      <c r="B390" s="163"/>
      <c r="D390" s="164" t="s">
        <v>143</v>
      </c>
      <c r="E390" s="165" t="s">
        <v>3</v>
      </c>
      <c r="F390" s="166" t="s">
        <v>169</v>
      </c>
      <c r="H390" s="165" t="s">
        <v>3</v>
      </c>
      <c r="I390" s="167"/>
      <c r="L390" s="163"/>
      <c r="M390" s="168"/>
      <c r="N390" s="169"/>
      <c r="O390" s="169"/>
      <c r="P390" s="169"/>
      <c r="Q390" s="169"/>
      <c r="R390" s="169"/>
      <c r="S390" s="169"/>
      <c r="T390" s="170"/>
      <c r="AT390" s="165" t="s">
        <v>143</v>
      </c>
      <c r="AU390" s="165" t="s">
        <v>86</v>
      </c>
      <c r="AV390" s="13" t="s">
        <v>80</v>
      </c>
      <c r="AW390" s="13" t="s">
        <v>34</v>
      </c>
      <c r="AX390" s="13" t="s">
        <v>73</v>
      </c>
      <c r="AY390" s="165" t="s">
        <v>131</v>
      </c>
    </row>
    <row r="391" spans="2:51" s="13" customFormat="1" ht="11.25">
      <c r="B391" s="163"/>
      <c r="D391" s="164" t="s">
        <v>143</v>
      </c>
      <c r="E391" s="165" t="s">
        <v>3</v>
      </c>
      <c r="F391" s="166" t="s">
        <v>433</v>
      </c>
      <c r="H391" s="165" t="s">
        <v>3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143</v>
      </c>
      <c r="AU391" s="165" t="s">
        <v>86</v>
      </c>
      <c r="AV391" s="13" t="s">
        <v>80</v>
      </c>
      <c r="AW391" s="13" t="s">
        <v>34</v>
      </c>
      <c r="AX391" s="13" t="s">
        <v>73</v>
      </c>
      <c r="AY391" s="165" t="s">
        <v>131</v>
      </c>
    </row>
    <row r="392" spans="2:51" s="14" customFormat="1" ht="11.25">
      <c r="B392" s="171"/>
      <c r="D392" s="164" t="s">
        <v>143</v>
      </c>
      <c r="E392" s="172" t="s">
        <v>3</v>
      </c>
      <c r="F392" s="173" t="s">
        <v>434</v>
      </c>
      <c r="H392" s="174">
        <v>0.518</v>
      </c>
      <c r="I392" s="175"/>
      <c r="L392" s="171"/>
      <c r="M392" s="176"/>
      <c r="N392" s="177"/>
      <c r="O392" s="177"/>
      <c r="P392" s="177"/>
      <c r="Q392" s="177"/>
      <c r="R392" s="177"/>
      <c r="S392" s="177"/>
      <c r="T392" s="178"/>
      <c r="AT392" s="172" t="s">
        <v>143</v>
      </c>
      <c r="AU392" s="172" t="s">
        <v>86</v>
      </c>
      <c r="AV392" s="14" t="s">
        <v>86</v>
      </c>
      <c r="AW392" s="14" t="s">
        <v>34</v>
      </c>
      <c r="AX392" s="14" t="s">
        <v>73</v>
      </c>
      <c r="AY392" s="172" t="s">
        <v>131</v>
      </c>
    </row>
    <row r="393" spans="2:51" s="13" customFormat="1" ht="11.25">
      <c r="B393" s="163"/>
      <c r="D393" s="164" t="s">
        <v>143</v>
      </c>
      <c r="E393" s="165" t="s">
        <v>3</v>
      </c>
      <c r="F393" s="166" t="s">
        <v>435</v>
      </c>
      <c r="H393" s="165" t="s">
        <v>3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143</v>
      </c>
      <c r="AU393" s="165" t="s">
        <v>86</v>
      </c>
      <c r="AV393" s="13" t="s">
        <v>80</v>
      </c>
      <c r="AW393" s="13" t="s">
        <v>34</v>
      </c>
      <c r="AX393" s="13" t="s">
        <v>73</v>
      </c>
      <c r="AY393" s="165" t="s">
        <v>131</v>
      </c>
    </row>
    <row r="394" spans="2:51" s="14" customFormat="1" ht="11.25">
      <c r="B394" s="171"/>
      <c r="D394" s="164" t="s">
        <v>143</v>
      </c>
      <c r="E394" s="172" t="s">
        <v>3</v>
      </c>
      <c r="F394" s="173" t="s">
        <v>436</v>
      </c>
      <c r="H394" s="174">
        <v>0.54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143</v>
      </c>
      <c r="AU394" s="172" t="s">
        <v>86</v>
      </c>
      <c r="AV394" s="14" t="s">
        <v>86</v>
      </c>
      <c r="AW394" s="14" t="s">
        <v>34</v>
      </c>
      <c r="AX394" s="14" t="s">
        <v>73</v>
      </c>
      <c r="AY394" s="172" t="s">
        <v>131</v>
      </c>
    </row>
    <row r="395" spans="2:51" s="13" customFormat="1" ht="11.25">
      <c r="B395" s="163"/>
      <c r="D395" s="164" t="s">
        <v>143</v>
      </c>
      <c r="E395" s="165" t="s">
        <v>3</v>
      </c>
      <c r="F395" s="166" t="s">
        <v>437</v>
      </c>
      <c r="H395" s="165" t="s">
        <v>3</v>
      </c>
      <c r="I395" s="167"/>
      <c r="L395" s="163"/>
      <c r="M395" s="168"/>
      <c r="N395" s="169"/>
      <c r="O395" s="169"/>
      <c r="P395" s="169"/>
      <c r="Q395" s="169"/>
      <c r="R395" s="169"/>
      <c r="S395" s="169"/>
      <c r="T395" s="170"/>
      <c r="AT395" s="165" t="s">
        <v>143</v>
      </c>
      <c r="AU395" s="165" t="s">
        <v>86</v>
      </c>
      <c r="AV395" s="13" t="s">
        <v>80</v>
      </c>
      <c r="AW395" s="13" t="s">
        <v>34</v>
      </c>
      <c r="AX395" s="13" t="s">
        <v>73</v>
      </c>
      <c r="AY395" s="165" t="s">
        <v>131</v>
      </c>
    </row>
    <row r="396" spans="2:51" s="14" customFormat="1" ht="11.25">
      <c r="B396" s="171"/>
      <c r="D396" s="164" t="s">
        <v>143</v>
      </c>
      <c r="E396" s="172" t="s">
        <v>3</v>
      </c>
      <c r="F396" s="173" t="s">
        <v>438</v>
      </c>
      <c r="H396" s="174">
        <v>2.025</v>
      </c>
      <c r="I396" s="175"/>
      <c r="L396" s="171"/>
      <c r="M396" s="176"/>
      <c r="N396" s="177"/>
      <c r="O396" s="177"/>
      <c r="P396" s="177"/>
      <c r="Q396" s="177"/>
      <c r="R396" s="177"/>
      <c r="S396" s="177"/>
      <c r="T396" s="178"/>
      <c r="AT396" s="172" t="s">
        <v>143</v>
      </c>
      <c r="AU396" s="172" t="s">
        <v>86</v>
      </c>
      <c r="AV396" s="14" t="s">
        <v>86</v>
      </c>
      <c r="AW396" s="14" t="s">
        <v>34</v>
      </c>
      <c r="AX396" s="14" t="s">
        <v>73</v>
      </c>
      <c r="AY396" s="172" t="s">
        <v>131</v>
      </c>
    </row>
    <row r="397" spans="2:51" s="13" customFormat="1" ht="11.25">
      <c r="B397" s="163"/>
      <c r="D397" s="164" t="s">
        <v>143</v>
      </c>
      <c r="E397" s="165" t="s">
        <v>3</v>
      </c>
      <c r="F397" s="166" t="s">
        <v>439</v>
      </c>
      <c r="H397" s="165" t="s">
        <v>3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143</v>
      </c>
      <c r="AU397" s="165" t="s">
        <v>86</v>
      </c>
      <c r="AV397" s="13" t="s">
        <v>80</v>
      </c>
      <c r="AW397" s="13" t="s">
        <v>34</v>
      </c>
      <c r="AX397" s="13" t="s">
        <v>73</v>
      </c>
      <c r="AY397" s="165" t="s">
        <v>131</v>
      </c>
    </row>
    <row r="398" spans="2:51" s="14" customFormat="1" ht="11.25">
      <c r="B398" s="171"/>
      <c r="D398" s="164" t="s">
        <v>143</v>
      </c>
      <c r="E398" s="172" t="s">
        <v>3</v>
      </c>
      <c r="F398" s="173" t="s">
        <v>440</v>
      </c>
      <c r="H398" s="174">
        <v>1.87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2" t="s">
        <v>143</v>
      </c>
      <c r="AU398" s="172" t="s">
        <v>86</v>
      </c>
      <c r="AV398" s="14" t="s">
        <v>86</v>
      </c>
      <c r="AW398" s="14" t="s">
        <v>34</v>
      </c>
      <c r="AX398" s="14" t="s">
        <v>73</v>
      </c>
      <c r="AY398" s="172" t="s">
        <v>131</v>
      </c>
    </row>
    <row r="399" spans="2:51" s="16" customFormat="1" ht="11.25">
      <c r="B399" s="187"/>
      <c r="D399" s="164" t="s">
        <v>143</v>
      </c>
      <c r="E399" s="188" t="s">
        <v>3</v>
      </c>
      <c r="F399" s="189" t="s">
        <v>159</v>
      </c>
      <c r="H399" s="190">
        <v>4.953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143</v>
      </c>
      <c r="AU399" s="188" t="s">
        <v>86</v>
      </c>
      <c r="AV399" s="16" t="s">
        <v>139</v>
      </c>
      <c r="AW399" s="16" t="s">
        <v>34</v>
      </c>
      <c r="AX399" s="16" t="s">
        <v>80</v>
      </c>
      <c r="AY399" s="188" t="s">
        <v>131</v>
      </c>
    </row>
    <row r="400" spans="1:65" s="2" customFormat="1" ht="24" customHeight="1">
      <c r="A400" s="34"/>
      <c r="B400" s="144"/>
      <c r="C400" s="145" t="s">
        <v>441</v>
      </c>
      <c r="D400" s="145" t="s">
        <v>134</v>
      </c>
      <c r="E400" s="146" t="s">
        <v>442</v>
      </c>
      <c r="F400" s="147" t="s">
        <v>443</v>
      </c>
      <c r="G400" s="148" t="s">
        <v>137</v>
      </c>
      <c r="H400" s="149">
        <v>31.758</v>
      </c>
      <c r="I400" s="150"/>
      <c r="J400" s="151">
        <f>ROUND(I400*H400,2)</f>
        <v>0</v>
      </c>
      <c r="K400" s="147" t="s">
        <v>138</v>
      </c>
      <c r="L400" s="35"/>
      <c r="M400" s="152" t="s">
        <v>3</v>
      </c>
      <c r="N400" s="153" t="s">
        <v>45</v>
      </c>
      <c r="O400" s="55"/>
      <c r="P400" s="154">
        <f>O400*H400</f>
        <v>0</v>
      </c>
      <c r="Q400" s="154">
        <v>0</v>
      </c>
      <c r="R400" s="154">
        <f>Q400*H400</f>
        <v>0</v>
      </c>
      <c r="S400" s="154">
        <v>0.038</v>
      </c>
      <c r="T400" s="155">
        <f>S400*H400</f>
        <v>1.206804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56" t="s">
        <v>139</v>
      </c>
      <c r="AT400" s="156" t="s">
        <v>134</v>
      </c>
      <c r="AU400" s="156" t="s">
        <v>86</v>
      </c>
      <c r="AY400" s="19" t="s">
        <v>131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9" t="s">
        <v>86</v>
      </c>
      <c r="BK400" s="157">
        <f>ROUND(I400*H400,2)</f>
        <v>0</v>
      </c>
      <c r="BL400" s="19" t="s">
        <v>139</v>
      </c>
      <c r="BM400" s="156" t="s">
        <v>444</v>
      </c>
    </row>
    <row r="401" spans="1:47" s="2" customFormat="1" ht="11.25">
      <c r="A401" s="34"/>
      <c r="B401" s="35"/>
      <c r="C401" s="34"/>
      <c r="D401" s="158" t="s">
        <v>141</v>
      </c>
      <c r="E401" s="34"/>
      <c r="F401" s="159" t="s">
        <v>445</v>
      </c>
      <c r="G401" s="34"/>
      <c r="H401" s="34"/>
      <c r="I401" s="160"/>
      <c r="J401" s="34"/>
      <c r="K401" s="34"/>
      <c r="L401" s="35"/>
      <c r="M401" s="161"/>
      <c r="N401" s="162"/>
      <c r="O401" s="55"/>
      <c r="P401" s="55"/>
      <c r="Q401" s="55"/>
      <c r="R401" s="55"/>
      <c r="S401" s="55"/>
      <c r="T401" s="56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9" t="s">
        <v>141</v>
      </c>
      <c r="AU401" s="19" t="s">
        <v>86</v>
      </c>
    </row>
    <row r="402" spans="2:51" s="13" customFormat="1" ht="11.25">
      <c r="B402" s="163"/>
      <c r="D402" s="164" t="s">
        <v>143</v>
      </c>
      <c r="E402" s="165" t="s">
        <v>3</v>
      </c>
      <c r="F402" s="166" t="s">
        <v>169</v>
      </c>
      <c r="H402" s="165" t="s">
        <v>3</v>
      </c>
      <c r="I402" s="167"/>
      <c r="L402" s="163"/>
      <c r="M402" s="168"/>
      <c r="N402" s="169"/>
      <c r="O402" s="169"/>
      <c r="P402" s="169"/>
      <c r="Q402" s="169"/>
      <c r="R402" s="169"/>
      <c r="S402" s="169"/>
      <c r="T402" s="170"/>
      <c r="AT402" s="165" t="s">
        <v>143</v>
      </c>
      <c r="AU402" s="165" t="s">
        <v>86</v>
      </c>
      <c r="AV402" s="13" t="s">
        <v>80</v>
      </c>
      <c r="AW402" s="13" t="s">
        <v>34</v>
      </c>
      <c r="AX402" s="13" t="s">
        <v>73</v>
      </c>
      <c r="AY402" s="165" t="s">
        <v>131</v>
      </c>
    </row>
    <row r="403" spans="2:51" s="13" customFormat="1" ht="11.25">
      <c r="B403" s="163"/>
      <c r="D403" s="164" t="s">
        <v>143</v>
      </c>
      <c r="E403" s="165" t="s">
        <v>3</v>
      </c>
      <c r="F403" s="166" t="s">
        <v>446</v>
      </c>
      <c r="H403" s="165" t="s">
        <v>3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143</v>
      </c>
      <c r="AU403" s="165" t="s">
        <v>86</v>
      </c>
      <c r="AV403" s="13" t="s">
        <v>80</v>
      </c>
      <c r="AW403" s="13" t="s">
        <v>34</v>
      </c>
      <c r="AX403" s="13" t="s">
        <v>73</v>
      </c>
      <c r="AY403" s="165" t="s">
        <v>131</v>
      </c>
    </row>
    <row r="404" spans="2:51" s="14" customFormat="1" ht="11.25">
      <c r="B404" s="171"/>
      <c r="D404" s="164" t="s">
        <v>143</v>
      </c>
      <c r="E404" s="172" t="s">
        <v>3</v>
      </c>
      <c r="F404" s="173" t="s">
        <v>447</v>
      </c>
      <c r="H404" s="174">
        <v>12.15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143</v>
      </c>
      <c r="AU404" s="172" t="s">
        <v>86</v>
      </c>
      <c r="AV404" s="14" t="s">
        <v>86</v>
      </c>
      <c r="AW404" s="14" t="s">
        <v>34</v>
      </c>
      <c r="AX404" s="14" t="s">
        <v>73</v>
      </c>
      <c r="AY404" s="172" t="s">
        <v>131</v>
      </c>
    </row>
    <row r="405" spans="2:51" s="13" customFormat="1" ht="11.25">
      <c r="B405" s="163"/>
      <c r="D405" s="164" t="s">
        <v>143</v>
      </c>
      <c r="E405" s="165" t="s">
        <v>3</v>
      </c>
      <c r="F405" s="166" t="s">
        <v>448</v>
      </c>
      <c r="H405" s="165" t="s">
        <v>3</v>
      </c>
      <c r="I405" s="167"/>
      <c r="L405" s="163"/>
      <c r="M405" s="168"/>
      <c r="N405" s="169"/>
      <c r="O405" s="169"/>
      <c r="P405" s="169"/>
      <c r="Q405" s="169"/>
      <c r="R405" s="169"/>
      <c r="S405" s="169"/>
      <c r="T405" s="170"/>
      <c r="AT405" s="165" t="s">
        <v>143</v>
      </c>
      <c r="AU405" s="165" t="s">
        <v>86</v>
      </c>
      <c r="AV405" s="13" t="s">
        <v>80</v>
      </c>
      <c r="AW405" s="13" t="s">
        <v>34</v>
      </c>
      <c r="AX405" s="13" t="s">
        <v>73</v>
      </c>
      <c r="AY405" s="165" t="s">
        <v>131</v>
      </c>
    </row>
    <row r="406" spans="2:51" s="14" customFormat="1" ht="11.25">
      <c r="B406" s="171"/>
      <c r="D406" s="164" t="s">
        <v>143</v>
      </c>
      <c r="E406" s="172" t="s">
        <v>3</v>
      </c>
      <c r="F406" s="173" t="s">
        <v>449</v>
      </c>
      <c r="H406" s="174">
        <v>1.668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143</v>
      </c>
      <c r="AU406" s="172" t="s">
        <v>86</v>
      </c>
      <c r="AV406" s="14" t="s">
        <v>86</v>
      </c>
      <c r="AW406" s="14" t="s">
        <v>34</v>
      </c>
      <c r="AX406" s="14" t="s">
        <v>73</v>
      </c>
      <c r="AY406" s="172" t="s">
        <v>131</v>
      </c>
    </row>
    <row r="407" spans="2:51" s="13" customFormat="1" ht="11.25">
      <c r="B407" s="163"/>
      <c r="D407" s="164" t="s">
        <v>143</v>
      </c>
      <c r="E407" s="165" t="s">
        <v>3</v>
      </c>
      <c r="F407" s="166" t="s">
        <v>450</v>
      </c>
      <c r="H407" s="165" t="s">
        <v>3</v>
      </c>
      <c r="I407" s="167"/>
      <c r="L407" s="163"/>
      <c r="M407" s="168"/>
      <c r="N407" s="169"/>
      <c r="O407" s="169"/>
      <c r="P407" s="169"/>
      <c r="Q407" s="169"/>
      <c r="R407" s="169"/>
      <c r="S407" s="169"/>
      <c r="T407" s="170"/>
      <c r="AT407" s="165" t="s">
        <v>143</v>
      </c>
      <c r="AU407" s="165" t="s">
        <v>86</v>
      </c>
      <c r="AV407" s="13" t="s">
        <v>80</v>
      </c>
      <c r="AW407" s="13" t="s">
        <v>34</v>
      </c>
      <c r="AX407" s="13" t="s">
        <v>73</v>
      </c>
      <c r="AY407" s="165" t="s">
        <v>131</v>
      </c>
    </row>
    <row r="408" spans="2:51" s="14" customFormat="1" ht="11.25">
      <c r="B408" s="171"/>
      <c r="D408" s="164" t="s">
        <v>143</v>
      </c>
      <c r="E408" s="172" t="s">
        <v>3</v>
      </c>
      <c r="F408" s="173" t="s">
        <v>451</v>
      </c>
      <c r="H408" s="174">
        <v>2.55</v>
      </c>
      <c r="I408" s="175"/>
      <c r="L408" s="171"/>
      <c r="M408" s="176"/>
      <c r="N408" s="177"/>
      <c r="O408" s="177"/>
      <c r="P408" s="177"/>
      <c r="Q408" s="177"/>
      <c r="R408" s="177"/>
      <c r="S408" s="177"/>
      <c r="T408" s="178"/>
      <c r="AT408" s="172" t="s">
        <v>143</v>
      </c>
      <c r="AU408" s="172" t="s">
        <v>86</v>
      </c>
      <c r="AV408" s="14" t="s">
        <v>86</v>
      </c>
      <c r="AW408" s="14" t="s">
        <v>34</v>
      </c>
      <c r="AX408" s="14" t="s">
        <v>73</v>
      </c>
      <c r="AY408" s="172" t="s">
        <v>131</v>
      </c>
    </row>
    <row r="409" spans="2:51" s="13" customFormat="1" ht="11.25">
      <c r="B409" s="163"/>
      <c r="D409" s="164" t="s">
        <v>143</v>
      </c>
      <c r="E409" s="165" t="s">
        <v>3</v>
      </c>
      <c r="F409" s="166" t="s">
        <v>452</v>
      </c>
      <c r="H409" s="165" t="s">
        <v>3</v>
      </c>
      <c r="I409" s="167"/>
      <c r="L409" s="163"/>
      <c r="M409" s="168"/>
      <c r="N409" s="169"/>
      <c r="O409" s="169"/>
      <c r="P409" s="169"/>
      <c r="Q409" s="169"/>
      <c r="R409" s="169"/>
      <c r="S409" s="169"/>
      <c r="T409" s="170"/>
      <c r="AT409" s="165" t="s">
        <v>143</v>
      </c>
      <c r="AU409" s="165" t="s">
        <v>86</v>
      </c>
      <c r="AV409" s="13" t="s">
        <v>80</v>
      </c>
      <c r="AW409" s="13" t="s">
        <v>34</v>
      </c>
      <c r="AX409" s="13" t="s">
        <v>73</v>
      </c>
      <c r="AY409" s="165" t="s">
        <v>131</v>
      </c>
    </row>
    <row r="410" spans="2:51" s="14" customFormat="1" ht="11.25">
      <c r="B410" s="171"/>
      <c r="D410" s="164" t="s">
        <v>143</v>
      </c>
      <c r="E410" s="172" t="s">
        <v>3</v>
      </c>
      <c r="F410" s="173" t="s">
        <v>453</v>
      </c>
      <c r="H410" s="174">
        <v>2.43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143</v>
      </c>
      <c r="AU410" s="172" t="s">
        <v>86</v>
      </c>
      <c r="AV410" s="14" t="s">
        <v>86</v>
      </c>
      <c r="AW410" s="14" t="s">
        <v>34</v>
      </c>
      <c r="AX410" s="14" t="s">
        <v>73</v>
      </c>
      <c r="AY410" s="172" t="s">
        <v>131</v>
      </c>
    </row>
    <row r="411" spans="2:51" s="13" customFormat="1" ht="11.25">
      <c r="B411" s="163"/>
      <c r="D411" s="164" t="s">
        <v>143</v>
      </c>
      <c r="E411" s="165" t="s">
        <v>3</v>
      </c>
      <c r="F411" s="166" t="s">
        <v>454</v>
      </c>
      <c r="H411" s="165" t="s">
        <v>3</v>
      </c>
      <c r="I411" s="167"/>
      <c r="L411" s="163"/>
      <c r="M411" s="168"/>
      <c r="N411" s="169"/>
      <c r="O411" s="169"/>
      <c r="P411" s="169"/>
      <c r="Q411" s="169"/>
      <c r="R411" s="169"/>
      <c r="S411" s="169"/>
      <c r="T411" s="170"/>
      <c r="AT411" s="165" t="s">
        <v>143</v>
      </c>
      <c r="AU411" s="165" t="s">
        <v>86</v>
      </c>
      <c r="AV411" s="13" t="s">
        <v>80</v>
      </c>
      <c r="AW411" s="13" t="s">
        <v>34</v>
      </c>
      <c r="AX411" s="13" t="s">
        <v>73</v>
      </c>
      <c r="AY411" s="165" t="s">
        <v>131</v>
      </c>
    </row>
    <row r="412" spans="2:51" s="14" customFormat="1" ht="11.25">
      <c r="B412" s="171"/>
      <c r="D412" s="164" t="s">
        <v>143</v>
      </c>
      <c r="E412" s="172" t="s">
        <v>3</v>
      </c>
      <c r="F412" s="173" t="s">
        <v>455</v>
      </c>
      <c r="H412" s="174">
        <v>1.74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143</v>
      </c>
      <c r="AU412" s="172" t="s">
        <v>86</v>
      </c>
      <c r="AV412" s="14" t="s">
        <v>86</v>
      </c>
      <c r="AW412" s="14" t="s">
        <v>34</v>
      </c>
      <c r="AX412" s="14" t="s">
        <v>73</v>
      </c>
      <c r="AY412" s="172" t="s">
        <v>131</v>
      </c>
    </row>
    <row r="413" spans="2:51" s="13" customFormat="1" ht="11.25">
      <c r="B413" s="163"/>
      <c r="D413" s="164" t="s">
        <v>143</v>
      </c>
      <c r="E413" s="165" t="s">
        <v>3</v>
      </c>
      <c r="F413" s="166" t="s">
        <v>456</v>
      </c>
      <c r="H413" s="165" t="s">
        <v>3</v>
      </c>
      <c r="I413" s="167"/>
      <c r="L413" s="163"/>
      <c r="M413" s="168"/>
      <c r="N413" s="169"/>
      <c r="O413" s="169"/>
      <c r="P413" s="169"/>
      <c r="Q413" s="169"/>
      <c r="R413" s="169"/>
      <c r="S413" s="169"/>
      <c r="T413" s="170"/>
      <c r="AT413" s="165" t="s">
        <v>143</v>
      </c>
      <c r="AU413" s="165" t="s">
        <v>86</v>
      </c>
      <c r="AV413" s="13" t="s">
        <v>80</v>
      </c>
      <c r="AW413" s="13" t="s">
        <v>34</v>
      </c>
      <c r="AX413" s="13" t="s">
        <v>73</v>
      </c>
      <c r="AY413" s="165" t="s">
        <v>131</v>
      </c>
    </row>
    <row r="414" spans="2:51" s="14" customFormat="1" ht="11.25">
      <c r="B414" s="171"/>
      <c r="D414" s="164" t="s">
        <v>143</v>
      </c>
      <c r="E414" s="172" t="s">
        <v>3</v>
      </c>
      <c r="F414" s="173" t="s">
        <v>457</v>
      </c>
      <c r="H414" s="174">
        <v>11.22</v>
      </c>
      <c r="I414" s="175"/>
      <c r="L414" s="171"/>
      <c r="M414" s="176"/>
      <c r="N414" s="177"/>
      <c r="O414" s="177"/>
      <c r="P414" s="177"/>
      <c r="Q414" s="177"/>
      <c r="R414" s="177"/>
      <c r="S414" s="177"/>
      <c r="T414" s="178"/>
      <c r="AT414" s="172" t="s">
        <v>143</v>
      </c>
      <c r="AU414" s="172" t="s">
        <v>86</v>
      </c>
      <c r="AV414" s="14" t="s">
        <v>86</v>
      </c>
      <c r="AW414" s="14" t="s">
        <v>34</v>
      </c>
      <c r="AX414" s="14" t="s">
        <v>73</v>
      </c>
      <c r="AY414" s="172" t="s">
        <v>131</v>
      </c>
    </row>
    <row r="415" spans="2:51" s="16" customFormat="1" ht="11.25">
      <c r="B415" s="187"/>
      <c r="D415" s="164" t="s">
        <v>143</v>
      </c>
      <c r="E415" s="188" t="s">
        <v>3</v>
      </c>
      <c r="F415" s="189" t="s">
        <v>159</v>
      </c>
      <c r="H415" s="190">
        <v>31.757999999999996</v>
      </c>
      <c r="I415" s="191"/>
      <c r="L415" s="187"/>
      <c r="M415" s="192"/>
      <c r="N415" s="193"/>
      <c r="O415" s="193"/>
      <c r="P415" s="193"/>
      <c r="Q415" s="193"/>
      <c r="R415" s="193"/>
      <c r="S415" s="193"/>
      <c r="T415" s="194"/>
      <c r="AT415" s="188" t="s">
        <v>143</v>
      </c>
      <c r="AU415" s="188" t="s">
        <v>86</v>
      </c>
      <c r="AV415" s="16" t="s">
        <v>139</v>
      </c>
      <c r="AW415" s="16" t="s">
        <v>34</v>
      </c>
      <c r="AX415" s="16" t="s">
        <v>80</v>
      </c>
      <c r="AY415" s="188" t="s">
        <v>131</v>
      </c>
    </row>
    <row r="416" spans="1:65" s="2" customFormat="1" ht="24" customHeight="1">
      <c r="A416" s="34"/>
      <c r="B416" s="144"/>
      <c r="C416" s="145" t="s">
        <v>458</v>
      </c>
      <c r="D416" s="145" t="s">
        <v>134</v>
      </c>
      <c r="E416" s="146" t="s">
        <v>459</v>
      </c>
      <c r="F416" s="147" t="s">
        <v>460</v>
      </c>
      <c r="G416" s="148" t="s">
        <v>137</v>
      </c>
      <c r="H416" s="149">
        <v>2.22</v>
      </c>
      <c r="I416" s="150"/>
      <c r="J416" s="151">
        <f>ROUND(I416*H416,2)</f>
        <v>0</v>
      </c>
      <c r="K416" s="147" t="s">
        <v>138</v>
      </c>
      <c r="L416" s="35"/>
      <c r="M416" s="152" t="s">
        <v>3</v>
      </c>
      <c r="N416" s="153" t="s">
        <v>45</v>
      </c>
      <c r="O416" s="55"/>
      <c r="P416" s="154">
        <f>O416*H416</f>
        <v>0</v>
      </c>
      <c r="Q416" s="154">
        <v>0</v>
      </c>
      <c r="R416" s="154">
        <f>Q416*H416</f>
        <v>0</v>
      </c>
      <c r="S416" s="154">
        <v>0.034</v>
      </c>
      <c r="T416" s="155">
        <f>S416*H416</f>
        <v>0.07548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56" t="s">
        <v>139</v>
      </c>
      <c r="AT416" s="156" t="s">
        <v>134</v>
      </c>
      <c r="AU416" s="156" t="s">
        <v>86</v>
      </c>
      <c r="AY416" s="19" t="s">
        <v>131</v>
      </c>
      <c r="BE416" s="157">
        <f>IF(N416="základní",J416,0)</f>
        <v>0</v>
      </c>
      <c r="BF416" s="157">
        <f>IF(N416="snížená",J416,0)</f>
        <v>0</v>
      </c>
      <c r="BG416" s="157">
        <f>IF(N416="zákl. přenesená",J416,0)</f>
        <v>0</v>
      </c>
      <c r="BH416" s="157">
        <f>IF(N416="sníž. přenesená",J416,0)</f>
        <v>0</v>
      </c>
      <c r="BI416" s="157">
        <f>IF(N416="nulová",J416,0)</f>
        <v>0</v>
      </c>
      <c r="BJ416" s="19" t="s">
        <v>86</v>
      </c>
      <c r="BK416" s="157">
        <f>ROUND(I416*H416,2)</f>
        <v>0</v>
      </c>
      <c r="BL416" s="19" t="s">
        <v>139</v>
      </c>
      <c r="BM416" s="156" t="s">
        <v>461</v>
      </c>
    </row>
    <row r="417" spans="1:47" s="2" customFormat="1" ht="11.25">
      <c r="A417" s="34"/>
      <c r="B417" s="35"/>
      <c r="C417" s="34"/>
      <c r="D417" s="158" t="s">
        <v>141</v>
      </c>
      <c r="E417" s="34"/>
      <c r="F417" s="159" t="s">
        <v>462</v>
      </c>
      <c r="G417" s="34"/>
      <c r="H417" s="34"/>
      <c r="I417" s="160"/>
      <c r="J417" s="34"/>
      <c r="K417" s="34"/>
      <c r="L417" s="35"/>
      <c r="M417" s="161"/>
      <c r="N417" s="162"/>
      <c r="O417" s="55"/>
      <c r="P417" s="55"/>
      <c r="Q417" s="55"/>
      <c r="R417" s="55"/>
      <c r="S417" s="55"/>
      <c r="T417" s="56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9" t="s">
        <v>141</v>
      </c>
      <c r="AU417" s="19" t="s">
        <v>86</v>
      </c>
    </row>
    <row r="418" spans="2:51" s="13" customFormat="1" ht="11.25">
      <c r="B418" s="163"/>
      <c r="D418" s="164" t="s">
        <v>143</v>
      </c>
      <c r="E418" s="165" t="s">
        <v>3</v>
      </c>
      <c r="F418" s="166" t="s">
        <v>169</v>
      </c>
      <c r="H418" s="165" t="s">
        <v>3</v>
      </c>
      <c r="I418" s="167"/>
      <c r="L418" s="163"/>
      <c r="M418" s="168"/>
      <c r="N418" s="169"/>
      <c r="O418" s="169"/>
      <c r="P418" s="169"/>
      <c r="Q418" s="169"/>
      <c r="R418" s="169"/>
      <c r="S418" s="169"/>
      <c r="T418" s="170"/>
      <c r="AT418" s="165" t="s">
        <v>143</v>
      </c>
      <c r="AU418" s="165" t="s">
        <v>86</v>
      </c>
      <c r="AV418" s="13" t="s">
        <v>80</v>
      </c>
      <c r="AW418" s="13" t="s">
        <v>34</v>
      </c>
      <c r="AX418" s="13" t="s">
        <v>73</v>
      </c>
      <c r="AY418" s="165" t="s">
        <v>131</v>
      </c>
    </row>
    <row r="419" spans="2:51" s="13" customFormat="1" ht="11.25">
      <c r="B419" s="163"/>
      <c r="D419" s="164" t="s">
        <v>143</v>
      </c>
      <c r="E419" s="165" t="s">
        <v>3</v>
      </c>
      <c r="F419" s="166" t="s">
        <v>463</v>
      </c>
      <c r="H419" s="165" t="s">
        <v>3</v>
      </c>
      <c r="I419" s="167"/>
      <c r="L419" s="163"/>
      <c r="M419" s="168"/>
      <c r="N419" s="169"/>
      <c r="O419" s="169"/>
      <c r="P419" s="169"/>
      <c r="Q419" s="169"/>
      <c r="R419" s="169"/>
      <c r="S419" s="169"/>
      <c r="T419" s="170"/>
      <c r="AT419" s="165" t="s">
        <v>143</v>
      </c>
      <c r="AU419" s="165" t="s">
        <v>86</v>
      </c>
      <c r="AV419" s="13" t="s">
        <v>80</v>
      </c>
      <c r="AW419" s="13" t="s">
        <v>34</v>
      </c>
      <c r="AX419" s="13" t="s">
        <v>73</v>
      </c>
      <c r="AY419" s="165" t="s">
        <v>131</v>
      </c>
    </row>
    <row r="420" spans="2:51" s="14" customFormat="1" ht="11.25">
      <c r="B420" s="171"/>
      <c r="D420" s="164" t="s">
        <v>143</v>
      </c>
      <c r="E420" s="172" t="s">
        <v>3</v>
      </c>
      <c r="F420" s="173" t="s">
        <v>464</v>
      </c>
      <c r="H420" s="174">
        <v>2.22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143</v>
      </c>
      <c r="AU420" s="172" t="s">
        <v>86</v>
      </c>
      <c r="AV420" s="14" t="s">
        <v>86</v>
      </c>
      <c r="AW420" s="14" t="s">
        <v>34</v>
      </c>
      <c r="AX420" s="14" t="s">
        <v>73</v>
      </c>
      <c r="AY420" s="172" t="s">
        <v>131</v>
      </c>
    </row>
    <row r="421" spans="2:51" s="16" customFormat="1" ht="11.25">
      <c r="B421" s="187"/>
      <c r="D421" s="164" t="s">
        <v>143</v>
      </c>
      <c r="E421" s="188" t="s">
        <v>3</v>
      </c>
      <c r="F421" s="189" t="s">
        <v>159</v>
      </c>
      <c r="H421" s="190">
        <v>2.22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143</v>
      </c>
      <c r="AU421" s="188" t="s">
        <v>86</v>
      </c>
      <c r="AV421" s="16" t="s">
        <v>139</v>
      </c>
      <c r="AW421" s="16" t="s">
        <v>34</v>
      </c>
      <c r="AX421" s="16" t="s">
        <v>80</v>
      </c>
      <c r="AY421" s="188" t="s">
        <v>131</v>
      </c>
    </row>
    <row r="422" spans="1:65" s="2" customFormat="1" ht="24" customHeight="1">
      <c r="A422" s="34"/>
      <c r="B422" s="144"/>
      <c r="C422" s="145" t="s">
        <v>465</v>
      </c>
      <c r="D422" s="145" t="s">
        <v>134</v>
      </c>
      <c r="E422" s="146" t="s">
        <v>466</v>
      </c>
      <c r="F422" s="147" t="s">
        <v>467</v>
      </c>
      <c r="G422" s="148" t="s">
        <v>137</v>
      </c>
      <c r="H422" s="149">
        <v>13.518</v>
      </c>
      <c r="I422" s="150"/>
      <c r="J422" s="151">
        <f>ROUND(I422*H422,2)</f>
        <v>0</v>
      </c>
      <c r="K422" s="147" t="s">
        <v>138</v>
      </c>
      <c r="L422" s="35"/>
      <c r="M422" s="152" t="s">
        <v>3</v>
      </c>
      <c r="N422" s="153" t="s">
        <v>45</v>
      </c>
      <c r="O422" s="55"/>
      <c r="P422" s="154">
        <f>O422*H422</f>
        <v>0</v>
      </c>
      <c r="Q422" s="154">
        <v>0</v>
      </c>
      <c r="R422" s="154">
        <f>Q422*H422</f>
        <v>0</v>
      </c>
      <c r="S422" s="154">
        <v>0.004</v>
      </c>
      <c r="T422" s="155">
        <f>S422*H422</f>
        <v>0.054072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6" t="s">
        <v>139</v>
      </c>
      <c r="AT422" s="156" t="s">
        <v>134</v>
      </c>
      <c r="AU422" s="156" t="s">
        <v>86</v>
      </c>
      <c r="AY422" s="19" t="s">
        <v>131</v>
      </c>
      <c r="BE422" s="157">
        <f>IF(N422="základní",J422,0)</f>
        <v>0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9" t="s">
        <v>86</v>
      </c>
      <c r="BK422" s="157">
        <f>ROUND(I422*H422,2)</f>
        <v>0</v>
      </c>
      <c r="BL422" s="19" t="s">
        <v>139</v>
      </c>
      <c r="BM422" s="156" t="s">
        <v>468</v>
      </c>
    </row>
    <row r="423" spans="1:47" s="2" customFormat="1" ht="11.25">
      <c r="A423" s="34"/>
      <c r="B423" s="35"/>
      <c r="C423" s="34"/>
      <c r="D423" s="158" t="s">
        <v>141</v>
      </c>
      <c r="E423" s="34"/>
      <c r="F423" s="159" t="s">
        <v>469</v>
      </c>
      <c r="G423" s="34"/>
      <c r="H423" s="34"/>
      <c r="I423" s="160"/>
      <c r="J423" s="34"/>
      <c r="K423" s="34"/>
      <c r="L423" s="35"/>
      <c r="M423" s="161"/>
      <c r="N423" s="162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9" t="s">
        <v>141</v>
      </c>
      <c r="AU423" s="19" t="s">
        <v>86</v>
      </c>
    </row>
    <row r="424" spans="2:51" s="13" customFormat="1" ht="11.25">
      <c r="B424" s="163"/>
      <c r="D424" s="164" t="s">
        <v>143</v>
      </c>
      <c r="E424" s="165" t="s">
        <v>3</v>
      </c>
      <c r="F424" s="166" t="s">
        <v>470</v>
      </c>
      <c r="H424" s="165" t="s">
        <v>3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143</v>
      </c>
      <c r="AU424" s="165" t="s">
        <v>86</v>
      </c>
      <c r="AV424" s="13" t="s">
        <v>80</v>
      </c>
      <c r="AW424" s="13" t="s">
        <v>34</v>
      </c>
      <c r="AX424" s="13" t="s">
        <v>73</v>
      </c>
      <c r="AY424" s="165" t="s">
        <v>131</v>
      </c>
    </row>
    <row r="425" spans="2:51" s="13" customFormat="1" ht="11.25">
      <c r="B425" s="163"/>
      <c r="D425" s="164" t="s">
        <v>143</v>
      </c>
      <c r="E425" s="165" t="s">
        <v>3</v>
      </c>
      <c r="F425" s="166" t="s">
        <v>157</v>
      </c>
      <c r="H425" s="165" t="s">
        <v>3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143</v>
      </c>
      <c r="AU425" s="165" t="s">
        <v>86</v>
      </c>
      <c r="AV425" s="13" t="s">
        <v>80</v>
      </c>
      <c r="AW425" s="13" t="s">
        <v>34</v>
      </c>
      <c r="AX425" s="13" t="s">
        <v>73</v>
      </c>
      <c r="AY425" s="165" t="s">
        <v>131</v>
      </c>
    </row>
    <row r="426" spans="2:51" s="14" customFormat="1" ht="11.25">
      <c r="B426" s="171"/>
      <c r="D426" s="164" t="s">
        <v>143</v>
      </c>
      <c r="E426" s="172" t="s">
        <v>3</v>
      </c>
      <c r="F426" s="173" t="s">
        <v>471</v>
      </c>
      <c r="H426" s="174">
        <v>0.87</v>
      </c>
      <c r="I426" s="175"/>
      <c r="L426" s="171"/>
      <c r="M426" s="176"/>
      <c r="N426" s="177"/>
      <c r="O426" s="177"/>
      <c r="P426" s="177"/>
      <c r="Q426" s="177"/>
      <c r="R426" s="177"/>
      <c r="S426" s="177"/>
      <c r="T426" s="178"/>
      <c r="AT426" s="172" t="s">
        <v>143</v>
      </c>
      <c r="AU426" s="172" t="s">
        <v>86</v>
      </c>
      <c r="AV426" s="14" t="s">
        <v>86</v>
      </c>
      <c r="AW426" s="14" t="s">
        <v>34</v>
      </c>
      <c r="AX426" s="14" t="s">
        <v>73</v>
      </c>
      <c r="AY426" s="172" t="s">
        <v>131</v>
      </c>
    </row>
    <row r="427" spans="2:51" s="13" customFormat="1" ht="11.25">
      <c r="B427" s="163"/>
      <c r="D427" s="164" t="s">
        <v>143</v>
      </c>
      <c r="E427" s="165" t="s">
        <v>3</v>
      </c>
      <c r="F427" s="166" t="s">
        <v>472</v>
      </c>
      <c r="H427" s="165" t="s">
        <v>3</v>
      </c>
      <c r="I427" s="167"/>
      <c r="L427" s="163"/>
      <c r="M427" s="168"/>
      <c r="N427" s="169"/>
      <c r="O427" s="169"/>
      <c r="P427" s="169"/>
      <c r="Q427" s="169"/>
      <c r="R427" s="169"/>
      <c r="S427" s="169"/>
      <c r="T427" s="170"/>
      <c r="AT427" s="165" t="s">
        <v>143</v>
      </c>
      <c r="AU427" s="165" t="s">
        <v>86</v>
      </c>
      <c r="AV427" s="13" t="s">
        <v>80</v>
      </c>
      <c r="AW427" s="13" t="s">
        <v>34</v>
      </c>
      <c r="AX427" s="13" t="s">
        <v>73</v>
      </c>
      <c r="AY427" s="165" t="s">
        <v>131</v>
      </c>
    </row>
    <row r="428" spans="2:51" s="13" customFormat="1" ht="11.25">
      <c r="B428" s="163"/>
      <c r="D428" s="164" t="s">
        <v>143</v>
      </c>
      <c r="E428" s="165" t="s">
        <v>3</v>
      </c>
      <c r="F428" s="166" t="s">
        <v>147</v>
      </c>
      <c r="H428" s="165" t="s">
        <v>3</v>
      </c>
      <c r="I428" s="167"/>
      <c r="L428" s="163"/>
      <c r="M428" s="168"/>
      <c r="N428" s="169"/>
      <c r="O428" s="169"/>
      <c r="P428" s="169"/>
      <c r="Q428" s="169"/>
      <c r="R428" s="169"/>
      <c r="S428" s="169"/>
      <c r="T428" s="170"/>
      <c r="AT428" s="165" t="s">
        <v>143</v>
      </c>
      <c r="AU428" s="165" t="s">
        <v>86</v>
      </c>
      <c r="AV428" s="13" t="s">
        <v>80</v>
      </c>
      <c r="AW428" s="13" t="s">
        <v>34</v>
      </c>
      <c r="AX428" s="13" t="s">
        <v>73</v>
      </c>
      <c r="AY428" s="165" t="s">
        <v>131</v>
      </c>
    </row>
    <row r="429" spans="2:51" s="14" customFormat="1" ht="11.25">
      <c r="B429" s="171"/>
      <c r="D429" s="164" t="s">
        <v>143</v>
      </c>
      <c r="E429" s="172" t="s">
        <v>3</v>
      </c>
      <c r="F429" s="173" t="s">
        <v>473</v>
      </c>
      <c r="H429" s="174">
        <v>4.08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143</v>
      </c>
      <c r="AU429" s="172" t="s">
        <v>86</v>
      </c>
      <c r="AV429" s="14" t="s">
        <v>86</v>
      </c>
      <c r="AW429" s="14" t="s">
        <v>34</v>
      </c>
      <c r="AX429" s="14" t="s">
        <v>73</v>
      </c>
      <c r="AY429" s="172" t="s">
        <v>131</v>
      </c>
    </row>
    <row r="430" spans="2:51" s="14" customFormat="1" ht="11.25">
      <c r="B430" s="171"/>
      <c r="D430" s="164" t="s">
        <v>143</v>
      </c>
      <c r="E430" s="172" t="s">
        <v>3</v>
      </c>
      <c r="F430" s="173" t="s">
        <v>474</v>
      </c>
      <c r="H430" s="174">
        <v>3.72</v>
      </c>
      <c r="I430" s="175"/>
      <c r="L430" s="171"/>
      <c r="M430" s="176"/>
      <c r="N430" s="177"/>
      <c r="O430" s="177"/>
      <c r="P430" s="177"/>
      <c r="Q430" s="177"/>
      <c r="R430" s="177"/>
      <c r="S430" s="177"/>
      <c r="T430" s="178"/>
      <c r="AT430" s="172" t="s">
        <v>143</v>
      </c>
      <c r="AU430" s="172" t="s">
        <v>86</v>
      </c>
      <c r="AV430" s="14" t="s">
        <v>86</v>
      </c>
      <c r="AW430" s="14" t="s">
        <v>34</v>
      </c>
      <c r="AX430" s="14" t="s">
        <v>73</v>
      </c>
      <c r="AY430" s="172" t="s">
        <v>131</v>
      </c>
    </row>
    <row r="431" spans="2:51" s="14" customFormat="1" ht="11.25">
      <c r="B431" s="171"/>
      <c r="D431" s="164" t="s">
        <v>143</v>
      </c>
      <c r="E431" s="172" t="s">
        <v>3</v>
      </c>
      <c r="F431" s="173" t="s">
        <v>475</v>
      </c>
      <c r="H431" s="174">
        <v>0.93</v>
      </c>
      <c r="I431" s="175"/>
      <c r="L431" s="171"/>
      <c r="M431" s="176"/>
      <c r="N431" s="177"/>
      <c r="O431" s="177"/>
      <c r="P431" s="177"/>
      <c r="Q431" s="177"/>
      <c r="R431" s="177"/>
      <c r="S431" s="177"/>
      <c r="T431" s="178"/>
      <c r="AT431" s="172" t="s">
        <v>143</v>
      </c>
      <c r="AU431" s="172" t="s">
        <v>86</v>
      </c>
      <c r="AV431" s="14" t="s">
        <v>86</v>
      </c>
      <c r="AW431" s="14" t="s">
        <v>34</v>
      </c>
      <c r="AX431" s="14" t="s">
        <v>73</v>
      </c>
      <c r="AY431" s="172" t="s">
        <v>131</v>
      </c>
    </row>
    <row r="432" spans="2:51" s="14" customFormat="1" ht="11.25">
      <c r="B432" s="171"/>
      <c r="D432" s="164" t="s">
        <v>143</v>
      </c>
      <c r="E432" s="172" t="s">
        <v>3</v>
      </c>
      <c r="F432" s="173" t="s">
        <v>476</v>
      </c>
      <c r="H432" s="174">
        <v>1.68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143</v>
      </c>
      <c r="AU432" s="172" t="s">
        <v>86</v>
      </c>
      <c r="AV432" s="14" t="s">
        <v>86</v>
      </c>
      <c r="AW432" s="14" t="s">
        <v>34</v>
      </c>
      <c r="AX432" s="14" t="s">
        <v>73</v>
      </c>
      <c r="AY432" s="172" t="s">
        <v>131</v>
      </c>
    </row>
    <row r="433" spans="2:51" s="14" customFormat="1" ht="11.25">
      <c r="B433" s="171"/>
      <c r="D433" s="164" t="s">
        <v>143</v>
      </c>
      <c r="E433" s="172" t="s">
        <v>3</v>
      </c>
      <c r="F433" s="173" t="s">
        <v>477</v>
      </c>
      <c r="H433" s="174">
        <v>1.56</v>
      </c>
      <c r="I433" s="175"/>
      <c r="L433" s="171"/>
      <c r="M433" s="176"/>
      <c r="N433" s="177"/>
      <c r="O433" s="177"/>
      <c r="P433" s="177"/>
      <c r="Q433" s="177"/>
      <c r="R433" s="177"/>
      <c r="S433" s="177"/>
      <c r="T433" s="178"/>
      <c r="AT433" s="172" t="s">
        <v>143</v>
      </c>
      <c r="AU433" s="172" t="s">
        <v>86</v>
      </c>
      <c r="AV433" s="14" t="s">
        <v>86</v>
      </c>
      <c r="AW433" s="14" t="s">
        <v>34</v>
      </c>
      <c r="AX433" s="14" t="s">
        <v>73</v>
      </c>
      <c r="AY433" s="172" t="s">
        <v>131</v>
      </c>
    </row>
    <row r="434" spans="2:51" s="14" customFormat="1" ht="11.25">
      <c r="B434" s="171"/>
      <c r="D434" s="164" t="s">
        <v>143</v>
      </c>
      <c r="E434" s="172" t="s">
        <v>3</v>
      </c>
      <c r="F434" s="173" t="s">
        <v>478</v>
      </c>
      <c r="H434" s="174">
        <v>0.678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143</v>
      </c>
      <c r="AU434" s="172" t="s">
        <v>86</v>
      </c>
      <c r="AV434" s="14" t="s">
        <v>86</v>
      </c>
      <c r="AW434" s="14" t="s">
        <v>34</v>
      </c>
      <c r="AX434" s="14" t="s">
        <v>73</v>
      </c>
      <c r="AY434" s="172" t="s">
        <v>131</v>
      </c>
    </row>
    <row r="435" spans="2:51" s="16" customFormat="1" ht="11.25">
      <c r="B435" s="187"/>
      <c r="D435" s="164" t="s">
        <v>143</v>
      </c>
      <c r="E435" s="188" t="s">
        <v>3</v>
      </c>
      <c r="F435" s="189" t="s">
        <v>159</v>
      </c>
      <c r="H435" s="190">
        <v>13.518</v>
      </c>
      <c r="I435" s="191"/>
      <c r="L435" s="187"/>
      <c r="M435" s="192"/>
      <c r="N435" s="193"/>
      <c r="O435" s="193"/>
      <c r="P435" s="193"/>
      <c r="Q435" s="193"/>
      <c r="R435" s="193"/>
      <c r="S435" s="193"/>
      <c r="T435" s="194"/>
      <c r="AT435" s="188" t="s">
        <v>143</v>
      </c>
      <c r="AU435" s="188" t="s">
        <v>86</v>
      </c>
      <c r="AV435" s="16" t="s">
        <v>139</v>
      </c>
      <c r="AW435" s="16" t="s">
        <v>34</v>
      </c>
      <c r="AX435" s="16" t="s">
        <v>80</v>
      </c>
      <c r="AY435" s="188" t="s">
        <v>131</v>
      </c>
    </row>
    <row r="436" spans="1:65" s="2" customFormat="1" ht="16.5" customHeight="1">
      <c r="A436" s="34"/>
      <c r="B436" s="144"/>
      <c r="C436" s="145" t="s">
        <v>479</v>
      </c>
      <c r="D436" s="145" t="s">
        <v>134</v>
      </c>
      <c r="E436" s="146" t="s">
        <v>480</v>
      </c>
      <c r="F436" s="147" t="s">
        <v>481</v>
      </c>
      <c r="G436" s="148" t="s">
        <v>137</v>
      </c>
      <c r="H436" s="149">
        <v>1.079</v>
      </c>
      <c r="I436" s="150"/>
      <c r="J436" s="151">
        <f>ROUND(I436*H436,2)</f>
        <v>0</v>
      </c>
      <c r="K436" s="147" t="s">
        <v>138</v>
      </c>
      <c r="L436" s="35"/>
      <c r="M436" s="152" t="s">
        <v>3</v>
      </c>
      <c r="N436" s="153" t="s">
        <v>45</v>
      </c>
      <c r="O436" s="55"/>
      <c r="P436" s="154">
        <f>O436*H436</f>
        <v>0</v>
      </c>
      <c r="Q436" s="154">
        <v>0</v>
      </c>
      <c r="R436" s="154">
        <f>Q436*H436</f>
        <v>0</v>
      </c>
      <c r="S436" s="154">
        <v>0.055</v>
      </c>
      <c r="T436" s="155">
        <f>S436*H436</f>
        <v>0.059344999999999995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56" t="s">
        <v>139</v>
      </c>
      <c r="AT436" s="156" t="s">
        <v>134</v>
      </c>
      <c r="AU436" s="156" t="s">
        <v>86</v>
      </c>
      <c r="AY436" s="19" t="s">
        <v>131</v>
      </c>
      <c r="BE436" s="157">
        <f>IF(N436="základní",J436,0)</f>
        <v>0</v>
      </c>
      <c r="BF436" s="157">
        <f>IF(N436="snížená",J436,0)</f>
        <v>0</v>
      </c>
      <c r="BG436" s="157">
        <f>IF(N436="zákl. přenesená",J436,0)</f>
        <v>0</v>
      </c>
      <c r="BH436" s="157">
        <f>IF(N436="sníž. přenesená",J436,0)</f>
        <v>0</v>
      </c>
      <c r="BI436" s="157">
        <f>IF(N436="nulová",J436,0)</f>
        <v>0</v>
      </c>
      <c r="BJ436" s="19" t="s">
        <v>86</v>
      </c>
      <c r="BK436" s="157">
        <f>ROUND(I436*H436,2)</f>
        <v>0</v>
      </c>
      <c r="BL436" s="19" t="s">
        <v>139</v>
      </c>
      <c r="BM436" s="156" t="s">
        <v>482</v>
      </c>
    </row>
    <row r="437" spans="1:47" s="2" customFormat="1" ht="11.25">
      <c r="A437" s="34"/>
      <c r="B437" s="35"/>
      <c r="C437" s="34"/>
      <c r="D437" s="158" t="s">
        <v>141</v>
      </c>
      <c r="E437" s="34"/>
      <c r="F437" s="159" t="s">
        <v>483</v>
      </c>
      <c r="G437" s="34"/>
      <c r="H437" s="34"/>
      <c r="I437" s="160"/>
      <c r="J437" s="34"/>
      <c r="K437" s="34"/>
      <c r="L437" s="35"/>
      <c r="M437" s="161"/>
      <c r="N437" s="162"/>
      <c r="O437" s="55"/>
      <c r="P437" s="55"/>
      <c r="Q437" s="55"/>
      <c r="R437" s="55"/>
      <c r="S437" s="55"/>
      <c r="T437" s="56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9" t="s">
        <v>141</v>
      </c>
      <c r="AU437" s="19" t="s">
        <v>86</v>
      </c>
    </row>
    <row r="438" spans="2:51" s="13" customFormat="1" ht="11.25">
      <c r="B438" s="163"/>
      <c r="D438" s="164" t="s">
        <v>143</v>
      </c>
      <c r="E438" s="165" t="s">
        <v>3</v>
      </c>
      <c r="F438" s="166" t="s">
        <v>484</v>
      </c>
      <c r="H438" s="165" t="s">
        <v>3</v>
      </c>
      <c r="I438" s="167"/>
      <c r="L438" s="163"/>
      <c r="M438" s="168"/>
      <c r="N438" s="169"/>
      <c r="O438" s="169"/>
      <c r="P438" s="169"/>
      <c r="Q438" s="169"/>
      <c r="R438" s="169"/>
      <c r="S438" s="169"/>
      <c r="T438" s="170"/>
      <c r="AT438" s="165" t="s">
        <v>143</v>
      </c>
      <c r="AU438" s="165" t="s">
        <v>86</v>
      </c>
      <c r="AV438" s="13" t="s">
        <v>80</v>
      </c>
      <c r="AW438" s="13" t="s">
        <v>34</v>
      </c>
      <c r="AX438" s="13" t="s">
        <v>73</v>
      </c>
      <c r="AY438" s="165" t="s">
        <v>131</v>
      </c>
    </row>
    <row r="439" spans="2:51" s="13" customFormat="1" ht="11.25">
      <c r="B439" s="163"/>
      <c r="D439" s="164" t="s">
        <v>143</v>
      </c>
      <c r="E439" s="165" t="s">
        <v>3</v>
      </c>
      <c r="F439" s="166" t="s">
        <v>169</v>
      </c>
      <c r="H439" s="165" t="s">
        <v>3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143</v>
      </c>
      <c r="AU439" s="165" t="s">
        <v>86</v>
      </c>
      <c r="AV439" s="13" t="s">
        <v>80</v>
      </c>
      <c r="AW439" s="13" t="s">
        <v>34</v>
      </c>
      <c r="AX439" s="13" t="s">
        <v>73</v>
      </c>
      <c r="AY439" s="165" t="s">
        <v>131</v>
      </c>
    </row>
    <row r="440" spans="2:51" s="13" customFormat="1" ht="11.25">
      <c r="B440" s="163"/>
      <c r="D440" s="164" t="s">
        <v>143</v>
      </c>
      <c r="E440" s="165" t="s">
        <v>3</v>
      </c>
      <c r="F440" s="166" t="s">
        <v>171</v>
      </c>
      <c r="H440" s="165" t="s">
        <v>3</v>
      </c>
      <c r="I440" s="167"/>
      <c r="L440" s="163"/>
      <c r="M440" s="168"/>
      <c r="N440" s="169"/>
      <c r="O440" s="169"/>
      <c r="P440" s="169"/>
      <c r="Q440" s="169"/>
      <c r="R440" s="169"/>
      <c r="S440" s="169"/>
      <c r="T440" s="170"/>
      <c r="AT440" s="165" t="s">
        <v>143</v>
      </c>
      <c r="AU440" s="165" t="s">
        <v>86</v>
      </c>
      <c r="AV440" s="13" t="s">
        <v>80</v>
      </c>
      <c r="AW440" s="13" t="s">
        <v>34</v>
      </c>
      <c r="AX440" s="13" t="s">
        <v>73</v>
      </c>
      <c r="AY440" s="165" t="s">
        <v>131</v>
      </c>
    </row>
    <row r="441" spans="2:51" s="13" customFormat="1" ht="11.25">
      <c r="B441" s="163"/>
      <c r="D441" s="164" t="s">
        <v>143</v>
      </c>
      <c r="E441" s="165" t="s">
        <v>3</v>
      </c>
      <c r="F441" s="166" t="s">
        <v>485</v>
      </c>
      <c r="H441" s="165" t="s">
        <v>3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143</v>
      </c>
      <c r="AU441" s="165" t="s">
        <v>86</v>
      </c>
      <c r="AV441" s="13" t="s">
        <v>80</v>
      </c>
      <c r="AW441" s="13" t="s">
        <v>34</v>
      </c>
      <c r="AX441" s="13" t="s">
        <v>73</v>
      </c>
      <c r="AY441" s="165" t="s">
        <v>131</v>
      </c>
    </row>
    <row r="442" spans="2:51" s="14" customFormat="1" ht="11.25">
      <c r="B442" s="171"/>
      <c r="D442" s="164" t="s">
        <v>143</v>
      </c>
      <c r="E442" s="172" t="s">
        <v>3</v>
      </c>
      <c r="F442" s="173" t="s">
        <v>486</v>
      </c>
      <c r="H442" s="174">
        <v>1.079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143</v>
      </c>
      <c r="AU442" s="172" t="s">
        <v>86</v>
      </c>
      <c r="AV442" s="14" t="s">
        <v>86</v>
      </c>
      <c r="AW442" s="14" t="s">
        <v>34</v>
      </c>
      <c r="AX442" s="14" t="s">
        <v>80</v>
      </c>
      <c r="AY442" s="172" t="s">
        <v>131</v>
      </c>
    </row>
    <row r="443" spans="1:65" s="2" customFormat="1" ht="24" customHeight="1">
      <c r="A443" s="34"/>
      <c r="B443" s="144"/>
      <c r="C443" s="145" t="s">
        <v>487</v>
      </c>
      <c r="D443" s="145" t="s">
        <v>134</v>
      </c>
      <c r="E443" s="146" t="s">
        <v>488</v>
      </c>
      <c r="F443" s="147" t="s">
        <v>489</v>
      </c>
      <c r="G443" s="148" t="s">
        <v>490</v>
      </c>
      <c r="H443" s="149">
        <v>3.898</v>
      </c>
      <c r="I443" s="150"/>
      <c r="J443" s="151">
        <f>ROUND(I443*H443,2)</f>
        <v>0</v>
      </c>
      <c r="K443" s="147" t="s">
        <v>138</v>
      </c>
      <c r="L443" s="35"/>
      <c r="M443" s="152" t="s">
        <v>3</v>
      </c>
      <c r="N443" s="153" t="s">
        <v>45</v>
      </c>
      <c r="O443" s="55"/>
      <c r="P443" s="154">
        <f>O443*H443</f>
        <v>0</v>
      </c>
      <c r="Q443" s="154">
        <v>0</v>
      </c>
      <c r="R443" s="154">
        <f>Q443*H443</f>
        <v>0</v>
      </c>
      <c r="S443" s="154">
        <v>0</v>
      </c>
      <c r="T443" s="155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56" t="s">
        <v>139</v>
      </c>
      <c r="AT443" s="156" t="s">
        <v>134</v>
      </c>
      <c r="AU443" s="156" t="s">
        <v>86</v>
      </c>
      <c r="AY443" s="19" t="s">
        <v>131</v>
      </c>
      <c r="BE443" s="157">
        <f>IF(N443="základní",J443,0)</f>
        <v>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9" t="s">
        <v>86</v>
      </c>
      <c r="BK443" s="157">
        <f>ROUND(I443*H443,2)</f>
        <v>0</v>
      </c>
      <c r="BL443" s="19" t="s">
        <v>139</v>
      </c>
      <c r="BM443" s="156" t="s">
        <v>491</v>
      </c>
    </row>
    <row r="444" spans="1:47" s="2" customFormat="1" ht="11.25">
      <c r="A444" s="34"/>
      <c r="B444" s="35"/>
      <c r="C444" s="34"/>
      <c r="D444" s="158" t="s">
        <v>141</v>
      </c>
      <c r="E444" s="34"/>
      <c r="F444" s="159" t="s">
        <v>492</v>
      </c>
      <c r="G444" s="34"/>
      <c r="H444" s="34"/>
      <c r="I444" s="160"/>
      <c r="J444" s="34"/>
      <c r="K444" s="34"/>
      <c r="L444" s="35"/>
      <c r="M444" s="161"/>
      <c r="N444" s="162"/>
      <c r="O444" s="55"/>
      <c r="P444" s="55"/>
      <c r="Q444" s="55"/>
      <c r="R444" s="55"/>
      <c r="S444" s="55"/>
      <c r="T444" s="5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9" t="s">
        <v>141</v>
      </c>
      <c r="AU444" s="19" t="s">
        <v>86</v>
      </c>
    </row>
    <row r="445" spans="2:51" s="13" customFormat="1" ht="11.25">
      <c r="B445" s="163"/>
      <c r="D445" s="164" t="s">
        <v>143</v>
      </c>
      <c r="E445" s="165" t="s">
        <v>3</v>
      </c>
      <c r="F445" s="166" t="s">
        <v>493</v>
      </c>
      <c r="H445" s="165" t="s">
        <v>3</v>
      </c>
      <c r="I445" s="167"/>
      <c r="L445" s="163"/>
      <c r="M445" s="168"/>
      <c r="N445" s="169"/>
      <c r="O445" s="169"/>
      <c r="P445" s="169"/>
      <c r="Q445" s="169"/>
      <c r="R445" s="169"/>
      <c r="S445" s="169"/>
      <c r="T445" s="170"/>
      <c r="AT445" s="165" t="s">
        <v>143</v>
      </c>
      <c r="AU445" s="165" t="s">
        <v>86</v>
      </c>
      <c r="AV445" s="13" t="s">
        <v>80</v>
      </c>
      <c r="AW445" s="13" t="s">
        <v>34</v>
      </c>
      <c r="AX445" s="13" t="s">
        <v>73</v>
      </c>
      <c r="AY445" s="165" t="s">
        <v>131</v>
      </c>
    </row>
    <row r="446" spans="2:51" s="14" customFormat="1" ht="11.25">
      <c r="B446" s="171"/>
      <c r="D446" s="164" t="s">
        <v>143</v>
      </c>
      <c r="E446" s="172" t="s">
        <v>3</v>
      </c>
      <c r="F446" s="173" t="s">
        <v>494</v>
      </c>
      <c r="H446" s="174">
        <v>3.898</v>
      </c>
      <c r="I446" s="175"/>
      <c r="L446" s="171"/>
      <c r="M446" s="176"/>
      <c r="N446" s="177"/>
      <c r="O446" s="177"/>
      <c r="P446" s="177"/>
      <c r="Q446" s="177"/>
      <c r="R446" s="177"/>
      <c r="S446" s="177"/>
      <c r="T446" s="178"/>
      <c r="AT446" s="172" t="s">
        <v>143</v>
      </c>
      <c r="AU446" s="172" t="s">
        <v>86</v>
      </c>
      <c r="AV446" s="14" t="s">
        <v>86</v>
      </c>
      <c r="AW446" s="14" t="s">
        <v>34</v>
      </c>
      <c r="AX446" s="14" t="s">
        <v>73</v>
      </c>
      <c r="AY446" s="172" t="s">
        <v>131</v>
      </c>
    </row>
    <row r="447" spans="2:51" s="16" customFormat="1" ht="11.25">
      <c r="B447" s="187"/>
      <c r="D447" s="164" t="s">
        <v>143</v>
      </c>
      <c r="E447" s="188" t="s">
        <v>3</v>
      </c>
      <c r="F447" s="189" t="s">
        <v>159</v>
      </c>
      <c r="H447" s="190">
        <v>3.898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88" t="s">
        <v>143</v>
      </c>
      <c r="AU447" s="188" t="s">
        <v>86</v>
      </c>
      <c r="AV447" s="16" t="s">
        <v>139</v>
      </c>
      <c r="AW447" s="16" t="s">
        <v>34</v>
      </c>
      <c r="AX447" s="16" t="s">
        <v>80</v>
      </c>
      <c r="AY447" s="188" t="s">
        <v>131</v>
      </c>
    </row>
    <row r="448" spans="1:65" s="2" customFormat="1" ht="33" customHeight="1">
      <c r="A448" s="34"/>
      <c r="B448" s="144"/>
      <c r="C448" s="145" t="s">
        <v>495</v>
      </c>
      <c r="D448" s="145" t="s">
        <v>134</v>
      </c>
      <c r="E448" s="146" t="s">
        <v>496</v>
      </c>
      <c r="F448" s="147" t="s">
        <v>497</v>
      </c>
      <c r="G448" s="148" t="s">
        <v>490</v>
      </c>
      <c r="H448" s="149">
        <v>3.898</v>
      </c>
      <c r="I448" s="150"/>
      <c r="J448" s="151">
        <f>ROUND(I448*H448,2)</f>
        <v>0</v>
      </c>
      <c r="K448" s="147" t="s">
        <v>138</v>
      </c>
      <c r="L448" s="35"/>
      <c r="M448" s="152" t="s">
        <v>3</v>
      </c>
      <c r="N448" s="153" t="s">
        <v>45</v>
      </c>
      <c r="O448" s="55"/>
      <c r="P448" s="154">
        <f>O448*H448</f>
        <v>0</v>
      </c>
      <c r="Q448" s="154">
        <v>0</v>
      </c>
      <c r="R448" s="154">
        <f>Q448*H448</f>
        <v>0</v>
      </c>
      <c r="S448" s="154">
        <v>0</v>
      </c>
      <c r="T448" s="155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56" t="s">
        <v>139</v>
      </c>
      <c r="AT448" s="156" t="s">
        <v>134</v>
      </c>
      <c r="AU448" s="156" t="s">
        <v>86</v>
      </c>
      <c r="AY448" s="19" t="s">
        <v>131</v>
      </c>
      <c r="BE448" s="157">
        <f>IF(N448="základní",J448,0)</f>
        <v>0</v>
      </c>
      <c r="BF448" s="157">
        <f>IF(N448="snížená",J448,0)</f>
        <v>0</v>
      </c>
      <c r="BG448" s="157">
        <f>IF(N448="zákl. přenesená",J448,0)</f>
        <v>0</v>
      </c>
      <c r="BH448" s="157">
        <f>IF(N448="sníž. přenesená",J448,0)</f>
        <v>0</v>
      </c>
      <c r="BI448" s="157">
        <f>IF(N448="nulová",J448,0)</f>
        <v>0</v>
      </c>
      <c r="BJ448" s="19" t="s">
        <v>86</v>
      </c>
      <c r="BK448" s="157">
        <f>ROUND(I448*H448,2)</f>
        <v>0</v>
      </c>
      <c r="BL448" s="19" t="s">
        <v>139</v>
      </c>
      <c r="BM448" s="156" t="s">
        <v>498</v>
      </c>
    </row>
    <row r="449" spans="1:47" s="2" customFormat="1" ht="11.25">
      <c r="A449" s="34"/>
      <c r="B449" s="35"/>
      <c r="C449" s="34"/>
      <c r="D449" s="158" t="s">
        <v>141</v>
      </c>
      <c r="E449" s="34"/>
      <c r="F449" s="159" t="s">
        <v>499</v>
      </c>
      <c r="G449" s="34"/>
      <c r="H449" s="34"/>
      <c r="I449" s="160"/>
      <c r="J449" s="34"/>
      <c r="K449" s="34"/>
      <c r="L449" s="35"/>
      <c r="M449" s="161"/>
      <c r="N449" s="162"/>
      <c r="O449" s="55"/>
      <c r="P449" s="55"/>
      <c r="Q449" s="55"/>
      <c r="R449" s="55"/>
      <c r="S449" s="55"/>
      <c r="T449" s="56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9" t="s">
        <v>141</v>
      </c>
      <c r="AU449" s="19" t="s">
        <v>86</v>
      </c>
    </row>
    <row r="450" spans="2:51" s="14" customFormat="1" ht="11.25">
      <c r="B450" s="171"/>
      <c r="D450" s="164" t="s">
        <v>143</v>
      </c>
      <c r="E450" s="172" t="s">
        <v>3</v>
      </c>
      <c r="F450" s="173" t="s">
        <v>494</v>
      </c>
      <c r="H450" s="174">
        <v>3.898</v>
      </c>
      <c r="I450" s="175"/>
      <c r="L450" s="171"/>
      <c r="M450" s="176"/>
      <c r="N450" s="177"/>
      <c r="O450" s="177"/>
      <c r="P450" s="177"/>
      <c r="Q450" s="177"/>
      <c r="R450" s="177"/>
      <c r="S450" s="177"/>
      <c r="T450" s="178"/>
      <c r="AT450" s="172" t="s">
        <v>143</v>
      </c>
      <c r="AU450" s="172" t="s">
        <v>86</v>
      </c>
      <c r="AV450" s="14" t="s">
        <v>86</v>
      </c>
      <c r="AW450" s="14" t="s">
        <v>34</v>
      </c>
      <c r="AX450" s="14" t="s">
        <v>80</v>
      </c>
      <c r="AY450" s="172" t="s">
        <v>131</v>
      </c>
    </row>
    <row r="451" spans="1:65" s="2" customFormat="1" ht="21.75" customHeight="1">
      <c r="A451" s="34"/>
      <c r="B451" s="144"/>
      <c r="C451" s="145" t="s">
        <v>500</v>
      </c>
      <c r="D451" s="145" t="s">
        <v>134</v>
      </c>
      <c r="E451" s="146" t="s">
        <v>501</v>
      </c>
      <c r="F451" s="147" t="s">
        <v>502</v>
      </c>
      <c r="G451" s="148" t="s">
        <v>490</v>
      </c>
      <c r="H451" s="149">
        <v>3.898</v>
      </c>
      <c r="I451" s="150"/>
      <c r="J451" s="151">
        <f>ROUND(I451*H451,2)</f>
        <v>0</v>
      </c>
      <c r="K451" s="147" t="s">
        <v>138</v>
      </c>
      <c r="L451" s="35"/>
      <c r="M451" s="152" t="s">
        <v>3</v>
      </c>
      <c r="N451" s="153" t="s">
        <v>45</v>
      </c>
      <c r="O451" s="55"/>
      <c r="P451" s="154">
        <f>O451*H451</f>
        <v>0</v>
      </c>
      <c r="Q451" s="154">
        <v>0</v>
      </c>
      <c r="R451" s="154">
        <f>Q451*H451</f>
        <v>0</v>
      </c>
      <c r="S451" s="154">
        <v>0</v>
      </c>
      <c r="T451" s="15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56" t="s">
        <v>139</v>
      </c>
      <c r="AT451" s="156" t="s">
        <v>134</v>
      </c>
      <c r="AU451" s="156" t="s">
        <v>86</v>
      </c>
      <c r="AY451" s="19" t="s">
        <v>131</v>
      </c>
      <c r="BE451" s="157">
        <f>IF(N451="základní",J451,0)</f>
        <v>0</v>
      </c>
      <c r="BF451" s="157">
        <f>IF(N451="snížená",J451,0)</f>
        <v>0</v>
      </c>
      <c r="BG451" s="157">
        <f>IF(N451="zákl. přenesená",J451,0)</f>
        <v>0</v>
      </c>
      <c r="BH451" s="157">
        <f>IF(N451="sníž. přenesená",J451,0)</f>
        <v>0</v>
      </c>
      <c r="BI451" s="157">
        <f>IF(N451="nulová",J451,0)</f>
        <v>0</v>
      </c>
      <c r="BJ451" s="19" t="s">
        <v>86</v>
      </c>
      <c r="BK451" s="157">
        <f>ROUND(I451*H451,2)</f>
        <v>0</v>
      </c>
      <c r="BL451" s="19" t="s">
        <v>139</v>
      </c>
      <c r="BM451" s="156" t="s">
        <v>503</v>
      </c>
    </row>
    <row r="452" spans="1:47" s="2" customFormat="1" ht="11.25">
      <c r="A452" s="34"/>
      <c r="B452" s="35"/>
      <c r="C452" s="34"/>
      <c r="D452" s="158" t="s">
        <v>141</v>
      </c>
      <c r="E452" s="34"/>
      <c r="F452" s="159" t="s">
        <v>504</v>
      </c>
      <c r="G452" s="34"/>
      <c r="H452" s="34"/>
      <c r="I452" s="160"/>
      <c r="J452" s="34"/>
      <c r="K452" s="34"/>
      <c r="L452" s="35"/>
      <c r="M452" s="161"/>
      <c r="N452" s="162"/>
      <c r="O452" s="55"/>
      <c r="P452" s="55"/>
      <c r="Q452" s="55"/>
      <c r="R452" s="55"/>
      <c r="S452" s="55"/>
      <c r="T452" s="56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9" t="s">
        <v>141</v>
      </c>
      <c r="AU452" s="19" t="s">
        <v>86</v>
      </c>
    </row>
    <row r="453" spans="2:51" s="14" customFormat="1" ht="11.25">
      <c r="B453" s="171"/>
      <c r="D453" s="164" t="s">
        <v>143</v>
      </c>
      <c r="E453" s="172" t="s">
        <v>3</v>
      </c>
      <c r="F453" s="173" t="s">
        <v>494</v>
      </c>
      <c r="H453" s="174">
        <v>3.898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143</v>
      </c>
      <c r="AU453" s="172" t="s">
        <v>86</v>
      </c>
      <c r="AV453" s="14" t="s">
        <v>86</v>
      </c>
      <c r="AW453" s="14" t="s">
        <v>34</v>
      </c>
      <c r="AX453" s="14" t="s">
        <v>80</v>
      </c>
      <c r="AY453" s="172" t="s">
        <v>131</v>
      </c>
    </row>
    <row r="454" spans="1:65" s="2" customFormat="1" ht="24" customHeight="1">
      <c r="A454" s="34"/>
      <c r="B454" s="144"/>
      <c r="C454" s="145" t="s">
        <v>505</v>
      </c>
      <c r="D454" s="145" t="s">
        <v>134</v>
      </c>
      <c r="E454" s="146" t="s">
        <v>506</v>
      </c>
      <c r="F454" s="147" t="s">
        <v>507</v>
      </c>
      <c r="G454" s="148" t="s">
        <v>490</v>
      </c>
      <c r="H454" s="149">
        <v>74.062</v>
      </c>
      <c r="I454" s="150"/>
      <c r="J454" s="151">
        <f>ROUND(I454*H454,2)</f>
        <v>0</v>
      </c>
      <c r="K454" s="147" t="s">
        <v>138</v>
      </c>
      <c r="L454" s="35"/>
      <c r="M454" s="152" t="s">
        <v>3</v>
      </c>
      <c r="N454" s="153" t="s">
        <v>45</v>
      </c>
      <c r="O454" s="55"/>
      <c r="P454" s="154">
        <f>O454*H454</f>
        <v>0</v>
      </c>
      <c r="Q454" s="154">
        <v>0</v>
      </c>
      <c r="R454" s="154">
        <f>Q454*H454</f>
        <v>0</v>
      </c>
      <c r="S454" s="154">
        <v>0</v>
      </c>
      <c r="T454" s="155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56" t="s">
        <v>139</v>
      </c>
      <c r="AT454" s="156" t="s">
        <v>134</v>
      </c>
      <c r="AU454" s="156" t="s">
        <v>86</v>
      </c>
      <c r="AY454" s="19" t="s">
        <v>131</v>
      </c>
      <c r="BE454" s="157">
        <f>IF(N454="základní",J454,0)</f>
        <v>0</v>
      </c>
      <c r="BF454" s="157">
        <f>IF(N454="snížená",J454,0)</f>
        <v>0</v>
      </c>
      <c r="BG454" s="157">
        <f>IF(N454="zákl. přenesená",J454,0)</f>
        <v>0</v>
      </c>
      <c r="BH454" s="157">
        <f>IF(N454="sníž. přenesená",J454,0)</f>
        <v>0</v>
      </c>
      <c r="BI454" s="157">
        <f>IF(N454="nulová",J454,0)</f>
        <v>0</v>
      </c>
      <c r="BJ454" s="19" t="s">
        <v>86</v>
      </c>
      <c r="BK454" s="157">
        <f>ROUND(I454*H454,2)</f>
        <v>0</v>
      </c>
      <c r="BL454" s="19" t="s">
        <v>139</v>
      </c>
      <c r="BM454" s="156" t="s">
        <v>508</v>
      </c>
    </row>
    <row r="455" spans="1:47" s="2" customFormat="1" ht="11.25">
      <c r="A455" s="34"/>
      <c r="B455" s="35"/>
      <c r="C455" s="34"/>
      <c r="D455" s="158" t="s">
        <v>141</v>
      </c>
      <c r="E455" s="34"/>
      <c r="F455" s="159" t="s">
        <v>509</v>
      </c>
      <c r="G455" s="34"/>
      <c r="H455" s="34"/>
      <c r="I455" s="160"/>
      <c r="J455" s="34"/>
      <c r="K455" s="34"/>
      <c r="L455" s="35"/>
      <c r="M455" s="161"/>
      <c r="N455" s="162"/>
      <c r="O455" s="55"/>
      <c r="P455" s="55"/>
      <c r="Q455" s="55"/>
      <c r="R455" s="55"/>
      <c r="S455" s="55"/>
      <c r="T455" s="56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9" t="s">
        <v>141</v>
      </c>
      <c r="AU455" s="19" t="s">
        <v>86</v>
      </c>
    </row>
    <row r="456" spans="2:51" s="14" customFormat="1" ht="11.25">
      <c r="B456" s="171"/>
      <c r="D456" s="164" t="s">
        <v>143</v>
      </c>
      <c r="E456" s="172" t="s">
        <v>3</v>
      </c>
      <c r="F456" s="173" t="s">
        <v>510</v>
      </c>
      <c r="H456" s="174">
        <v>74.062</v>
      </c>
      <c r="I456" s="175"/>
      <c r="L456" s="171"/>
      <c r="M456" s="176"/>
      <c r="N456" s="177"/>
      <c r="O456" s="177"/>
      <c r="P456" s="177"/>
      <c r="Q456" s="177"/>
      <c r="R456" s="177"/>
      <c r="S456" s="177"/>
      <c r="T456" s="178"/>
      <c r="AT456" s="172" t="s">
        <v>143</v>
      </c>
      <c r="AU456" s="172" t="s">
        <v>86</v>
      </c>
      <c r="AV456" s="14" t="s">
        <v>86</v>
      </c>
      <c r="AW456" s="14" t="s">
        <v>34</v>
      </c>
      <c r="AX456" s="14" t="s">
        <v>73</v>
      </c>
      <c r="AY456" s="172" t="s">
        <v>131</v>
      </c>
    </row>
    <row r="457" spans="2:51" s="16" customFormat="1" ht="11.25">
      <c r="B457" s="187"/>
      <c r="D457" s="164" t="s">
        <v>143</v>
      </c>
      <c r="E457" s="188" t="s">
        <v>3</v>
      </c>
      <c r="F457" s="189" t="s">
        <v>159</v>
      </c>
      <c r="H457" s="190">
        <v>74.062</v>
      </c>
      <c r="I457" s="191"/>
      <c r="L457" s="187"/>
      <c r="M457" s="192"/>
      <c r="N457" s="193"/>
      <c r="O457" s="193"/>
      <c r="P457" s="193"/>
      <c r="Q457" s="193"/>
      <c r="R457" s="193"/>
      <c r="S457" s="193"/>
      <c r="T457" s="194"/>
      <c r="AT457" s="188" t="s">
        <v>143</v>
      </c>
      <c r="AU457" s="188" t="s">
        <v>86</v>
      </c>
      <c r="AV457" s="16" t="s">
        <v>139</v>
      </c>
      <c r="AW457" s="16" t="s">
        <v>34</v>
      </c>
      <c r="AX457" s="16" t="s">
        <v>80</v>
      </c>
      <c r="AY457" s="188" t="s">
        <v>131</v>
      </c>
    </row>
    <row r="458" spans="1:65" s="2" customFormat="1" ht="24" customHeight="1">
      <c r="A458" s="34"/>
      <c r="B458" s="144"/>
      <c r="C458" s="145" t="s">
        <v>511</v>
      </c>
      <c r="D458" s="145" t="s">
        <v>134</v>
      </c>
      <c r="E458" s="146" t="s">
        <v>512</v>
      </c>
      <c r="F458" s="147" t="s">
        <v>513</v>
      </c>
      <c r="G458" s="148" t="s">
        <v>490</v>
      </c>
      <c r="H458" s="149">
        <v>1.979</v>
      </c>
      <c r="I458" s="150"/>
      <c r="J458" s="151">
        <f>ROUND(I458*H458,2)</f>
        <v>0</v>
      </c>
      <c r="K458" s="147" t="s">
        <v>138</v>
      </c>
      <c r="L458" s="35"/>
      <c r="M458" s="152" t="s">
        <v>3</v>
      </c>
      <c r="N458" s="153" t="s">
        <v>45</v>
      </c>
      <c r="O458" s="55"/>
      <c r="P458" s="154">
        <f>O458*H458</f>
        <v>0</v>
      </c>
      <c r="Q458" s="154">
        <v>0</v>
      </c>
      <c r="R458" s="154">
        <f>Q458*H458</f>
        <v>0</v>
      </c>
      <c r="S458" s="154">
        <v>0</v>
      </c>
      <c r="T458" s="155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56" t="s">
        <v>139</v>
      </c>
      <c r="AT458" s="156" t="s">
        <v>134</v>
      </c>
      <c r="AU458" s="156" t="s">
        <v>86</v>
      </c>
      <c r="AY458" s="19" t="s">
        <v>131</v>
      </c>
      <c r="BE458" s="157">
        <f>IF(N458="základní",J458,0)</f>
        <v>0</v>
      </c>
      <c r="BF458" s="157">
        <f>IF(N458="snížená",J458,0)</f>
        <v>0</v>
      </c>
      <c r="BG458" s="157">
        <f>IF(N458="zákl. přenesená",J458,0)</f>
        <v>0</v>
      </c>
      <c r="BH458" s="157">
        <f>IF(N458="sníž. přenesená",J458,0)</f>
        <v>0</v>
      </c>
      <c r="BI458" s="157">
        <f>IF(N458="nulová",J458,0)</f>
        <v>0</v>
      </c>
      <c r="BJ458" s="19" t="s">
        <v>86</v>
      </c>
      <c r="BK458" s="157">
        <f>ROUND(I458*H458,2)</f>
        <v>0</v>
      </c>
      <c r="BL458" s="19" t="s">
        <v>139</v>
      </c>
      <c r="BM458" s="156" t="s">
        <v>514</v>
      </c>
    </row>
    <row r="459" spans="1:47" s="2" customFormat="1" ht="11.25">
      <c r="A459" s="34"/>
      <c r="B459" s="35"/>
      <c r="C459" s="34"/>
      <c r="D459" s="158" t="s">
        <v>141</v>
      </c>
      <c r="E459" s="34"/>
      <c r="F459" s="159" t="s">
        <v>515</v>
      </c>
      <c r="G459" s="34"/>
      <c r="H459" s="34"/>
      <c r="I459" s="160"/>
      <c r="J459" s="34"/>
      <c r="K459" s="34"/>
      <c r="L459" s="35"/>
      <c r="M459" s="161"/>
      <c r="N459" s="162"/>
      <c r="O459" s="55"/>
      <c r="P459" s="55"/>
      <c r="Q459" s="55"/>
      <c r="R459" s="55"/>
      <c r="S459" s="55"/>
      <c r="T459" s="56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T459" s="19" t="s">
        <v>141</v>
      </c>
      <c r="AU459" s="19" t="s">
        <v>86</v>
      </c>
    </row>
    <row r="460" spans="2:51" s="14" customFormat="1" ht="11.25">
      <c r="B460" s="171"/>
      <c r="D460" s="164" t="s">
        <v>143</v>
      </c>
      <c r="E460" s="172" t="s">
        <v>3</v>
      </c>
      <c r="F460" s="173" t="s">
        <v>516</v>
      </c>
      <c r="H460" s="174">
        <v>0.059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143</v>
      </c>
      <c r="AU460" s="172" t="s">
        <v>86</v>
      </c>
      <c r="AV460" s="14" t="s">
        <v>86</v>
      </c>
      <c r="AW460" s="14" t="s">
        <v>34</v>
      </c>
      <c r="AX460" s="14" t="s">
        <v>73</v>
      </c>
      <c r="AY460" s="172" t="s">
        <v>131</v>
      </c>
    </row>
    <row r="461" spans="2:51" s="14" customFormat="1" ht="11.25">
      <c r="B461" s="171"/>
      <c r="D461" s="164" t="s">
        <v>143</v>
      </c>
      <c r="E461" s="172" t="s">
        <v>3</v>
      </c>
      <c r="F461" s="173" t="s">
        <v>517</v>
      </c>
      <c r="H461" s="174">
        <v>1.92</v>
      </c>
      <c r="I461" s="175"/>
      <c r="L461" s="171"/>
      <c r="M461" s="176"/>
      <c r="N461" s="177"/>
      <c r="O461" s="177"/>
      <c r="P461" s="177"/>
      <c r="Q461" s="177"/>
      <c r="R461" s="177"/>
      <c r="S461" s="177"/>
      <c r="T461" s="178"/>
      <c r="AT461" s="172" t="s">
        <v>143</v>
      </c>
      <c r="AU461" s="172" t="s">
        <v>86</v>
      </c>
      <c r="AV461" s="14" t="s">
        <v>86</v>
      </c>
      <c r="AW461" s="14" t="s">
        <v>34</v>
      </c>
      <c r="AX461" s="14" t="s">
        <v>73</v>
      </c>
      <c r="AY461" s="172" t="s">
        <v>131</v>
      </c>
    </row>
    <row r="462" spans="2:51" s="16" customFormat="1" ht="11.25">
      <c r="B462" s="187"/>
      <c r="D462" s="164" t="s">
        <v>143</v>
      </c>
      <c r="E462" s="188" t="s">
        <v>3</v>
      </c>
      <c r="F462" s="189" t="s">
        <v>159</v>
      </c>
      <c r="H462" s="190">
        <v>1.9789999999999999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8" t="s">
        <v>143</v>
      </c>
      <c r="AU462" s="188" t="s">
        <v>86</v>
      </c>
      <c r="AV462" s="16" t="s">
        <v>139</v>
      </c>
      <c r="AW462" s="16" t="s">
        <v>34</v>
      </c>
      <c r="AX462" s="16" t="s">
        <v>80</v>
      </c>
      <c r="AY462" s="188" t="s">
        <v>131</v>
      </c>
    </row>
    <row r="463" spans="1:65" s="2" customFormat="1" ht="24" customHeight="1">
      <c r="A463" s="34"/>
      <c r="B463" s="144"/>
      <c r="C463" s="145" t="s">
        <v>518</v>
      </c>
      <c r="D463" s="145" t="s">
        <v>134</v>
      </c>
      <c r="E463" s="146" t="s">
        <v>519</v>
      </c>
      <c r="F463" s="147" t="s">
        <v>520</v>
      </c>
      <c r="G463" s="148" t="s">
        <v>490</v>
      </c>
      <c r="H463" s="149">
        <v>1.92</v>
      </c>
      <c r="I463" s="150"/>
      <c r="J463" s="151">
        <f>ROUND(I463*H463,2)</f>
        <v>0</v>
      </c>
      <c r="K463" s="147" t="s">
        <v>138</v>
      </c>
      <c r="L463" s="35"/>
      <c r="M463" s="152" t="s">
        <v>3</v>
      </c>
      <c r="N463" s="153" t="s">
        <v>45</v>
      </c>
      <c r="O463" s="55"/>
      <c r="P463" s="154">
        <f>O463*H463</f>
        <v>0</v>
      </c>
      <c r="Q463" s="154">
        <v>0</v>
      </c>
      <c r="R463" s="154">
        <f>Q463*H463</f>
        <v>0</v>
      </c>
      <c r="S463" s="154">
        <v>0</v>
      </c>
      <c r="T463" s="155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56" t="s">
        <v>139</v>
      </c>
      <c r="AT463" s="156" t="s">
        <v>134</v>
      </c>
      <c r="AU463" s="156" t="s">
        <v>86</v>
      </c>
      <c r="AY463" s="19" t="s">
        <v>131</v>
      </c>
      <c r="BE463" s="157">
        <f>IF(N463="základní",J463,0)</f>
        <v>0</v>
      </c>
      <c r="BF463" s="157">
        <f>IF(N463="snížená",J463,0)</f>
        <v>0</v>
      </c>
      <c r="BG463" s="157">
        <f>IF(N463="zákl. přenesená",J463,0)</f>
        <v>0</v>
      </c>
      <c r="BH463" s="157">
        <f>IF(N463="sníž. přenesená",J463,0)</f>
        <v>0</v>
      </c>
      <c r="BI463" s="157">
        <f>IF(N463="nulová",J463,0)</f>
        <v>0</v>
      </c>
      <c r="BJ463" s="19" t="s">
        <v>86</v>
      </c>
      <c r="BK463" s="157">
        <f>ROUND(I463*H463,2)</f>
        <v>0</v>
      </c>
      <c r="BL463" s="19" t="s">
        <v>139</v>
      </c>
      <c r="BM463" s="156" t="s">
        <v>521</v>
      </c>
    </row>
    <row r="464" spans="1:47" s="2" customFormat="1" ht="11.25">
      <c r="A464" s="34"/>
      <c r="B464" s="35"/>
      <c r="C464" s="34"/>
      <c r="D464" s="158" t="s">
        <v>141</v>
      </c>
      <c r="E464" s="34"/>
      <c r="F464" s="159" t="s">
        <v>522</v>
      </c>
      <c r="G464" s="34"/>
      <c r="H464" s="34"/>
      <c r="I464" s="160"/>
      <c r="J464" s="34"/>
      <c r="K464" s="34"/>
      <c r="L464" s="35"/>
      <c r="M464" s="161"/>
      <c r="N464" s="162"/>
      <c r="O464" s="55"/>
      <c r="P464" s="55"/>
      <c r="Q464" s="55"/>
      <c r="R464" s="55"/>
      <c r="S464" s="55"/>
      <c r="T464" s="56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9" t="s">
        <v>141</v>
      </c>
      <c r="AU464" s="19" t="s">
        <v>86</v>
      </c>
    </row>
    <row r="465" spans="2:51" s="14" customFormat="1" ht="11.25">
      <c r="B465" s="171"/>
      <c r="D465" s="164" t="s">
        <v>143</v>
      </c>
      <c r="E465" s="172" t="s">
        <v>3</v>
      </c>
      <c r="F465" s="173" t="s">
        <v>517</v>
      </c>
      <c r="H465" s="174">
        <v>1.92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143</v>
      </c>
      <c r="AU465" s="172" t="s">
        <v>86</v>
      </c>
      <c r="AV465" s="14" t="s">
        <v>86</v>
      </c>
      <c r="AW465" s="14" t="s">
        <v>34</v>
      </c>
      <c r="AX465" s="14" t="s">
        <v>73</v>
      </c>
      <c r="AY465" s="172" t="s">
        <v>131</v>
      </c>
    </row>
    <row r="466" spans="2:51" s="16" customFormat="1" ht="11.25">
      <c r="B466" s="187"/>
      <c r="D466" s="164" t="s">
        <v>143</v>
      </c>
      <c r="E466" s="188" t="s">
        <v>3</v>
      </c>
      <c r="F466" s="189" t="s">
        <v>159</v>
      </c>
      <c r="H466" s="190">
        <v>1.92</v>
      </c>
      <c r="I466" s="191"/>
      <c r="L466" s="187"/>
      <c r="M466" s="192"/>
      <c r="N466" s="193"/>
      <c r="O466" s="193"/>
      <c r="P466" s="193"/>
      <c r="Q466" s="193"/>
      <c r="R466" s="193"/>
      <c r="S466" s="193"/>
      <c r="T466" s="194"/>
      <c r="AT466" s="188" t="s">
        <v>143</v>
      </c>
      <c r="AU466" s="188" t="s">
        <v>86</v>
      </c>
      <c r="AV466" s="16" t="s">
        <v>139</v>
      </c>
      <c r="AW466" s="16" t="s">
        <v>34</v>
      </c>
      <c r="AX466" s="16" t="s">
        <v>80</v>
      </c>
      <c r="AY466" s="188" t="s">
        <v>131</v>
      </c>
    </row>
    <row r="467" spans="2:63" s="12" customFormat="1" ht="22.5" customHeight="1">
      <c r="B467" s="131"/>
      <c r="D467" s="132" t="s">
        <v>72</v>
      </c>
      <c r="E467" s="142" t="s">
        <v>523</v>
      </c>
      <c r="F467" s="142" t="s">
        <v>524</v>
      </c>
      <c r="I467" s="134"/>
      <c r="J467" s="143">
        <f>BK467</f>
        <v>0</v>
      </c>
      <c r="L467" s="131"/>
      <c r="M467" s="136"/>
      <c r="N467" s="137"/>
      <c r="O467" s="137"/>
      <c r="P467" s="138">
        <f>SUM(P468:P469)</f>
        <v>0</v>
      </c>
      <c r="Q467" s="137"/>
      <c r="R467" s="138">
        <f>SUM(R468:R469)</f>
        <v>0</v>
      </c>
      <c r="S467" s="137"/>
      <c r="T467" s="139">
        <f>SUM(T468:T469)</f>
        <v>0</v>
      </c>
      <c r="AR467" s="132" t="s">
        <v>80</v>
      </c>
      <c r="AT467" s="140" t="s">
        <v>72</v>
      </c>
      <c r="AU467" s="140" t="s">
        <v>80</v>
      </c>
      <c r="AY467" s="132" t="s">
        <v>131</v>
      </c>
      <c r="BK467" s="141">
        <f>SUM(BK468:BK469)</f>
        <v>0</v>
      </c>
    </row>
    <row r="468" spans="1:65" s="2" customFormat="1" ht="33" customHeight="1">
      <c r="A468" s="34"/>
      <c r="B468" s="144"/>
      <c r="C468" s="145" t="s">
        <v>525</v>
      </c>
      <c r="D468" s="145" t="s">
        <v>134</v>
      </c>
      <c r="E468" s="146" t="s">
        <v>526</v>
      </c>
      <c r="F468" s="147" t="s">
        <v>527</v>
      </c>
      <c r="G468" s="148" t="s">
        <v>490</v>
      </c>
      <c r="H468" s="149">
        <v>19.837</v>
      </c>
      <c r="I468" s="150"/>
      <c r="J468" s="151">
        <f>ROUND(I468*H468,2)</f>
        <v>0</v>
      </c>
      <c r="K468" s="147" t="s">
        <v>138</v>
      </c>
      <c r="L468" s="35"/>
      <c r="M468" s="152" t="s">
        <v>3</v>
      </c>
      <c r="N468" s="153" t="s">
        <v>45</v>
      </c>
      <c r="O468" s="55"/>
      <c r="P468" s="154">
        <f>O468*H468</f>
        <v>0</v>
      </c>
      <c r="Q468" s="154">
        <v>0</v>
      </c>
      <c r="R468" s="154">
        <f>Q468*H468</f>
        <v>0</v>
      </c>
      <c r="S468" s="154">
        <v>0</v>
      </c>
      <c r="T468" s="155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56" t="s">
        <v>139</v>
      </c>
      <c r="AT468" s="156" t="s">
        <v>134</v>
      </c>
      <c r="AU468" s="156" t="s">
        <v>86</v>
      </c>
      <c r="AY468" s="19" t="s">
        <v>131</v>
      </c>
      <c r="BE468" s="157">
        <f>IF(N468="základní",J468,0)</f>
        <v>0</v>
      </c>
      <c r="BF468" s="157">
        <f>IF(N468="snížená",J468,0)</f>
        <v>0</v>
      </c>
      <c r="BG468" s="157">
        <f>IF(N468="zákl. přenesená",J468,0)</f>
        <v>0</v>
      </c>
      <c r="BH468" s="157">
        <f>IF(N468="sníž. přenesená",J468,0)</f>
        <v>0</v>
      </c>
      <c r="BI468" s="157">
        <f>IF(N468="nulová",J468,0)</f>
        <v>0</v>
      </c>
      <c r="BJ468" s="19" t="s">
        <v>86</v>
      </c>
      <c r="BK468" s="157">
        <f>ROUND(I468*H468,2)</f>
        <v>0</v>
      </c>
      <c r="BL468" s="19" t="s">
        <v>139</v>
      </c>
      <c r="BM468" s="156" t="s">
        <v>528</v>
      </c>
    </row>
    <row r="469" spans="1:47" s="2" customFormat="1" ht="11.25">
      <c r="A469" s="34"/>
      <c r="B469" s="35"/>
      <c r="C469" s="34"/>
      <c r="D469" s="158" t="s">
        <v>141</v>
      </c>
      <c r="E469" s="34"/>
      <c r="F469" s="159" t="s">
        <v>529</v>
      </c>
      <c r="G469" s="34"/>
      <c r="H469" s="34"/>
      <c r="I469" s="160"/>
      <c r="J469" s="34"/>
      <c r="K469" s="34"/>
      <c r="L469" s="35"/>
      <c r="M469" s="161"/>
      <c r="N469" s="162"/>
      <c r="O469" s="55"/>
      <c r="P469" s="55"/>
      <c r="Q469" s="55"/>
      <c r="R469" s="55"/>
      <c r="S469" s="55"/>
      <c r="T469" s="56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9" t="s">
        <v>141</v>
      </c>
      <c r="AU469" s="19" t="s">
        <v>86</v>
      </c>
    </row>
    <row r="470" spans="2:63" s="12" customFormat="1" ht="25.5" customHeight="1">
      <c r="B470" s="131"/>
      <c r="D470" s="132" t="s">
        <v>72</v>
      </c>
      <c r="E470" s="133" t="s">
        <v>530</v>
      </c>
      <c r="F470" s="133" t="s">
        <v>531</v>
      </c>
      <c r="I470" s="134"/>
      <c r="J470" s="135">
        <f>BK470</f>
        <v>0</v>
      </c>
      <c r="L470" s="131"/>
      <c r="M470" s="136"/>
      <c r="N470" s="137"/>
      <c r="O470" s="137"/>
      <c r="P470" s="138">
        <f>P471+P588+P891+P962</f>
        <v>0</v>
      </c>
      <c r="Q470" s="137"/>
      <c r="R470" s="138">
        <f>R471+R588+R891+R962</f>
        <v>1.9664540199999998</v>
      </c>
      <c r="S470" s="137"/>
      <c r="T470" s="139">
        <f>T471+T588+T891+T962</f>
        <v>2.407431</v>
      </c>
      <c r="AR470" s="132" t="s">
        <v>86</v>
      </c>
      <c r="AT470" s="140" t="s">
        <v>72</v>
      </c>
      <c r="AU470" s="140" t="s">
        <v>73</v>
      </c>
      <c r="AY470" s="132" t="s">
        <v>131</v>
      </c>
      <c r="BK470" s="141">
        <f>BK471+BK588+BK891+BK962</f>
        <v>0</v>
      </c>
    </row>
    <row r="471" spans="2:63" s="12" customFormat="1" ht="22.5" customHeight="1">
      <c r="B471" s="131"/>
      <c r="D471" s="132" t="s">
        <v>72</v>
      </c>
      <c r="E471" s="142" t="s">
        <v>532</v>
      </c>
      <c r="F471" s="142" t="s">
        <v>533</v>
      </c>
      <c r="I471" s="134"/>
      <c r="J471" s="143">
        <f>BK471</f>
        <v>0</v>
      </c>
      <c r="L471" s="131"/>
      <c r="M471" s="136"/>
      <c r="N471" s="137"/>
      <c r="O471" s="137"/>
      <c r="P471" s="138">
        <f>SUM(P472:P587)</f>
        <v>0</v>
      </c>
      <c r="Q471" s="137"/>
      <c r="R471" s="138">
        <f>SUM(R472:R587)</f>
        <v>0.096899</v>
      </c>
      <c r="S471" s="137"/>
      <c r="T471" s="139">
        <f>SUM(T472:T587)</f>
        <v>0.099632</v>
      </c>
      <c r="AR471" s="132" t="s">
        <v>86</v>
      </c>
      <c r="AT471" s="140" t="s">
        <v>72</v>
      </c>
      <c r="AU471" s="140" t="s">
        <v>80</v>
      </c>
      <c r="AY471" s="132" t="s">
        <v>131</v>
      </c>
      <c r="BK471" s="141">
        <f>SUM(BK472:BK587)</f>
        <v>0</v>
      </c>
    </row>
    <row r="472" spans="1:65" s="2" customFormat="1" ht="16.5" customHeight="1">
      <c r="A472" s="34"/>
      <c r="B472" s="144"/>
      <c r="C472" s="145" t="s">
        <v>534</v>
      </c>
      <c r="D472" s="145" t="s">
        <v>134</v>
      </c>
      <c r="E472" s="146" t="s">
        <v>535</v>
      </c>
      <c r="F472" s="147" t="s">
        <v>536</v>
      </c>
      <c r="G472" s="148" t="s">
        <v>261</v>
      </c>
      <c r="H472" s="149">
        <v>41.9</v>
      </c>
      <c r="I472" s="150"/>
      <c r="J472" s="151">
        <f>ROUND(I472*H472,2)</f>
        <v>0</v>
      </c>
      <c r="K472" s="147" t="s">
        <v>138</v>
      </c>
      <c r="L472" s="35"/>
      <c r="M472" s="152" t="s">
        <v>3</v>
      </c>
      <c r="N472" s="153" t="s">
        <v>45</v>
      </c>
      <c r="O472" s="55"/>
      <c r="P472" s="154">
        <f>O472*H472</f>
        <v>0</v>
      </c>
      <c r="Q472" s="154">
        <v>0</v>
      </c>
      <c r="R472" s="154">
        <f>Q472*H472</f>
        <v>0</v>
      </c>
      <c r="S472" s="154">
        <v>0.00167</v>
      </c>
      <c r="T472" s="155">
        <f>S472*H472</f>
        <v>0.069973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56" t="s">
        <v>354</v>
      </c>
      <c r="AT472" s="156" t="s">
        <v>134</v>
      </c>
      <c r="AU472" s="156" t="s">
        <v>86</v>
      </c>
      <c r="AY472" s="19" t="s">
        <v>131</v>
      </c>
      <c r="BE472" s="157">
        <f>IF(N472="základní",J472,0)</f>
        <v>0</v>
      </c>
      <c r="BF472" s="157">
        <f>IF(N472="snížená",J472,0)</f>
        <v>0</v>
      </c>
      <c r="BG472" s="157">
        <f>IF(N472="zákl. přenesená",J472,0)</f>
        <v>0</v>
      </c>
      <c r="BH472" s="157">
        <f>IF(N472="sníž. přenesená",J472,0)</f>
        <v>0</v>
      </c>
      <c r="BI472" s="157">
        <f>IF(N472="nulová",J472,0)</f>
        <v>0</v>
      </c>
      <c r="BJ472" s="19" t="s">
        <v>86</v>
      </c>
      <c r="BK472" s="157">
        <f>ROUND(I472*H472,2)</f>
        <v>0</v>
      </c>
      <c r="BL472" s="19" t="s">
        <v>354</v>
      </c>
      <c r="BM472" s="156" t="s">
        <v>537</v>
      </c>
    </row>
    <row r="473" spans="1:47" s="2" customFormat="1" ht="11.25">
      <c r="A473" s="34"/>
      <c r="B473" s="35"/>
      <c r="C473" s="34"/>
      <c r="D473" s="158" t="s">
        <v>141</v>
      </c>
      <c r="E473" s="34"/>
      <c r="F473" s="159" t="s">
        <v>538</v>
      </c>
      <c r="G473" s="34"/>
      <c r="H473" s="34"/>
      <c r="I473" s="160"/>
      <c r="J473" s="34"/>
      <c r="K473" s="34"/>
      <c r="L473" s="35"/>
      <c r="M473" s="161"/>
      <c r="N473" s="162"/>
      <c r="O473" s="55"/>
      <c r="P473" s="55"/>
      <c r="Q473" s="55"/>
      <c r="R473" s="55"/>
      <c r="S473" s="55"/>
      <c r="T473" s="56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9" t="s">
        <v>141</v>
      </c>
      <c r="AU473" s="19" t="s">
        <v>86</v>
      </c>
    </row>
    <row r="474" spans="2:51" s="13" customFormat="1" ht="11.25">
      <c r="B474" s="163"/>
      <c r="D474" s="164" t="s">
        <v>143</v>
      </c>
      <c r="E474" s="165" t="s">
        <v>3</v>
      </c>
      <c r="F474" s="166" t="s">
        <v>539</v>
      </c>
      <c r="H474" s="165" t="s">
        <v>3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143</v>
      </c>
      <c r="AU474" s="165" t="s">
        <v>86</v>
      </c>
      <c r="AV474" s="13" t="s">
        <v>80</v>
      </c>
      <c r="AW474" s="13" t="s">
        <v>34</v>
      </c>
      <c r="AX474" s="13" t="s">
        <v>73</v>
      </c>
      <c r="AY474" s="165" t="s">
        <v>131</v>
      </c>
    </row>
    <row r="475" spans="2:51" s="13" customFormat="1" ht="11.25">
      <c r="B475" s="163"/>
      <c r="D475" s="164" t="s">
        <v>143</v>
      </c>
      <c r="E475" s="165" t="s">
        <v>3</v>
      </c>
      <c r="F475" s="166" t="s">
        <v>144</v>
      </c>
      <c r="H475" s="165" t="s">
        <v>3</v>
      </c>
      <c r="I475" s="167"/>
      <c r="L475" s="163"/>
      <c r="M475" s="168"/>
      <c r="N475" s="169"/>
      <c r="O475" s="169"/>
      <c r="P475" s="169"/>
      <c r="Q475" s="169"/>
      <c r="R475" s="169"/>
      <c r="S475" s="169"/>
      <c r="T475" s="170"/>
      <c r="AT475" s="165" t="s">
        <v>143</v>
      </c>
      <c r="AU475" s="165" t="s">
        <v>86</v>
      </c>
      <c r="AV475" s="13" t="s">
        <v>80</v>
      </c>
      <c r="AW475" s="13" t="s">
        <v>34</v>
      </c>
      <c r="AX475" s="13" t="s">
        <v>73</v>
      </c>
      <c r="AY475" s="165" t="s">
        <v>131</v>
      </c>
    </row>
    <row r="476" spans="2:51" s="13" customFormat="1" ht="11.25">
      <c r="B476" s="163"/>
      <c r="D476" s="164" t="s">
        <v>143</v>
      </c>
      <c r="E476" s="165" t="s">
        <v>3</v>
      </c>
      <c r="F476" s="166" t="s">
        <v>146</v>
      </c>
      <c r="H476" s="165" t="s">
        <v>3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5" t="s">
        <v>143</v>
      </c>
      <c r="AU476" s="165" t="s">
        <v>86</v>
      </c>
      <c r="AV476" s="13" t="s">
        <v>80</v>
      </c>
      <c r="AW476" s="13" t="s">
        <v>34</v>
      </c>
      <c r="AX476" s="13" t="s">
        <v>73</v>
      </c>
      <c r="AY476" s="165" t="s">
        <v>131</v>
      </c>
    </row>
    <row r="477" spans="2:51" s="13" customFormat="1" ht="11.25">
      <c r="B477" s="163"/>
      <c r="D477" s="164" t="s">
        <v>143</v>
      </c>
      <c r="E477" s="165" t="s">
        <v>3</v>
      </c>
      <c r="F477" s="166" t="s">
        <v>422</v>
      </c>
      <c r="H477" s="165" t="s">
        <v>3</v>
      </c>
      <c r="I477" s="167"/>
      <c r="L477" s="163"/>
      <c r="M477" s="168"/>
      <c r="N477" s="169"/>
      <c r="O477" s="169"/>
      <c r="P477" s="169"/>
      <c r="Q477" s="169"/>
      <c r="R477" s="169"/>
      <c r="S477" s="169"/>
      <c r="T477" s="170"/>
      <c r="AT477" s="165" t="s">
        <v>143</v>
      </c>
      <c r="AU477" s="165" t="s">
        <v>86</v>
      </c>
      <c r="AV477" s="13" t="s">
        <v>80</v>
      </c>
      <c r="AW477" s="13" t="s">
        <v>34</v>
      </c>
      <c r="AX477" s="13" t="s">
        <v>73</v>
      </c>
      <c r="AY477" s="165" t="s">
        <v>131</v>
      </c>
    </row>
    <row r="478" spans="2:51" s="14" customFormat="1" ht="11.25">
      <c r="B478" s="171"/>
      <c r="D478" s="164" t="s">
        <v>143</v>
      </c>
      <c r="E478" s="172" t="s">
        <v>3</v>
      </c>
      <c r="F478" s="173" t="s">
        <v>540</v>
      </c>
      <c r="H478" s="174">
        <v>5.6</v>
      </c>
      <c r="I478" s="175"/>
      <c r="L478" s="171"/>
      <c r="M478" s="176"/>
      <c r="N478" s="177"/>
      <c r="O478" s="177"/>
      <c r="P478" s="177"/>
      <c r="Q478" s="177"/>
      <c r="R478" s="177"/>
      <c r="S478" s="177"/>
      <c r="T478" s="178"/>
      <c r="AT478" s="172" t="s">
        <v>143</v>
      </c>
      <c r="AU478" s="172" t="s">
        <v>86</v>
      </c>
      <c r="AV478" s="14" t="s">
        <v>86</v>
      </c>
      <c r="AW478" s="14" t="s">
        <v>34</v>
      </c>
      <c r="AX478" s="14" t="s">
        <v>73</v>
      </c>
      <c r="AY478" s="172" t="s">
        <v>131</v>
      </c>
    </row>
    <row r="479" spans="2:51" s="13" customFormat="1" ht="11.25">
      <c r="B479" s="163"/>
      <c r="D479" s="164" t="s">
        <v>143</v>
      </c>
      <c r="E479" s="165" t="s">
        <v>3</v>
      </c>
      <c r="F479" s="166" t="s">
        <v>411</v>
      </c>
      <c r="H479" s="165" t="s">
        <v>3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143</v>
      </c>
      <c r="AU479" s="165" t="s">
        <v>86</v>
      </c>
      <c r="AV479" s="13" t="s">
        <v>80</v>
      </c>
      <c r="AW479" s="13" t="s">
        <v>34</v>
      </c>
      <c r="AX479" s="13" t="s">
        <v>73</v>
      </c>
      <c r="AY479" s="165" t="s">
        <v>131</v>
      </c>
    </row>
    <row r="480" spans="2:51" s="14" customFormat="1" ht="11.25">
      <c r="B480" s="171"/>
      <c r="D480" s="164" t="s">
        <v>143</v>
      </c>
      <c r="E480" s="172" t="s">
        <v>3</v>
      </c>
      <c r="F480" s="173" t="s">
        <v>541</v>
      </c>
      <c r="H480" s="174">
        <v>1.6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143</v>
      </c>
      <c r="AU480" s="172" t="s">
        <v>86</v>
      </c>
      <c r="AV480" s="14" t="s">
        <v>86</v>
      </c>
      <c r="AW480" s="14" t="s">
        <v>34</v>
      </c>
      <c r="AX480" s="14" t="s">
        <v>73</v>
      </c>
      <c r="AY480" s="172" t="s">
        <v>131</v>
      </c>
    </row>
    <row r="481" spans="2:51" s="13" customFormat="1" ht="11.25">
      <c r="B481" s="163"/>
      <c r="D481" s="164" t="s">
        <v>143</v>
      </c>
      <c r="E481" s="165" t="s">
        <v>3</v>
      </c>
      <c r="F481" s="166" t="s">
        <v>542</v>
      </c>
      <c r="H481" s="165" t="s">
        <v>3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143</v>
      </c>
      <c r="AU481" s="165" t="s">
        <v>86</v>
      </c>
      <c r="AV481" s="13" t="s">
        <v>80</v>
      </c>
      <c r="AW481" s="13" t="s">
        <v>34</v>
      </c>
      <c r="AX481" s="13" t="s">
        <v>73</v>
      </c>
      <c r="AY481" s="165" t="s">
        <v>131</v>
      </c>
    </row>
    <row r="482" spans="2:51" s="14" customFormat="1" ht="11.25">
      <c r="B482" s="171"/>
      <c r="D482" s="164" t="s">
        <v>143</v>
      </c>
      <c r="E482" s="172" t="s">
        <v>3</v>
      </c>
      <c r="F482" s="173" t="s">
        <v>543</v>
      </c>
      <c r="H482" s="174">
        <v>3.2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143</v>
      </c>
      <c r="AU482" s="172" t="s">
        <v>86</v>
      </c>
      <c r="AV482" s="14" t="s">
        <v>86</v>
      </c>
      <c r="AW482" s="14" t="s">
        <v>34</v>
      </c>
      <c r="AX482" s="14" t="s">
        <v>73</v>
      </c>
      <c r="AY482" s="172" t="s">
        <v>131</v>
      </c>
    </row>
    <row r="483" spans="2:51" s="13" customFormat="1" ht="11.25">
      <c r="B483" s="163"/>
      <c r="D483" s="164" t="s">
        <v>143</v>
      </c>
      <c r="E483" s="165" t="s">
        <v>3</v>
      </c>
      <c r="F483" s="166" t="s">
        <v>544</v>
      </c>
      <c r="H483" s="165" t="s">
        <v>3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143</v>
      </c>
      <c r="AU483" s="165" t="s">
        <v>86</v>
      </c>
      <c r="AV483" s="13" t="s">
        <v>80</v>
      </c>
      <c r="AW483" s="13" t="s">
        <v>34</v>
      </c>
      <c r="AX483" s="13" t="s">
        <v>73</v>
      </c>
      <c r="AY483" s="165" t="s">
        <v>131</v>
      </c>
    </row>
    <row r="484" spans="2:51" s="14" customFormat="1" ht="11.25">
      <c r="B484" s="171"/>
      <c r="D484" s="164" t="s">
        <v>143</v>
      </c>
      <c r="E484" s="172" t="s">
        <v>3</v>
      </c>
      <c r="F484" s="173" t="s">
        <v>545</v>
      </c>
      <c r="H484" s="174">
        <v>3.3</v>
      </c>
      <c r="I484" s="175"/>
      <c r="L484" s="171"/>
      <c r="M484" s="176"/>
      <c r="N484" s="177"/>
      <c r="O484" s="177"/>
      <c r="P484" s="177"/>
      <c r="Q484" s="177"/>
      <c r="R484" s="177"/>
      <c r="S484" s="177"/>
      <c r="T484" s="178"/>
      <c r="AT484" s="172" t="s">
        <v>143</v>
      </c>
      <c r="AU484" s="172" t="s">
        <v>86</v>
      </c>
      <c r="AV484" s="14" t="s">
        <v>86</v>
      </c>
      <c r="AW484" s="14" t="s">
        <v>34</v>
      </c>
      <c r="AX484" s="14" t="s">
        <v>73</v>
      </c>
      <c r="AY484" s="172" t="s">
        <v>131</v>
      </c>
    </row>
    <row r="485" spans="2:51" s="15" customFormat="1" ht="11.25">
      <c r="B485" s="179"/>
      <c r="D485" s="164" t="s">
        <v>143</v>
      </c>
      <c r="E485" s="180" t="s">
        <v>3</v>
      </c>
      <c r="F485" s="181" t="s">
        <v>154</v>
      </c>
      <c r="H485" s="182">
        <v>13.7</v>
      </c>
      <c r="I485" s="183"/>
      <c r="L485" s="179"/>
      <c r="M485" s="184"/>
      <c r="N485" s="185"/>
      <c r="O485" s="185"/>
      <c r="P485" s="185"/>
      <c r="Q485" s="185"/>
      <c r="R485" s="185"/>
      <c r="S485" s="185"/>
      <c r="T485" s="186"/>
      <c r="AT485" s="180" t="s">
        <v>143</v>
      </c>
      <c r="AU485" s="180" t="s">
        <v>86</v>
      </c>
      <c r="AV485" s="15" t="s">
        <v>132</v>
      </c>
      <c r="AW485" s="15" t="s">
        <v>34</v>
      </c>
      <c r="AX485" s="15" t="s">
        <v>73</v>
      </c>
      <c r="AY485" s="180" t="s">
        <v>131</v>
      </c>
    </row>
    <row r="486" spans="2:51" s="13" customFormat="1" ht="11.25">
      <c r="B486" s="163"/>
      <c r="D486" s="164" t="s">
        <v>143</v>
      </c>
      <c r="E486" s="165" t="s">
        <v>3</v>
      </c>
      <c r="F486" s="166" t="s">
        <v>169</v>
      </c>
      <c r="H486" s="165" t="s">
        <v>3</v>
      </c>
      <c r="I486" s="167"/>
      <c r="L486" s="163"/>
      <c r="M486" s="168"/>
      <c r="N486" s="169"/>
      <c r="O486" s="169"/>
      <c r="P486" s="169"/>
      <c r="Q486" s="169"/>
      <c r="R486" s="169"/>
      <c r="S486" s="169"/>
      <c r="T486" s="170"/>
      <c r="AT486" s="165" t="s">
        <v>143</v>
      </c>
      <c r="AU486" s="165" t="s">
        <v>86</v>
      </c>
      <c r="AV486" s="13" t="s">
        <v>80</v>
      </c>
      <c r="AW486" s="13" t="s">
        <v>34</v>
      </c>
      <c r="AX486" s="13" t="s">
        <v>73</v>
      </c>
      <c r="AY486" s="165" t="s">
        <v>131</v>
      </c>
    </row>
    <row r="487" spans="2:51" s="13" customFormat="1" ht="11.25">
      <c r="B487" s="163"/>
      <c r="D487" s="164" t="s">
        <v>143</v>
      </c>
      <c r="E487" s="165" t="s">
        <v>3</v>
      </c>
      <c r="F487" s="166" t="s">
        <v>171</v>
      </c>
      <c r="H487" s="165" t="s">
        <v>3</v>
      </c>
      <c r="I487" s="167"/>
      <c r="L487" s="163"/>
      <c r="M487" s="168"/>
      <c r="N487" s="169"/>
      <c r="O487" s="169"/>
      <c r="P487" s="169"/>
      <c r="Q487" s="169"/>
      <c r="R487" s="169"/>
      <c r="S487" s="169"/>
      <c r="T487" s="170"/>
      <c r="AT487" s="165" t="s">
        <v>143</v>
      </c>
      <c r="AU487" s="165" t="s">
        <v>86</v>
      </c>
      <c r="AV487" s="13" t="s">
        <v>80</v>
      </c>
      <c r="AW487" s="13" t="s">
        <v>34</v>
      </c>
      <c r="AX487" s="13" t="s">
        <v>73</v>
      </c>
      <c r="AY487" s="165" t="s">
        <v>131</v>
      </c>
    </row>
    <row r="488" spans="2:51" s="13" customFormat="1" ht="11.25">
      <c r="B488" s="163"/>
      <c r="D488" s="164" t="s">
        <v>143</v>
      </c>
      <c r="E488" s="165" t="s">
        <v>3</v>
      </c>
      <c r="F488" s="166" t="s">
        <v>546</v>
      </c>
      <c r="H488" s="165" t="s">
        <v>3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143</v>
      </c>
      <c r="AU488" s="165" t="s">
        <v>86</v>
      </c>
      <c r="AV488" s="13" t="s">
        <v>80</v>
      </c>
      <c r="AW488" s="13" t="s">
        <v>34</v>
      </c>
      <c r="AX488" s="13" t="s">
        <v>73</v>
      </c>
      <c r="AY488" s="165" t="s">
        <v>131</v>
      </c>
    </row>
    <row r="489" spans="2:51" s="14" customFormat="1" ht="11.25">
      <c r="B489" s="171"/>
      <c r="D489" s="164" t="s">
        <v>143</v>
      </c>
      <c r="E489" s="172" t="s">
        <v>3</v>
      </c>
      <c r="F489" s="173" t="s">
        <v>547</v>
      </c>
      <c r="H489" s="174">
        <v>8.55</v>
      </c>
      <c r="I489" s="175"/>
      <c r="L489" s="171"/>
      <c r="M489" s="176"/>
      <c r="N489" s="177"/>
      <c r="O489" s="177"/>
      <c r="P489" s="177"/>
      <c r="Q489" s="177"/>
      <c r="R489" s="177"/>
      <c r="S489" s="177"/>
      <c r="T489" s="178"/>
      <c r="AT489" s="172" t="s">
        <v>143</v>
      </c>
      <c r="AU489" s="172" t="s">
        <v>86</v>
      </c>
      <c r="AV489" s="14" t="s">
        <v>86</v>
      </c>
      <c r="AW489" s="14" t="s">
        <v>34</v>
      </c>
      <c r="AX489" s="14" t="s">
        <v>73</v>
      </c>
      <c r="AY489" s="172" t="s">
        <v>131</v>
      </c>
    </row>
    <row r="490" spans="2:51" s="14" customFormat="1" ht="11.25">
      <c r="B490" s="171"/>
      <c r="D490" s="164" t="s">
        <v>143</v>
      </c>
      <c r="E490" s="172" t="s">
        <v>3</v>
      </c>
      <c r="F490" s="173" t="s">
        <v>548</v>
      </c>
      <c r="H490" s="174">
        <v>0.5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143</v>
      </c>
      <c r="AU490" s="172" t="s">
        <v>86</v>
      </c>
      <c r="AV490" s="14" t="s">
        <v>86</v>
      </c>
      <c r="AW490" s="14" t="s">
        <v>34</v>
      </c>
      <c r="AX490" s="14" t="s">
        <v>73</v>
      </c>
      <c r="AY490" s="172" t="s">
        <v>131</v>
      </c>
    </row>
    <row r="491" spans="2:51" s="14" customFormat="1" ht="11.25">
      <c r="B491" s="171"/>
      <c r="D491" s="164" t="s">
        <v>143</v>
      </c>
      <c r="E491" s="172" t="s">
        <v>3</v>
      </c>
      <c r="F491" s="173" t="s">
        <v>549</v>
      </c>
      <c r="H491" s="174">
        <v>1.2</v>
      </c>
      <c r="I491" s="175"/>
      <c r="L491" s="171"/>
      <c r="M491" s="176"/>
      <c r="N491" s="177"/>
      <c r="O491" s="177"/>
      <c r="P491" s="177"/>
      <c r="Q491" s="177"/>
      <c r="R491" s="177"/>
      <c r="S491" s="177"/>
      <c r="T491" s="178"/>
      <c r="AT491" s="172" t="s">
        <v>143</v>
      </c>
      <c r="AU491" s="172" t="s">
        <v>86</v>
      </c>
      <c r="AV491" s="14" t="s">
        <v>86</v>
      </c>
      <c r="AW491" s="14" t="s">
        <v>34</v>
      </c>
      <c r="AX491" s="14" t="s">
        <v>73</v>
      </c>
      <c r="AY491" s="172" t="s">
        <v>131</v>
      </c>
    </row>
    <row r="492" spans="2:51" s="14" customFormat="1" ht="11.25">
      <c r="B492" s="171"/>
      <c r="D492" s="164" t="s">
        <v>143</v>
      </c>
      <c r="E492" s="172" t="s">
        <v>3</v>
      </c>
      <c r="F492" s="173" t="s">
        <v>550</v>
      </c>
      <c r="H492" s="174">
        <v>0.65</v>
      </c>
      <c r="I492" s="175"/>
      <c r="L492" s="171"/>
      <c r="M492" s="176"/>
      <c r="N492" s="177"/>
      <c r="O492" s="177"/>
      <c r="P492" s="177"/>
      <c r="Q492" s="177"/>
      <c r="R492" s="177"/>
      <c r="S492" s="177"/>
      <c r="T492" s="178"/>
      <c r="AT492" s="172" t="s">
        <v>143</v>
      </c>
      <c r="AU492" s="172" t="s">
        <v>86</v>
      </c>
      <c r="AV492" s="14" t="s">
        <v>86</v>
      </c>
      <c r="AW492" s="14" t="s">
        <v>34</v>
      </c>
      <c r="AX492" s="14" t="s">
        <v>73</v>
      </c>
      <c r="AY492" s="172" t="s">
        <v>131</v>
      </c>
    </row>
    <row r="493" spans="2:51" s="14" customFormat="1" ht="11.25">
      <c r="B493" s="171"/>
      <c r="D493" s="164" t="s">
        <v>143</v>
      </c>
      <c r="E493" s="172" t="s">
        <v>3</v>
      </c>
      <c r="F493" s="173" t="s">
        <v>551</v>
      </c>
      <c r="H493" s="174">
        <v>1.8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2" t="s">
        <v>143</v>
      </c>
      <c r="AU493" s="172" t="s">
        <v>86</v>
      </c>
      <c r="AV493" s="14" t="s">
        <v>86</v>
      </c>
      <c r="AW493" s="14" t="s">
        <v>34</v>
      </c>
      <c r="AX493" s="14" t="s">
        <v>73</v>
      </c>
      <c r="AY493" s="172" t="s">
        <v>131</v>
      </c>
    </row>
    <row r="494" spans="2:51" s="14" customFormat="1" ht="11.25">
      <c r="B494" s="171"/>
      <c r="D494" s="164" t="s">
        <v>143</v>
      </c>
      <c r="E494" s="172" t="s">
        <v>3</v>
      </c>
      <c r="F494" s="173" t="s">
        <v>552</v>
      </c>
      <c r="H494" s="174">
        <v>1.9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143</v>
      </c>
      <c r="AU494" s="172" t="s">
        <v>86</v>
      </c>
      <c r="AV494" s="14" t="s">
        <v>86</v>
      </c>
      <c r="AW494" s="14" t="s">
        <v>34</v>
      </c>
      <c r="AX494" s="14" t="s">
        <v>73</v>
      </c>
      <c r="AY494" s="172" t="s">
        <v>131</v>
      </c>
    </row>
    <row r="495" spans="2:51" s="13" customFormat="1" ht="11.25">
      <c r="B495" s="163"/>
      <c r="D495" s="164" t="s">
        <v>143</v>
      </c>
      <c r="E495" s="165" t="s">
        <v>3</v>
      </c>
      <c r="F495" s="166" t="s">
        <v>553</v>
      </c>
      <c r="H495" s="165" t="s">
        <v>3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143</v>
      </c>
      <c r="AU495" s="165" t="s">
        <v>86</v>
      </c>
      <c r="AV495" s="13" t="s">
        <v>80</v>
      </c>
      <c r="AW495" s="13" t="s">
        <v>34</v>
      </c>
      <c r="AX495" s="13" t="s">
        <v>73</v>
      </c>
      <c r="AY495" s="165" t="s">
        <v>131</v>
      </c>
    </row>
    <row r="496" spans="2:51" s="14" customFormat="1" ht="11.25">
      <c r="B496" s="171"/>
      <c r="D496" s="164" t="s">
        <v>143</v>
      </c>
      <c r="E496" s="172" t="s">
        <v>3</v>
      </c>
      <c r="F496" s="173" t="s">
        <v>554</v>
      </c>
      <c r="H496" s="174">
        <v>1.25</v>
      </c>
      <c r="I496" s="175"/>
      <c r="L496" s="171"/>
      <c r="M496" s="176"/>
      <c r="N496" s="177"/>
      <c r="O496" s="177"/>
      <c r="P496" s="177"/>
      <c r="Q496" s="177"/>
      <c r="R496" s="177"/>
      <c r="S496" s="177"/>
      <c r="T496" s="178"/>
      <c r="AT496" s="172" t="s">
        <v>143</v>
      </c>
      <c r="AU496" s="172" t="s">
        <v>86</v>
      </c>
      <c r="AV496" s="14" t="s">
        <v>86</v>
      </c>
      <c r="AW496" s="14" t="s">
        <v>34</v>
      </c>
      <c r="AX496" s="14" t="s">
        <v>73</v>
      </c>
      <c r="AY496" s="172" t="s">
        <v>131</v>
      </c>
    </row>
    <row r="497" spans="2:51" s="14" customFormat="1" ht="11.25">
      <c r="B497" s="171"/>
      <c r="D497" s="164" t="s">
        <v>143</v>
      </c>
      <c r="E497" s="172" t="s">
        <v>3</v>
      </c>
      <c r="F497" s="173" t="s">
        <v>554</v>
      </c>
      <c r="H497" s="174">
        <v>1.25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143</v>
      </c>
      <c r="AU497" s="172" t="s">
        <v>86</v>
      </c>
      <c r="AV497" s="14" t="s">
        <v>86</v>
      </c>
      <c r="AW497" s="14" t="s">
        <v>34</v>
      </c>
      <c r="AX497" s="14" t="s">
        <v>73</v>
      </c>
      <c r="AY497" s="172" t="s">
        <v>131</v>
      </c>
    </row>
    <row r="498" spans="2:51" s="14" customFormat="1" ht="11.25">
      <c r="B498" s="171"/>
      <c r="D498" s="164" t="s">
        <v>143</v>
      </c>
      <c r="E498" s="172" t="s">
        <v>3</v>
      </c>
      <c r="F498" s="173" t="s">
        <v>555</v>
      </c>
      <c r="H498" s="174">
        <v>6.9</v>
      </c>
      <c r="I498" s="175"/>
      <c r="L498" s="171"/>
      <c r="M498" s="176"/>
      <c r="N498" s="177"/>
      <c r="O498" s="177"/>
      <c r="P498" s="177"/>
      <c r="Q498" s="177"/>
      <c r="R498" s="177"/>
      <c r="S498" s="177"/>
      <c r="T498" s="178"/>
      <c r="AT498" s="172" t="s">
        <v>143</v>
      </c>
      <c r="AU498" s="172" t="s">
        <v>86</v>
      </c>
      <c r="AV498" s="14" t="s">
        <v>86</v>
      </c>
      <c r="AW498" s="14" t="s">
        <v>34</v>
      </c>
      <c r="AX498" s="14" t="s">
        <v>73</v>
      </c>
      <c r="AY498" s="172" t="s">
        <v>131</v>
      </c>
    </row>
    <row r="499" spans="2:51" s="14" customFormat="1" ht="11.25">
      <c r="B499" s="171"/>
      <c r="D499" s="164" t="s">
        <v>143</v>
      </c>
      <c r="E499" s="172" t="s">
        <v>3</v>
      </c>
      <c r="F499" s="173" t="s">
        <v>556</v>
      </c>
      <c r="H499" s="174">
        <v>2.4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143</v>
      </c>
      <c r="AU499" s="172" t="s">
        <v>86</v>
      </c>
      <c r="AV499" s="14" t="s">
        <v>86</v>
      </c>
      <c r="AW499" s="14" t="s">
        <v>34</v>
      </c>
      <c r="AX499" s="14" t="s">
        <v>73</v>
      </c>
      <c r="AY499" s="172" t="s">
        <v>131</v>
      </c>
    </row>
    <row r="500" spans="2:51" s="14" customFormat="1" ht="11.25">
      <c r="B500" s="171"/>
      <c r="D500" s="164" t="s">
        <v>143</v>
      </c>
      <c r="E500" s="172" t="s">
        <v>3</v>
      </c>
      <c r="F500" s="173" t="s">
        <v>551</v>
      </c>
      <c r="H500" s="174">
        <v>1.8</v>
      </c>
      <c r="I500" s="175"/>
      <c r="L500" s="171"/>
      <c r="M500" s="176"/>
      <c r="N500" s="177"/>
      <c r="O500" s="177"/>
      <c r="P500" s="177"/>
      <c r="Q500" s="177"/>
      <c r="R500" s="177"/>
      <c r="S500" s="177"/>
      <c r="T500" s="178"/>
      <c r="AT500" s="172" t="s">
        <v>143</v>
      </c>
      <c r="AU500" s="172" t="s">
        <v>86</v>
      </c>
      <c r="AV500" s="14" t="s">
        <v>86</v>
      </c>
      <c r="AW500" s="14" t="s">
        <v>34</v>
      </c>
      <c r="AX500" s="14" t="s">
        <v>73</v>
      </c>
      <c r="AY500" s="172" t="s">
        <v>131</v>
      </c>
    </row>
    <row r="501" spans="2:51" s="15" customFormat="1" ht="11.25">
      <c r="B501" s="179"/>
      <c r="D501" s="164" t="s">
        <v>143</v>
      </c>
      <c r="E501" s="180" t="s">
        <v>3</v>
      </c>
      <c r="F501" s="181" t="s">
        <v>154</v>
      </c>
      <c r="H501" s="182">
        <v>28.2</v>
      </c>
      <c r="I501" s="183"/>
      <c r="L501" s="179"/>
      <c r="M501" s="184"/>
      <c r="N501" s="185"/>
      <c r="O501" s="185"/>
      <c r="P501" s="185"/>
      <c r="Q501" s="185"/>
      <c r="R501" s="185"/>
      <c r="S501" s="185"/>
      <c r="T501" s="186"/>
      <c r="AT501" s="180" t="s">
        <v>143</v>
      </c>
      <c r="AU501" s="180" t="s">
        <v>86</v>
      </c>
      <c r="AV501" s="15" t="s">
        <v>132</v>
      </c>
      <c r="AW501" s="15" t="s">
        <v>34</v>
      </c>
      <c r="AX501" s="15" t="s">
        <v>73</v>
      </c>
      <c r="AY501" s="180" t="s">
        <v>131</v>
      </c>
    </row>
    <row r="502" spans="2:51" s="16" customFormat="1" ht="11.25">
      <c r="B502" s="187"/>
      <c r="D502" s="164" t="s">
        <v>143</v>
      </c>
      <c r="E502" s="188" t="s">
        <v>3</v>
      </c>
      <c r="F502" s="189" t="s">
        <v>159</v>
      </c>
      <c r="H502" s="190">
        <v>41.89999999999999</v>
      </c>
      <c r="I502" s="191"/>
      <c r="L502" s="187"/>
      <c r="M502" s="192"/>
      <c r="N502" s="193"/>
      <c r="O502" s="193"/>
      <c r="P502" s="193"/>
      <c r="Q502" s="193"/>
      <c r="R502" s="193"/>
      <c r="S502" s="193"/>
      <c r="T502" s="194"/>
      <c r="AT502" s="188" t="s">
        <v>143</v>
      </c>
      <c r="AU502" s="188" t="s">
        <v>86</v>
      </c>
      <c r="AV502" s="16" t="s">
        <v>139</v>
      </c>
      <c r="AW502" s="16" t="s">
        <v>34</v>
      </c>
      <c r="AX502" s="16" t="s">
        <v>80</v>
      </c>
      <c r="AY502" s="188" t="s">
        <v>131</v>
      </c>
    </row>
    <row r="503" spans="1:65" s="2" customFormat="1" ht="16.5" customHeight="1">
      <c r="A503" s="34"/>
      <c r="B503" s="144"/>
      <c r="C503" s="145" t="s">
        <v>557</v>
      </c>
      <c r="D503" s="145" t="s">
        <v>134</v>
      </c>
      <c r="E503" s="146" t="s">
        <v>558</v>
      </c>
      <c r="F503" s="147" t="s">
        <v>559</v>
      </c>
      <c r="G503" s="148" t="s">
        <v>261</v>
      </c>
      <c r="H503" s="149">
        <v>13.3</v>
      </c>
      <c r="I503" s="150"/>
      <c r="J503" s="151">
        <f>ROUND(I503*H503,2)</f>
        <v>0</v>
      </c>
      <c r="K503" s="147" t="s">
        <v>138</v>
      </c>
      <c r="L503" s="35"/>
      <c r="M503" s="152" t="s">
        <v>3</v>
      </c>
      <c r="N503" s="153" t="s">
        <v>45</v>
      </c>
      <c r="O503" s="55"/>
      <c r="P503" s="154">
        <f>O503*H503</f>
        <v>0</v>
      </c>
      <c r="Q503" s="154">
        <v>0</v>
      </c>
      <c r="R503" s="154">
        <f>Q503*H503</f>
        <v>0</v>
      </c>
      <c r="S503" s="154">
        <v>0.00223</v>
      </c>
      <c r="T503" s="155">
        <f>S503*H503</f>
        <v>0.029659000000000005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56" t="s">
        <v>354</v>
      </c>
      <c r="AT503" s="156" t="s">
        <v>134</v>
      </c>
      <c r="AU503" s="156" t="s">
        <v>86</v>
      </c>
      <c r="AY503" s="19" t="s">
        <v>131</v>
      </c>
      <c r="BE503" s="157">
        <f>IF(N503="základní",J503,0)</f>
        <v>0</v>
      </c>
      <c r="BF503" s="157">
        <f>IF(N503="snížená",J503,0)</f>
        <v>0</v>
      </c>
      <c r="BG503" s="157">
        <f>IF(N503="zákl. přenesená",J503,0)</f>
        <v>0</v>
      </c>
      <c r="BH503" s="157">
        <f>IF(N503="sníž. přenesená",J503,0)</f>
        <v>0</v>
      </c>
      <c r="BI503" s="157">
        <f>IF(N503="nulová",J503,0)</f>
        <v>0</v>
      </c>
      <c r="BJ503" s="19" t="s">
        <v>86</v>
      </c>
      <c r="BK503" s="157">
        <f>ROUND(I503*H503,2)</f>
        <v>0</v>
      </c>
      <c r="BL503" s="19" t="s">
        <v>354</v>
      </c>
      <c r="BM503" s="156" t="s">
        <v>560</v>
      </c>
    </row>
    <row r="504" spans="1:47" s="2" customFormat="1" ht="11.25">
      <c r="A504" s="34"/>
      <c r="B504" s="35"/>
      <c r="C504" s="34"/>
      <c r="D504" s="158" t="s">
        <v>141</v>
      </c>
      <c r="E504" s="34"/>
      <c r="F504" s="159" t="s">
        <v>561</v>
      </c>
      <c r="G504" s="34"/>
      <c r="H504" s="34"/>
      <c r="I504" s="160"/>
      <c r="J504" s="34"/>
      <c r="K504" s="34"/>
      <c r="L504" s="35"/>
      <c r="M504" s="161"/>
      <c r="N504" s="162"/>
      <c r="O504" s="55"/>
      <c r="P504" s="55"/>
      <c r="Q504" s="55"/>
      <c r="R504" s="55"/>
      <c r="S504" s="55"/>
      <c r="T504" s="56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9" t="s">
        <v>141</v>
      </c>
      <c r="AU504" s="19" t="s">
        <v>86</v>
      </c>
    </row>
    <row r="505" spans="2:51" s="13" customFormat="1" ht="11.25">
      <c r="B505" s="163"/>
      <c r="D505" s="164" t="s">
        <v>143</v>
      </c>
      <c r="E505" s="165" t="s">
        <v>3</v>
      </c>
      <c r="F505" s="166" t="s">
        <v>562</v>
      </c>
      <c r="H505" s="165" t="s">
        <v>3</v>
      </c>
      <c r="I505" s="167"/>
      <c r="L505" s="163"/>
      <c r="M505" s="168"/>
      <c r="N505" s="169"/>
      <c r="O505" s="169"/>
      <c r="P505" s="169"/>
      <c r="Q505" s="169"/>
      <c r="R505" s="169"/>
      <c r="S505" s="169"/>
      <c r="T505" s="170"/>
      <c r="AT505" s="165" t="s">
        <v>143</v>
      </c>
      <c r="AU505" s="165" t="s">
        <v>86</v>
      </c>
      <c r="AV505" s="13" t="s">
        <v>80</v>
      </c>
      <c r="AW505" s="13" t="s">
        <v>34</v>
      </c>
      <c r="AX505" s="13" t="s">
        <v>73</v>
      </c>
      <c r="AY505" s="165" t="s">
        <v>131</v>
      </c>
    </row>
    <row r="506" spans="2:51" s="13" customFormat="1" ht="11.25">
      <c r="B506" s="163"/>
      <c r="D506" s="164" t="s">
        <v>143</v>
      </c>
      <c r="E506" s="165" t="s">
        <v>3</v>
      </c>
      <c r="F506" s="166" t="s">
        <v>144</v>
      </c>
      <c r="H506" s="165" t="s">
        <v>3</v>
      </c>
      <c r="I506" s="167"/>
      <c r="L506" s="163"/>
      <c r="M506" s="168"/>
      <c r="N506" s="169"/>
      <c r="O506" s="169"/>
      <c r="P506" s="169"/>
      <c r="Q506" s="169"/>
      <c r="R506" s="169"/>
      <c r="S506" s="169"/>
      <c r="T506" s="170"/>
      <c r="AT506" s="165" t="s">
        <v>143</v>
      </c>
      <c r="AU506" s="165" t="s">
        <v>86</v>
      </c>
      <c r="AV506" s="13" t="s">
        <v>80</v>
      </c>
      <c r="AW506" s="13" t="s">
        <v>34</v>
      </c>
      <c r="AX506" s="13" t="s">
        <v>73</v>
      </c>
      <c r="AY506" s="165" t="s">
        <v>131</v>
      </c>
    </row>
    <row r="507" spans="2:51" s="13" customFormat="1" ht="11.25">
      <c r="B507" s="163"/>
      <c r="D507" s="164" t="s">
        <v>143</v>
      </c>
      <c r="E507" s="165" t="s">
        <v>3</v>
      </c>
      <c r="F507" s="166" t="s">
        <v>563</v>
      </c>
      <c r="H507" s="165" t="s">
        <v>3</v>
      </c>
      <c r="I507" s="167"/>
      <c r="L507" s="163"/>
      <c r="M507" s="168"/>
      <c r="N507" s="169"/>
      <c r="O507" s="169"/>
      <c r="P507" s="169"/>
      <c r="Q507" s="169"/>
      <c r="R507" s="169"/>
      <c r="S507" s="169"/>
      <c r="T507" s="170"/>
      <c r="AT507" s="165" t="s">
        <v>143</v>
      </c>
      <c r="AU507" s="165" t="s">
        <v>86</v>
      </c>
      <c r="AV507" s="13" t="s">
        <v>80</v>
      </c>
      <c r="AW507" s="13" t="s">
        <v>34</v>
      </c>
      <c r="AX507" s="13" t="s">
        <v>73</v>
      </c>
      <c r="AY507" s="165" t="s">
        <v>131</v>
      </c>
    </row>
    <row r="508" spans="2:51" s="13" customFormat="1" ht="11.25">
      <c r="B508" s="163"/>
      <c r="D508" s="164" t="s">
        <v>143</v>
      </c>
      <c r="E508" s="165" t="s">
        <v>3</v>
      </c>
      <c r="F508" s="166" t="s">
        <v>266</v>
      </c>
      <c r="H508" s="165" t="s">
        <v>3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143</v>
      </c>
      <c r="AU508" s="165" t="s">
        <v>86</v>
      </c>
      <c r="AV508" s="13" t="s">
        <v>80</v>
      </c>
      <c r="AW508" s="13" t="s">
        <v>34</v>
      </c>
      <c r="AX508" s="13" t="s">
        <v>73</v>
      </c>
      <c r="AY508" s="165" t="s">
        <v>131</v>
      </c>
    </row>
    <row r="509" spans="2:51" s="14" customFormat="1" ht="11.25">
      <c r="B509" s="171"/>
      <c r="D509" s="164" t="s">
        <v>143</v>
      </c>
      <c r="E509" s="172" t="s">
        <v>3</v>
      </c>
      <c r="F509" s="173" t="s">
        <v>564</v>
      </c>
      <c r="H509" s="174">
        <v>9.8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143</v>
      </c>
      <c r="AU509" s="172" t="s">
        <v>86</v>
      </c>
      <c r="AV509" s="14" t="s">
        <v>86</v>
      </c>
      <c r="AW509" s="14" t="s">
        <v>34</v>
      </c>
      <c r="AX509" s="14" t="s">
        <v>73</v>
      </c>
      <c r="AY509" s="172" t="s">
        <v>131</v>
      </c>
    </row>
    <row r="510" spans="2:51" s="13" customFormat="1" ht="11.25">
      <c r="B510" s="163"/>
      <c r="D510" s="164" t="s">
        <v>143</v>
      </c>
      <c r="E510" s="165" t="s">
        <v>3</v>
      </c>
      <c r="F510" s="166" t="s">
        <v>268</v>
      </c>
      <c r="H510" s="165" t="s">
        <v>3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143</v>
      </c>
      <c r="AU510" s="165" t="s">
        <v>86</v>
      </c>
      <c r="AV510" s="13" t="s">
        <v>80</v>
      </c>
      <c r="AW510" s="13" t="s">
        <v>34</v>
      </c>
      <c r="AX510" s="13" t="s">
        <v>73</v>
      </c>
      <c r="AY510" s="165" t="s">
        <v>131</v>
      </c>
    </row>
    <row r="511" spans="2:51" s="14" customFormat="1" ht="11.25">
      <c r="B511" s="171"/>
      <c r="D511" s="164" t="s">
        <v>143</v>
      </c>
      <c r="E511" s="172" t="s">
        <v>3</v>
      </c>
      <c r="F511" s="173" t="s">
        <v>565</v>
      </c>
      <c r="H511" s="174">
        <v>3.5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2" t="s">
        <v>143</v>
      </c>
      <c r="AU511" s="172" t="s">
        <v>86</v>
      </c>
      <c r="AV511" s="14" t="s">
        <v>86</v>
      </c>
      <c r="AW511" s="14" t="s">
        <v>34</v>
      </c>
      <c r="AX511" s="14" t="s">
        <v>73</v>
      </c>
      <c r="AY511" s="172" t="s">
        <v>131</v>
      </c>
    </row>
    <row r="512" spans="2:51" s="16" customFormat="1" ht="11.25">
      <c r="B512" s="187"/>
      <c r="D512" s="164" t="s">
        <v>143</v>
      </c>
      <c r="E512" s="188" t="s">
        <v>3</v>
      </c>
      <c r="F512" s="189" t="s">
        <v>159</v>
      </c>
      <c r="H512" s="190">
        <v>13.3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143</v>
      </c>
      <c r="AU512" s="188" t="s">
        <v>86</v>
      </c>
      <c r="AV512" s="16" t="s">
        <v>139</v>
      </c>
      <c r="AW512" s="16" t="s">
        <v>34</v>
      </c>
      <c r="AX512" s="16" t="s">
        <v>80</v>
      </c>
      <c r="AY512" s="188" t="s">
        <v>131</v>
      </c>
    </row>
    <row r="513" spans="1:65" s="2" customFormat="1" ht="24" customHeight="1">
      <c r="A513" s="34"/>
      <c r="B513" s="144"/>
      <c r="C513" s="145" t="s">
        <v>566</v>
      </c>
      <c r="D513" s="145" t="s">
        <v>134</v>
      </c>
      <c r="E513" s="146" t="s">
        <v>488</v>
      </c>
      <c r="F513" s="147" t="s">
        <v>489</v>
      </c>
      <c r="G513" s="148" t="s">
        <v>490</v>
      </c>
      <c r="H513" s="149">
        <v>0.1</v>
      </c>
      <c r="I513" s="150"/>
      <c r="J513" s="151">
        <f>ROUND(I513*H513,2)</f>
        <v>0</v>
      </c>
      <c r="K513" s="147" t="s">
        <v>138</v>
      </c>
      <c r="L513" s="35"/>
      <c r="M513" s="152" t="s">
        <v>3</v>
      </c>
      <c r="N513" s="153" t="s">
        <v>45</v>
      </c>
      <c r="O513" s="55"/>
      <c r="P513" s="154">
        <f>O513*H513</f>
        <v>0</v>
      </c>
      <c r="Q513" s="154">
        <v>0</v>
      </c>
      <c r="R513" s="154">
        <f>Q513*H513</f>
        <v>0</v>
      </c>
      <c r="S513" s="154">
        <v>0</v>
      </c>
      <c r="T513" s="155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56" t="s">
        <v>354</v>
      </c>
      <c r="AT513" s="156" t="s">
        <v>134</v>
      </c>
      <c r="AU513" s="156" t="s">
        <v>86</v>
      </c>
      <c r="AY513" s="19" t="s">
        <v>131</v>
      </c>
      <c r="BE513" s="157">
        <f>IF(N513="základní",J513,0)</f>
        <v>0</v>
      </c>
      <c r="BF513" s="157">
        <f>IF(N513="snížená",J513,0)</f>
        <v>0</v>
      </c>
      <c r="BG513" s="157">
        <f>IF(N513="zákl. přenesená",J513,0)</f>
        <v>0</v>
      </c>
      <c r="BH513" s="157">
        <f>IF(N513="sníž. přenesená",J513,0)</f>
        <v>0</v>
      </c>
      <c r="BI513" s="157">
        <f>IF(N513="nulová",J513,0)</f>
        <v>0</v>
      </c>
      <c r="BJ513" s="19" t="s">
        <v>86</v>
      </c>
      <c r="BK513" s="157">
        <f>ROUND(I513*H513,2)</f>
        <v>0</v>
      </c>
      <c r="BL513" s="19" t="s">
        <v>354</v>
      </c>
      <c r="BM513" s="156" t="s">
        <v>567</v>
      </c>
    </row>
    <row r="514" spans="1:47" s="2" customFormat="1" ht="11.25">
      <c r="A514" s="34"/>
      <c r="B514" s="35"/>
      <c r="C514" s="34"/>
      <c r="D514" s="158" t="s">
        <v>141</v>
      </c>
      <c r="E514" s="34"/>
      <c r="F514" s="159" t="s">
        <v>492</v>
      </c>
      <c r="G514" s="34"/>
      <c r="H514" s="34"/>
      <c r="I514" s="160"/>
      <c r="J514" s="34"/>
      <c r="K514" s="34"/>
      <c r="L514" s="35"/>
      <c r="M514" s="161"/>
      <c r="N514" s="162"/>
      <c r="O514" s="55"/>
      <c r="P514" s="55"/>
      <c r="Q514" s="55"/>
      <c r="R514" s="55"/>
      <c r="S514" s="55"/>
      <c r="T514" s="56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9" t="s">
        <v>141</v>
      </c>
      <c r="AU514" s="19" t="s">
        <v>86</v>
      </c>
    </row>
    <row r="515" spans="2:51" s="13" customFormat="1" ht="11.25">
      <c r="B515" s="163"/>
      <c r="D515" s="164" t="s">
        <v>143</v>
      </c>
      <c r="E515" s="165" t="s">
        <v>3</v>
      </c>
      <c r="F515" s="166" t="s">
        <v>493</v>
      </c>
      <c r="H515" s="165" t="s">
        <v>3</v>
      </c>
      <c r="I515" s="167"/>
      <c r="L515" s="163"/>
      <c r="M515" s="168"/>
      <c r="N515" s="169"/>
      <c r="O515" s="169"/>
      <c r="P515" s="169"/>
      <c r="Q515" s="169"/>
      <c r="R515" s="169"/>
      <c r="S515" s="169"/>
      <c r="T515" s="170"/>
      <c r="AT515" s="165" t="s">
        <v>143</v>
      </c>
      <c r="AU515" s="165" t="s">
        <v>86</v>
      </c>
      <c r="AV515" s="13" t="s">
        <v>80</v>
      </c>
      <c r="AW515" s="13" t="s">
        <v>34</v>
      </c>
      <c r="AX515" s="13" t="s">
        <v>73</v>
      </c>
      <c r="AY515" s="165" t="s">
        <v>131</v>
      </c>
    </row>
    <row r="516" spans="2:51" s="14" customFormat="1" ht="11.25">
      <c r="B516" s="171"/>
      <c r="D516" s="164" t="s">
        <v>143</v>
      </c>
      <c r="E516" s="172" t="s">
        <v>3</v>
      </c>
      <c r="F516" s="173" t="s">
        <v>568</v>
      </c>
      <c r="H516" s="174">
        <v>0.1</v>
      </c>
      <c r="I516" s="175"/>
      <c r="L516" s="171"/>
      <c r="M516" s="176"/>
      <c r="N516" s="177"/>
      <c r="O516" s="177"/>
      <c r="P516" s="177"/>
      <c r="Q516" s="177"/>
      <c r="R516" s="177"/>
      <c r="S516" s="177"/>
      <c r="T516" s="178"/>
      <c r="AT516" s="172" t="s">
        <v>143</v>
      </c>
      <c r="AU516" s="172" t="s">
        <v>86</v>
      </c>
      <c r="AV516" s="14" t="s">
        <v>86</v>
      </c>
      <c r="AW516" s="14" t="s">
        <v>34</v>
      </c>
      <c r="AX516" s="14" t="s">
        <v>73</v>
      </c>
      <c r="AY516" s="172" t="s">
        <v>131</v>
      </c>
    </row>
    <row r="517" spans="2:51" s="16" customFormat="1" ht="11.25">
      <c r="B517" s="187"/>
      <c r="D517" s="164" t="s">
        <v>143</v>
      </c>
      <c r="E517" s="188" t="s">
        <v>3</v>
      </c>
      <c r="F517" s="189" t="s">
        <v>159</v>
      </c>
      <c r="H517" s="190">
        <v>0.1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143</v>
      </c>
      <c r="AU517" s="188" t="s">
        <v>86</v>
      </c>
      <c r="AV517" s="16" t="s">
        <v>139</v>
      </c>
      <c r="AW517" s="16" t="s">
        <v>34</v>
      </c>
      <c r="AX517" s="16" t="s">
        <v>80</v>
      </c>
      <c r="AY517" s="188" t="s">
        <v>131</v>
      </c>
    </row>
    <row r="518" spans="1:65" s="2" customFormat="1" ht="33" customHeight="1">
      <c r="A518" s="34"/>
      <c r="B518" s="144"/>
      <c r="C518" s="145" t="s">
        <v>569</v>
      </c>
      <c r="D518" s="145" t="s">
        <v>134</v>
      </c>
      <c r="E518" s="146" t="s">
        <v>496</v>
      </c>
      <c r="F518" s="147" t="s">
        <v>497</v>
      </c>
      <c r="G518" s="148" t="s">
        <v>490</v>
      </c>
      <c r="H518" s="149">
        <v>0.1</v>
      </c>
      <c r="I518" s="150"/>
      <c r="J518" s="151">
        <f>ROUND(I518*H518,2)</f>
        <v>0</v>
      </c>
      <c r="K518" s="147" t="s">
        <v>138</v>
      </c>
      <c r="L518" s="35"/>
      <c r="M518" s="152" t="s">
        <v>3</v>
      </c>
      <c r="N518" s="153" t="s">
        <v>45</v>
      </c>
      <c r="O518" s="55"/>
      <c r="P518" s="154">
        <f>O518*H518</f>
        <v>0</v>
      </c>
      <c r="Q518" s="154">
        <v>0</v>
      </c>
      <c r="R518" s="154">
        <f>Q518*H518</f>
        <v>0</v>
      </c>
      <c r="S518" s="154">
        <v>0</v>
      </c>
      <c r="T518" s="15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6" t="s">
        <v>354</v>
      </c>
      <c r="AT518" s="156" t="s">
        <v>134</v>
      </c>
      <c r="AU518" s="156" t="s">
        <v>86</v>
      </c>
      <c r="AY518" s="19" t="s">
        <v>131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9" t="s">
        <v>86</v>
      </c>
      <c r="BK518" s="157">
        <f>ROUND(I518*H518,2)</f>
        <v>0</v>
      </c>
      <c r="BL518" s="19" t="s">
        <v>354</v>
      </c>
      <c r="BM518" s="156" t="s">
        <v>570</v>
      </c>
    </row>
    <row r="519" spans="1:47" s="2" customFormat="1" ht="11.25">
      <c r="A519" s="34"/>
      <c r="B519" s="35"/>
      <c r="C519" s="34"/>
      <c r="D519" s="158" t="s">
        <v>141</v>
      </c>
      <c r="E519" s="34"/>
      <c r="F519" s="159" t="s">
        <v>499</v>
      </c>
      <c r="G519" s="34"/>
      <c r="H519" s="34"/>
      <c r="I519" s="160"/>
      <c r="J519" s="34"/>
      <c r="K519" s="34"/>
      <c r="L519" s="35"/>
      <c r="M519" s="161"/>
      <c r="N519" s="162"/>
      <c r="O519" s="55"/>
      <c r="P519" s="55"/>
      <c r="Q519" s="55"/>
      <c r="R519" s="55"/>
      <c r="S519" s="55"/>
      <c r="T519" s="56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9" t="s">
        <v>141</v>
      </c>
      <c r="AU519" s="19" t="s">
        <v>86</v>
      </c>
    </row>
    <row r="520" spans="1:65" s="2" customFormat="1" ht="21.75" customHeight="1">
      <c r="A520" s="34"/>
      <c r="B520" s="144"/>
      <c r="C520" s="145" t="s">
        <v>571</v>
      </c>
      <c r="D520" s="145" t="s">
        <v>134</v>
      </c>
      <c r="E520" s="146" t="s">
        <v>501</v>
      </c>
      <c r="F520" s="147" t="s">
        <v>502</v>
      </c>
      <c r="G520" s="148" t="s">
        <v>490</v>
      </c>
      <c r="H520" s="149">
        <v>0.1</v>
      </c>
      <c r="I520" s="150"/>
      <c r="J520" s="151">
        <f>ROUND(I520*H520,2)</f>
        <v>0</v>
      </c>
      <c r="K520" s="147" t="s">
        <v>138</v>
      </c>
      <c r="L520" s="35"/>
      <c r="M520" s="152" t="s">
        <v>3</v>
      </c>
      <c r="N520" s="153" t="s">
        <v>45</v>
      </c>
      <c r="O520" s="55"/>
      <c r="P520" s="154">
        <f>O520*H520</f>
        <v>0</v>
      </c>
      <c r="Q520" s="154">
        <v>0</v>
      </c>
      <c r="R520" s="154">
        <f>Q520*H520</f>
        <v>0</v>
      </c>
      <c r="S520" s="154">
        <v>0</v>
      </c>
      <c r="T520" s="155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6" t="s">
        <v>354</v>
      </c>
      <c r="AT520" s="156" t="s">
        <v>134</v>
      </c>
      <c r="AU520" s="156" t="s">
        <v>86</v>
      </c>
      <c r="AY520" s="19" t="s">
        <v>131</v>
      </c>
      <c r="BE520" s="157">
        <f>IF(N520="základní",J520,0)</f>
        <v>0</v>
      </c>
      <c r="BF520" s="157">
        <f>IF(N520="snížená",J520,0)</f>
        <v>0</v>
      </c>
      <c r="BG520" s="157">
        <f>IF(N520="zákl. přenesená",J520,0)</f>
        <v>0</v>
      </c>
      <c r="BH520" s="157">
        <f>IF(N520="sníž. přenesená",J520,0)</f>
        <v>0</v>
      </c>
      <c r="BI520" s="157">
        <f>IF(N520="nulová",J520,0)</f>
        <v>0</v>
      </c>
      <c r="BJ520" s="19" t="s">
        <v>86</v>
      </c>
      <c r="BK520" s="157">
        <f>ROUND(I520*H520,2)</f>
        <v>0</v>
      </c>
      <c r="BL520" s="19" t="s">
        <v>354</v>
      </c>
      <c r="BM520" s="156" t="s">
        <v>572</v>
      </c>
    </row>
    <row r="521" spans="1:47" s="2" customFormat="1" ht="11.25">
      <c r="A521" s="34"/>
      <c r="B521" s="35"/>
      <c r="C521" s="34"/>
      <c r="D521" s="158" t="s">
        <v>141</v>
      </c>
      <c r="E521" s="34"/>
      <c r="F521" s="159" t="s">
        <v>504</v>
      </c>
      <c r="G521" s="34"/>
      <c r="H521" s="34"/>
      <c r="I521" s="160"/>
      <c r="J521" s="34"/>
      <c r="K521" s="34"/>
      <c r="L521" s="35"/>
      <c r="M521" s="161"/>
      <c r="N521" s="162"/>
      <c r="O521" s="55"/>
      <c r="P521" s="55"/>
      <c r="Q521" s="55"/>
      <c r="R521" s="55"/>
      <c r="S521" s="55"/>
      <c r="T521" s="56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9" t="s">
        <v>141</v>
      </c>
      <c r="AU521" s="19" t="s">
        <v>86</v>
      </c>
    </row>
    <row r="522" spans="2:51" s="13" customFormat="1" ht="11.25">
      <c r="B522" s="163"/>
      <c r="D522" s="164" t="s">
        <v>143</v>
      </c>
      <c r="E522" s="165" t="s">
        <v>3</v>
      </c>
      <c r="F522" s="166" t="s">
        <v>573</v>
      </c>
      <c r="H522" s="165" t="s">
        <v>3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143</v>
      </c>
      <c r="AU522" s="165" t="s">
        <v>86</v>
      </c>
      <c r="AV522" s="13" t="s">
        <v>80</v>
      </c>
      <c r="AW522" s="13" t="s">
        <v>34</v>
      </c>
      <c r="AX522" s="13" t="s">
        <v>73</v>
      </c>
      <c r="AY522" s="165" t="s">
        <v>131</v>
      </c>
    </row>
    <row r="523" spans="2:51" s="14" customFormat="1" ht="11.25">
      <c r="B523" s="171"/>
      <c r="D523" s="164" t="s">
        <v>143</v>
      </c>
      <c r="E523" s="172" t="s">
        <v>3</v>
      </c>
      <c r="F523" s="173" t="s">
        <v>568</v>
      </c>
      <c r="H523" s="174">
        <v>0.1</v>
      </c>
      <c r="I523" s="175"/>
      <c r="L523" s="171"/>
      <c r="M523" s="176"/>
      <c r="N523" s="177"/>
      <c r="O523" s="177"/>
      <c r="P523" s="177"/>
      <c r="Q523" s="177"/>
      <c r="R523" s="177"/>
      <c r="S523" s="177"/>
      <c r="T523" s="178"/>
      <c r="AT523" s="172" t="s">
        <v>143</v>
      </c>
      <c r="AU523" s="172" t="s">
        <v>86</v>
      </c>
      <c r="AV523" s="14" t="s">
        <v>86</v>
      </c>
      <c r="AW523" s="14" t="s">
        <v>34</v>
      </c>
      <c r="AX523" s="14" t="s">
        <v>73</v>
      </c>
      <c r="AY523" s="172" t="s">
        <v>131</v>
      </c>
    </row>
    <row r="524" spans="2:51" s="16" customFormat="1" ht="11.25">
      <c r="B524" s="187"/>
      <c r="D524" s="164" t="s">
        <v>143</v>
      </c>
      <c r="E524" s="188" t="s">
        <v>3</v>
      </c>
      <c r="F524" s="189" t="s">
        <v>159</v>
      </c>
      <c r="H524" s="190">
        <v>0.1</v>
      </c>
      <c r="I524" s="191"/>
      <c r="L524" s="187"/>
      <c r="M524" s="192"/>
      <c r="N524" s="193"/>
      <c r="O524" s="193"/>
      <c r="P524" s="193"/>
      <c r="Q524" s="193"/>
      <c r="R524" s="193"/>
      <c r="S524" s="193"/>
      <c r="T524" s="194"/>
      <c r="AT524" s="188" t="s">
        <v>143</v>
      </c>
      <c r="AU524" s="188" t="s">
        <v>86</v>
      </c>
      <c r="AV524" s="16" t="s">
        <v>139</v>
      </c>
      <c r="AW524" s="16" t="s">
        <v>34</v>
      </c>
      <c r="AX524" s="16" t="s">
        <v>80</v>
      </c>
      <c r="AY524" s="188" t="s">
        <v>131</v>
      </c>
    </row>
    <row r="525" spans="1:65" s="2" customFormat="1" ht="24" customHeight="1">
      <c r="A525" s="34"/>
      <c r="B525" s="144"/>
      <c r="C525" s="145" t="s">
        <v>574</v>
      </c>
      <c r="D525" s="145" t="s">
        <v>134</v>
      </c>
      <c r="E525" s="146" t="s">
        <v>506</v>
      </c>
      <c r="F525" s="147" t="s">
        <v>507</v>
      </c>
      <c r="G525" s="148" t="s">
        <v>490</v>
      </c>
      <c r="H525" s="149">
        <v>1.9</v>
      </c>
      <c r="I525" s="150"/>
      <c r="J525" s="151">
        <f>ROUND(I525*H525,2)</f>
        <v>0</v>
      </c>
      <c r="K525" s="147" t="s">
        <v>138</v>
      </c>
      <c r="L525" s="35"/>
      <c r="M525" s="152" t="s">
        <v>3</v>
      </c>
      <c r="N525" s="153" t="s">
        <v>45</v>
      </c>
      <c r="O525" s="55"/>
      <c r="P525" s="154">
        <f>O525*H525</f>
        <v>0</v>
      </c>
      <c r="Q525" s="154">
        <v>0</v>
      </c>
      <c r="R525" s="154">
        <f>Q525*H525</f>
        <v>0</v>
      </c>
      <c r="S525" s="154">
        <v>0</v>
      </c>
      <c r="T525" s="155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56" t="s">
        <v>354</v>
      </c>
      <c r="AT525" s="156" t="s">
        <v>134</v>
      </c>
      <c r="AU525" s="156" t="s">
        <v>86</v>
      </c>
      <c r="AY525" s="19" t="s">
        <v>131</v>
      </c>
      <c r="BE525" s="157">
        <f>IF(N525="základní",J525,0)</f>
        <v>0</v>
      </c>
      <c r="BF525" s="157">
        <f>IF(N525="snížená",J525,0)</f>
        <v>0</v>
      </c>
      <c r="BG525" s="157">
        <f>IF(N525="zákl. přenesená",J525,0)</f>
        <v>0</v>
      </c>
      <c r="BH525" s="157">
        <f>IF(N525="sníž. přenesená",J525,0)</f>
        <v>0</v>
      </c>
      <c r="BI525" s="157">
        <f>IF(N525="nulová",J525,0)</f>
        <v>0</v>
      </c>
      <c r="BJ525" s="19" t="s">
        <v>86</v>
      </c>
      <c r="BK525" s="157">
        <f>ROUND(I525*H525,2)</f>
        <v>0</v>
      </c>
      <c r="BL525" s="19" t="s">
        <v>354</v>
      </c>
      <c r="BM525" s="156" t="s">
        <v>575</v>
      </c>
    </row>
    <row r="526" spans="1:47" s="2" customFormat="1" ht="11.25">
      <c r="A526" s="34"/>
      <c r="B526" s="35"/>
      <c r="C526" s="34"/>
      <c r="D526" s="158" t="s">
        <v>141</v>
      </c>
      <c r="E526" s="34"/>
      <c r="F526" s="159" t="s">
        <v>509</v>
      </c>
      <c r="G526" s="34"/>
      <c r="H526" s="34"/>
      <c r="I526" s="160"/>
      <c r="J526" s="34"/>
      <c r="K526" s="34"/>
      <c r="L526" s="35"/>
      <c r="M526" s="161"/>
      <c r="N526" s="162"/>
      <c r="O526" s="55"/>
      <c r="P526" s="55"/>
      <c r="Q526" s="55"/>
      <c r="R526" s="55"/>
      <c r="S526" s="55"/>
      <c r="T526" s="56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9" t="s">
        <v>141</v>
      </c>
      <c r="AU526" s="19" t="s">
        <v>86</v>
      </c>
    </row>
    <row r="527" spans="2:51" s="14" customFormat="1" ht="11.25">
      <c r="B527" s="171"/>
      <c r="D527" s="164" t="s">
        <v>143</v>
      </c>
      <c r="E527" s="172" t="s">
        <v>3</v>
      </c>
      <c r="F527" s="173" t="s">
        <v>576</v>
      </c>
      <c r="H527" s="174">
        <v>1.9</v>
      </c>
      <c r="I527" s="175"/>
      <c r="L527" s="171"/>
      <c r="M527" s="176"/>
      <c r="N527" s="177"/>
      <c r="O527" s="177"/>
      <c r="P527" s="177"/>
      <c r="Q527" s="177"/>
      <c r="R527" s="177"/>
      <c r="S527" s="177"/>
      <c r="T527" s="178"/>
      <c r="AT527" s="172" t="s">
        <v>143</v>
      </c>
      <c r="AU527" s="172" t="s">
        <v>86</v>
      </c>
      <c r="AV527" s="14" t="s">
        <v>86</v>
      </c>
      <c r="AW527" s="14" t="s">
        <v>34</v>
      </c>
      <c r="AX527" s="14" t="s">
        <v>73</v>
      </c>
      <c r="AY527" s="172" t="s">
        <v>131</v>
      </c>
    </row>
    <row r="528" spans="2:51" s="16" customFormat="1" ht="11.25">
      <c r="B528" s="187"/>
      <c r="D528" s="164" t="s">
        <v>143</v>
      </c>
      <c r="E528" s="188" t="s">
        <v>3</v>
      </c>
      <c r="F528" s="189" t="s">
        <v>159</v>
      </c>
      <c r="H528" s="190">
        <v>1.9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143</v>
      </c>
      <c r="AU528" s="188" t="s">
        <v>86</v>
      </c>
      <c r="AV528" s="16" t="s">
        <v>139</v>
      </c>
      <c r="AW528" s="16" t="s">
        <v>34</v>
      </c>
      <c r="AX528" s="16" t="s">
        <v>80</v>
      </c>
      <c r="AY528" s="188" t="s">
        <v>131</v>
      </c>
    </row>
    <row r="529" spans="1:65" s="2" customFormat="1" ht="24" customHeight="1">
      <c r="A529" s="34"/>
      <c r="B529" s="144"/>
      <c r="C529" s="145" t="s">
        <v>577</v>
      </c>
      <c r="D529" s="145" t="s">
        <v>134</v>
      </c>
      <c r="E529" s="146" t="s">
        <v>578</v>
      </c>
      <c r="F529" s="147" t="s">
        <v>579</v>
      </c>
      <c r="G529" s="148" t="s">
        <v>261</v>
      </c>
      <c r="H529" s="149">
        <v>13.3</v>
      </c>
      <c r="I529" s="150"/>
      <c r="J529" s="151">
        <f>ROUND(I529*H529,2)</f>
        <v>0</v>
      </c>
      <c r="K529" s="147" t="s">
        <v>138</v>
      </c>
      <c r="L529" s="35"/>
      <c r="M529" s="152" t="s">
        <v>3</v>
      </c>
      <c r="N529" s="153" t="s">
        <v>45</v>
      </c>
      <c r="O529" s="55"/>
      <c r="P529" s="154">
        <f>O529*H529</f>
        <v>0</v>
      </c>
      <c r="Q529" s="154">
        <v>0.00222</v>
      </c>
      <c r="R529" s="154">
        <f>Q529*H529</f>
        <v>0.029526000000000004</v>
      </c>
      <c r="S529" s="154">
        <v>0</v>
      </c>
      <c r="T529" s="155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56" t="s">
        <v>354</v>
      </c>
      <c r="AT529" s="156" t="s">
        <v>134</v>
      </c>
      <c r="AU529" s="156" t="s">
        <v>86</v>
      </c>
      <c r="AY529" s="19" t="s">
        <v>131</v>
      </c>
      <c r="BE529" s="157">
        <f>IF(N529="základní",J529,0)</f>
        <v>0</v>
      </c>
      <c r="BF529" s="157">
        <f>IF(N529="snížená",J529,0)</f>
        <v>0</v>
      </c>
      <c r="BG529" s="157">
        <f>IF(N529="zákl. přenesená",J529,0)</f>
        <v>0</v>
      </c>
      <c r="BH529" s="157">
        <f>IF(N529="sníž. přenesená",J529,0)</f>
        <v>0</v>
      </c>
      <c r="BI529" s="157">
        <f>IF(N529="nulová",J529,0)</f>
        <v>0</v>
      </c>
      <c r="BJ529" s="19" t="s">
        <v>86</v>
      </c>
      <c r="BK529" s="157">
        <f>ROUND(I529*H529,2)</f>
        <v>0</v>
      </c>
      <c r="BL529" s="19" t="s">
        <v>354</v>
      </c>
      <c r="BM529" s="156" t="s">
        <v>580</v>
      </c>
    </row>
    <row r="530" spans="1:47" s="2" customFormat="1" ht="11.25">
      <c r="A530" s="34"/>
      <c r="B530" s="35"/>
      <c r="C530" s="34"/>
      <c r="D530" s="158" t="s">
        <v>141</v>
      </c>
      <c r="E530" s="34"/>
      <c r="F530" s="159" t="s">
        <v>581</v>
      </c>
      <c r="G530" s="34"/>
      <c r="H530" s="34"/>
      <c r="I530" s="160"/>
      <c r="J530" s="34"/>
      <c r="K530" s="34"/>
      <c r="L530" s="35"/>
      <c r="M530" s="161"/>
      <c r="N530" s="162"/>
      <c r="O530" s="55"/>
      <c r="P530" s="55"/>
      <c r="Q530" s="55"/>
      <c r="R530" s="55"/>
      <c r="S530" s="55"/>
      <c r="T530" s="56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9" t="s">
        <v>141</v>
      </c>
      <c r="AU530" s="19" t="s">
        <v>86</v>
      </c>
    </row>
    <row r="531" spans="2:51" s="13" customFormat="1" ht="11.25">
      <c r="B531" s="163"/>
      <c r="D531" s="164" t="s">
        <v>143</v>
      </c>
      <c r="E531" s="165" t="s">
        <v>3</v>
      </c>
      <c r="F531" s="166" t="s">
        <v>582</v>
      </c>
      <c r="H531" s="165" t="s">
        <v>3</v>
      </c>
      <c r="I531" s="167"/>
      <c r="L531" s="163"/>
      <c r="M531" s="168"/>
      <c r="N531" s="169"/>
      <c r="O531" s="169"/>
      <c r="P531" s="169"/>
      <c r="Q531" s="169"/>
      <c r="R531" s="169"/>
      <c r="S531" s="169"/>
      <c r="T531" s="170"/>
      <c r="AT531" s="165" t="s">
        <v>143</v>
      </c>
      <c r="AU531" s="165" t="s">
        <v>86</v>
      </c>
      <c r="AV531" s="13" t="s">
        <v>80</v>
      </c>
      <c r="AW531" s="13" t="s">
        <v>34</v>
      </c>
      <c r="AX531" s="13" t="s">
        <v>73</v>
      </c>
      <c r="AY531" s="165" t="s">
        <v>131</v>
      </c>
    </row>
    <row r="532" spans="2:51" s="13" customFormat="1" ht="11.25">
      <c r="B532" s="163"/>
      <c r="D532" s="164" t="s">
        <v>143</v>
      </c>
      <c r="E532" s="165" t="s">
        <v>3</v>
      </c>
      <c r="F532" s="166" t="s">
        <v>144</v>
      </c>
      <c r="H532" s="165" t="s">
        <v>3</v>
      </c>
      <c r="I532" s="167"/>
      <c r="L532" s="163"/>
      <c r="M532" s="168"/>
      <c r="N532" s="169"/>
      <c r="O532" s="169"/>
      <c r="P532" s="169"/>
      <c r="Q532" s="169"/>
      <c r="R532" s="169"/>
      <c r="S532" s="169"/>
      <c r="T532" s="170"/>
      <c r="AT532" s="165" t="s">
        <v>143</v>
      </c>
      <c r="AU532" s="165" t="s">
        <v>86</v>
      </c>
      <c r="AV532" s="13" t="s">
        <v>80</v>
      </c>
      <c r="AW532" s="13" t="s">
        <v>34</v>
      </c>
      <c r="AX532" s="13" t="s">
        <v>73</v>
      </c>
      <c r="AY532" s="165" t="s">
        <v>131</v>
      </c>
    </row>
    <row r="533" spans="2:51" s="13" customFormat="1" ht="11.25">
      <c r="B533" s="163"/>
      <c r="D533" s="164" t="s">
        <v>143</v>
      </c>
      <c r="E533" s="165" t="s">
        <v>3</v>
      </c>
      <c r="F533" s="166" t="s">
        <v>583</v>
      </c>
      <c r="H533" s="165" t="s">
        <v>3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143</v>
      </c>
      <c r="AU533" s="165" t="s">
        <v>86</v>
      </c>
      <c r="AV533" s="13" t="s">
        <v>80</v>
      </c>
      <c r="AW533" s="13" t="s">
        <v>34</v>
      </c>
      <c r="AX533" s="13" t="s">
        <v>73</v>
      </c>
      <c r="AY533" s="165" t="s">
        <v>131</v>
      </c>
    </row>
    <row r="534" spans="2:51" s="13" customFormat="1" ht="11.25">
      <c r="B534" s="163"/>
      <c r="D534" s="164" t="s">
        <v>143</v>
      </c>
      <c r="E534" s="165" t="s">
        <v>3</v>
      </c>
      <c r="F534" s="166" t="s">
        <v>584</v>
      </c>
      <c r="H534" s="165" t="s">
        <v>3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143</v>
      </c>
      <c r="AU534" s="165" t="s">
        <v>86</v>
      </c>
      <c r="AV534" s="13" t="s">
        <v>80</v>
      </c>
      <c r="AW534" s="13" t="s">
        <v>34</v>
      </c>
      <c r="AX534" s="13" t="s">
        <v>73</v>
      </c>
      <c r="AY534" s="165" t="s">
        <v>131</v>
      </c>
    </row>
    <row r="535" spans="2:51" s="14" customFormat="1" ht="11.25">
      <c r="B535" s="171"/>
      <c r="D535" s="164" t="s">
        <v>143</v>
      </c>
      <c r="E535" s="172" t="s">
        <v>3</v>
      </c>
      <c r="F535" s="173" t="s">
        <v>564</v>
      </c>
      <c r="H535" s="174">
        <v>9.8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143</v>
      </c>
      <c r="AU535" s="172" t="s">
        <v>86</v>
      </c>
      <c r="AV535" s="14" t="s">
        <v>86</v>
      </c>
      <c r="AW535" s="14" t="s">
        <v>34</v>
      </c>
      <c r="AX535" s="14" t="s">
        <v>73</v>
      </c>
      <c r="AY535" s="172" t="s">
        <v>131</v>
      </c>
    </row>
    <row r="536" spans="2:51" s="13" customFormat="1" ht="11.25">
      <c r="B536" s="163"/>
      <c r="D536" s="164" t="s">
        <v>143</v>
      </c>
      <c r="E536" s="165" t="s">
        <v>3</v>
      </c>
      <c r="F536" s="166" t="s">
        <v>585</v>
      </c>
      <c r="H536" s="165" t="s">
        <v>3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143</v>
      </c>
      <c r="AU536" s="165" t="s">
        <v>86</v>
      </c>
      <c r="AV536" s="13" t="s">
        <v>80</v>
      </c>
      <c r="AW536" s="13" t="s">
        <v>34</v>
      </c>
      <c r="AX536" s="13" t="s">
        <v>73</v>
      </c>
      <c r="AY536" s="165" t="s">
        <v>131</v>
      </c>
    </row>
    <row r="537" spans="2:51" s="14" customFormat="1" ht="11.25">
      <c r="B537" s="171"/>
      <c r="D537" s="164" t="s">
        <v>143</v>
      </c>
      <c r="E537" s="172" t="s">
        <v>3</v>
      </c>
      <c r="F537" s="173" t="s">
        <v>565</v>
      </c>
      <c r="H537" s="174">
        <v>3.5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143</v>
      </c>
      <c r="AU537" s="172" t="s">
        <v>86</v>
      </c>
      <c r="AV537" s="14" t="s">
        <v>86</v>
      </c>
      <c r="AW537" s="14" t="s">
        <v>34</v>
      </c>
      <c r="AX537" s="14" t="s">
        <v>73</v>
      </c>
      <c r="AY537" s="172" t="s">
        <v>131</v>
      </c>
    </row>
    <row r="538" spans="2:51" s="16" customFormat="1" ht="11.25">
      <c r="B538" s="187"/>
      <c r="D538" s="164" t="s">
        <v>143</v>
      </c>
      <c r="E538" s="188" t="s">
        <v>3</v>
      </c>
      <c r="F538" s="189" t="s">
        <v>159</v>
      </c>
      <c r="H538" s="190">
        <v>13.3</v>
      </c>
      <c r="I538" s="191"/>
      <c r="L538" s="187"/>
      <c r="M538" s="192"/>
      <c r="N538" s="193"/>
      <c r="O538" s="193"/>
      <c r="P538" s="193"/>
      <c r="Q538" s="193"/>
      <c r="R538" s="193"/>
      <c r="S538" s="193"/>
      <c r="T538" s="194"/>
      <c r="AT538" s="188" t="s">
        <v>143</v>
      </c>
      <c r="AU538" s="188" t="s">
        <v>86</v>
      </c>
      <c r="AV538" s="16" t="s">
        <v>139</v>
      </c>
      <c r="AW538" s="16" t="s">
        <v>34</v>
      </c>
      <c r="AX538" s="16" t="s">
        <v>80</v>
      </c>
      <c r="AY538" s="188" t="s">
        <v>131</v>
      </c>
    </row>
    <row r="539" spans="1:65" s="2" customFormat="1" ht="24" customHeight="1">
      <c r="A539" s="34"/>
      <c r="B539" s="144"/>
      <c r="C539" s="145" t="s">
        <v>586</v>
      </c>
      <c r="D539" s="145" t="s">
        <v>134</v>
      </c>
      <c r="E539" s="146" t="s">
        <v>587</v>
      </c>
      <c r="F539" s="147" t="s">
        <v>588</v>
      </c>
      <c r="G539" s="148" t="s">
        <v>589</v>
      </c>
      <c r="H539" s="149">
        <v>20</v>
      </c>
      <c r="I539" s="150"/>
      <c r="J539" s="151">
        <f>ROUND(I539*H539,2)</f>
        <v>0</v>
      </c>
      <c r="K539" s="147" t="s">
        <v>138</v>
      </c>
      <c r="L539" s="35"/>
      <c r="M539" s="152" t="s">
        <v>3</v>
      </c>
      <c r="N539" s="153" t="s">
        <v>45</v>
      </c>
      <c r="O539" s="55"/>
      <c r="P539" s="154">
        <f>O539*H539</f>
        <v>0</v>
      </c>
      <c r="Q539" s="154">
        <v>0</v>
      </c>
      <c r="R539" s="154">
        <f>Q539*H539</f>
        <v>0</v>
      </c>
      <c r="S539" s="154">
        <v>0</v>
      </c>
      <c r="T539" s="155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56" t="s">
        <v>354</v>
      </c>
      <c r="AT539" s="156" t="s">
        <v>134</v>
      </c>
      <c r="AU539" s="156" t="s">
        <v>86</v>
      </c>
      <c r="AY539" s="19" t="s">
        <v>131</v>
      </c>
      <c r="BE539" s="157">
        <f>IF(N539="základní",J539,0)</f>
        <v>0</v>
      </c>
      <c r="BF539" s="157">
        <f>IF(N539="snížená",J539,0)</f>
        <v>0</v>
      </c>
      <c r="BG539" s="157">
        <f>IF(N539="zákl. přenesená",J539,0)</f>
        <v>0</v>
      </c>
      <c r="BH539" s="157">
        <f>IF(N539="sníž. přenesená",J539,0)</f>
        <v>0</v>
      </c>
      <c r="BI539" s="157">
        <f>IF(N539="nulová",J539,0)</f>
        <v>0</v>
      </c>
      <c r="BJ539" s="19" t="s">
        <v>86</v>
      </c>
      <c r="BK539" s="157">
        <f>ROUND(I539*H539,2)</f>
        <v>0</v>
      </c>
      <c r="BL539" s="19" t="s">
        <v>354</v>
      </c>
      <c r="BM539" s="156" t="s">
        <v>590</v>
      </c>
    </row>
    <row r="540" spans="1:47" s="2" customFormat="1" ht="11.25">
      <c r="A540" s="34"/>
      <c r="B540" s="35"/>
      <c r="C540" s="34"/>
      <c r="D540" s="158" t="s">
        <v>141</v>
      </c>
      <c r="E540" s="34"/>
      <c r="F540" s="159" t="s">
        <v>591</v>
      </c>
      <c r="G540" s="34"/>
      <c r="H540" s="34"/>
      <c r="I540" s="160"/>
      <c r="J540" s="34"/>
      <c r="K540" s="34"/>
      <c r="L540" s="35"/>
      <c r="M540" s="161"/>
      <c r="N540" s="162"/>
      <c r="O540" s="55"/>
      <c r="P540" s="55"/>
      <c r="Q540" s="55"/>
      <c r="R540" s="55"/>
      <c r="S540" s="55"/>
      <c r="T540" s="56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9" t="s">
        <v>141</v>
      </c>
      <c r="AU540" s="19" t="s">
        <v>86</v>
      </c>
    </row>
    <row r="541" spans="2:51" s="14" customFormat="1" ht="11.25">
      <c r="B541" s="171"/>
      <c r="D541" s="164" t="s">
        <v>143</v>
      </c>
      <c r="E541" s="172" t="s">
        <v>3</v>
      </c>
      <c r="F541" s="173" t="s">
        <v>387</v>
      </c>
      <c r="H541" s="174">
        <v>20</v>
      </c>
      <c r="I541" s="175"/>
      <c r="L541" s="171"/>
      <c r="M541" s="176"/>
      <c r="N541" s="177"/>
      <c r="O541" s="177"/>
      <c r="P541" s="177"/>
      <c r="Q541" s="177"/>
      <c r="R541" s="177"/>
      <c r="S541" s="177"/>
      <c r="T541" s="178"/>
      <c r="AT541" s="172" t="s">
        <v>143</v>
      </c>
      <c r="AU541" s="172" t="s">
        <v>86</v>
      </c>
      <c r="AV541" s="14" t="s">
        <v>86</v>
      </c>
      <c r="AW541" s="14" t="s">
        <v>34</v>
      </c>
      <c r="AX541" s="14" t="s">
        <v>80</v>
      </c>
      <c r="AY541" s="172" t="s">
        <v>131</v>
      </c>
    </row>
    <row r="542" spans="1:65" s="2" customFormat="1" ht="16.5" customHeight="1">
      <c r="A542" s="34"/>
      <c r="B542" s="144"/>
      <c r="C542" s="145" t="s">
        <v>592</v>
      </c>
      <c r="D542" s="145" t="s">
        <v>134</v>
      </c>
      <c r="E542" s="146" t="s">
        <v>593</v>
      </c>
      <c r="F542" s="147" t="s">
        <v>594</v>
      </c>
      <c r="G542" s="148" t="s">
        <v>261</v>
      </c>
      <c r="H542" s="149">
        <v>35.4</v>
      </c>
      <c r="I542" s="150"/>
      <c r="J542" s="151">
        <f>ROUND(I542*H542,2)</f>
        <v>0</v>
      </c>
      <c r="K542" s="147" t="s">
        <v>138</v>
      </c>
      <c r="L542" s="35"/>
      <c r="M542" s="152" t="s">
        <v>3</v>
      </c>
      <c r="N542" s="153" t="s">
        <v>45</v>
      </c>
      <c r="O542" s="55"/>
      <c r="P542" s="154">
        <f>O542*H542</f>
        <v>0</v>
      </c>
      <c r="Q542" s="154">
        <v>0.00167</v>
      </c>
      <c r="R542" s="154">
        <f>Q542*H542</f>
        <v>0.059118</v>
      </c>
      <c r="S542" s="154">
        <v>0</v>
      </c>
      <c r="T542" s="155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56" t="s">
        <v>354</v>
      </c>
      <c r="AT542" s="156" t="s">
        <v>134</v>
      </c>
      <c r="AU542" s="156" t="s">
        <v>86</v>
      </c>
      <c r="AY542" s="19" t="s">
        <v>131</v>
      </c>
      <c r="BE542" s="157">
        <f>IF(N542="základní",J542,0)</f>
        <v>0</v>
      </c>
      <c r="BF542" s="157">
        <f>IF(N542="snížená",J542,0)</f>
        <v>0</v>
      </c>
      <c r="BG542" s="157">
        <f>IF(N542="zákl. přenesená",J542,0)</f>
        <v>0</v>
      </c>
      <c r="BH542" s="157">
        <f>IF(N542="sníž. přenesená",J542,0)</f>
        <v>0</v>
      </c>
      <c r="BI542" s="157">
        <f>IF(N542="nulová",J542,0)</f>
        <v>0</v>
      </c>
      <c r="BJ542" s="19" t="s">
        <v>86</v>
      </c>
      <c r="BK542" s="157">
        <f>ROUND(I542*H542,2)</f>
        <v>0</v>
      </c>
      <c r="BL542" s="19" t="s">
        <v>354</v>
      </c>
      <c r="BM542" s="156" t="s">
        <v>595</v>
      </c>
    </row>
    <row r="543" spans="1:47" s="2" customFormat="1" ht="11.25">
      <c r="A543" s="34"/>
      <c r="B543" s="35"/>
      <c r="C543" s="34"/>
      <c r="D543" s="158" t="s">
        <v>141</v>
      </c>
      <c r="E543" s="34"/>
      <c r="F543" s="159" t="s">
        <v>596</v>
      </c>
      <c r="G543" s="34"/>
      <c r="H543" s="34"/>
      <c r="I543" s="160"/>
      <c r="J543" s="34"/>
      <c r="K543" s="34"/>
      <c r="L543" s="35"/>
      <c r="M543" s="161"/>
      <c r="N543" s="162"/>
      <c r="O543" s="55"/>
      <c r="P543" s="55"/>
      <c r="Q543" s="55"/>
      <c r="R543" s="55"/>
      <c r="S543" s="55"/>
      <c r="T543" s="56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9" t="s">
        <v>141</v>
      </c>
      <c r="AU543" s="19" t="s">
        <v>86</v>
      </c>
    </row>
    <row r="544" spans="2:51" s="13" customFormat="1" ht="11.25">
      <c r="B544" s="163"/>
      <c r="D544" s="164" t="s">
        <v>143</v>
      </c>
      <c r="E544" s="165" t="s">
        <v>3</v>
      </c>
      <c r="F544" s="166" t="s">
        <v>597</v>
      </c>
      <c r="H544" s="165" t="s">
        <v>3</v>
      </c>
      <c r="I544" s="167"/>
      <c r="L544" s="163"/>
      <c r="M544" s="168"/>
      <c r="N544" s="169"/>
      <c r="O544" s="169"/>
      <c r="P544" s="169"/>
      <c r="Q544" s="169"/>
      <c r="R544" s="169"/>
      <c r="S544" s="169"/>
      <c r="T544" s="170"/>
      <c r="AT544" s="165" t="s">
        <v>143</v>
      </c>
      <c r="AU544" s="165" t="s">
        <v>86</v>
      </c>
      <c r="AV544" s="13" t="s">
        <v>80</v>
      </c>
      <c r="AW544" s="13" t="s">
        <v>34</v>
      </c>
      <c r="AX544" s="13" t="s">
        <v>73</v>
      </c>
      <c r="AY544" s="165" t="s">
        <v>131</v>
      </c>
    </row>
    <row r="545" spans="2:51" s="13" customFormat="1" ht="11.25">
      <c r="B545" s="163"/>
      <c r="D545" s="164" t="s">
        <v>143</v>
      </c>
      <c r="E545" s="165" t="s">
        <v>3</v>
      </c>
      <c r="F545" s="166" t="s">
        <v>144</v>
      </c>
      <c r="H545" s="165" t="s">
        <v>3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143</v>
      </c>
      <c r="AU545" s="165" t="s">
        <v>86</v>
      </c>
      <c r="AV545" s="13" t="s">
        <v>80</v>
      </c>
      <c r="AW545" s="13" t="s">
        <v>34</v>
      </c>
      <c r="AX545" s="13" t="s">
        <v>73</v>
      </c>
      <c r="AY545" s="165" t="s">
        <v>131</v>
      </c>
    </row>
    <row r="546" spans="2:51" s="13" customFormat="1" ht="11.25">
      <c r="B546" s="163"/>
      <c r="D546" s="164" t="s">
        <v>143</v>
      </c>
      <c r="E546" s="165" t="s">
        <v>3</v>
      </c>
      <c r="F546" s="166" t="s">
        <v>598</v>
      </c>
      <c r="H546" s="165" t="s">
        <v>3</v>
      </c>
      <c r="I546" s="167"/>
      <c r="L546" s="163"/>
      <c r="M546" s="168"/>
      <c r="N546" s="169"/>
      <c r="O546" s="169"/>
      <c r="P546" s="169"/>
      <c r="Q546" s="169"/>
      <c r="R546" s="169"/>
      <c r="S546" s="169"/>
      <c r="T546" s="170"/>
      <c r="AT546" s="165" t="s">
        <v>143</v>
      </c>
      <c r="AU546" s="165" t="s">
        <v>86</v>
      </c>
      <c r="AV546" s="13" t="s">
        <v>80</v>
      </c>
      <c r="AW546" s="13" t="s">
        <v>34</v>
      </c>
      <c r="AX546" s="13" t="s">
        <v>73</v>
      </c>
      <c r="AY546" s="165" t="s">
        <v>131</v>
      </c>
    </row>
    <row r="547" spans="2:51" s="13" customFormat="1" ht="11.25">
      <c r="B547" s="163"/>
      <c r="D547" s="164" t="s">
        <v>143</v>
      </c>
      <c r="E547" s="165" t="s">
        <v>3</v>
      </c>
      <c r="F547" s="166" t="s">
        <v>270</v>
      </c>
      <c r="H547" s="165" t="s">
        <v>3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143</v>
      </c>
      <c r="AU547" s="165" t="s">
        <v>86</v>
      </c>
      <c r="AV547" s="13" t="s">
        <v>80</v>
      </c>
      <c r="AW547" s="13" t="s">
        <v>34</v>
      </c>
      <c r="AX547" s="13" t="s">
        <v>73</v>
      </c>
      <c r="AY547" s="165" t="s">
        <v>131</v>
      </c>
    </row>
    <row r="548" spans="2:51" s="14" customFormat="1" ht="11.25">
      <c r="B548" s="171"/>
      <c r="D548" s="164" t="s">
        <v>143</v>
      </c>
      <c r="E548" s="172" t="s">
        <v>3</v>
      </c>
      <c r="F548" s="173" t="s">
        <v>540</v>
      </c>
      <c r="H548" s="174">
        <v>5.6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143</v>
      </c>
      <c r="AU548" s="172" t="s">
        <v>86</v>
      </c>
      <c r="AV548" s="14" t="s">
        <v>86</v>
      </c>
      <c r="AW548" s="14" t="s">
        <v>34</v>
      </c>
      <c r="AX548" s="14" t="s">
        <v>73</v>
      </c>
      <c r="AY548" s="172" t="s">
        <v>131</v>
      </c>
    </row>
    <row r="549" spans="2:51" s="13" customFormat="1" ht="11.25">
      <c r="B549" s="163"/>
      <c r="D549" s="164" t="s">
        <v>143</v>
      </c>
      <c r="E549" s="165" t="s">
        <v>3</v>
      </c>
      <c r="F549" s="166" t="s">
        <v>272</v>
      </c>
      <c r="H549" s="165" t="s">
        <v>3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143</v>
      </c>
      <c r="AU549" s="165" t="s">
        <v>86</v>
      </c>
      <c r="AV549" s="13" t="s">
        <v>80</v>
      </c>
      <c r="AW549" s="13" t="s">
        <v>34</v>
      </c>
      <c r="AX549" s="13" t="s">
        <v>73</v>
      </c>
      <c r="AY549" s="165" t="s">
        <v>131</v>
      </c>
    </row>
    <row r="550" spans="2:51" s="14" customFormat="1" ht="11.25">
      <c r="B550" s="171"/>
      <c r="D550" s="164" t="s">
        <v>143</v>
      </c>
      <c r="E550" s="172" t="s">
        <v>3</v>
      </c>
      <c r="F550" s="173" t="s">
        <v>541</v>
      </c>
      <c r="H550" s="174">
        <v>1.6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143</v>
      </c>
      <c r="AU550" s="172" t="s">
        <v>86</v>
      </c>
      <c r="AV550" s="14" t="s">
        <v>86</v>
      </c>
      <c r="AW550" s="14" t="s">
        <v>34</v>
      </c>
      <c r="AX550" s="14" t="s">
        <v>73</v>
      </c>
      <c r="AY550" s="172" t="s">
        <v>131</v>
      </c>
    </row>
    <row r="551" spans="2:51" s="15" customFormat="1" ht="11.25">
      <c r="B551" s="179"/>
      <c r="D551" s="164" t="s">
        <v>143</v>
      </c>
      <c r="E551" s="180" t="s">
        <v>3</v>
      </c>
      <c r="F551" s="181" t="s">
        <v>154</v>
      </c>
      <c r="H551" s="182">
        <v>7.199999999999999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143</v>
      </c>
      <c r="AU551" s="180" t="s">
        <v>86</v>
      </c>
      <c r="AV551" s="15" t="s">
        <v>132</v>
      </c>
      <c r="AW551" s="15" t="s">
        <v>34</v>
      </c>
      <c r="AX551" s="15" t="s">
        <v>73</v>
      </c>
      <c r="AY551" s="180" t="s">
        <v>131</v>
      </c>
    </row>
    <row r="552" spans="2:51" s="13" customFormat="1" ht="11.25">
      <c r="B552" s="163"/>
      <c r="D552" s="164" t="s">
        <v>143</v>
      </c>
      <c r="E552" s="165" t="s">
        <v>3</v>
      </c>
      <c r="F552" s="166" t="s">
        <v>169</v>
      </c>
      <c r="H552" s="165" t="s">
        <v>3</v>
      </c>
      <c r="I552" s="167"/>
      <c r="L552" s="163"/>
      <c r="M552" s="168"/>
      <c r="N552" s="169"/>
      <c r="O552" s="169"/>
      <c r="P552" s="169"/>
      <c r="Q552" s="169"/>
      <c r="R552" s="169"/>
      <c r="S552" s="169"/>
      <c r="T552" s="170"/>
      <c r="AT552" s="165" t="s">
        <v>143</v>
      </c>
      <c r="AU552" s="165" t="s">
        <v>86</v>
      </c>
      <c r="AV552" s="13" t="s">
        <v>80</v>
      </c>
      <c r="AW552" s="13" t="s">
        <v>34</v>
      </c>
      <c r="AX552" s="13" t="s">
        <v>73</v>
      </c>
      <c r="AY552" s="165" t="s">
        <v>131</v>
      </c>
    </row>
    <row r="553" spans="2:51" s="13" customFormat="1" ht="11.25">
      <c r="B553" s="163"/>
      <c r="D553" s="164" t="s">
        <v>143</v>
      </c>
      <c r="E553" s="165" t="s">
        <v>3</v>
      </c>
      <c r="F553" s="166" t="s">
        <v>191</v>
      </c>
      <c r="H553" s="165" t="s">
        <v>3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143</v>
      </c>
      <c r="AU553" s="165" t="s">
        <v>86</v>
      </c>
      <c r="AV553" s="13" t="s">
        <v>80</v>
      </c>
      <c r="AW553" s="13" t="s">
        <v>34</v>
      </c>
      <c r="AX553" s="13" t="s">
        <v>73</v>
      </c>
      <c r="AY553" s="165" t="s">
        <v>131</v>
      </c>
    </row>
    <row r="554" spans="2:51" s="13" customFormat="1" ht="11.25">
      <c r="B554" s="163"/>
      <c r="D554" s="164" t="s">
        <v>143</v>
      </c>
      <c r="E554" s="165" t="s">
        <v>3</v>
      </c>
      <c r="F554" s="166" t="s">
        <v>192</v>
      </c>
      <c r="H554" s="165" t="s">
        <v>3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143</v>
      </c>
      <c r="AU554" s="165" t="s">
        <v>86</v>
      </c>
      <c r="AV554" s="13" t="s">
        <v>80</v>
      </c>
      <c r="AW554" s="13" t="s">
        <v>34</v>
      </c>
      <c r="AX554" s="13" t="s">
        <v>73</v>
      </c>
      <c r="AY554" s="165" t="s">
        <v>131</v>
      </c>
    </row>
    <row r="555" spans="2:51" s="14" customFormat="1" ht="11.25">
      <c r="B555" s="171"/>
      <c r="D555" s="164" t="s">
        <v>143</v>
      </c>
      <c r="E555" s="172" t="s">
        <v>3</v>
      </c>
      <c r="F555" s="173" t="s">
        <v>547</v>
      </c>
      <c r="H555" s="174">
        <v>8.55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143</v>
      </c>
      <c r="AU555" s="172" t="s">
        <v>86</v>
      </c>
      <c r="AV555" s="14" t="s">
        <v>86</v>
      </c>
      <c r="AW555" s="14" t="s">
        <v>34</v>
      </c>
      <c r="AX555" s="14" t="s">
        <v>73</v>
      </c>
      <c r="AY555" s="172" t="s">
        <v>131</v>
      </c>
    </row>
    <row r="556" spans="2:51" s="14" customFormat="1" ht="11.25">
      <c r="B556" s="171"/>
      <c r="D556" s="164" t="s">
        <v>143</v>
      </c>
      <c r="E556" s="172" t="s">
        <v>3</v>
      </c>
      <c r="F556" s="173" t="s">
        <v>548</v>
      </c>
      <c r="H556" s="174">
        <v>0.5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143</v>
      </c>
      <c r="AU556" s="172" t="s">
        <v>86</v>
      </c>
      <c r="AV556" s="14" t="s">
        <v>86</v>
      </c>
      <c r="AW556" s="14" t="s">
        <v>34</v>
      </c>
      <c r="AX556" s="14" t="s">
        <v>73</v>
      </c>
      <c r="AY556" s="172" t="s">
        <v>131</v>
      </c>
    </row>
    <row r="557" spans="2:51" s="14" customFormat="1" ht="11.25">
      <c r="B557" s="171"/>
      <c r="D557" s="164" t="s">
        <v>143</v>
      </c>
      <c r="E557" s="172" t="s">
        <v>3</v>
      </c>
      <c r="F557" s="173" t="s">
        <v>549</v>
      </c>
      <c r="H557" s="174">
        <v>1.2</v>
      </c>
      <c r="I557" s="175"/>
      <c r="L557" s="171"/>
      <c r="M557" s="176"/>
      <c r="N557" s="177"/>
      <c r="O557" s="177"/>
      <c r="P557" s="177"/>
      <c r="Q557" s="177"/>
      <c r="R557" s="177"/>
      <c r="S557" s="177"/>
      <c r="T557" s="178"/>
      <c r="AT557" s="172" t="s">
        <v>143</v>
      </c>
      <c r="AU557" s="172" t="s">
        <v>86</v>
      </c>
      <c r="AV557" s="14" t="s">
        <v>86</v>
      </c>
      <c r="AW557" s="14" t="s">
        <v>34</v>
      </c>
      <c r="AX557" s="14" t="s">
        <v>73</v>
      </c>
      <c r="AY557" s="172" t="s">
        <v>131</v>
      </c>
    </row>
    <row r="558" spans="2:51" s="14" customFormat="1" ht="11.25">
      <c r="B558" s="171"/>
      <c r="D558" s="164" t="s">
        <v>143</v>
      </c>
      <c r="E558" s="172" t="s">
        <v>3</v>
      </c>
      <c r="F558" s="173" t="s">
        <v>550</v>
      </c>
      <c r="H558" s="174">
        <v>0.65</v>
      </c>
      <c r="I558" s="175"/>
      <c r="L558" s="171"/>
      <c r="M558" s="176"/>
      <c r="N558" s="177"/>
      <c r="O558" s="177"/>
      <c r="P558" s="177"/>
      <c r="Q558" s="177"/>
      <c r="R558" s="177"/>
      <c r="S558" s="177"/>
      <c r="T558" s="178"/>
      <c r="AT558" s="172" t="s">
        <v>143</v>
      </c>
      <c r="AU558" s="172" t="s">
        <v>86</v>
      </c>
      <c r="AV558" s="14" t="s">
        <v>86</v>
      </c>
      <c r="AW558" s="14" t="s">
        <v>34</v>
      </c>
      <c r="AX558" s="14" t="s">
        <v>73</v>
      </c>
      <c r="AY558" s="172" t="s">
        <v>131</v>
      </c>
    </row>
    <row r="559" spans="2:51" s="14" customFormat="1" ht="11.25">
      <c r="B559" s="171"/>
      <c r="D559" s="164" t="s">
        <v>143</v>
      </c>
      <c r="E559" s="172" t="s">
        <v>3</v>
      </c>
      <c r="F559" s="173" t="s">
        <v>551</v>
      </c>
      <c r="H559" s="174">
        <v>1.8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143</v>
      </c>
      <c r="AU559" s="172" t="s">
        <v>86</v>
      </c>
      <c r="AV559" s="14" t="s">
        <v>86</v>
      </c>
      <c r="AW559" s="14" t="s">
        <v>34</v>
      </c>
      <c r="AX559" s="14" t="s">
        <v>73</v>
      </c>
      <c r="AY559" s="172" t="s">
        <v>131</v>
      </c>
    </row>
    <row r="560" spans="2:51" s="14" customFormat="1" ht="11.25">
      <c r="B560" s="171"/>
      <c r="D560" s="164" t="s">
        <v>143</v>
      </c>
      <c r="E560" s="172" t="s">
        <v>3</v>
      </c>
      <c r="F560" s="173" t="s">
        <v>552</v>
      </c>
      <c r="H560" s="174">
        <v>1.9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143</v>
      </c>
      <c r="AU560" s="172" t="s">
        <v>86</v>
      </c>
      <c r="AV560" s="14" t="s">
        <v>86</v>
      </c>
      <c r="AW560" s="14" t="s">
        <v>34</v>
      </c>
      <c r="AX560" s="14" t="s">
        <v>73</v>
      </c>
      <c r="AY560" s="172" t="s">
        <v>131</v>
      </c>
    </row>
    <row r="561" spans="2:51" s="14" customFormat="1" ht="11.25">
      <c r="B561" s="171"/>
      <c r="D561" s="164" t="s">
        <v>143</v>
      </c>
      <c r="E561" s="172" t="s">
        <v>3</v>
      </c>
      <c r="F561" s="173" t="s">
        <v>554</v>
      </c>
      <c r="H561" s="174">
        <v>1.25</v>
      </c>
      <c r="I561" s="175"/>
      <c r="L561" s="171"/>
      <c r="M561" s="176"/>
      <c r="N561" s="177"/>
      <c r="O561" s="177"/>
      <c r="P561" s="177"/>
      <c r="Q561" s="177"/>
      <c r="R561" s="177"/>
      <c r="S561" s="177"/>
      <c r="T561" s="178"/>
      <c r="AT561" s="172" t="s">
        <v>143</v>
      </c>
      <c r="AU561" s="172" t="s">
        <v>86</v>
      </c>
      <c r="AV561" s="14" t="s">
        <v>86</v>
      </c>
      <c r="AW561" s="14" t="s">
        <v>34</v>
      </c>
      <c r="AX561" s="14" t="s">
        <v>73</v>
      </c>
      <c r="AY561" s="172" t="s">
        <v>131</v>
      </c>
    </row>
    <row r="562" spans="2:51" s="14" customFormat="1" ht="11.25">
      <c r="B562" s="171"/>
      <c r="D562" s="164" t="s">
        <v>143</v>
      </c>
      <c r="E562" s="172" t="s">
        <v>3</v>
      </c>
      <c r="F562" s="173" t="s">
        <v>554</v>
      </c>
      <c r="H562" s="174">
        <v>1.25</v>
      </c>
      <c r="I562" s="175"/>
      <c r="L562" s="171"/>
      <c r="M562" s="176"/>
      <c r="N562" s="177"/>
      <c r="O562" s="177"/>
      <c r="P562" s="177"/>
      <c r="Q562" s="177"/>
      <c r="R562" s="177"/>
      <c r="S562" s="177"/>
      <c r="T562" s="178"/>
      <c r="AT562" s="172" t="s">
        <v>143</v>
      </c>
      <c r="AU562" s="172" t="s">
        <v>86</v>
      </c>
      <c r="AV562" s="14" t="s">
        <v>86</v>
      </c>
      <c r="AW562" s="14" t="s">
        <v>34</v>
      </c>
      <c r="AX562" s="14" t="s">
        <v>73</v>
      </c>
      <c r="AY562" s="172" t="s">
        <v>131</v>
      </c>
    </row>
    <row r="563" spans="2:51" s="14" customFormat="1" ht="11.25">
      <c r="B563" s="171"/>
      <c r="D563" s="164" t="s">
        <v>143</v>
      </c>
      <c r="E563" s="172" t="s">
        <v>3</v>
      </c>
      <c r="F563" s="173" t="s">
        <v>555</v>
      </c>
      <c r="H563" s="174">
        <v>6.9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143</v>
      </c>
      <c r="AU563" s="172" t="s">
        <v>86</v>
      </c>
      <c r="AV563" s="14" t="s">
        <v>86</v>
      </c>
      <c r="AW563" s="14" t="s">
        <v>34</v>
      </c>
      <c r="AX563" s="14" t="s">
        <v>73</v>
      </c>
      <c r="AY563" s="172" t="s">
        <v>131</v>
      </c>
    </row>
    <row r="564" spans="2:51" s="14" customFormat="1" ht="11.25">
      <c r="B564" s="171"/>
      <c r="D564" s="164" t="s">
        <v>143</v>
      </c>
      <c r="E564" s="172" t="s">
        <v>3</v>
      </c>
      <c r="F564" s="173" t="s">
        <v>556</v>
      </c>
      <c r="H564" s="174">
        <v>2.4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143</v>
      </c>
      <c r="AU564" s="172" t="s">
        <v>86</v>
      </c>
      <c r="AV564" s="14" t="s">
        <v>86</v>
      </c>
      <c r="AW564" s="14" t="s">
        <v>34</v>
      </c>
      <c r="AX564" s="14" t="s">
        <v>73</v>
      </c>
      <c r="AY564" s="172" t="s">
        <v>131</v>
      </c>
    </row>
    <row r="565" spans="2:51" s="14" customFormat="1" ht="11.25">
      <c r="B565" s="171"/>
      <c r="D565" s="164" t="s">
        <v>143</v>
      </c>
      <c r="E565" s="172" t="s">
        <v>3</v>
      </c>
      <c r="F565" s="173" t="s">
        <v>551</v>
      </c>
      <c r="H565" s="174">
        <v>1.8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143</v>
      </c>
      <c r="AU565" s="172" t="s">
        <v>86</v>
      </c>
      <c r="AV565" s="14" t="s">
        <v>86</v>
      </c>
      <c r="AW565" s="14" t="s">
        <v>34</v>
      </c>
      <c r="AX565" s="14" t="s">
        <v>73</v>
      </c>
      <c r="AY565" s="172" t="s">
        <v>131</v>
      </c>
    </row>
    <row r="566" spans="2:51" s="15" customFormat="1" ht="11.25">
      <c r="B566" s="179"/>
      <c r="D566" s="164" t="s">
        <v>143</v>
      </c>
      <c r="E566" s="180" t="s">
        <v>3</v>
      </c>
      <c r="F566" s="181" t="s">
        <v>154</v>
      </c>
      <c r="H566" s="182">
        <v>28.2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143</v>
      </c>
      <c r="AU566" s="180" t="s">
        <v>86</v>
      </c>
      <c r="AV566" s="15" t="s">
        <v>132</v>
      </c>
      <c r="AW566" s="15" t="s">
        <v>34</v>
      </c>
      <c r="AX566" s="15" t="s">
        <v>73</v>
      </c>
      <c r="AY566" s="180" t="s">
        <v>131</v>
      </c>
    </row>
    <row r="567" spans="2:51" s="16" customFormat="1" ht="11.25">
      <c r="B567" s="187"/>
      <c r="D567" s="164" t="s">
        <v>143</v>
      </c>
      <c r="E567" s="188" t="s">
        <v>3</v>
      </c>
      <c r="F567" s="189" t="s">
        <v>159</v>
      </c>
      <c r="H567" s="190">
        <v>35.39999999999999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143</v>
      </c>
      <c r="AU567" s="188" t="s">
        <v>86</v>
      </c>
      <c r="AV567" s="16" t="s">
        <v>139</v>
      </c>
      <c r="AW567" s="16" t="s">
        <v>34</v>
      </c>
      <c r="AX567" s="16" t="s">
        <v>80</v>
      </c>
      <c r="AY567" s="188" t="s">
        <v>131</v>
      </c>
    </row>
    <row r="568" spans="1:65" s="2" customFormat="1" ht="16.5" customHeight="1">
      <c r="A568" s="34"/>
      <c r="B568" s="144"/>
      <c r="C568" s="145" t="s">
        <v>599</v>
      </c>
      <c r="D568" s="145" t="s">
        <v>134</v>
      </c>
      <c r="E568" s="146" t="s">
        <v>600</v>
      </c>
      <c r="F568" s="147" t="s">
        <v>601</v>
      </c>
      <c r="G568" s="148" t="s">
        <v>261</v>
      </c>
      <c r="H568" s="149">
        <v>6.5</v>
      </c>
      <c r="I568" s="150"/>
      <c r="J568" s="151">
        <f>ROUND(I568*H568,2)</f>
        <v>0</v>
      </c>
      <c r="K568" s="147" t="s">
        <v>138</v>
      </c>
      <c r="L568" s="35"/>
      <c r="M568" s="152" t="s">
        <v>3</v>
      </c>
      <c r="N568" s="153" t="s">
        <v>45</v>
      </c>
      <c r="O568" s="55"/>
      <c r="P568" s="154">
        <f>O568*H568</f>
        <v>0</v>
      </c>
      <c r="Q568" s="154">
        <v>0.00127</v>
      </c>
      <c r="R568" s="154">
        <f>Q568*H568</f>
        <v>0.008255</v>
      </c>
      <c r="S568" s="154">
        <v>0</v>
      </c>
      <c r="T568" s="155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6" t="s">
        <v>354</v>
      </c>
      <c r="AT568" s="156" t="s">
        <v>134</v>
      </c>
      <c r="AU568" s="156" t="s">
        <v>86</v>
      </c>
      <c r="AY568" s="19" t="s">
        <v>131</v>
      </c>
      <c r="BE568" s="157">
        <f>IF(N568="základní",J568,0)</f>
        <v>0</v>
      </c>
      <c r="BF568" s="157">
        <f>IF(N568="snížená",J568,0)</f>
        <v>0</v>
      </c>
      <c r="BG568" s="157">
        <f>IF(N568="zákl. přenesená",J568,0)</f>
        <v>0</v>
      </c>
      <c r="BH568" s="157">
        <f>IF(N568="sníž. přenesená",J568,0)</f>
        <v>0</v>
      </c>
      <c r="BI568" s="157">
        <f>IF(N568="nulová",J568,0)</f>
        <v>0</v>
      </c>
      <c r="BJ568" s="19" t="s">
        <v>86</v>
      </c>
      <c r="BK568" s="157">
        <f>ROUND(I568*H568,2)</f>
        <v>0</v>
      </c>
      <c r="BL568" s="19" t="s">
        <v>354</v>
      </c>
      <c r="BM568" s="156" t="s">
        <v>602</v>
      </c>
    </row>
    <row r="569" spans="1:47" s="2" customFormat="1" ht="11.25">
      <c r="A569" s="34"/>
      <c r="B569" s="35"/>
      <c r="C569" s="34"/>
      <c r="D569" s="158" t="s">
        <v>141</v>
      </c>
      <c r="E569" s="34"/>
      <c r="F569" s="159" t="s">
        <v>603</v>
      </c>
      <c r="G569" s="34"/>
      <c r="H569" s="34"/>
      <c r="I569" s="160"/>
      <c r="J569" s="34"/>
      <c r="K569" s="34"/>
      <c r="L569" s="35"/>
      <c r="M569" s="161"/>
      <c r="N569" s="162"/>
      <c r="O569" s="55"/>
      <c r="P569" s="55"/>
      <c r="Q569" s="55"/>
      <c r="R569" s="55"/>
      <c r="S569" s="55"/>
      <c r="T569" s="56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9" t="s">
        <v>141</v>
      </c>
      <c r="AU569" s="19" t="s">
        <v>86</v>
      </c>
    </row>
    <row r="570" spans="2:51" s="13" customFormat="1" ht="11.25">
      <c r="B570" s="163"/>
      <c r="D570" s="164" t="s">
        <v>143</v>
      </c>
      <c r="E570" s="165" t="s">
        <v>3</v>
      </c>
      <c r="F570" s="166" t="s">
        <v>282</v>
      </c>
      <c r="H570" s="165" t="s">
        <v>3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5" t="s">
        <v>143</v>
      </c>
      <c r="AU570" s="165" t="s">
        <v>86</v>
      </c>
      <c r="AV570" s="13" t="s">
        <v>80</v>
      </c>
      <c r="AW570" s="13" t="s">
        <v>34</v>
      </c>
      <c r="AX570" s="13" t="s">
        <v>73</v>
      </c>
      <c r="AY570" s="165" t="s">
        <v>131</v>
      </c>
    </row>
    <row r="571" spans="2:51" s="13" customFormat="1" ht="11.25">
      <c r="B571" s="163"/>
      <c r="D571" s="164" t="s">
        <v>143</v>
      </c>
      <c r="E571" s="165" t="s">
        <v>3</v>
      </c>
      <c r="F571" s="166" t="s">
        <v>604</v>
      </c>
      <c r="H571" s="165" t="s">
        <v>3</v>
      </c>
      <c r="I571" s="167"/>
      <c r="L571" s="163"/>
      <c r="M571" s="168"/>
      <c r="N571" s="169"/>
      <c r="O571" s="169"/>
      <c r="P571" s="169"/>
      <c r="Q571" s="169"/>
      <c r="R571" s="169"/>
      <c r="S571" s="169"/>
      <c r="T571" s="170"/>
      <c r="AT571" s="165" t="s">
        <v>143</v>
      </c>
      <c r="AU571" s="165" t="s">
        <v>86</v>
      </c>
      <c r="AV571" s="13" t="s">
        <v>80</v>
      </c>
      <c r="AW571" s="13" t="s">
        <v>34</v>
      </c>
      <c r="AX571" s="13" t="s">
        <v>73</v>
      </c>
      <c r="AY571" s="165" t="s">
        <v>131</v>
      </c>
    </row>
    <row r="572" spans="2:51" s="13" customFormat="1" ht="11.25">
      <c r="B572" s="163"/>
      <c r="D572" s="164" t="s">
        <v>143</v>
      </c>
      <c r="E572" s="165" t="s">
        <v>3</v>
      </c>
      <c r="F572" s="166" t="s">
        <v>605</v>
      </c>
      <c r="H572" s="165" t="s">
        <v>3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143</v>
      </c>
      <c r="AU572" s="165" t="s">
        <v>86</v>
      </c>
      <c r="AV572" s="13" t="s">
        <v>80</v>
      </c>
      <c r="AW572" s="13" t="s">
        <v>34</v>
      </c>
      <c r="AX572" s="13" t="s">
        <v>73</v>
      </c>
      <c r="AY572" s="165" t="s">
        <v>131</v>
      </c>
    </row>
    <row r="573" spans="2:51" s="14" customFormat="1" ht="11.25">
      <c r="B573" s="171"/>
      <c r="D573" s="164" t="s">
        <v>143</v>
      </c>
      <c r="E573" s="172" t="s">
        <v>3</v>
      </c>
      <c r="F573" s="173" t="s">
        <v>543</v>
      </c>
      <c r="H573" s="174">
        <v>3.2</v>
      </c>
      <c r="I573" s="175"/>
      <c r="L573" s="171"/>
      <c r="M573" s="176"/>
      <c r="N573" s="177"/>
      <c r="O573" s="177"/>
      <c r="P573" s="177"/>
      <c r="Q573" s="177"/>
      <c r="R573" s="177"/>
      <c r="S573" s="177"/>
      <c r="T573" s="178"/>
      <c r="AT573" s="172" t="s">
        <v>143</v>
      </c>
      <c r="AU573" s="172" t="s">
        <v>86</v>
      </c>
      <c r="AV573" s="14" t="s">
        <v>86</v>
      </c>
      <c r="AW573" s="14" t="s">
        <v>34</v>
      </c>
      <c r="AX573" s="14" t="s">
        <v>73</v>
      </c>
      <c r="AY573" s="172" t="s">
        <v>131</v>
      </c>
    </row>
    <row r="574" spans="2:51" s="13" customFormat="1" ht="11.25">
      <c r="B574" s="163"/>
      <c r="D574" s="164" t="s">
        <v>143</v>
      </c>
      <c r="E574" s="165" t="s">
        <v>3</v>
      </c>
      <c r="F574" s="166" t="s">
        <v>606</v>
      </c>
      <c r="H574" s="165" t="s">
        <v>3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143</v>
      </c>
      <c r="AU574" s="165" t="s">
        <v>86</v>
      </c>
      <c r="AV574" s="13" t="s">
        <v>80</v>
      </c>
      <c r="AW574" s="13" t="s">
        <v>34</v>
      </c>
      <c r="AX574" s="13" t="s">
        <v>73</v>
      </c>
      <c r="AY574" s="165" t="s">
        <v>131</v>
      </c>
    </row>
    <row r="575" spans="2:51" s="14" customFormat="1" ht="11.25">
      <c r="B575" s="171"/>
      <c r="D575" s="164" t="s">
        <v>143</v>
      </c>
      <c r="E575" s="172" t="s">
        <v>3</v>
      </c>
      <c r="F575" s="173" t="s">
        <v>545</v>
      </c>
      <c r="H575" s="174">
        <v>3.3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143</v>
      </c>
      <c r="AU575" s="172" t="s">
        <v>86</v>
      </c>
      <c r="AV575" s="14" t="s">
        <v>86</v>
      </c>
      <c r="AW575" s="14" t="s">
        <v>34</v>
      </c>
      <c r="AX575" s="14" t="s">
        <v>73</v>
      </c>
      <c r="AY575" s="172" t="s">
        <v>131</v>
      </c>
    </row>
    <row r="576" spans="2:51" s="16" customFormat="1" ht="11.25">
      <c r="B576" s="187"/>
      <c r="D576" s="164" t="s">
        <v>143</v>
      </c>
      <c r="E576" s="188" t="s">
        <v>3</v>
      </c>
      <c r="F576" s="189" t="s">
        <v>159</v>
      </c>
      <c r="H576" s="190">
        <v>6.5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143</v>
      </c>
      <c r="AU576" s="188" t="s">
        <v>86</v>
      </c>
      <c r="AV576" s="16" t="s">
        <v>139</v>
      </c>
      <c r="AW576" s="16" t="s">
        <v>34</v>
      </c>
      <c r="AX576" s="16" t="s">
        <v>80</v>
      </c>
      <c r="AY576" s="188" t="s">
        <v>131</v>
      </c>
    </row>
    <row r="577" spans="1:65" s="2" customFormat="1" ht="24" customHeight="1">
      <c r="A577" s="34"/>
      <c r="B577" s="144"/>
      <c r="C577" s="145" t="s">
        <v>607</v>
      </c>
      <c r="D577" s="145" t="s">
        <v>134</v>
      </c>
      <c r="E577" s="146" t="s">
        <v>608</v>
      </c>
      <c r="F577" s="147" t="s">
        <v>609</v>
      </c>
      <c r="G577" s="148" t="s">
        <v>589</v>
      </c>
      <c r="H577" s="149">
        <v>74</v>
      </c>
      <c r="I577" s="150"/>
      <c r="J577" s="151">
        <f>ROUND(I577*H577,2)</f>
        <v>0</v>
      </c>
      <c r="K577" s="147" t="s">
        <v>138</v>
      </c>
      <c r="L577" s="35"/>
      <c r="M577" s="152" t="s">
        <v>3</v>
      </c>
      <c r="N577" s="153" t="s">
        <v>45</v>
      </c>
      <c r="O577" s="55"/>
      <c r="P577" s="154">
        <f>O577*H577</f>
        <v>0</v>
      </c>
      <c r="Q577" s="154">
        <v>0</v>
      </c>
      <c r="R577" s="154">
        <f>Q577*H577</f>
        <v>0</v>
      </c>
      <c r="S577" s="154">
        <v>0</v>
      </c>
      <c r="T577" s="155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56" t="s">
        <v>354</v>
      </c>
      <c r="AT577" s="156" t="s">
        <v>134</v>
      </c>
      <c r="AU577" s="156" t="s">
        <v>86</v>
      </c>
      <c r="AY577" s="19" t="s">
        <v>131</v>
      </c>
      <c r="BE577" s="157">
        <f>IF(N577="základní",J577,0)</f>
        <v>0</v>
      </c>
      <c r="BF577" s="157">
        <f>IF(N577="snížená",J577,0)</f>
        <v>0</v>
      </c>
      <c r="BG577" s="157">
        <f>IF(N577="zákl. přenesená",J577,0)</f>
        <v>0</v>
      </c>
      <c r="BH577" s="157">
        <f>IF(N577="sníž. přenesená",J577,0)</f>
        <v>0</v>
      </c>
      <c r="BI577" s="157">
        <f>IF(N577="nulová",J577,0)</f>
        <v>0</v>
      </c>
      <c r="BJ577" s="19" t="s">
        <v>86</v>
      </c>
      <c r="BK577" s="157">
        <f>ROUND(I577*H577,2)</f>
        <v>0</v>
      </c>
      <c r="BL577" s="19" t="s">
        <v>354</v>
      </c>
      <c r="BM577" s="156" t="s">
        <v>610</v>
      </c>
    </row>
    <row r="578" spans="1:47" s="2" customFormat="1" ht="11.25">
      <c r="A578" s="34"/>
      <c r="B578" s="35"/>
      <c r="C578" s="34"/>
      <c r="D578" s="158" t="s">
        <v>141</v>
      </c>
      <c r="E578" s="34"/>
      <c r="F578" s="159" t="s">
        <v>611</v>
      </c>
      <c r="G578" s="34"/>
      <c r="H578" s="34"/>
      <c r="I578" s="160"/>
      <c r="J578" s="34"/>
      <c r="K578" s="34"/>
      <c r="L578" s="35"/>
      <c r="M578" s="161"/>
      <c r="N578" s="162"/>
      <c r="O578" s="55"/>
      <c r="P578" s="55"/>
      <c r="Q578" s="55"/>
      <c r="R578" s="55"/>
      <c r="S578" s="55"/>
      <c r="T578" s="56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9" t="s">
        <v>141</v>
      </c>
      <c r="AU578" s="19" t="s">
        <v>86</v>
      </c>
    </row>
    <row r="579" spans="2:51" s="14" customFormat="1" ht="11.25">
      <c r="B579" s="171"/>
      <c r="D579" s="164" t="s">
        <v>143</v>
      </c>
      <c r="E579" s="172" t="s">
        <v>3</v>
      </c>
      <c r="F579" s="173" t="s">
        <v>612</v>
      </c>
      <c r="H579" s="174">
        <v>70</v>
      </c>
      <c r="I579" s="175"/>
      <c r="L579" s="171"/>
      <c r="M579" s="176"/>
      <c r="N579" s="177"/>
      <c r="O579" s="177"/>
      <c r="P579" s="177"/>
      <c r="Q579" s="177"/>
      <c r="R579" s="177"/>
      <c r="S579" s="177"/>
      <c r="T579" s="178"/>
      <c r="AT579" s="172" t="s">
        <v>143</v>
      </c>
      <c r="AU579" s="172" t="s">
        <v>86</v>
      </c>
      <c r="AV579" s="14" t="s">
        <v>86</v>
      </c>
      <c r="AW579" s="14" t="s">
        <v>34</v>
      </c>
      <c r="AX579" s="14" t="s">
        <v>73</v>
      </c>
      <c r="AY579" s="172" t="s">
        <v>131</v>
      </c>
    </row>
    <row r="580" spans="2:51" s="14" customFormat="1" ht="11.25">
      <c r="B580" s="171"/>
      <c r="D580" s="164" t="s">
        <v>143</v>
      </c>
      <c r="E580" s="172" t="s">
        <v>3</v>
      </c>
      <c r="F580" s="173" t="s">
        <v>613</v>
      </c>
      <c r="H580" s="174">
        <v>4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143</v>
      </c>
      <c r="AU580" s="172" t="s">
        <v>86</v>
      </c>
      <c r="AV580" s="14" t="s">
        <v>86</v>
      </c>
      <c r="AW580" s="14" t="s">
        <v>34</v>
      </c>
      <c r="AX580" s="14" t="s">
        <v>73</v>
      </c>
      <c r="AY580" s="172" t="s">
        <v>131</v>
      </c>
    </row>
    <row r="581" spans="2:51" s="16" customFormat="1" ht="11.25">
      <c r="B581" s="187"/>
      <c r="D581" s="164" t="s">
        <v>143</v>
      </c>
      <c r="E581" s="188" t="s">
        <v>3</v>
      </c>
      <c r="F581" s="189" t="s">
        <v>159</v>
      </c>
      <c r="H581" s="190">
        <v>74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143</v>
      </c>
      <c r="AU581" s="188" t="s">
        <v>86</v>
      </c>
      <c r="AV581" s="16" t="s">
        <v>139</v>
      </c>
      <c r="AW581" s="16" t="s">
        <v>34</v>
      </c>
      <c r="AX581" s="16" t="s">
        <v>80</v>
      </c>
      <c r="AY581" s="188" t="s">
        <v>131</v>
      </c>
    </row>
    <row r="582" spans="1:65" s="2" customFormat="1" ht="24" customHeight="1">
      <c r="A582" s="34"/>
      <c r="B582" s="144"/>
      <c r="C582" s="145" t="s">
        <v>614</v>
      </c>
      <c r="D582" s="145" t="s">
        <v>134</v>
      </c>
      <c r="E582" s="146" t="s">
        <v>615</v>
      </c>
      <c r="F582" s="147" t="s">
        <v>616</v>
      </c>
      <c r="G582" s="148" t="s">
        <v>490</v>
      </c>
      <c r="H582" s="149">
        <v>0.097</v>
      </c>
      <c r="I582" s="150"/>
      <c r="J582" s="151">
        <f>ROUND(I582*H582,2)</f>
        <v>0</v>
      </c>
      <c r="K582" s="147" t="s">
        <v>138</v>
      </c>
      <c r="L582" s="35"/>
      <c r="M582" s="152" t="s">
        <v>3</v>
      </c>
      <c r="N582" s="153" t="s">
        <v>45</v>
      </c>
      <c r="O582" s="55"/>
      <c r="P582" s="154">
        <f>O582*H582</f>
        <v>0</v>
      </c>
      <c r="Q582" s="154">
        <v>0</v>
      </c>
      <c r="R582" s="154">
        <f>Q582*H582</f>
        <v>0</v>
      </c>
      <c r="S582" s="154">
        <v>0</v>
      </c>
      <c r="T582" s="155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56" t="s">
        <v>354</v>
      </c>
      <c r="AT582" s="156" t="s">
        <v>134</v>
      </c>
      <c r="AU582" s="156" t="s">
        <v>86</v>
      </c>
      <c r="AY582" s="19" t="s">
        <v>131</v>
      </c>
      <c r="BE582" s="157">
        <f>IF(N582="základní",J582,0)</f>
        <v>0</v>
      </c>
      <c r="BF582" s="157">
        <f>IF(N582="snížená",J582,0)</f>
        <v>0</v>
      </c>
      <c r="BG582" s="157">
        <f>IF(N582="zákl. přenesená",J582,0)</f>
        <v>0</v>
      </c>
      <c r="BH582" s="157">
        <f>IF(N582="sníž. přenesená",J582,0)</f>
        <v>0</v>
      </c>
      <c r="BI582" s="157">
        <f>IF(N582="nulová",J582,0)</f>
        <v>0</v>
      </c>
      <c r="BJ582" s="19" t="s">
        <v>86</v>
      </c>
      <c r="BK582" s="157">
        <f>ROUND(I582*H582,2)</f>
        <v>0</v>
      </c>
      <c r="BL582" s="19" t="s">
        <v>354</v>
      </c>
      <c r="BM582" s="156" t="s">
        <v>617</v>
      </c>
    </row>
    <row r="583" spans="1:47" s="2" customFormat="1" ht="11.25">
      <c r="A583" s="34"/>
      <c r="B583" s="35"/>
      <c r="C583" s="34"/>
      <c r="D583" s="158" t="s">
        <v>141</v>
      </c>
      <c r="E583" s="34"/>
      <c r="F583" s="159" t="s">
        <v>618</v>
      </c>
      <c r="G583" s="34"/>
      <c r="H583" s="34"/>
      <c r="I583" s="160"/>
      <c r="J583" s="34"/>
      <c r="K583" s="34"/>
      <c r="L583" s="35"/>
      <c r="M583" s="161"/>
      <c r="N583" s="162"/>
      <c r="O583" s="55"/>
      <c r="P583" s="55"/>
      <c r="Q583" s="55"/>
      <c r="R583" s="55"/>
      <c r="S583" s="55"/>
      <c r="T583" s="56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9" t="s">
        <v>141</v>
      </c>
      <c r="AU583" s="19" t="s">
        <v>86</v>
      </c>
    </row>
    <row r="584" spans="1:65" s="2" customFormat="1" ht="24" customHeight="1">
      <c r="A584" s="34"/>
      <c r="B584" s="144"/>
      <c r="C584" s="145" t="s">
        <v>619</v>
      </c>
      <c r="D584" s="145" t="s">
        <v>134</v>
      </c>
      <c r="E584" s="146" t="s">
        <v>620</v>
      </c>
      <c r="F584" s="147" t="s">
        <v>621</v>
      </c>
      <c r="G584" s="148" t="s">
        <v>490</v>
      </c>
      <c r="H584" s="149">
        <v>0.097</v>
      </c>
      <c r="I584" s="150"/>
      <c r="J584" s="151">
        <f>ROUND(I584*H584,2)</f>
        <v>0</v>
      </c>
      <c r="K584" s="147" t="s">
        <v>138</v>
      </c>
      <c r="L584" s="35"/>
      <c r="M584" s="152" t="s">
        <v>3</v>
      </c>
      <c r="N584" s="153" t="s">
        <v>45</v>
      </c>
      <c r="O584" s="55"/>
      <c r="P584" s="154">
        <f>O584*H584</f>
        <v>0</v>
      </c>
      <c r="Q584" s="154">
        <v>0</v>
      </c>
      <c r="R584" s="154">
        <f>Q584*H584</f>
        <v>0</v>
      </c>
      <c r="S584" s="154">
        <v>0</v>
      </c>
      <c r="T584" s="155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56" t="s">
        <v>354</v>
      </c>
      <c r="AT584" s="156" t="s">
        <v>134</v>
      </c>
      <c r="AU584" s="156" t="s">
        <v>86</v>
      </c>
      <c r="AY584" s="19" t="s">
        <v>131</v>
      </c>
      <c r="BE584" s="157">
        <f>IF(N584="základní",J584,0)</f>
        <v>0</v>
      </c>
      <c r="BF584" s="157">
        <f>IF(N584="snížená",J584,0)</f>
        <v>0</v>
      </c>
      <c r="BG584" s="157">
        <f>IF(N584="zákl. přenesená",J584,0)</f>
        <v>0</v>
      </c>
      <c r="BH584" s="157">
        <f>IF(N584="sníž. přenesená",J584,0)</f>
        <v>0</v>
      </c>
      <c r="BI584" s="157">
        <f>IF(N584="nulová",J584,0)</f>
        <v>0</v>
      </c>
      <c r="BJ584" s="19" t="s">
        <v>86</v>
      </c>
      <c r="BK584" s="157">
        <f>ROUND(I584*H584,2)</f>
        <v>0</v>
      </c>
      <c r="BL584" s="19" t="s">
        <v>354</v>
      </c>
      <c r="BM584" s="156" t="s">
        <v>622</v>
      </c>
    </row>
    <row r="585" spans="1:47" s="2" customFormat="1" ht="11.25">
      <c r="A585" s="34"/>
      <c r="B585" s="35"/>
      <c r="C585" s="34"/>
      <c r="D585" s="158" t="s">
        <v>141</v>
      </c>
      <c r="E585" s="34"/>
      <c r="F585" s="159" t="s">
        <v>623</v>
      </c>
      <c r="G585" s="34"/>
      <c r="H585" s="34"/>
      <c r="I585" s="160"/>
      <c r="J585" s="34"/>
      <c r="K585" s="34"/>
      <c r="L585" s="35"/>
      <c r="M585" s="161"/>
      <c r="N585" s="162"/>
      <c r="O585" s="55"/>
      <c r="P585" s="55"/>
      <c r="Q585" s="55"/>
      <c r="R585" s="55"/>
      <c r="S585" s="55"/>
      <c r="T585" s="56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T585" s="19" t="s">
        <v>141</v>
      </c>
      <c r="AU585" s="19" t="s">
        <v>86</v>
      </c>
    </row>
    <row r="586" spans="1:65" s="2" customFormat="1" ht="24" customHeight="1">
      <c r="A586" s="34"/>
      <c r="B586" s="144"/>
      <c r="C586" s="145" t="s">
        <v>624</v>
      </c>
      <c r="D586" s="145" t="s">
        <v>134</v>
      </c>
      <c r="E586" s="146" t="s">
        <v>625</v>
      </c>
      <c r="F586" s="147" t="s">
        <v>626</v>
      </c>
      <c r="G586" s="148" t="s">
        <v>490</v>
      </c>
      <c r="H586" s="149">
        <v>0.097</v>
      </c>
      <c r="I586" s="150"/>
      <c r="J586" s="151">
        <f>ROUND(I586*H586,2)</f>
        <v>0</v>
      </c>
      <c r="K586" s="147" t="s">
        <v>138</v>
      </c>
      <c r="L586" s="35"/>
      <c r="M586" s="152" t="s">
        <v>3</v>
      </c>
      <c r="N586" s="153" t="s">
        <v>45</v>
      </c>
      <c r="O586" s="55"/>
      <c r="P586" s="154">
        <f>O586*H586</f>
        <v>0</v>
      </c>
      <c r="Q586" s="154">
        <v>0</v>
      </c>
      <c r="R586" s="154">
        <f>Q586*H586</f>
        <v>0</v>
      </c>
      <c r="S586" s="154">
        <v>0</v>
      </c>
      <c r="T586" s="155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56" t="s">
        <v>354</v>
      </c>
      <c r="AT586" s="156" t="s">
        <v>134</v>
      </c>
      <c r="AU586" s="156" t="s">
        <v>86</v>
      </c>
      <c r="AY586" s="19" t="s">
        <v>131</v>
      </c>
      <c r="BE586" s="157">
        <f>IF(N586="základní",J586,0)</f>
        <v>0</v>
      </c>
      <c r="BF586" s="157">
        <f>IF(N586="snížená",J586,0)</f>
        <v>0</v>
      </c>
      <c r="BG586" s="157">
        <f>IF(N586="zákl. přenesená",J586,0)</f>
        <v>0</v>
      </c>
      <c r="BH586" s="157">
        <f>IF(N586="sníž. přenesená",J586,0)</f>
        <v>0</v>
      </c>
      <c r="BI586" s="157">
        <f>IF(N586="nulová",J586,0)</f>
        <v>0</v>
      </c>
      <c r="BJ586" s="19" t="s">
        <v>86</v>
      </c>
      <c r="BK586" s="157">
        <f>ROUND(I586*H586,2)</f>
        <v>0</v>
      </c>
      <c r="BL586" s="19" t="s">
        <v>354</v>
      </c>
      <c r="BM586" s="156" t="s">
        <v>627</v>
      </c>
    </row>
    <row r="587" spans="1:47" s="2" customFormat="1" ht="11.25">
      <c r="A587" s="34"/>
      <c r="B587" s="35"/>
      <c r="C587" s="34"/>
      <c r="D587" s="158" t="s">
        <v>141</v>
      </c>
      <c r="E587" s="34"/>
      <c r="F587" s="159" t="s">
        <v>628</v>
      </c>
      <c r="G587" s="34"/>
      <c r="H587" s="34"/>
      <c r="I587" s="160"/>
      <c r="J587" s="34"/>
      <c r="K587" s="34"/>
      <c r="L587" s="35"/>
      <c r="M587" s="161"/>
      <c r="N587" s="162"/>
      <c r="O587" s="55"/>
      <c r="P587" s="55"/>
      <c r="Q587" s="55"/>
      <c r="R587" s="55"/>
      <c r="S587" s="55"/>
      <c r="T587" s="56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9" t="s">
        <v>141</v>
      </c>
      <c r="AU587" s="19" t="s">
        <v>86</v>
      </c>
    </row>
    <row r="588" spans="2:63" s="12" customFormat="1" ht="22.5" customHeight="1">
      <c r="B588" s="131"/>
      <c r="D588" s="132" t="s">
        <v>72</v>
      </c>
      <c r="E588" s="142" t="s">
        <v>629</v>
      </c>
      <c r="F588" s="142" t="s">
        <v>630</v>
      </c>
      <c r="I588" s="134"/>
      <c r="J588" s="143">
        <f>BK588</f>
        <v>0</v>
      </c>
      <c r="L588" s="131"/>
      <c r="M588" s="136"/>
      <c r="N588" s="137"/>
      <c r="O588" s="137"/>
      <c r="P588" s="138">
        <f>SUM(P589:P890)</f>
        <v>0</v>
      </c>
      <c r="Q588" s="137"/>
      <c r="R588" s="138">
        <f>SUM(R589:R890)</f>
        <v>1.7303915199999997</v>
      </c>
      <c r="S588" s="137"/>
      <c r="T588" s="139">
        <f>SUM(T589:T890)</f>
        <v>1.0570000000000002</v>
      </c>
      <c r="AR588" s="132" t="s">
        <v>86</v>
      </c>
      <c r="AT588" s="140" t="s">
        <v>72</v>
      </c>
      <c r="AU588" s="140" t="s">
        <v>80</v>
      </c>
      <c r="AY588" s="132" t="s">
        <v>131</v>
      </c>
      <c r="BK588" s="141">
        <f>SUM(BK589:BK890)</f>
        <v>0</v>
      </c>
    </row>
    <row r="589" spans="1:65" s="2" customFormat="1" ht="16.5" customHeight="1">
      <c r="A589" s="34"/>
      <c r="B589" s="144"/>
      <c r="C589" s="145" t="s">
        <v>631</v>
      </c>
      <c r="D589" s="145" t="s">
        <v>134</v>
      </c>
      <c r="E589" s="146" t="s">
        <v>632</v>
      </c>
      <c r="F589" s="147" t="s">
        <v>633</v>
      </c>
      <c r="G589" s="148" t="s">
        <v>589</v>
      </c>
      <c r="H589" s="149">
        <v>30</v>
      </c>
      <c r="I589" s="150"/>
      <c r="J589" s="151">
        <f>ROUND(I589*H589,2)</f>
        <v>0</v>
      </c>
      <c r="K589" s="147" t="s">
        <v>138</v>
      </c>
      <c r="L589" s="35"/>
      <c r="M589" s="152" t="s">
        <v>3</v>
      </c>
      <c r="N589" s="153" t="s">
        <v>45</v>
      </c>
      <c r="O589" s="55"/>
      <c r="P589" s="154">
        <f>O589*H589</f>
        <v>0</v>
      </c>
      <c r="Q589" s="154">
        <v>0</v>
      </c>
      <c r="R589" s="154">
        <f>Q589*H589</f>
        <v>0</v>
      </c>
      <c r="S589" s="154">
        <v>0.0125</v>
      </c>
      <c r="T589" s="155">
        <f>S589*H589</f>
        <v>0.375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56" t="s">
        <v>354</v>
      </c>
      <c r="AT589" s="156" t="s">
        <v>134</v>
      </c>
      <c r="AU589" s="156" t="s">
        <v>86</v>
      </c>
      <c r="AY589" s="19" t="s">
        <v>131</v>
      </c>
      <c r="BE589" s="157">
        <f>IF(N589="základní",J589,0)</f>
        <v>0</v>
      </c>
      <c r="BF589" s="157">
        <f>IF(N589="snížená",J589,0)</f>
        <v>0</v>
      </c>
      <c r="BG589" s="157">
        <f>IF(N589="zákl. přenesená",J589,0)</f>
        <v>0</v>
      </c>
      <c r="BH589" s="157">
        <f>IF(N589="sníž. přenesená",J589,0)</f>
        <v>0</v>
      </c>
      <c r="BI589" s="157">
        <f>IF(N589="nulová",J589,0)</f>
        <v>0</v>
      </c>
      <c r="BJ589" s="19" t="s">
        <v>86</v>
      </c>
      <c r="BK589" s="157">
        <f>ROUND(I589*H589,2)</f>
        <v>0</v>
      </c>
      <c r="BL589" s="19" t="s">
        <v>354</v>
      </c>
      <c r="BM589" s="156" t="s">
        <v>634</v>
      </c>
    </row>
    <row r="590" spans="1:47" s="2" customFormat="1" ht="11.25">
      <c r="A590" s="34"/>
      <c r="B590" s="35"/>
      <c r="C590" s="34"/>
      <c r="D590" s="158" t="s">
        <v>141</v>
      </c>
      <c r="E590" s="34"/>
      <c r="F590" s="159" t="s">
        <v>635</v>
      </c>
      <c r="G590" s="34"/>
      <c r="H590" s="34"/>
      <c r="I590" s="160"/>
      <c r="J590" s="34"/>
      <c r="K590" s="34"/>
      <c r="L590" s="35"/>
      <c r="M590" s="161"/>
      <c r="N590" s="162"/>
      <c r="O590" s="55"/>
      <c r="P590" s="55"/>
      <c r="Q590" s="55"/>
      <c r="R590" s="55"/>
      <c r="S590" s="55"/>
      <c r="T590" s="56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9" t="s">
        <v>141</v>
      </c>
      <c r="AU590" s="19" t="s">
        <v>86</v>
      </c>
    </row>
    <row r="591" spans="2:51" s="13" customFormat="1" ht="11.25">
      <c r="B591" s="163"/>
      <c r="D591" s="164" t="s">
        <v>143</v>
      </c>
      <c r="E591" s="165" t="s">
        <v>3</v>
      </c>
      <c r="F591" s="166" t="s">
        <v>636</v>
      </c>
      <c r="H591" s="165" t="s">
        <v>3</v>
      </c>
      <c r="I591" s="167"/>
      <c r="L591" s="163"/>
      <c r="M591" s="168"/>
      <c r="N591" s="169"/>
      <c r="O591" s="169"/>
      <c r="P591" s="169"/>
      <c r="Q591" s="169"/>
      <c r="R591" s="169"/>
      <c r="S591" s="169"/>
      <c r="T591" s="170"/>
      <c r="AT591" s="165" t="s">
        <v>143</v>
      </c>
      <c r="AU591" s="165" t="s">
        <v>86</v>
      </c>
      <c r="AV591" s="13" t="s">
        <v>80</v>
      </c>
      <c r="AW591" s="13" t="s">
        <v>34</v>
      </c>
      <c r="AX591" s="13" t="s">
        <v>73</v>
      </c>
      <c r="AY591" s="165" t="s">
        <v>131</v>
      </c>
    </row>
    <row r="592" spans="2:51" s="13" customFormat="1" ht="11.25">
      <c r="B592" s="163"/>
      <c r="D592" s="164" t="s">
        <v>143</v>
      </c>
      <c r="E592" s="165" t="s">
        <v>3</v>
      </c>
      <c r="F592" s="166" t="s">
        <v>144</v>
      </c>
      <c r="H592" s="165" t="s">
        <v>3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143</v>
      </c>
      <c r="AU592" s="165" t="s">
        <v>86</v>
      </c>
      <c r="AV592" s="13" t="s">
        <v>80</v>
      </c>
      <c r="AW592" s="13" t="s">
        <v>34</v>
      </c>
      <c r="AX592" s="13" t="s">
        <v>73</v>
      </c>
      <c r="AY592" s="165" t="s">
        <v>131</v>
      </c>
    </row>
    <row r="593" spans="2:51" s="13" customFormat="1" ht="11.25">
      <c r="B593" s="163"/>
      <c r="D593" s="164" t="s">
        <v>143</v>
      </c>
      <c r="E593" s="165" t="s">
        <v>3</v>
      </c>
      <c r="F593" s="166" t="s">
        <v>146</v>
      </c>
      <c r="H593" s="165" t="s">
        <v>3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143</v>
      </c>
      <c r="AU593" s="165" t="s">
        <v>86</v>
      </c>
      <c r="AV593" s="13" t="s">
        <v>80</v>
      </c>
      <c r="AW593" s="13" t="s">
        <v>34</v>
      </c>
      <c r="AX593" s="13" t="s">
        <v>73</v>
      </c>
      <c r="AY593" s="165" t="s">
        <v>131</v>
      </c>
    </row>
    <row r="594" spans="2:51" s="13" customFormat="1" ht="11.25">
      <c r="B594" s="163"/>
      <c r="D594" s="164" t="s">
        <v>143</v>
      </c>
      <c r="E594" s="165" t="s">
        <v>3</v>
      </c>
      <c r="F594" s="166" t="s">
        <v>411</v>
      </c>
      <c r="H594" s="165" t="s">
        <v>3</v>
      </c>
      <c r="I594" s="167"/>
      <c r="L594" s="163"/>
      <c r="M594" s="168"/>
      <c r="N594" s="169"/>
      <c r="O594" s="169"/>
      <c r="P594" s="169"/>
      <c r="Q594" s="169"/>
      <c r="R594" s="169"/>
      <c r="S594" s="169"/>
      <c r="T594" s="170"/>
      <c r="AT594" s="165" t="s">
        <v>143</v>
      </c>
      <c r="AU594" s="165" t="s">
        <v>86</v>
      </c>
      <c r="AV594" s="13" t="s">
        <v>80</v>
      </c>
      <c r="AW594" s="13" t="s">
        <v>34</v>
      </c>
      <c r="AX594" s="13" t="s">
        <v>73</v>
      </c>
      <c r="AY594" s="165" t="s">
        <v>131</v>
      </c>
    </row>
    <row r="595" spans="2:51" s="14" customFormat="1" ht="11.25">
      <c r="B595" s="171"/>
      <c r="D595" s="164" t="s">
        <v>143</v>
      </c>
      <c r="E595" s="172" t="s">
        <v>3</v>
      </c>
      <c r="F595" s="173" t="s">
        <v>613</v>
      </c>
      <c r="H595" s="174">
        <v>4</v>
      </c>
      <c r="I595" s="175"/>
      <c r="L595" s="171"/>
      <c r="M595" s="176"/>
      <c r="N595" s="177"/>
      <c r="O595" s="177"/>
      <c r="P595" s="177"/>
      <c r="Q595" s="177"/>
      <c r="R595" s="177"/>
      <c r="S595" s="177"/>
      <c r="T595" s="178"/>
      <c r="AT595" s="172" t="s">
        <v>143</v>
      </c>
      <c r="AU595" s="172" t="s">
        <v>86</v>
      </c>
      <c r="AV595" s="14" t="s">
        <v>86</v>
      </c>
      <c r="AW595" s="14" t="s">
        <v>34</v>
      </c>
      <c r="AX595" s="14" t="s">
        <v>73</v>
      </c>
      <c r="AY595" s="172" t="s">
        <v>131</v>
      </c>
    </row>
    <row r="596" spans="2:51" s="13" customFormat="1" ht="11.25">
      <c r="B596" s="163"/>
      <c r="D596" s="164" t="s">
        <v>143</v>
      </c>
      <c r="E596" s="165" t="s">
        <v>3</v>
      </c>
      <c r="F596" s="166" t="s">
        <v>413</v>
      </c>
      <c r="H596" s="165" t="s">
        <v>3</v>
      </c>
      <c r="I596" s="167"/>
      <c r="L596" s="163"/>
      <c r="M596" s="168"/>
      <c r="N596" s="169"/>
      <c r="O596" s="169"/>
      <c r="P596" s="169"/>
      <c r="Q596" s="169"/>
      <c r="R596" s="169"/>
      <c r="S596" s="169"/>
      <c r="T596" s="170"/>
      <c r="AT596" s="165" t="s">
        <v>143</v>
      </c>
      <c r="AU596" s="165" t="s">
        <v>86</v>
      </c>
      <c r="AV596" s="13" t="s">
        <v>80</v>
      </c>
      <c r="AW596" s="13" t="s">
        <v>34</v>
      </c>
      <c r="AX596" s="13" t="s">
        <v>73</v>
      </c>
      <c r="AY596" s="165" t="s">
        <v>131</v>
      </c>
    </row>
    <row r="597" spans="2:51" s="14" customFormat="1" ht="11.25">
      <c r="B597" s="171"/>
      <c r="D597" s="164" t="s">
        <v>143</v>
      </c>
      <c r="E597" s="172" t="s">
        <v>3</v>
      </c>
      <c r="F597" s="173" t="s">
        <v>613</v>
      </c>
      <c r="H597" s="174">
        <v>4</v>
      </c>
      <c r="I597" s="175"/>
      <c r="L597" s="171"/>
      <c r="M597" s="176"/>
      <c r="N597" s="177"/>
      <c r="O597" s="177"/>
      <c r="P597" s="177"/>
      <c r="Q597" s="177"/>
      <c r="R597" s="177"/>
      <c r="S597" s="177"/>
      <c r="T597" s="178"/>
      <c r="AT597" s="172" t="s">
        <v>143</v>
      </c>
      <c r="AU597" s="172" t="s">
        <v>86</v>
      </c>
      <c r="AV597" s="14" t="s">
        <v>86</v>
      </c>
      <c r="AW597" s="14" t="s">
        <v>34</v>
      </c>
      <c r="AX597" s="14" t="s">
        <v>73</v>
      </c>
      <c r="AY597" s="172" t="s">
        <v>131</v>
      </c>
    </row>
    <row r="598" spans="2:51" s="13" customFormat="1" ht="11.25">
      <c r="B598" s="163"/>
      <c r="D598" s="164" t="s">
        <v>143</v>
      </c>
      <c r="E598" s="165" t="s">
        <v>3</v>
      </c>
      <c r="F598" s="166" t="s">
        <v>415</v>
      </c>
      <c r="H598" s="165" t="s">
        <v>3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143</v>
      </c>
      <c r="AU598" s="165" t="s">
        <v>86</v>
      </c>
      <c r="AV598" s="13" t="s">
        <v>80</v>
      </c>
      <c r="AW598" s="13" t="s">
        <v>34</v>
      </c>
      <c r="AX598" s="13" t="s">
        <v>73</v>
      </c>
      <c r="AY598" s="165" t="s">
        <v>131</v>
      </c>
    </row>
    <row r="599" spans="2:51" s="14" customFormat="1" ht="11.25">
      <c r="B599" s="171"/>
      <c r="D599" s="164" t="s">
        <v>143</v>
      </c>
      <c r="E599" s="172" t="s">
        <v>3</v>
      </c>
      <c r="F599" s="173" t="s">
        <v>637</v>
      </c>
      <c r="H599" s="174">
        <v>2</v>
      </c>
      <c r="I599" s="175"/>
      <c r="L599" s="171"/>
      <c r="M599" s="176"/>
      <c r="N599" s="177"/>
      <c r="O599" s="177"/>
      <c r="P599" s="177"/>
      <c r="Q599" s="177"/>
      <c r="R599" s="177"/>
      <c r="S599" s="177"/>
      <c r="T599" s="178"/>
      <c r="AT599" s="172" t="s">
        <v>143</v>
      </c>
      <c r="AU599" s="172" t="s">
        <v>86</v>
      </c>
      <c r="AV599" s="14" t="s">
        <v>86</v>
      </c>
      <c r="AW599" s="14" t="s">
        <v>34</v>
      </c>
      <c r="AX599" s="14" t="s">
        <v>73</v>
      </c>
      <c r="AY599" s="172" t="s">
        <v>131</v>
      </c>
    </row>
    <row r="600" spans="2:51" s="15" customFormat="1" ht="11.25">
      <c r="B600" s="179"/>
      <c r="D600" s="164" t="s">
        <v>143</v>
      </c>
      <c r="E600" s="180" t="s">
        <v>3</v>
      </c>
      <c r="F600" s="181" t="s">
        <v>154</v>
      </c>
      <c r="H600" s="182">
        <v>10</v>
      </c>
      <c r="I600" s="183"/>
      <c r="L600" s="179"/>
      <c r="M600" s="184"/>
      <c r="N600" s="185"/>
      <c r="O600" s="185"/>
      <c r="P600" s="185"/>
      <c r="Q600" s="185"/>
      <c r="R600" s="185"/>
      <c r="S600" s="185"/>
      <c r="T600" s="186"/>
      <c r="AT600" s="180" t="s">
        <v>143</v>
      </c>
      <c r="AU600" s="180" t="s">
        <v>86</v>
      </c>
      <c r="AV600" s="15" t="s">
        <v>132</v>
      </c>
      <c r="AW600" s="15" t="s">
        <v>34</v>
      </c>
      <c r="AX600" s="15" t="s">
        <v>73</v>
      </c>
      <c r="AY600" s="180" t="s">
        <v>131</v>
      </c>
    </row>
    <row r="601" spans="2:51" s="13" customFormat="1" ht="11.25">
      <c r="B601" s="163"/>
      <c r="D601" s="164" t="s">
        <v>143</v>
      </c>
      <c r="E601" s="165" t="s">
        <v>3</v>
      </c>
      <c r="F601" s="166" t="s">
        <v>638</v>
      </c>
      <c r="H601" s="165" t="s">
        <v>3</v>
      </c>
      <c r="I601" s="167"/>
      <c r="L601" s="163"/>
      <c r="M601" s="168"/>
      <c r="N601" s="169"/>
      <c r="O601" s="169"/>
      <c r="P601" s="169"/>
      <c r="Q601" s="169"/>
      <c r="R601" s="169"/>
      <c r="S601" s="169"/>
      <c r="T601" s="170"/>
      <c r="AT601" s="165" t="s">
        <v>143</v>
      </c>
      <c r="AU601" s="165" t="s">
        <v>86</v>
      </c>
      <c r="AV601" s="13" t="s">
        <v>80</v>
      </c>
      <c r="AW601" s="13" t="s">
        <v>34</v>
      </c>
      <c r="AX601" s="13" t="s">
        <v>73</v>
      </c>
      <c r="AY601" s="165" t="s">
        <v>131</v>
      </c>
    </row>
    <row r="602" spans="2:51" s="13" customFormat="1" ht="11.25">
      <c r="B602" s="163"/>
      <c r="D602" s="164" t="s">
        <v>143</v>
      </c>
      <c r="E602" s="165" t="s">
        <v>3</v>
      </c>
      <c r="F602" s="166" t="s">
        <v>169</v>
      </c>
      <c r="H602" s="165" t="s">
        <v>3</v>
      </c>
      <c r="I602" s="167"/>
      <c r="L602" s="163"/>
      <c r="M602" s="168"/>
      <c r="N602" s="169"/>
      <c r="O602" s="169"/>
      <c r="P602" s="169"/>
      <c r="Q602" s="169"/>
      <c r="R602" s="169"/>
      <c r="S602" s="169"/>
      <c r="T602" s="170"/>
      <c r="AT602" s="165" t="s">
        <v>143</v>
      </c>
      <c r="AU602" s="165" t="s">
        <v>86</v>
      </c>
      <c r="AV602" s="13" t="s">
        <v>80</v>
      </c>
      <c r="AW602" s="13" t="s">
        <v>34</v>
      </c>
      <c r="AX602" s="13" t="s">
        <v>73</v>
      </c>
      <c r="AY602" s="165" t="s">
        <v>131</v>
      </c>
    </row>
    <row r="603" spans="2:51" s="13" customFormat="1" ht="11.25">
      <c r="B603" s="163"/>
      <c r="D603" s="164" t="s">
        <v>143</v>
      </c>
      <c r="E603" s="165" t="s">
        <v>3</v>
      </c>
      <c r="F603" s="166" t="s">
        <v>171</v>
      </c>
      <c r="H603" s="165" t="s">
        <v>3</v>
      </c>
      <c r="I603" s="167"/>
      <c r="L603" s="163"/>
      <c r="M603" s="168"/>
      <c r="N603" s="169"/>
      <c r="O603" s="169"/>
      <c r="P603" s="169"/>
      <c r="Q603" s="169"/>
      <c r="R603" s="169"/>
      <c r="S603" s="169"/>
      <c r="T603" s="170"/>
      <c r="AT603" s="165" t="s">
        <v>143</v>
      </c>
      <c r="AU603" s="165" t="s">
        <v>86</v>
      </c>
      <c r="AV603" s="13" t="s">
        <v>80</v>
      </c>
      <c r="AW603" s="13" t="s">
        <v>34</v>
      </c>
      <c r="AX603" s="13" t="s">
        <v>73</v>
      </c>
      <c r="AY603" s="165" t="s">
        <v>131</v>
      </c>
    </row>
    <row r="604" spans="2:51" s="13" customFormat="1" ht="11.25">
      <c r="B604" s="163"/>
      <c r="D604" s="164" t="s">
        <v>143</v>
      </c>
      <c r="E604" s="165" t="s">
        <v>3</v>
      </c>
      <c r="F604" s="166" t="s">
        <v>446</v>
      </c>
      <c r="H604" s="165" t="s">
        <v>3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143</v>
      </c>
      <c r="AU604" s="165" t="s">
        <v>86</v>
      </c>
      <c r="AV604" s="13" t="s">
        <v>80</v>
      </c>
      <c r="AW604" s="13" t="s">
        <v>34</v>
      </c>
      <c r="AX604" s="13" t="s">
        <v>73</v>
      </c>
      <c r="AY604" s="165" t="s">
        <v>131</v>
      </c>
    </row>
    <row r="605" spans="2:51" s="14" customFormat="1" ht="11.25">
      <c r="B605" s="171"/>
      <c r="D605" s="164" t="s">
        <v>143</v>
      </c>
      <c r="E605" s="172" t="s">
        <v>3</v>
      </c>
      <c r="F605" s="173" t="s">
        <v>277</v>
      </c>
      <c r="H605" s="174">
        <v>9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143</v>
      </c>
      <c r="AU605" s="172" t="s">
        <v>86</v>
      </c>
      <c r="AV605" s="14" t="s">
        <v>86</v>
      </c>
      <c r="AW605" s="14" t="s">
        <v>34</v>
      </c>
      <c r="AX605" s="14" t="s">
        <v>73</v>
      </c>
      <c r="AY605" s="172" t="s">
        <v>131</v>
      </c>
    </row>
    <row r="606" spans="2:51" s="13" customFormat="1" ht="11.25">
      <c r="B606" s="163"/>
      <c r="D606" s="164" t="s">
        <v>143</v>
      </c>
      <c r="E606" s="165" t="s">
        <v>3</v>
      </c>
      <c r="F606" s="166" t="s">
        <v>433</v>
      </c>
      <c r="H606" s="165" t="s">
        <v>3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143</v>
      </c>
      <c r="AU606" s="165" t="s">
        <v>86</v>
      </c>
      <c r="AV606" s="13" t="s">
        <v>80</v>
      </c>
      <c r="AW606" s="13" t="s">
        <v>34</v>
      </c>
      <c r="AX606" s="13" t="s">
        <v>73</v>
      </c>
      <c r="AY606" s="165" t="s">
        <v>131</v>
      </c>
    </row>
    <row r="607" spans="2:51" s="14" customFormat="1" ht="11.25">
      <c r="B607" s="171"/>
      <c r="D607" s="164" t="s">
        <v>143</v>
      </c>
      <c r="E607" s="172" t="s">
        <v>3</v>
      </c>
      <c r="F607" s="173" t="s">
        <v>80</v>
      </c>
      <c r="H607" s="174">
        <v>1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143</v>
      </c>
      <c r="AU607" s="172" t="s">
        <v>86</v>
      </c>
      <c r="AV607" s="14" t="s">
        <v>86</v>
      </c>
      <c r="AW607" s="14" t="s">
        <v>34</v>
      </c>
      <c r="AX607" s="14" t="s">
        <v>73</v>
      </c>
      <c r="AY607" s="172" t="s">
        <v>131</v>
      </c>
    </row>
    <row r="608" spans="2:51" s="13" customFormat="1" ht="11.25">
      <c r="B608" s="163"/>
      <c r="D608" s="164" t="s">
        <v>143</v>
      </c>
      <c r="E608" s="165" t="s">
        <v>3</v>
      </c>
      <c r="F608" s="166" t="s">
        <v>435</v>
      </c>
      <c r="H608" s="165" t="s">
        <v>3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143</v>
      </c>
      <c r="AU608" s="165" t="s">
        <v>86</v>
      </c>
      <c r="AV608" s="13" t="s">
        <v>80</v>
      </c>
      <c r="AW608" s="13" t="s">
        <v>34</v>
      </c>
      <c r="AX608" s="13" t="s">
        <v>73</v>
      </c>
      <c r="AY608" s="165" t="s">
        <v>131</v>
      </c>
    </row>
    <row r="609" spans="2:51" s="14" customFormat="1" ht="11.25">
      <c r="B609" s="171"/>
      <c r="D609" s="164" t="s">
        <v>143</v>
      </c>
      <c r="E609" s="172" t="s">
        <v>3</v>
      </c>
      <c r="F609" s="173" t="s">
        <v>80</v>
      </c>
      <c r="H609" s="174">
        <v>1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143</v>
      </c>
      <c r="AU609" s="172" t="s">
        <v>86</v>
      </c>
      <c r="AV609" s="14" t="s">
        <v>86</v>
      </c>
      <c r="AW609" s="14" t="s">
        <v>34</v>
      </c>
      <c r="AX609" s="14" t="s">
        <v>73</v>
      </c>
      <c r="AY609" s="172" t="s">
        <v>131</v>
      </c>
    </row>
    <row r="610" spans="2:51" s="13" customFormat="1" ht="11.25">
      <c r="B610" s="163"/>
      <c r="D610" s="164" t="s">
        <v>143</v>
      </c>
      <c r="E610" s="165" t="s">
        <v>3</v>
      </c>
      <c r="F610" s="166" t="s">
        <v>450</v>
      </c>
      <c r="H610" s="165" t="s">
        <v>3</v>
      </c>
      <c r="I610" s="167"/>
      <c r="L610" s="163"/>
      <c r="M610" s="168"/>
      <c r="N610" s="169"/>
      <c r="O610" s="169"/>
      <c r="P610" s="169"/>
      <c r="Q610" s="169"/>
      <c r="R610" s="169"/>
      <c r="S610" s="169"/>
      <c r="T610" s="170"/>
      <c r="AT610" s="165" t="s">
        <v>143</v>
      </c>
      <c r="AU610" s="165" t="s">
        <v>86</v>
      </c>
      <c r="AV610" s="13" t="s">
        <v>80</v>
      </c>
      <c r="AW610" s="13" t="s">
        <v>34</v>
      </c>
      <c r="AX610" s="13" t="s">
        <v>73</v>
      </c>
      <c r="AY610" s="165" t="s">
        <v>131</v>
      </c>
    </row>
    <row r="611" spans="2:51" s="14" customFormat="1" ht="11.25">
      <c r="B611" s="171"/>
      <c r="D611" s="164" t="s">
        <v>143</v>
      </c>
      <c r="E611" s="172" t="s">
        <v>3</v>
      </c>
      <c r="F611" s="173" t="s">
        <v>86</v>
      </c>
      <c r="H611" s="174">
        <v>2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143</v>
      </c>
      <c r="AU611" s="172" t="s">
        <v>86</v>
      </c>
      <c r="AV611" s="14" t="s">
        <v>86</v>
      </c>
      <c r="AW611" s="14" t="s">
        <v>34</v>
      </c>
      <c r="AX611" s="14" t="s">
        <v>73</v>
      </c>
      <c r="AY611" s="172" t="s">
        <v>131</v>
      </c>
    </row>
    <row r="612" spans="2:51" s="13" customFormat="1" ht="11.25">
      <c r="B612" s="163"/>
      <c r="D612" s="164" t="s">
        <v>143</v>
      </c>
      <c r="E612" s="165" t="s">
        <v>3</v>
      </c>
      <c r="F612" s="166" t="s">
        <v>452</v>
      </c>
      <c r="H612" s="165" t="s">
        <v>3</v>
      </c>
      <c r="I612" s="167"/>
      <c r="L612" s="163"/>
      <c r="M612" s="168"/>
      <c r="N612" s="169"/>
      <c r="O612" s="169"/>
      <c r="P612" s="169"/>
      <c r="Q612" s="169"/>
      <c r="R612" s="169"/>
      <c r="S612" s="169"/>
      <c r="T612" s="170"/>
      <c r="AT612" s="165" t="s">
        <v>143</v>
      </c>
      <c r="AU612" s="165" t="s">
        <v>86</v>
      </c>
      <c r="AV612" s="13" t="s">
        <v>80</v>
      </c>
      <c r="AW612" s="13" t="s">
        <v>34</v>
      </c>
      <c r="AX612" s="13" t="s">
        <v>73</v>
      </c>
      <c r="AY612" s="165" t="s">
        <v>131</v>
      </c>
    </row>
    <row r="613" spans="2:51" s="14" customFormat="1" ht="11.25">
      <c r="B613" s="171"/>
      <c r="D613" s="164" t="s">
        <v>143</v>
      </c>
      <c r="E613" s="172" t="s">
        <v>3</v>
      </c>
      <c r="F613" s="173" t="s">
        <v>86</v>
      </c>
      <c r="H613" s="174">
        <v>2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143</v>
      </c>
      <c r="AU613" s="172" t="s">
        <v>86</v>
      </c>
      <c r="AV613" s="14" t="s">
        <v>86</v>
      </c>
      <c r="AW613" s="14" t="s">
        <v>34</v>
      </c>
      <c r="AX613" s="14" t="s">
        <v>73</v>
      </c>
      <c r="AY613" s="172" t="s">
        <v>131</v>
      </c>
    </row>
    <row r="614" spans="2:51" s="13" customFormat="1" ht="11.25">
      <c r="B614" s="163"/>
      <c r="D614" s="164" t="s">
        <v>143</v>
      </c>
      <c r="E614" s="165" t="s">
        <v>3</v>
      </c>
      <c r="F614" s="166" t="s">
        <v>437</v>
      </c>
      <c r="H614" s="165" t="s">
        <v>3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143</v>
      </c>
      <c r="AU614" s="165" t="s">
        <v>86</v>
      </c>
      <c r="AV614" s="13" t="s">
        <v>80</v>
      </c>
      <c r="AW614" s="13" t="s">
        <v>34</v>
      </c>
      <c r="AX614" s="13" t="s">
        <v>73</v>
      </c>
      <c r="AY614" s="165" t="s">
        <v>131</v>
      </c>
    </row>
    <row r="615" spans="2:51" s="14" customFormat="1" ht="11.25">
      <c r="B615" s="171"/>
      <c r="D615" s="164" t="s">
        <v>143</v>
      </c>
      <c r="E615" s="172" t="s">
        <v>3</v>
      </c>
      <c r="F615" s="173" t="s">
        <v>132</v>
      </c>
      <c r="H615" s="174">
        <v>3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143</v>
      </c>
      <c r="AU615" s="172" t="s">
        <v>86</v>
      </c>
      <c r="AV615" s="14" t="s">
        <v>86</v>
      </c>
      <c r="AW615" s="14" t="s">
        <v>34</v>
      </c>
      <c r="AX615" s="14" t="s">
        <v>73</v>
      </c>
      <c r="AY615" s="172" t="s">
        <v>131</v>
      </c>
    </row>
    <row r="616" spans="2:51" s="13" customFormat="1" ht="11.25">
      <c r="B616" s="163"/>
      <c r="D616" s="164" t="s">
        <v>143</v>
      </c>
      <c r="E616" s="165" t="s">
        <v>3</v>
      </c>
      <c r="F616" s="166" t="s">
        <v>439</v>
      </c>
      <c r="H616" s="165" t="s">
        <v>3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143</v>
      </c>
      <c r="AU616" s="165" t="s">
        <v>86</v>
      </c>
      <c r="AV616" s="13" t="s">
        <v>80</v>
      </c>
      <c r="AW616" s="13" t="s">
        <v>34</v>
      </c>
      <c r="AX616" s="13" t="s">
        <v>73</v>
      </c>
      <c r="AY616" s="165" t="s">
        <v>131</v>
      </c>
    </row>
    <row r="617" spans="2:51" s="14" customFormat="1" ht="11.25">
      <c r="B617" s="171"/>
      <c r="D617" s="164" t="s">
        <v>143</v>
      </c>
      <c r="E617" s="172" t="s">
        <v>3</v>
      </c>
      <c r="F617" s="173" t="s">
        <v>86</v>
      </c>
      <c r="H617" s="174">
        <v>2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143</v>
      </c>
      <c r="AU617" s="172" t="s">
        <v>86</v>
      </c>
      <c r="AV617" s="14" t="s">
        <v>86</v>
      </c>
      <c r="AW617" s="14" t="s">
        <v>34</v>
      </c>
      <c r="AX617" s="14" t="s">
        <v>73</v>
      </c>
      <c r="AY617" s="172" t="s">
        <v>131</v>
      </c>
    </row>
    <row r="618" spans="2:51" s="15" customFormat="1" ht="11.25">
      <c r="B618" s="179"/>
      <c r="D618" s="164" t="s">
        <v>143</v>
      </c>
      <c r="E618" s="180" t="s">
        <v>3</v>
      </c>
      <c r="F618" s="181" t="s">
        <v>154</v>
      </c>
      <c r="H618" s="182">
        <v>20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143</v>
      </c>
      <c r="AU618" s="180" t="s">
        <v>86</v>
      </c>
      <c r="AV618" s="15" t="s">
        <v>132</v>
      </c>
      <c r="AW618" s="15" t="s">
        <v>34</v>
      </c>
      <c r="AX618" s="15" t="s">
        <v>73</v>
      </c>
      <c r="AY618" s="180" t="s">
        <v>131</v>
      </c>
    </row>
    <row r="619" spans="2:51" s="16" customFormat="1" ht="11.25">
      <c r="B619" s="187"/>
      <c r="D619" s="164" t="s">
        <v>143</v>
      </c>
      <c r="E619" s="188" t="s">
        <v>3</v>
      </c>
      <c r="F619" s="189" t="s">
        <v>159</v>
      </c>
      <c r="H619" s="190">
        <v>30</v>
      </c>
      <c r="I619" s="191"/>
      <c r="L619" s="187"/>
      <c r="M619" s="192"/>
      <c r="N619" s="193"/>
      <c r="O619" s="193"/>
      <c r="P619" s="193"/>
      <c r="Q619" s="193"/>
      <c r="R619" s="193"/>
      <c r="S619" s="193"/>
      <c r="T619" s="194"/>
      <c r="AT619" s="188" t="s">
        <v>143</v>
      </c>
      <c r="AU619" s="188" t="s">
        <v>86</v>
      </c>
      <c r="AV619" s="16" t="s">
        <v>139</v>
      </c>
      <c r="AW619" s="16" t="s">
        <v>34</v>
      </c>
      <c r="AX619" s="16" t="s">
        <v>80</v>
      </c>
      <c r="AY619" s="188" t="s">
        <v>131</v>
      </c>
    </row>
    <row r="620" spans="1:65" s="2" customFormat="1" ht="16.5" customHeight="1">
      <c r="A620" s="34"/>
      <c r="B620" s="144"/>
      <c r="C620" s="145" t="s">
        <v>639</v>
      </c>
      <c r="D620" s="145" t="s">
        <v>134</v>
      </c>
      <c r="E620" s="146" t="s">
        <v>640</v>
      </c>
      <c r="F620" s="147" t="s">
        <v>641</v>
      </c>
      <c r="G620" s="148" t="s">
        <v>589</v>
      </c>
      <c r="H620" s="149">
        <v>27</v>
      </c>
      <c r="I620" s="150"/>
      <c r="J620" s="151">
        <f>ROUND(I620*H620,2)</f>
        <v>0</v>
      </c>
      <c r="K620" s="147" t="s">
        <v>138</v>
      </c>
      <c r="L620" s="35"/>
      <c r="M620" s="152" t="s">
        <v>3</v>
      </c>
      <c r="N620" s="153" t="s">
        <v>45</v>
      </c>
      <c r="O620" s="55"/>
      <c r="P620" s="154">
        <f>O620*H620</f>
        <v>0</v>
      </c>
      <c r="Q620" s="154">
        <v>0</v>
      </c>
      <c r="R620" s="154">
        <f>Q620*H620</f>
        <v>0</v>
      </c>
      <c r="S620" s="154">
        <v>0.017</v>
      </c>
      <c r="T620" s="155">
        <f>S620*H620</f>
        <v>0.459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56" t="s">
        <v>354</v>
      </c>
      <c r="AT620" s="156" t="s">
        <v>134</v>
      </c>
      <c r="AU620" s="156" t="s">
        <v>86</v>
      </c>
      <c r="AY620" s="19" t="s">
        <v>131</v>
      </c>
      <c r="BE620" s="157">
        <f>IF(N620="základní",J620,0)</f>
        <v>0</v>
      </c>
      <c r="BF620" s="157">
        <f>IF(N620="snížená",J620,0)</f>
        <v>0</v>
      </c>
      <c r="BG620" s="157">
        <f>IF(N620="zákl. přenesená",J620,0)</f>
        <v>0</v>
      </c>
      <c r="BH620" s="157">
        <f>IF(N620="sníž. přenesená",J620,0)</f>
        <v>0</v>
      </c>
      <c r="BI620" s="157">
        <f>IF(N620="nulová",J620,0)</f>
        <v>0</v>
      </c>
      <c r="BJ620" s="19" t="s">
        <v>86</v>
      </c>
      <c r="BK620" s="157">
        <f>ROUND(I620*H620,2)</f>
        <v>0</v>
      </c>
      <c r="BL620" s="19" t="s">
        <v>354</v>
      </c>
      <c r="BM620" s="156" t="s">
        <v>642</v>
      </c>
    </row>
    <row r="621" spans="1:47" s="2" customFormat="1" ht="11.25">
      <c r="A621" s="34"/>
      <c r="B621" s="35"/>
      <c r="C621" s="34"/>
      <c r="D621" s="158" t="s">
        <v>141</v>
      </c>
      <c r="E621" s="34"/>
      <c r="F621" s="159" t="s">
        <v>643</v>
      </c>
      <c r="G621" s="34"/>
      <c r="H621" s="34"/>
      <c r="I621" s="160"/>
      <c r="J621" s="34"/>
      <c r="K621" s="34"/>
      <c r="L621" s="35"/>
      <c r="M621" s="161"/>
      <c r="N621" s="162"/>
      <c r="O621" s="55"/>
      <c r="P621" s="55"/>
      <c r="Q621" s="55"/>
      <c r="R621" s="55"/>
      <c r="S621" s="55"/>
      <c r="T621" s="56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9" t="s">
        <v>141</v>
      </c>
      <c r="AU621" s="19" t="s">
        <v>86</v>
      </c>
    </row>
    <row r="622" spans="2:51" s="13" customFormat="1" ht="11.25">
      <c r="B622" s="163"/>
      <c r="D622" s="164" t="s">
        <v>143</v>
      </c>
      <c r="E622" s="165" t="s">
        <v>3</v>
      </c>
      <c r="F622" s="166" t="s">
        <v>636</v>
      </c>
      <c r="H622" s="165" t="s">
        <v>3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143</v>
      </c>
      <c r="AU622" s="165" t="s">
        <v>86</v>
      </c>
      <c r="AV622" s="13" t="s">
        <v>80</v>
      </c>
      <c r="AW622" s="13" t="s">
        <v>34</v>
      </c>
      <c r="AX622" s="13" t="s">
        <v>73</v>
      </c>
      <c r="AY622" s="165" t="s">
        <v>131</v>
      </c>
    </row>
    <row r="623" spans="2:51" s="13" customFormat="1" ht="11.25">
      <c r="B623" s="163"/>
      <c r="D623" s="164" t="s">
        <v>143</v>
      </c>
      <c r="E623" s="165" t="s">
        <v>3</v>
      </c>
      <c r="F623" s="166" t="s">
        <v>144</v>
      </c>
      <c r="H623" s="165" t="s">
        <v>3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143</v>
      </c>
      <c r="AU623" s="165" t="s">
        <v>86</v>
      </c>
      <c r="AV623" s="13" t="s">
        <v>80</v>
      </c>
      <c r="AW623" s="13" t="s">
        <v>34</v>
      </c>
      <c r="AX623" s="13" t="s">
        <v>73</v>
      </c>
      <c r="AY623" s="165" t="s">
        <v>131</v>
      </c>
    </row>
    <row r="624" spans="2:51" s="13" customFormat="1" ht="11.25">
      <c r="B624" s="163"/>
      <c r="D624" s="164" t="s">
        <v>143</v>
      </c>
      <c r="E624" s="165" t="s">
        <v>3</v>
      </c>
      <c r="F624" s="166" t="s">
        <v>146</v>
      </c>
      <c r="H624" s="165" t="s">
        <v>3</v>
      </c>
      <c r="I624" s="167"/>
      <c r="L624" s="163"/>
      <c r="M624" s="168"/>
      <c r="N624" s="169"/>
      <c r="O624" s="169"/>
      <c r="P624" s="169"/>
      <c r="Q624" s="169"/>
      <c r="R624" s="169"/>
      <c r="S624" s="169"/>
      <c r="T624" s="170"/>
      <c r="AT624" s="165" t="s">
        <v>143</v>
      </c>
      <c r="AU624" s="165" t="s">
        <v>86</v>
      </c>
      <c r="AV624" s="13" t="s">
        <v>80</v>
      </c>
      <c r="AW624" s="13" t="s">
        <v>34</v>
      </c>
      <c r="AX624" s="13" t="s">
        <v>73</v>
      </c>
      <c r="AY624" s="165" t="s">
        <v>131</v>
      </c>
    </row>
    <row r="625" spans="2:51" s="13" customFormat="1" ht="11.25">
      <c r="B625" s="163"/>
      <c r="D625" s="164" t="s">
        <v>143</v>
      </c>
      <c r="E625" s="165" t="s">
        <v>3</v>
      </c>
      <c r="F625" s="166" t="s">
        <v>644</v>
      </c>
      <c r="H625" s="165" t="s">
        <v>3</v>
      </c>
      <c r="I625" s="167"/>
      <c r="L625" s="163"/>
      <c r="M625" s="168"/>
      <c r="N625" s="169"/>
      <c r="O625" s="169"/>
      <c r="P625" s="169"/>
      <c r="Q625" s="169"/>
      <c r="R625" s="169"/>
      <c r="S625" s="169"/>
      <c r="T625" s="170"/>
      <c r="AT625" s="165" t="s">
        <v>143</v>
      </c>
      <c r="AU625" s="165" t="s">
        <v>86</v>
      </c>
      <c r="AV625" s="13" t="s">
        <v>80</v>
      </c>
      <c r="AW625" s="13" t="s">
        <v>34</v>
      </c>
      <c r="AX625" s="13" t="s">
        <v>73</v>
      </c>
      <c r="AY625" s="165" t="s">
        <v>131</v>
      </c>
    </row>
    <row r="626" spans="2:51" s="14" customFormat="1" ht="11.25">
      <c r="B626" s="171"/>
      <c r="D626" s="164" t="s">
        <v>143</v>
      </c>
      <c r="E626" s="172" t="s">
        <v>3</v>
      </c>
      <c r="F626" s="173" t="s">
        <v>645</v>
      </c>
      <c r="H626" s="174">
        <v>18</v>
      </c>
      <c r="I626" s="175"/>
      <c r="L626" s="171"/>
      <c r="M626" s="176"/>
      <c r="N626" s="177"/>
      <c r="O626" s="177"/>
      <c r="P626" s="177"/>
      <c r="Q626" s="177"/>
      <c r="R626" s="177"/>
      <c r="S626" s="177"/>
      <c r="T626" s="178"/>
      <c r="AT626" s="172" t="s">
        <v>143</v>
      </c>
      <c r="AU626" s="172" t="s">
        <v>86</v>
      </c>
      <c r="AV626" s="14" t="s">
        <v>86</v>
      </c>
      <c r="AW626" s="14" t="s">
        <v>34</v>
      </c>
      <c r="AX626" s="14" t="s">
        <v>73</v>
      </c>
      <c r="AY626" s="172" t="s">
        <v>131</v>
      </c>
    </row>
    <row r="627" spans="2:51" s="15" customFormat="1" ht="11.25">
      <c r="B627" s="179"/>
      <c r="D627" s="164" t="s">
        <v>143</v>
      </c>
      <c r="E627" s="180" t="s">
        <v>3</v>
      </c>
      <c r="F627" s="181" t="s">
        <v>154</v>
      </c>
      <c r="H627" s="182">
        <v>18</v>
      </c>
      <c r="I627" s="183"/>
      <c r="L627" s="179"/>
      <c r="M627" s="184"/>
      <c r="N627" s="185"/>
      <c r="O627" s="185"/>
      <c r="P627" s="185"/>
      <c r="Q627" s="185"/>
      <c r="R627" s="185"/>
      <c r="S627" s="185"/>
      <c r="T627" s="186"/>
      <c r="AT627" s="180" t="s">
        <v>143</v>
      </c>
      <c r="AU627" s="180" t="s">
        <v>86</v>
      </c>
      <c r="AV627" s="15" t="s">
        <v>132</v>
      </c>
      <c r="AW627" s="15" t="s">
        <v>34</v>
      </c>
      <c r="AX627" s="15" t="s">
        <v>73</v>
      </c>
      <c r="AY627" s="180" t="s">
        <v>131</v>
      </c>
    </row>
    <row r="628" spans="2:51" s="13" customFormat="1" ht="11.25">
      <c r="B628" s="163"/>
      <c r="D628" s="164" t="s">
        <v>143</v>
      </c>
      <c r="E628" s="165" t="s">
        <v>3</v>
      </c>
      <c r="F628" s="166" t="s">
        <v>638</v>
      </c>
      <c r="H628" s="165" t="s">
        <v>3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143</v>
      </c>
      <c r="AU628" s="165" t="s">
        <v>86</v>
      </c>
      <c r="AV628" s="13" t="s">
        <v>80</v>
      </c>
      <c r="AW628" s="13" t="s">
        <v>34</v>
      </c>
      <c r="AX628" s="13" t="s">
        <v>73</v>
      </c>
      <c r="AY628" s="165" t="s">
        <v>131</v>
      </c>
    </row>
    <row r="629" spans="2:51" s="13" customFormat="1" ht="11.25">
      <c r="B629" s="163"/>
      <c r="D629" s="164" t="s">
        <v>143</v>
      </c>
      <c r="E629" s="165" t="s">
        <v>3</v>
      </c>
      <c r="F629" s="166" t="s">
        <v>169</v>
      </c>
      <c r="H629" s="165" t="s">
        <v>3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143</v>
      </c>
      <c r="AU629" s="165" t="s">
        <v>86</v>
      </c>
      <c r="AV629" s="13" t="s">
        <v>80</v>
      </c>
      <c r="AW629" s="13" t="s">
        <v>34</v>
      </c>
      <c r="AX629" s="13" t="s">
        <v>73</v>
      </c>
      <c r="AY629" s="165" t="s">
        <v>131</v>
      </c>
    </row>
    <row r="630" spans="2:51" s="13" customFormat="1" ht="11.25">
      <c r="B630" s="163"/>
      <c r="D630" s="164" t="s">
        <v>143</v>
      </c>
      <c r="E630" s="165" t="s">
        <v>3</v>
      </c>
      <c r="F630" s="166" t="s">
        <v>171</v>
      </c>
      <c r="H630" s="165" t="s">
        <v>3</v>
      </c>
      <c r="I630" s="167"/>
      <c r="L630" s="163"/>
      <c r="M630" s="168"/>
      <c r="N630" s="169"/>
      <c r="O630" s="169"/>
      <c r="P630" s="169"/>
      <c r="Q630" s="169"/>
      <c r="R630" s="169"/>
      <c r="S630" s="169"/>
      <c r="T630" s="170"/>
      <c r="AT630" s="165" t="s">
        <v>143</v>
      </c>
      <c r="AU630" s="165" t="s">
        <v>86</v>
      </c>
      <c r="AV630" s="13" t="s">
        <v>80</v>
      </c>
      <c r="AW630" s="13" t="s">
        <v>34</v>
      </c>
      <c r="AX630" s="13" t="s">
        <v>73</v>
      </c>
      <c r="AY630" s="165" t="s">
        <v>131</v>
      </c>
    </row>
    <row r="631" spans="2:51" s="13" customFormat="1" ht="11.25">
      <c r="B631" s="163"/>
      <c r="D631" s="164" t="s">
        <v>143</v>
      </c>
      <c r="E631" s="165" t="s">
        <v>3</v>
      </c>
      <c r="F631" s="166" t="s">
        <v>646</v>
      </c>
      <c r="H631" s="165" t="s">
        <v>3</v>
      </c>
      <c r="I631" s="167"/>
      <c r="L631" s="163"/>
      <c r="M631" s="168"/>
      <c r="N631" s="169"/>
      <c r="O631" s="169"/>
      <c r="P631" s="169"/>
      <c r="Q631" s="169"/>
      <c r="R631" s="169"/>
      <c r="S631" s="169"/>
      <c r="T631" s="170"/>
      <c r="AT631" s="165" t="s">
        <v>143</v>
      </c>
      <c r="AU631" s="165" t="s">
        <v>86</v>
      </c>
      <c r="AV631" s="13" t="s">
        <v>80</v>
      </c>
      <c r="AW631" s="13" t="s">
        <v>34</v>
      </c>
      <c r="AX631" s="13" t="s">
        <v>73</v>
      </c>
      <c r="AY631" s="165" t="s">
        <v>131</v>
      </c>
    </row>
    <row r="632" spans="2:51" s="14" customFormat="1" ht="11.25">
      <c r="B632" s="171"/>
      <c r="D632" s="164" t="s">
        <v>143</v>
      </c>
      <c r="E632" s="172" t="s">
        <v>3</v>
      </c>
      <c r="F632" s="173" t="s">
        <v>647</v>
      </c>
      <c r="H632" s="174">
        <v>9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2" t="s">
        <v>143</v>
      </c>
      <c r="AU632" s="172" t="s">
        <v>86</v>
      </c>
      <c r="AV632" s="14" t="s">
        <v>86</v>
      </c>
      <c r="AW632" s="14" t="s">
        <v>34</v>
      </c>
      <c r="AX632" s="14" t="s">
        <v>73</v>
      </c>
      <c r="AY632" s="172" t="s">
        <v>131</v>
      </c>
    </row>
    <row r="633" spans="2:51" s="15" customFormat="1" ht="11.25">
      <c r="B633" s="179"/>
      <c r="D633" s="164" t="s">
        <v>143</v>
      </c>
      <c r="E633" s="180" t="s">
        <v>3</v>
      </c>
      <c r="F633" s="181" t="s">
        <v>154</v>
      </c>
      <c r="H633" s="182">
        <v>9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143</v>
      </c>
      <c r="AU633" s="180" t="s">
        <v>86</v>
      </c>
      <c r="AV633" s="15" t="s">
        <v>132</v>
      </c>
      <c r="AW633" s="15" t="s">
        <v>34</v>
      </c>
      <c r="AX633" s="15" t="s">
        <v>73</v>
      </c>
      <c r="AY633" s="180" t="s">
        <v>131</v>
      </c>
    </row>
    <row r="634" spans="2:51" s="16" customFormat="1" ht="11.25">
      <c r="B634" s="187"/>
      <c r="D634" s="164" t="s">
        <v>143</v>
      </c>
      <c r="E634" s="188" t="s">
        <v>3</v>
      </c>
      <c r="F634" s="189" t="s">
        <v>159</v>
      </c>
      <c r="H634" s="190">
        <v>27</v>
      </c>
      <c r="I634" s="191"/>
      <c r="L634" s="187"/>
      <c r="M634" s="192"/>
      <c r="N634" s="193"/>
      <c r="O634" s="193"/>
      <c r="P634" s="193"/>
      <c r="Q634" s="193"/>
      <c r="R634" s="193"/>
      <c r="S634" s="193"/>
      <c r="T634" s="194"/>
      <c r="AT634" s="188" t="s">
        <v>143</v>
      </c>
      <c r="AU634" s="188" t="s">
        <v>86</v>
      </c>
      <c r="AV634" s="16" t="s">
        <v>139</v>
      </c>
      <c r="AW634" s="16" t="s">
        <v>34</v>
      </c>
      <c r="AX634" s="16" t="s">
        <v>80</v>
      </c>
      <c r="AY634" s="188" t="s">
        <v>131</v>
      </c>
    </row>
    <row r="635" spans="1:65" s="2" customFormat="1" ht="16.5" customHeight="1">
      <c r="A635" s="34"/>
      <c r="B635" s="144"/>
      <c r="C635" s="145" t="s">
        <v>648</v>
      </c>
      <c r="D635" s="145" t="s">
        <v>134</v>
      </c>
      <c r="E635" s="146" t="s">
        <v>649</v>
      </c>
      <c r="F635" s="147" t="s">
        <v>650</v>
      </c>
      <c r="G635" s="148" t="s">
        <v>589</v>
      </c>
      <c r="H635" s="149">
        <v>24</v>
      </c>
      <c r="I635" s="150"/>
      <c r="J635" s="151">
        <f>ROUND(I635*H635,2)</f>
        <v>0</v>
      </c>
      <c r="K635" s="147" t="s">
        <v>138</v>
      </c>
      <c r="L635" s="35"/>
      <c r="M635" s="152" t="s">
        <v>3</v>
      </c>
      <c r="N635" s="153" t="s">
        <v>45</v>
      </c>
      <c r="O635" s="55"/>
      <c r="P635" s="154">
        <f>O635*H635</f>
        <v>0</v>
      </c>
      <c r="Q635" s="154">
        <v>0</v>
      </c>
      <c r="R635" s="154">
        <f>Q635*H635</f>
        <v>0</v>
      </c>
      <c r="S635" s="154">
        <v>0.003</v>
      </c>
      <c r="T635" s="155">
        <f>S635*H635</f>
        <v>0.07200000000000001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56" t="s">
        <v>354</v>
      </c>
      <c r="AT635" s="156" t="s">
        <v>134</v>
      </c>
      <c r="AU635" s="156" t="s">
        <v>86</v>
      </c>
      <c r="AY635" s="19" t="s">
        <v>131</v>
      </c>
      <c r="BE635" s="157">
        <f>IF(N635="základní",J635,0)</f>
        <v>0</v>
      </c>
      <c r="BF635" s="157">
        <f>IF(N635="snížená",J635,0)</f>
        <v>0</v>
      </c>
      <c r="BG635" s="157">
        <f>IF(N635="zákl. přenesená",J635,0)</f>
        <v>0</v>
      </c>
      <c r="BH635" s="157">
        <f>IF(N635="sníž. přenesená",J635,0)</f>
        <v>0</v>
      </c>
      <c r="BI635" s="157">
        <f>IF(N635="nulová",J635,0)</f>
        <v>0</v>
      </c>
      <c r="BJ635" s="19" t="s">
        <v>86</v>
      </c>
      <c r="BK635" s="157">
        <f>ROUND(I635*H635,2)</f>
        <v>0</v>
      </c>
      <c r="BL635" s="19" t="s">
        <v>354</v>
      </c>
      <c r="BM635" s="156" t="s">
        <v>651</v>
      </c>
    </row>
    <row r="636" spans="1:47" s="2" customFormat="1" ht="11.25">
      <c r="A636" s="34"/>
      <c r="B636" s="35"/>
      <c r="C636" s="34"/>
      <c r="D636" s="158" t="s">
        <v>141</v>
      </c>
      <c r="E636" s="34"/>
      <c r="F636" s="159" t="s">
        <v>652</v>
      </c>
      <c r="G636" s="34"/>
      <c r="H636" s="34"/>
      <c r="I636" s="160"/>
      <c r="J636" s="34"/>
      <c r="K636" s="34"/>
      <c r="L636" s="35"/>
      <c r="M636" s="161"/>
      <c r="N636" s="162"/>
      <c r="O636" s="55"/>
      <c r="P636" s="55"/>
      <c r="Q636" s="55"/>
      <c r="R636" s="55"/>
      <c r="S636" s="55"/>
      <c r="T636" s="56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9" t="s">
        <v>141</v>
      </c>
      <c r="AU636" s="19" t="s">
        <v>86</v>
      </c>
    </row>
    <row r="637" spans="2:51" s="13" customFormat="1" ht="11.25">
      <c r="B637" s="163"/>
      <c r="D637" s="164" t="s">
        <v>143</v>
      </c>
      <c r="E637" s="165" t="s">
        <v>3</v>
      </c>
      <c r="F637" s="166" t="s">
        <v>653</v>
      </c>
      <c r="H637" s="165" t="s">
        <v>3</v>
      </c>
      <c r="I637" s="167"/>
      <c r="L637" s="163"/>
      <c r="M637" s="168"/>
      <c r="N637" s="169"/>
      <c r="O637" s="169"/>
      <c r="P637" s="169"/>
      <c r="Q637" s="169"/>
      <c r="R637" s="169"/>
      <c r="S637" s="169"/>
      <c r="T637" s="170"/>
      <c r="AT637" s="165" t="s">
        <v>143</v>
      </c>
      <c r="AU637" s="165" t="s">
        <v>86</v>
      </c>
      <c r="AV637" s="13" t="s">
        <v>80</v>
      </c>
      <c r="AW637" s="13" t="s">
        <v>34</v>
      </c>
      <c r="AX637" s="13" t="s">
        <v>73</v>
      </c>
      <c r="AY637" s="165" t="s">
        <v>131</v>
      </c>
    </row>
    <row r="638" spans="2:51" s="13" customFormat="1" ht="11.25">
      <c r="B638" s="163"/>
      <c r="D638" s="164" t="s">
        <v>143</v>
      </c>
      <c r="E638" s="165" t="s">
        <v>3</v>
      </c>
      <c r="F638" s="166" t="s">
        <v>144</v>
      </c>
      <c r="H638" s="165" t="s">
        <v>3</v>
      </c>
      <c r="I638" s="167"/>
      <c r="L638" s="163"/>
      <c r="M638" s="168"/>
      <c r="N638" s="169"/>
      <c r="O638" s="169"/>
      <c r="P638" s="169"/>
      <c r="Q638" s="169"/>
      <c r="R638" s="169"/>
      <c r="S638" s="169"/>
      <c r="T638" s="170"/>
      <c r="AT638" s="165" t="s">
        <v>143</v>
      </c>
      <c r="AU638" s="165" t="s">
        <v>86</v>
      </c>
      <c r="AV638" s="13" t="s">
        <v>80</v>
      </c>
      <c r="AW638" s="13" t="s">
        <v>34</v>
      </c>
      <c r="AX638" s="13" t="s">
        <v>73</v>
      </c>
      <c r="AY638" s="165" t="s">
        <v>131</v>
      </c>
    </row>
    <row r="639" spans="2:51" s="14" customFormat="1" ht="11.25">
      <c r="B639" s="171"/>
      <c r="D639" s="164" t="s">
        <v>143</v>
      </c>
      <c r="E639" s="172" t="s">
        <v>3</v>
      </c>
      <c r="F639" s="173" t="s">
        <v>654</v>
      </c>
      <c r="H639" s="174">
        <v>4</v>
      </c>
      <c r="I639" s="175"/>
      <c r="L639" s="171"/>
      <c r="M639" s="176"/>
      <c r="N639" s="177"/>
      <c r="O639" s="177"/>
      <c r="P639" s="177"/>
      <c r="Q639" s="177"/>
      <c r="R639" s="177"/>
      <c r="S639" s="177"/>
      <c r="T639" s="178"/>
      <c r="AT639" s="172" t="s">
        <v>143</v>
      </c>
      <c r="AU639" s="172" t="s">
        <v>86</v>
      </c>
      <c r="AV639" s="14" t="s">
        <v>86</v>
      </c>
      <c r="AW639" s="14" t="s">
        <v>34</v>
      </c>
      <c r="AX639" s="14" t="s">
        <v>73</v>
      </c>
      <c r="AY639" s="172" t="s">
        <v>131</v>
      </c>
    </row>
    <row r="640" spans="2:51" s="13" customFormat="1" ht="11.25">
      <c r="B640" s="163"/>
      <c r="D640" s="164" t="s">
        <v>143</v>
      </c>
      <c r="E640" s="165" t="s">
        <v>3</v>
      </c>
      <c r="F640" s="166" t="s">
        <v>169</v>
      </c>
      <c r="H640" s="165" t="s">
        <v>3</v>
      </c>
      <c r="I640" s="167"/>
      <c r="L640" s="163"/>
      <c r="M640" s="168"/>
      <c r="N640" s="169"/>
      <c r="O640" s="169"/>
      <c r="P640" s="169"/>
      <c r="Q640" s="169"/>
      <c r="R640" s="169"/>
      <c r="S640" s="169"/>
      <c r="T640" s="170"/>
      <c r="AT640" s="165" t="s">
        <v>143</v>
      </c>
      <c r="AU640" s="165" t="s">
        <v>86</v>
      </c>
      <c r="AV640" s="13" t="s">
        <v>80</v>
      </c>
      <c r="AW640" s="13" t="s">
        <v>34</v>
      </c>
      <c r="AX640" s="13" t="s">
        <v>73</v>
      </c>
      <c r="AY640" s="165" t="s">
        <v>131</v>
      </c>
    </row>
    <row r="641" spans="2:51" s="14" customFormat="1" ht="11.25">
      <c r="B641" s="171"/>
      <c r="D641" s="164" t="s">
        <v>143</v>
      </c>
      <c r="E641" s="172" t="s">
        <v>3</v>
      </c>
      <c r="F641" s="173" t="s">
        <v>655</v>
      </c>
      <c r="H641" s="174">
        <v>20</v>
      </c>
      <c r="I641" s="175"/>
      <c r="L641" s="171"/>
      <c r="M641" s="176"/>
      <c r="N641" s="177"/>
      <c r="O641" s="177"/>
      <c r="P641" s="177"/>
      <c r="Q641" s="177"/>
      <c r="R641" s="177"/>
      <c r="S641" s="177"/>
      <c r="T641" s="178"/>
      <c r="AT641" s="172" t="s">
        <v>143</v>
      </c>
      <c r="AU641" s="172" t="s">
        <v>86</v>
      </c>
      <c r="AV641" s="14" t="s">
        <v>86</v>
      </c>
      <c r="AW641" s="14" t="s">
        <v>34</v>
      </c>
      <c r="AX641" s="14" t="s">
        <v>73</v>
      </c>
      <c r="AY641" s="172" t="s">
        <v>131</v>
      </c>
    </row>
    <row r="642" spans="2:51" s="16" customFormat="1" ht="11.25">
      <c r="B642" s="187"/>
      <c r="D642" s="164" t="s">
        <v>143</v>
      </c>
      <c r="E642" s="188" t="s">
        <v>3</v>
      </c>
      <c r="F642" s="189" t="s">
        <v>159</v>
      </c>
      <c r="H642" s="190">
        <v>24</v>
      </c>
      <c r="I642" s="191"/>
      <c r="L642" s="187"/>
      <c r="M642" s="192"/>
      <c r="N642" s="193"/>
      <c r="O642" s="193"/>
      <c r="P642" s="193"/>
      <c r="Q642" s="193"/>
      <c r="R642" s="193"/>
      <c r="S642" s="193"/>
      <c r="T642" s="194"/>
      <c r="AT642" s="188" t="s">
        <v>143</v>
      </c>
      <c r="AU642" s="188" t="s">
        <v>86</v>
      </c>
      <c r="AV642" s="16" t="s">
        <v>139</v>
      </c>
      <c r="AW642" s="16" t="s">
        <v>34</v>
      </c>
      <c r="AX642" s="16" t="s">
        <v>80</v>
      </c>
      <c r="AY642" s="188" t="s">
        <v>131</v>
      </c>
    </row>
    <row r="643" spans="1:65" s="2" customFormat="1" ht="21.75" customHeight="1">
      <c r="A643" s="34"/>
      <c r="B643" s="144"/>
      <c r="C643" s="145" t="s">
        <v>656</v>
      </c>
      <c r="D643" s="145" t="s">
        <v>134</v>
      </c>
      <c r="E643" s="146" t="s">
        <v>657</v>
      </c>
      <c r="F643" s="147" t="s">
        <v>658</v>
      </c>
      <c r="G643" s="148" t="s">
        <v>589</v>
      </c>
      <c r="H643" s="149">
        <v>19</v>
      </c>
      <c r="I643" s="150"/>
      <c r="J643" s="151">
        <f>ROUND(I643*H643,2)</f>
        <v>0</v>
      </c>
      <c r="K643" s="147" t="s">
        <v>138</v>
      </c>
      <c r="L643" s="35"/>
      <c r="M643" s="152" t="s">
        <v>3</v>
      </c>
      <c r="N643" s="153" t="s">
        <v>45</v>
      </c>
      <c r="O643" s="55"/>
      <c r="P643" s="154">
        <f>O643*H643</f>
        <v>0</v>
      </c>
      <c r="Q643" s="154">
        <v>0</v>
      </c>
      <c r="R643" s="154">
        <f>Q643*H643</f>
        <v>0</v>
      </c>
      <c r="S643" s="154">
        <v>0.005</v>
      </c>
      <c r="T643" s="155">
        <f>S643*H643</f>
        <v>0.095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6" t="s">
        <v>354</v>
      </c>
      <c r="AT643" s="156" t="s">
        <v>134</v>
      </c>
      <c r="AU643" s="156" t="s">
        <v>86</v>
      </c>
      <c r="AY643" s="19" t="s">
        <v>131</v>
      </c>
      <c r="BE643" s="157">
        <f>IF(N643="základní",J643,0)</f>
        <v>0</v>
      </c>
      <c r="BF643" s="157">
        <f>IF(N643="snížená",J643,0)</f>
        <v>0</v>
      </c>
      <c r="BG643" s="157">
        <f>IF(N643="zákl. přenesená",J643,0)</f>
        <v>0</v>
      </c>
      <c r="BH643" s="157">
        <f>IF(N643="sníž. přenesená",J643,0)</f>
        <v>0</v>
      </c>
      <c r="BI643" s="157">
        <f>IF(N643="nulová",J643,0)</f>
        <v>0</v>
      </c>
      <c r="BJ643" s="19" t="s">
        <v>86</v>
      </c>
      <c r="BK643" s="157">
        <f>ROUND(I643*H643,2)</f>
        <v>0</v>
      </c>
      <c r="BL643" s="19" t="s">
        <v>354</v>
      </c>
      <c r="BM643" s="156" t="s">
        <v>659</v>
      </c>
    </row>
    <row r="644" spans="1:47" s="2" customFormat="1" ht="11.25">
      <c r="A644" s="34"/>
      <c r="B644" s="35"/>
      <c r="C644" s="34"/>
      <c r="D644" s="158" t="s">
        <v>141</v>
      </c>
      <c r="E644" s="34"/>
      <c r="F644" s="159" t="s">
        <v>660</v>
      </c>
      <c r="G644" s="34"/>
      <c r="H644" s="34"/>
      <c r="I644" s="160"/>
      <c r="J644" s="34"/>
      <c r="K644" s="34"/>
      <c r="L644" s="35"/>
      <c r="M644" s="161"/>
      <c r="N644" s="162"/>
      <c r="O644" s="55"/>
      <c r="P644" s="55"/>
      <c r="Q644" s="55"/>
      <c r="R644" s="55"/>
      <c r="S644" s="55"/>
      <c r="T644" s="56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T644" s="19" t="s">
        <v>141</v>
      </c>
      <c r="AU644" s="19" t="s">
        <v>86</v>
      </c>
    </row>
    <row r="645" spans="2:51" s="13" customFormat="1" ht="11.25">
      <c r="B645" s="163"/>
      <c r="D645" s="164" t="s">
        <v>143</v>
      </c>
      <c r="E645" s="165" t="s">
        <v>3</v>
      </c>
      <c r="F645" s="166" t="s">
        <v>144</v>
      </c>
      <c r="H645" s="165" t="s">
        <v>3</v>
      </c>
      <c r="I645" s="167"/>
      <c r="L645" s="163"/>
      <c r="M645" s="168"/>
      <c r="N645" s="169"/>
      <c r="O645" s="169"/>
      <c r="P645" s="169"/>
      <c r="Q645" s="169"/>
      <c r="R645" s="169"/>
      <c r="S645" s="169"/>
      <c r="T645" s="170"/>
      <c r="AT645" s="165" t="s">
        <v>143</v>
      </c>
      <c r="AU645" s="165" t="s">
        <v>86</v>
      </c>
      <c r="AV645" s="13" t="s">
        <v>80</v>
      </c>
      <c r="AW645" s="13" t="s">
        <v>34</v>
      </c>
      <c r="AX645" s="13" t="s">
        <v>73</v>
      </c>
      <c r="AY645" s="165" t="s">
        <v>131</v>
      </c>
    </row>
    <row r="646" spans="2:51" s="14" customFormat="1" ht="11.25">
      <c r="B646" s="171"/>
      <c r="D646" s="164" t="s">
        <v>143</v>
      </c>
      <c r="E646" s="172" t="s">
        <v>3</v>
      </c>
      <c r="F646" s="173" t="s">
        <v>661</v>
      </c>
      <c r="H646" s="174">
        <v>10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2" t="s">
        <v>143</v>
      </c>
      <c r="AU646" s="172" t="s">
        <v>86</v>
      </c>
      <c r="AV646" s="14" t="s">
        <v>86</v>
      </c>
      <c r="AW646" s="14" t="s">
        <v>34</v>
      </c>
      <c r="AX646" s="14" t="s">
        <v>73</v>
      </c>
      <c r="AY646" s="172" t="s">
        <v>131</v>
      </c>
    </row>
    <row r="647" spans="2:51" s="13" customFormat="1" ht="11.25">
      <c r="B647" s="163"/>
      <c r="D647" s="164" t="s">
        <v>143</v>
      </c>
      <c r="E647" s="165" t="s">
        <v>3</v>
      </c>
      <c r="F647" s="166" t="s">
        <v>169</v>
      </c>
      <c r="H647" s="165" t="s">
        <v>3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143</v>
      </c>
      <c r="AU647" s="165" t="s">
        <v>86</v>
      </c>
      <c r="AV647" s="13" t="s">
        <v>80</v>
      </c>
      <c r="AW647" s="13" t="s">
        <v>34</v>
      </c>
      <c r="AX647" s="13" t="s">
        <v>73</v>
      </c>
      <c r="AY647" s="165" t="s">
        <v>131</v>
      </c>
    </row>
    <row r="648" spans="2:51" s="14" customFormat="1" ht="11.25">
      <c r="B648" s="171"/>
      <c r="D648" s="164" t="s">
        <v>143</v>
      </c>
      <c r="E648" s="172" t="s">
        <v>3</v>
      </c>
      <c r="F648" s="173" t="s">
        <v>647</v>
      </c>
      <c r="H648" s="174">
        <v>9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2" t="s">
        <v>143</v>
      </c>
      <c r="AU648" s="172" t="s">
        <v>86</v>
      </c>
      <c r="AV648" s="14" t="s">
        <v>86</v>
      </c>
      <c r="AW648" s="14" t="s">
        <v>34</v>
      </c>
      <c r="AX648" s="14" t="s">
        <v>73</v>
      </c>
      <c r="AY648" s="172" t="s">
        <v>131</v>
      </c>
    </row>
    <row r="649" spans="2:51" s="16" customFormat="1" ht="11.25">
      <c r="B649" s="187"/>
      <c r="D649" s="164" t="s">
        <v>143</v>
      </c>
      <c r="E649" s="188" t="s">
        <v>3</v>
      </c>
      <c r="F649" s="189" t="s">
        <v>159</v>
      </c>
      <c r="H649" s="190">
        <v>19</v>
      </c>
      <c r="I649" s="191"/>
      <c r="L649" s="187"/>
      <c r="M649" s="192"/>
      <c r="N649" s="193"/>
      <c r="O649" s="193"/>
      <c r="P649" s="193"/>
      <c r="Q649" s="193"/>
      <c r="R649" s="193"/>
      <c r="S649" s="193"/>
      <c r="T649" s="194"/>
      <c r="AT649" s="188" t="s">
        <v>143</v>
      </c>
      <c r="AU649" s="188" t="s">
        <v>86</v>
      </c>
      <c r="AV649" s="16" t="s">
        <v>139</v>
      </c>
      <c r="AW649" s="16" t="s">
        <v>34</v>
      </c>
      <c r="AX649" s="16" t="s">
        <v>80</v>
      </c>
      <c r="AY649" s="188" t="s">
        <v>131</v>
      </c>
    </row>
    <row r="650" spans="1:65" s="2" customFormat="1" ht="16.5" customHeight="1">
      <c r="A650" s="34"/>
      <c r="B650" s="144"/>
      <c r="C650" s="145" t="s">
        <v>662</v>
      </c>
      <c r="D650" s="145" t="s">
        <v>134</v>
      </c>
      <c r="E650" s="146" t="s">
        <v>663</v>
      </c>
      <c r="F650" s="147" t="s">
        <v>664</v>
      </c>
      <c r="G650" s="148" t="s">
        <v>589</v>
      </c>
      <c r="H650" s="149">
        <v>2</v>
      </c>
      <c r="I650" s="150"/>
      <c r="J650" s="151">
        <f>ROUND(I650*H650,2)</f>
        <v>0</v>
      </c>
      <c r="K650" s="147" t="s">
        <v>138</v>
      </c>
      <c r="L650" s="35"/>
      <c r="M650" s="152" t="s">
        <v>3</v>
      </c>
      <c r="N650" s="153" t="s">
        <v>45</v>
      </c>
      <c r="O650" s="55"/>
      <c r="P650" s="154">
        <f>O650*H650</f>
        <v>0</v>
      </c>
      <c r="Q650" s="154">
        <v>0</v>
      </c>
      <c r="R650" s="154">
        <f>Q650*H650</f>
        <v>0</v>
      </c>
      <c r="S650" s="154">
        <v>0.028</v>
      </c>
      <c r="T650" s="155">
        <f>S650*H650</f>
        <v>0.056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56" t="s">
        <v>354</v>
      </c>
      <c r="AT650" s="156" t="s">
        <v>134</v>
      </c>
      <c r="AU650" s="156" t="s">
        <v>86</v>
      </c>
      <c r="AY650" s="19" t="s">
        <v>131</v>
      </c>
      <c r="BE650" s="157">
        <f>IF(N650="základní",J650,0)</f>
        <v>0</v>
      </c>
      <c r="BF650" s="157">
        <f>IF(N650="snížená",J650,0)</f>
        <v>0</v>
      </c>
      <c r="BG650" s="157">
        <f>IF(N650="zákl. přenesená",J650,0)</f>
        <v>0</v>
      </c>
      <c r="BH650" s="157">
        <f>IF(N650="sníž. přenesená",J650,0)</f>
        <v>0</v>
      </c>
      <c r="BI650" s="157">
        <f>IF(N650="nulová",J650,0)</f>
        <v>0</v>
      </c>
      <c r="BJ650" s="19" t="s">
        <v>86</v>
      </c>
      <c r="BK650" s="157">
        <f>ROUND(I650*H650,2)</f>
        <v>0</v>
      </c>
      <c r="BL650" s="19" t="s">
        <v>354</v>
      </c>
      <c r="BM650" s="156" t="s">
        <v>665</v>
      </c>
    </row>
    <row r="651" spans="1:47" s="2" customFormat="1" ht="11.25">
      <c r="A651" s="34"/>
      <c r="B651" s="35"/>
      <c r="C651" s="34"/>
      <c r="D651" s="158" t="s">
        <v>141</v>
      </c>
      <c r="E651" s="34"/>
      <c r="F651" s="159" t="s">
        <v>666</v>
      </c>
      <c r="G651" s="34"/>
      <c r="H651" s="34"/>
      <c r="I651" s="160"/>
      <c r="J651" s="34"/>
      <c r="K651" s="34"/>
      <c r="L651" s="35"/>
      <c r="M651" s="161"/>
      <c r="N651" s="162"/>
      <c r="O651" s="55"/>
      <c r="P651" s="55"/>
      <c r="Q651" s="55"/>
      <c r="R651" s="55"/>
      <c r="S651" s="55"/>
      <c r="T651" s="56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9" t="s">
        <v>141</v>
      </c>
      <c r="AU651" s="19" t="s">
        <v>86</v>
      </c>
    </row>
    <row r="652" spans="2:51" s="13" customFormat="1" ht="11.25">
      <c r="B652" s="163"/>
      <c r="D652" s="164" t="s">
        <v>143</v>
      </c>
      <c r="E652" s="165" t="s">
        <v>3</v>
      </c>
      <c r="F652" s="166" t="s">
        <v>667</v>
      </c>
      <c r="H652" s="165" t="s">
        <v>3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143</v>
      </c>
      <c r="AU652" s="165" t="s">
        <v>86</v>
      </c>
      <c r="AV652" s="13" t="s">
        <v>80</v>
      </c>
      <c r="AW652" s="13" t="s">
        <v>34</v>
      </c>
      <c r="AX652" s="13" t="s">
        <v>73</v>
      </c>
      <c r="AY652" s="165" t="s">
        <v>131</v>
      </c>
    </row>
    <row r="653" spans="2:51" s="13" customFormat="1" ht="11.25">
      <c r="B653" s="163"/>
      <c r="D653" s="164" t="s">
        <v>143</v>
      </c>
      <c r="E653" s="165" t="s">
        <v>3</v>
      </c>
      <c r="F653" s="166" t="s">
        <v>144</v>
      </c>
      <c r="H653" s="165" t="s">
        <v>3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5" t="s">
        <v>143</v>
      </c>
      <c r="AU653" s="165" t="s">
        <v>86</v>
      </c>
      <c r="AV653" s="13" t="s">
        <v>80</v>
      </c>
      <c r="AW653" s="13" t="s">
        <v>34</v>
      </c>
      <c r="AX653" s="13" t="s">
        <v>73</v>
      </c>
      <c r="AY653" s="165" t="s">
        <v>131</v>
      </c>
    </row>
    <row r="654" spans="2:51" s="13" customFormat="1" ht="11.25">
      <c r="B654" s="163"/>
      <c r="D654" s="164" t="s">
        <v>143</v>
      </c>
      <c r="E654" s="165" t="s">
        <v>3</v>
      </c>
      <c r="F654" s="166" t="s">
        <v>156</v>
      </c>
      <c r="H654" s="165" t="s">
        <v>3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143</v>
      </c>
      <c r="AU654" s="165" t="s">
        <v>86</v>
      </c>
      <c r="AV654" s="13" t="s">
        <v>80</v>
      </c>
      <c r="AW654" s="13" t="s">
        <v>34</v>
      </c>
      <c r="AX654" s="13" t="s">
        <v>73</v>
      </c>
      <c r="AY654" s="165" t="s">
        <v>131</v>
      </c>
    </row>
    <row r="655" spans="2:51" s="13" customFormat="1" ht="11.25">
      <c r="B655" s="163"/>
      <c r="D655" s="164" t="s">
        <v>143</v>
      </c>
      <c r="E655" s="165" t="s">
        <v>3</v>
      </c>
      <c r="F655" s="166" t="s">
        <v>157</v>
      </c>
      <c r="H655" s="165" t="s">
        <v>3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143</v>
      </c>
      <c r="AU655" s="165" t="s">
        <v>86</v>
      </c>
      <c r="AV655" s="13" t="s">
        <v>80</v>
      </c>
      <c r="AW655" s="13" t="s">
        <v>34</v>
      </c>
      <c r="AX655" s="13" t="s">
        <v>73</v>
      </c>
      <c r="AY655" s="165" t="s">
        <v>131</v>
      </c>
    </row>
    <row r="656" spans="2:51" s="14" customFormat="1" ht="11.25">
      <c r="B656" s="171"/>
      <c r="D656" s="164" t="s">
        <v>143</v>
      </c>
      <c r="E656" s="172" t="s">
        <v>3</v>
      </c>
      <c r="F656" s="173" t="s">
        <v>637</v>
      </c>
      <c r="H656" s="174">
        <v>2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143</v>
      </c>
      <c r="AU656" s="172" t="s">
        <v>86</v>
      </c>
      <c r="AV656" s="14" t="s">
        <v>86</v>
      </c>
      <c r="AW656" s="14" t="s">
        <v>34</v>
      </c>
      <c r="AX656" s="14" t="s">
        <v>80</v>
      </c>
      <c r="AY656" s="172" t="s">
        <v>131</v>
      </c>
    </row>
    <row r="657" spans="1:65" s="2" customFormat="1" ht="24" customHeight="1">
      <c r="A657" s="34"/>
      <c r="B657" s="144"/>
      <c r="C657" s="145" t="s">
        <v>668</v>
      </c>
      <c r="D657" s="145" t="s">
        <v>134</v>
      </c>
      <c r="E657" s="146" t="s">
        <v>488</v>
      </c>
      <c r="F657" s="147" t="s">
        <v>489</v>
      </c>
      <c r="G657" s="148" t="s">
        <v>490</v>
      </c>
      <c r="H657" s="149">
        <v>1.057</v>
      </c>
      <c r="I657" s="150"/>
      <c r="J657" s="151">
        <f>ROUND(I657*H657,2)</f>
        <v>0</v>
      </c>
      <c r="K657" s="147" t="s">
        <v>138</v>
      </c>
      <c r="L657" s="35"/>
      <c r="M657" s="152" t="s">
        <v>3</v>
      </c>
      <c r="N657" s="153" t="s">
        <v>45</v>
      </c>
      <c r="O657" s="55"/>
      <c r="P657" s="154">
        <f>O657*H657</f>
        <v>0</v>
      </c>
      <c r="Q657" s="154">
        <v>0</v>
      </c>
      <c r="R657" s="154">
        <f>Q657*H657</f>
        <v>0</v>
      </c>
      <c r="S657" s="154">
        <v>0</v>
      </c>
      <c r="T657" s="15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6" t="s">
        <v>354</v>
      </c>
      <c r="AT657" s="156" t="s">
        <v>134</v>
      </c>
      <c r="AU657" s="156" t="s">
        <v>86</v>
      </c>
      <c r="AY657" s="19" t="s">
        <v>131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9" t="s">
        <v>86</v>
      </c>
      <c r="BK657" s="157">
        <f>ROUND(I657*H657,2)</f>
        <v>0</v>
      </c>
      <c r="BL657" s="19" t="s">
        <v>354</v>
      </c>
      <c r="BM657" s="156" t="s">
        <v>669</v>
      </c>
    </row>
    <row r="658" spans="1:47" s="2" customFormat="1" ht="11.25">
      <c r="A658" s="34"/>
      <c r="B658" s="35"/>
      <c r="C658" s="34"/>
      <c r="D658" s="158" t="s">
        <v>141</v>
      </c>
      <c r="E658" s="34"/>
      <c r="F658" s="159" t="s">
        <v>492</v>
      </c>
      <c r="G658" s="34"/>
      <c r="H658" s="34"/>
      <c r="I658" s="160"/>
      <c r="J658" s="34"/>
      <c r="K658" s="34"/>
      <c r="L658" s="35"/>
      <c r="M658" s="161"/>
      <c r="N658" s="162"/>
      <c r="O658" s="55"/>
      <c r="P658" s="55"/>
      <c r="Q658" s="55"/>
      <c r="R658" s="55"/>
      <c r="S658" s="55"/>
      <c r="T658" s="56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T658" s="19" t="s">
        <v>141</v>
      </c>
      <c r="AU658" s="19" t="s">
        <v>86</v>
      </c>
    </row>
    <row r="659" spans="2:51" s="13" customFormat="1" ht="11.25">
      <c r="B659" s="163"/>
      <c r="D659" s="164" t="s">
        <v>143</v>
      </c>
      <c r="E659" s="165" t="s">
        <v>3</v>
      </c>
      <c r="F659" s="166" t="s">
        <v>493</v>
      </c>
      <c r="H659" s="165" t="s">
        <v>3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143</v>
      </c>
      <c r="AU659" s="165" t="s">
        <v>86</v>
      </c>
      <c r="AV659" s="13" t="s">
        <v>80</v>
      </c>
      <c r="AW659" s="13" t="s">
        <v>34</v>
      </c>
      <c r="AX659" s="13" t="s">
        <v>73</v>
      </c>
      <c r="AY659" s="165" t="s">
        <v>131</v>
      </c>
    </row>
    <row r="660" spans="2:51" s="14" customFormat="1" ht="11.25">
      <c r="B660" s="171"/>
      <c r="D660" s="164" t="s">
        <v>143</v>
      </c>
      <c r="E660" s="172" t="s">
        <v>3</v>
      </c>
      <c r="F660" s="173" t="s">
        <v>670</v>
      </c>
      <c r="H660" s="174">
        <v>1.057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143</v>
      </c>
      <c r="AU660" s="172" t="s">
        <v>86</v>
      </c>
      <c r="AV660" s="14" t="s">
        <v>86</v>
      </c>
      <c r="AW660" s="14" t="s">
        <v>34</v>
      </c>
      <c r="AX660" s="14" t="s">
        <v>73</v>
      </c>
      <c r="AY660" s="172" t="s">
        <v>131</v>
      </c>
    </row>
    <row r="661" spans="2:51" s="16" customFormat="1" ht="11.25">
      <c r="B661" s="187"/>
      <c r="D661" s="164" t="s">
        <v>143</v>
      </c>
      <c r="E661" s="188" t="s">
        <v>3</v>
      </c>
      <c r="F661" s="189" t="s">
        <v>159</v>
      </c>
      <c r="H661" s="190">
        <v>1.057</v>
      </c>
      <c r="I661" s="191"/>
      <c r="L661" s="187"/>
      <c r="M661" s="192"/>
      <c r="N661" s="193"/>
      <c r="O661" s="193"/>
      <c r="P661" s="193"/>
      <c r="Q661" s="193"/>
      <c r="R661" s="193"/>
      <c r="S661" s="193"/>
      <c r="T661" s="194"/>
      <c r="AT661" s="188" t="s">
        <v>143</v>
      </c>
      <c r="AU661" s="188" t="s">
        <v>86</v>
      </c>
      <c r="AV661" s="16" t="s">
        <v>139</v>
      </c>
      <c r="AW661" s="16" t="s">
        <v>34</v>
      </c>
      <c r="AX661" s="16" t="s">
        <v>80</v>
      </c>
      <c r="AY661" s="188" t="s">
        <v>131</v>
      </c>
    </row>
    <row r="662" spans="1:65" s="2" customFormat="1" ht="33" customHeight="1">
      <c r="A662" s="34"/>
      <c r="B662" s="144"/>
      <c r="C662" s="145" t="s">
        <v>671</v>
      </c>
      <c r="D662" s="145" t="s">
        <v>134</v>
      </c>
      <c r="E662" s="146" t="s">
        <v>496</v>
      </c>
      <c r="F662" s="147" t="s">
        <v>497</v>
      </c>
      <c r="G662" s="148" t="s">
        <v>490</v>
      </c>
      <c r="H662" s="149">
        <v>1.057</v>
      </c>
      <c r="I662" s="150"/>
      <c r="J662" s="151">
        <f>ROUND(I662*H662,2)</f>
        <v>0</v>
      </c>
      <c r="K662" s="147" t="s">
        <v>138</v>
      </c>
      <c r="L662" s="35"/>
      <c r="M662" s="152" t="s">
        <v>3</v>
      </c>
      <c r="N662" s="153" t="s">
        <v>45</v>
      </c>
      <c r="O662" s="55"/>
      <c r="P662" s="154">
        <f>O662*H662</f>
        <v>0</v>
      </c>
      <c r="Q662" s="154">
        <v>0</v>
      </c>
      <c r="R662" s="154">
        <f>Q662*H662</f>
        <v>0</v>
      </c>
      <c r="S662" s="154">
        <v>0</v>
      </c>
      <c r="T662" s="155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56" t="s">
        <v>354</v>
      </c>
      <c r="AT662" s="156" t="s">
        <v>134</v>
      </c>
      <c r="AU662" s="156" t="s">
        <v>86</v>
      </c>
      <c r="AY662" s="19" t="s">
        <v>131</v>
      </c>
      <c r="BE662" s="157">
        <f>IF(N662="základní",J662,0)</f>
        <v>0</v>
      </c>
      <c r="BF662" s="157">
        <f>IF(N662="snížená",J662,0)</f>
        <v>0</v>
      </c>
      <c r="BG662" s="157">
        <f>IF(N662="zákl. přenesená",J662,0)</f>
        <v>0</v>
      </c>
      <c r="BH662" s="157">
        <f>IF(N662="sníž. přenesená",J662,0)</f>
        <v>0</v>
      </c>
      <c r="BI662" s="157">
        <f>IF(N662="nulová",J662,0)</f>
        <v>0</v>
      </c>
      <c r="BJ662" s="19" t="s">
        <v>86</v>
      </c>
      <c r="BK662" s="157">
        <f>ROUND(I662*H662,2)</f>
        <v>0</v>
      </c>
      <c r="BL662" s="19" t="s">
        <v>354</v>
      </c>
      <c r="BM662" s="156" t="s">
        <v>672</v>
      </c>
    </row>
    <row r="663" spans="1:47" s="2" customFormat="1" ht="11.25">
      <c r="A663" s="34"/>
      <c r="B663" s="35"/>
      <c r="C663" s="34"/>
      <c r="D663" s="158" t="s">
        <v>141</v>
      </c>
      <c r="E663" s="34"/>
      <c r="F663" s="159" t="s">
        <v>499</v>
      </c>
      <c r="G663" s="34"/>
      <c r="H663" s="34"/>
      <c r="I663" s="160"/>
      <c r="J663" s="34"/>
      <c r="K663" s="34"/>
      <c r="L663" s="35"/>
      <c r="M663" s="161"/>
      <c r="N663" s="162"/>
      <c r="O663" s="55"/>
      <c r="P663" s="55"/>
      <c r="Q663" s="55"/>
      <c r="R663" s="55"/>
      <c r="S663" s="55"/>
      <c r="T663" s="56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9" t="s">
        <v>141</v>
      </c>
      <c r="AU663" s="19" t="s">
        <v>86</v>
      </c>
    </row>
    <row r="664" spans="1:65" s="2" customFormat="1" ht="21.75" customHeight="1">
      <c r="A664" s="34"/>
      <c r="B664" s="144"/>
      <c r="C664" s="145" t="s">
        <v>673</v>
      </c>
      <c r="D664" s="145" t="s">
        <v>134</v>
      </c>
      <c r="E664" s="146" t="s">
        <v>501</v>
      </c>
      <c r="F664" s="147" t="s">
        <v>502</v>
      </c>
      <c r="G664" s="148" t="s">
        <v>490</v>
      </c>
      <c r="H664" s="149">
        <v>1.057</v>
      </c>
      <c r="I664" s="150"/>
      <c r="J664" s="151">
        <f>ROUND(I664*H664,2)</f>
        <v>0</v>
      </c>
      <c r="K664" s="147" t="s">
        <v>138</v>
      </c>
      <c r="L664" s="35"/>
      <c r="M664" s="152" t="s">
        <v>3</v>
      </c>
      <c r="N664" s="153" t="s">
        <v>45</v>
      </c>
      <c r="O664" s="55"/>
      <c r="P664" s="154">
        <f>O664*H664</f>
        <v>0</v>
      </c>
      <c r="Q664" s="154">
        <v>0</v>
      </c>
      <c r="R664" s="154">
        <f>Q664*H664</f>
        <v>0</v>
      </c>
      <c r="S664" s="154">
        <v>0</v>
      </c>
      <c r="T664" s="155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56" t="s">
        <v>354</v>
      </c>
      <c r="AT664" s="156" t="s">
        <v>134</v>
      </c>
      <c r="AU664" s="156" t="s">
        <v>86</v>
      </c>
      <c r="AY664" s="19" t="s">
        <v>131</v>
      </c>
      <c r="BE664" s="157">
        <f>IF(N664="základní",J664,0)</f>
        <v>0</v>
      </c>
      <c r="BF664" s="157">
        <f>IF(N664="snížená",J664,0)</f>
        <v>0</v>
      </c>
      <c r="BG664" s="157">
        <f>IF(N664="zákl. přenesená",J664,0)</f>
        <v>0</v>
      </c>
      <c r="BH664" s="157">
        <f>IF(N664="sníž. přenesená",J664,0)</f>
        <v>0</v>
      </c>
      <c r="BI664" s="157">
        <f>IF(N664="nulová",J664,0)</f>
        <v>0</v>
      </c>
      <c r="BJ664" s="19" t="s">
        <v>86</v>
      </c>
      <c r="BK664" s="157">
        <f>ROUND(I664*H664,2)</f>
        <v>0</v>
      </c>
      <c r="BL664" s="19" t="s">
        <v>354</v>
      </c>
      <c r="BM664" s="156" t="s">
        <v>674</v>
      </c>
    </row>
    <row r="665" spans="1:47" s="2" customFormat="1" ht="11.25">
      <c r="A665" s="34"/>
      <c r="B665" s="35"/>
      <c r="C665" s="34"/>
      <c r="D665" s="158" t="s">
        <v>141</v>
      </c>
      <c r="E665" s="34"/>
      <c r="F665" s="159" t="s">
        <v>504</v>
      </c>
      <c r="G665" s="34"/>
      <c r="H665" s="34"/>
      <c r="I665" s="160"/>
      <c r="J665" s="34"/>
      <c r="K665" s="34"/>
      <c r="L665" s="35"/>
      <c r="M665" s="161"/>
      <c r="N665" s="162"/>
      <c r="O665" s="55"/>
      <c r="P665" s="55"/>
      <c r="Q665" s="55"/>
      <c r="R665" s="55"/>
      <c r="S665" s="55"/>
      <c r="T665" s="56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T665" s="19" t="s">
        <v>141</v>
      </c>
      <c r="AU665" s="19" t="s">
        <v>86</v>
      </c>
    </row>
    <row r="666" spans="2:51" s="14" customFormat="1" ht="11.25">
      <c r="B666" s="171"/>
      <c r="D666" s="164" t="s">
        <v>143</v>
      </c>
      <c r="E666" s="172" t="s">
        <v>3</v>
      </c>
      <c r="F666" s="173" t="s">
        <v>670</v>
      </c>
      <c r="H666" s="174">
        <v>1.057</v>
      </c>
      <c r="I666" s="175"/>
      <c r="L666" s="171"/>
      <c r="M666" s="176"/>
      <c r="N666" s="177"/>
      <c r="O666" s="177"/>
      <c r="P666" s="177"/>
      <c r="Q666" s="177"/>
      <c r="R666" s="177"/>
      <c r="S666" s="177"/>
      <c r="T666" s="178"/>
      <c r="AT666" s="172" t="s">
        <v>143</v>
      </c>
      <c r="AU666" s="172" t="s">
        <v>86</v>
      </c>
      <c r="AV666" s="14" t="s">
        <v>86</v>
      </c>
      <c r="AW666" s="14" t="s">
        <v>34</v>
      </c>
      <c r="AX666" s="14" t="s">
        <v>73</v>
      </c>
      <c r="AY666" s="172" t="s">
        <v>131</v>
      </c>
    </row>
    <row r="667" spans="2:51" s="16" customFormat="1" ht="11.25">
      <c r="B667" s="187"/>
      <c r="D667" s="164" t="s">
        <v>143</v>
      </c>
      <c r="E667" s="188" t="s">
        <v>3</v>
      </c>
      <c r="F667" s="189" t="s">
        <v>159</v>
      </c>
      <c r="H667" s="190">
        <v>1.057</v>
      </c>
      <c r="I667" s="191"/>
      <c r="L667" s="187"/>
      <c r="M667" s="192"/>
      <c r="N667" s="193"/>
      <c r="O667" s="193"/>
      <c r="P667" s="193"/>
      <c r="Q667" s="193"/>
      <c r="R667" s="193"/>
      <c r="S667" s="193"/>
      <c r="T667" s="194"/>
      <c r="AT667" s="188" t="s">
        <v>143</v>
      </c>
      <c r="AU667" s="188" t="s">
        <v>86</v>
      </c>
      <c r="AV667" s="16" t="s">
        <v>139</v>
      </c>
      <c r="AW667" s="16" t="s">
        <v>34</v>
      </c>
      <c r="AX667" s="16" t="s">
        <v>80</v>
      </c>
      <c r="AY667" s="188" t="s">
        <v>131</v>
      </c>
    </row>
    <row r="668" spans="1:65" s="2" customFormat="1" ht="24" customHeight="1">
      <c r="A668" s="34"/>
      <c r="B668" s="144"/>
      <c r="C668" s="145" t="s">
        <v>675</v>
      </c>
      <c r="D668" s="145" t="s">
        <v>134</v>
      </c>
      <c r="E668" s="146" t="s">
        <v>506</v>
      </c>
      <c r="F668" s="147" t="s">
        <v>507</v>
      </c>
      <c r="G668" s="148" t="s">
        <v>490</v>
      </c>
      <c r="H668" s="149">
        <v>20.083</v>
      </c>
      <c r="I668" s="150"/>
      <c r="J668" s="151">
        <f>ROUND(I668*H668,2)</f>
        <v>0</v>
      </c>
      <c r="K668" s="147" t="s">
        <v>138</v>
      </c>
      <c r="L668" s="35"/>
      <c r="M668" s="152" t="s">
        <v>3</v>
      </c>
      <c r="N668" s="153" t="s">
        <v>45</v>
      </c>
      <c r="O668" s="55"/>
      <c r="P668" s="154">
        <f>O668*H668</f>
        <v>0</v>
      </c>
      <c r="Q668" s="154">
        <v>0</v>
      </c>
      <c r="R668" s="154">
        <f>Q668*H668</f>
        <v>0</v>
      </c>
      <c r="S668" s="154">
        <v>0</v>
      </c>
      <c r="T668" s="155">
        <f>S668*H668</f>
        <v>0</v>
      </c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56" t="s">
        <v>354</v>
      </c>
      <c r="AT668" s="156" t="s">
        <v>134</v>
      </c>
      <c r="AU668" s="156" t="s">
        <v>86</v>
      </c>
      <c r="AY668" s="19" t="s">
        <v>131</v>
      </c>
      <c r="BE668" s="157">
        <f>IF(N668="základní",J668,0)</f>
        <v>0</v>
      </c>
      <c r="BF668" s="157">
        <f>IF(N668="snížená",J668,0)</f>
        <v>0</v>
      </c>
      <c r="BG668" s="157">
        <f>IF(N668="zákl. přenesená",J668,0)</f>
        <v>0</v>
      </c>
      <c r="BH668" s="157">
        <f>IF(N668="sníž. přenesená",J668,0)</f>
        <v>0</v>
      </c>
      <c r="BI668" s="157">
        <f>IF(N668="nulová",J668,0)</f>
        <v>0</v>
      </c>
      <c r="BJ668" s="19" t="s">
        <v>86</v>
      </c>
      <c r="BK668" s="157">
        <f>ROUND(I668*H668,2)</f>
        <v>0</v>
      </c>
      <c r="BL668" s="19" t="s">
        <v>354</v>
      </c>
      <c r="BM668" s="156" t="s">
        <v>676</v>
      </c>
    </row>
    <row r="669" spans="1:47" s="2" customFormat="1" ht="11.25">
      <c r="A669" s="34"/>
      <c r="B669" s="35"/>
      <c r="C669" s="34"/>
      <c r="D669" s="158" t="s">
        <v>141</v>
      </c>
      <c r="E669" s="34"/>
      <c r="F669" s="159" t="s">
        <v>509</v>
      </c>
      <c r="G669" s="34"/>
      <c r="H669" s="34"/>
      <c r="I669" s="160"/>
      <c r="J669" s="34"/>
      <c r="K669" s="34"/>
      <c r="L669" s="35"/>
      <c r="M669" s="161"/>
      <c r="N669" s="162"/>
      <c r="O669" s="55"/>
      <c r="P669" s="55"/>
      <c r="Q669" s="55"/>
      <c r="R669" s="55"/>
      <c r="S669" s="55"/>
      <c r="T669" s="56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T669" s="19" t="s">
        <v>141</v>
      </c>
      <c r="AU669" s="19" t="s">
        <v>86</v>
      </c>
    </row>
    <row r="670" spans="2:51" s="14" customFormat="1" ht="11.25">
      <c r="B670" s="171"/>
      <c r="D670" s="164" t="s">
        <v>143</v>
      </c>
      <c r="E670" s="172" t="s">
        <v>3</v>
      </c>
      <c r="F670" s="173" t="s">
        <v>677</v>
      </c>
      <c r="H670" s="174">
        <v>20.083</v>
      </c>
      <c r="I670" s="175"/>
      <c r="L670" s="171"/>
      <c r="M670" s="176"/>
      <c r="N670" s="177"/>
      <c r="O670" s="177"/>
      <c r="P670" s="177"/>
      <c r="Q670" s="177"/>
      <c r="R670" s="177"/>
      <c r="S670" s="177"/>
      <c r="T670" s="178"/>
      <c r="AT670" s="172" t="s">
        <v>143</v>
      </c>
      <c r="AU670" s="172" t="s">
        <v>86</v>
      </c>
      <c r="AV670" s="14" t="s">
        <v>86</v>
      </c>
      <c r="AW670" s="14" t="s">
        <v>34</v>
      </c>
      <c r="AX670" s="14" t="s">
        <v>73</v>
      </c>
      <c r="AY670" s="172" t="s">
        <v>131</v>
      </c>
    </row>
    <row r="671" spans="2:51" s="16" customFormat="1" ht="11.25">
      <c r="B671" s="187"/>
      <c r="D671" s="164" t="s">
        <v>143</v>
      </c>
      <c r="E671" s="188" t="s">
        <v>3</v>
      </c>
      <c r="F671" s="189" t="s">
        <v>159</v>
      </c>
      <c r="H671" s="190">
        <v>20.083</v>
      </c>
      <c r="I671" s="191"/>
      <c r="L671" s="187"/>
      <c r="M671" s="192"/>
      <c r="N671" s="193"/>
      <c r="O671" s="193"/>
      <c r="P671" s="193"/>
      <c r="Q671" s="193"/>
      <c r="R671" s="193"/>
      <c r="S671" s="193"/>
      <c r="T671" s="194"/>
      <c r="AT671" s="188" t="s">
        <v>143</v>
      </c>
      <c r="AU671" s="188" t="s">
        <v>86</v>
      </c>
      <c r="AV671" s="16" t="s">
        <v>139</v>
      </c>
      <c r="AW671" s="16" t="s">
        <v>34</v>
      </c>
      <c r="AX671" s="16" t="s">
        <v>80</v>
      </c>
      <c r="AY671" s="188" t="s">
        <v>131</v>
      </c>
    </row>
    <row r="672" spans="1:65" s="2" customFormat="1" ht="24" customHeight="1">
      <c r="A672" s="34"/>
      <c r="B672" s="144"/>
      <c r="C672" s="145" t="s">
        <v>678</v>
      </c>
      <c r="D672" s="145" t="s">
        <v>134</v>
      </c>
      <c r="E672" s="146" t="s">
        <v>512</v>
      </c>
      <c r="F672" s="147" t="s">
        <v>513</v>
      </c>
      <c r="G672" s="148" t="s">
        <v>490</v>
      </c>
      <c r="H672" s="149">
        <v>0.529</v>
      </c>
      <c r="I672" s="150"/>
      <c r="J672" s="151">
        <f>ROUND(I672*H672,2)</f>
        <v>0</v>
      </c>
      <c r="K672" s="147" t="s">
        <v>138</v>
      </c>
      <c r="L672" s="35"/>
      <c r="M672" s="152" t="s">
        <v>3</v>
      </c>
      <c r="N672" s="153" t="s">
        <v>45</v>
      </c>
      <c r="O672" s="55"/>
      <c r="P672" s="154">
        <f>O672*H672</f>
        <v>0</v>
      </c>
      <c r="Q672" s="154">
        <v>0</v>
      </c>
      <c r="R672" s="154">
        <f>Q672*H672</f>
        <v>0</v>
      </c>
      <c r="S672" s="154">
        <v>0</v>
      </c>
      <c r="T672" s="155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56" t="s">
        <v>354</v>
      </c>
      <c r="AT672" s="156" t="s">
        <v>134</v>
      </c>
      <c r="AU672" s="156" t="s">
        <v>86</v>
      </c>
      <c r="AY672" s="19" t="s">
        <v>131</v>
      </c>
      <c r="BE672" s="157">
        <f>IF(N672="základní",J672,0)</f>
        <v>0</v>
      </c>
      <c r="BF672" s="157">
        <f>IF(N672="snížená",J672,0)</f>
        <v>0</v>
      </c>
      <c r="BG672" s="157">
        <f>IF(N672="zákl. přenesená",J672,0)</f>
        <v>0</v>
      </c>
      <c r="BH672" s="157">
        <f>IF(N672="sníž. přenesená",J672,0)</f>
        <v>0</v>
      </c>
      <c r="BI672" s="157">
        <f>IF(N672="nulová",J672,0)</f>
        <v>0</v>
      </c>
      <c r="BJ672" s="19" t="s">
        <v>86</v>
      </c>
      <c r="BK672" s="157">
        <f>ROUND(I672*H672,2)</f>
        <v>0</v>
      </c>
      <c r="BL672" s="19" t="s">
        <v>354</v>
      </c>
      <c r="BM672" s="156" t="s">
        <v>679</v>
      </c>
    </row>
    <row r="673" spans="1:47" s="2" customFormat="1" ht="11.25">
      <c r="A673" s="34"/>
      <c r="B673" s="35"/>
      <c r="C673" s="34"/>
      <c r="D673" s="158" t="s">
        <v>141</v>
      </c>
      <c r="E673" s="34"/>
      <c r="F673" s="159" t="s">
        <v>515</v>
      </c>
      <c r="G673" s="34"/>
      <c r="H673" s="34"/>
      <c r="I673" s="160"/>
      <c r="J673" s="34"/>
      <c r="K673" s="34"/>
      <c r="L673" s="35"/>
      <c r="M673" s="161"/>
      <c r="N673" s="162"/>
      <c r="O673" s="55"/>
      <c r="P673" s="55"/>
      <c r="Q673" s="55"/>
      <c r="R673" s="55"/>
      <c r="S673" s="55"/>
      <c r="T673" s="56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T673" s="19" t="s">
        <v>141</v>
      </c>
      <c r="AU673" s="19" t="s">
        <v>86</v>
      </c>
    </row>
    <row r="674" spans="2:51" s="14" customFormat="1" ht="11.25">
      <c r="B674" s="171"/>
      <c r="D674" s="164" t="s">
        <v>143</v>
      </c>
      <c r="E674" s="172" t="s">
        <v>3</v>
      </c>
      <c r="F674" s="173" t="s">
        <v>680</v>
      </c>
      <c r="H674" s="174">
        <v>0.529</v>
      </c>
      <c r="I674" s="175"/>
      <c r="L674" s="171"/>
      <c r="M674" s="176"/>
      <c r="N674" s="177"/>
      <c r="O674" s="177"/>
      <c r="P674" s="177"/>
      <c r="Q674" s="177"/>
      <c r="R674" s="177"/>
      <c r="S674" s="177"/>
      <c r="T674" s="178"/>
      <c r="AT674" s="172" t="s">
        <v>143</v>
      </c>
      <c r="AU674" s="172" t="s">
        <v>86</v>
      </c>
      <c r="AV674" s="14" t="s">
        <v>86</v>
      </c>
      <c r="AW674" s="14" t="s">
        <v>34</v>
      </c>
      <c r="AX674" s="14" t="s">
        <v>73</v>
      </c>
      <c r="AY674" s="172" t="s">
        <v>131</v>
      </c>
    </row>
    <row r="675" spans="2:51" s="16" customFormat="1" ht="11.25">
      <c r="B675" s="187"/>
      <c r="D675" s="164" t="s">
        <v>143</v>
      </c>
      <c r="E675" s="188" t="s">
        <v>3</v>
      </c>
      <c r="F675" s="189" t="s">
        <v>159</v>
      </c>
      <c r="H675" s="190">
        <v>0.529</v>
      </c>
      <c r="I675" s="191"/>
      <c r="L675" s="187"/>
      <c r="M675" s="192"/>
      <c r="N675" s="193"/>
      <c r="O675" s="193"/>
      <c r="P675" s="193"/>
      <c r="Q675" s="193"/>
      <c r="R675" s="193"/>
      <c r="S675" s="193"/>
      <c r="T675" s="194"/>
      <c r="AT675" s="188" t="s">
        <v>143</v>
      </c>
      <c r="AU675" s="188" t="s">
        <v>86</v>
      </c>
      <c r="AV675" s="16" t="s">
        <v>139</v>
      </c>
      <c r="AW675" s="16" t="s">
        <v>34</v>
      </c>
      <c r="AX675" s="16" t="s">
        <v>80</v>
      </c>
      <c r="AY675" s="188" t="s">
        <v>131</v>
      </c>
    </row>
    <row r="676" spans="1:65" s="2" customFormat="1" ht="24" customHeight="1">
      <c r="A676" s="34"/>
      <c r="B676" s="144"/>
      <c r="C676" s="145" t="s">
        <v>681</v>
      </c>
      <c r="D676" s="145" t="s">
        <v>134</v>
      </c>
      <c r="E676" s="146" t="s">
        <v>519</v>
      </c>
      <c r="F676" s="147" t="s">
        <v>520</v>
      </c>
      <c r="G676" s="148" t="s">
        <v>490</v>
      </c>
      <c r="H676" s="149">
        <v>0.529</v>
      </c>
      <c r="I676" s="150"/>
      <c r="J676" s="151">
        <f>ROUND(I676*H676,2)</f>
        <v>0</v>
      </c>
      <c r="K676" s="147" t="s">
        <v>138</v>
      </c>
      <c r="L676" s="35"/>
      <c r="M676" s="152" t="s">
        <v>3</v>
      </c>
      <c r="N676" s="153" t="s">
        <v>45</v>
      </c>
      <c r="O676" s="55"/>
      <c r="P676" s="154">
        <f>O676*H676</f>
        <v>0</v>
      </c>
      <c r="Q676" s="154">
        <v>0</v>
      </c>
      <c r="R676" s="154">
        <f>Q676*H676</f>
        <v>0</v>
      </c>
      <c r="S676" s="154">
        <v>0</v>
      </c>
      <c r="T676" s="155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56" t="s">
        <v>354</v>
      </c>
      <c r="AT676" s="156" t="s">
        <v>134</v>
      </c>
      <c r="AU676" s="156" t="s">
        <v>86</v>
      </c>
      <c r="AY676" s="19" t="s">
        <v>131</v>
      </c>
      <c r="BE676" s="157">
        <f>IF(N676="základní",J676,0)</f>
        <v>0</v>
      </c>
      <c r="BF676" s="157">
        <f>IF(N676="snížená",J676,0)</f>
        <v>0</v>
      </c>
      <c r="BG676" s="157">
        <f>IF(N676="zákl. přenesená",J676,0)</f>
        <v>0</v>
      </c>
      <c r="BH676" s="157">
        <f>IF(N676="sníž. přenesená",J676,0)</f>
        <v>0</v>
      </c>
      <c r="BI676" s="157">
        <f>IF(N676="nulová",J676,0)</f>
        <v>0</v>
      </c>
      <c r="BJ676" s="19" t="s">
        <v>86</v>
      </c>
      <c r="BK676" s="157">
        <f>ROUND(I676*H676,2)</f>
        <v>0</v>
      </c>
      <c r="BL676" s="19" t="s">
        <v>354</v>
      </c>
      <c r="BM676" s="156" t="s">
        <v>682</v>
      </c>
    </row>
    <row r="677" spans="1:47" s="2" customFormat="1" ht="11.25">
      <c r="A677" s="34"/>
      <c r="B677" s="35"/>
      <c r="C677" s="34"/>
      <c r="D677" s="158" t="s">
        <v>141</v>
      </c>
      <c r="E677" s="34"/>
      <c r="F677" s="159" t="s">
        <v>522</v>
      </c>
      <c r="G677" s="34"/>
      <c r="H677" s="34"/>
      <c r="I677" s="160"/>
      <c r="J677" s="34"/>
      <c r="K677" s="34"/>
      <c r="L677" s="35"/>
      <c r="M677" s="161"/>
      <c r="N677" s="162"/>
      <c r="O677" s="55"/>
      <c r="P677" s="55"/>
      <c r="Q677" s="55"/>
      <c r="R677" s="55"/>
      <c r="S677" s="55"/>
      <c r="T677" s="56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T677" s="19" t="s">
        <v>141</v>
      </c>
      <c r="AU677" s="19" t="s">
        <v>86</v>
      </c>
    </row>
    <row r="678" spans="2:51" s="14" customFormat="1" ht="11.25">
      <c r="B678" s="171"/>
      <c r="D678" s="164" t="s">
        <v>143</v>
      </c>
      <c r="E678" s="172" t="s">
        <v>3</v>
      </c>
      <c r="F678" s="173" t="s">
        <v>683</v>
      </c>
      <c r="H678" s="174">
        <v>0.529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143</v>
      </c>
      <c r="AU678" s="172" t="s">
        <v>86</v>
      </c>
      <c r="AV678" s="14" t="s">
        <v>86</v>
      </c>
      <c r="AW678" s="14" t="s">
        <v>34</v>
      </c>
      <c r="AX678" s="14" t="s">
        <v>80</v>
      </c>
      <c r="AY678" s="172" t="s">
        <v>131</v>
      </c>
    </row>
    <row r="679" spans="1:65" s="2" customFormat="1" ht="24" customHeight="1">
      <c r="A679" s="34"/>
      <c r="B679" s="144"/>
      <c r="C679" s="145" t="s">
        <v>184</v>
      </c>
      <c r="D679" s="145" t="s">
        <v>134</v>
      </c>
      <c r="E679" s="146" t="s">
        <v>684</v>
      </c>
      <c r="F679" s="147" t="s">
        <v>685</v>
      </c>
      <c r="G679" s="148" t="s">
        <v>589</v>
      </c>
      <c r="H679" s="149">
        <v>1</v>
      </c>
      <c r="I679" s="150"/>
      <c r="J679" s="151">
        <f>ROUND(I679*H679,2)</f>
        <v>0</v>
      </c>
      <c r="K679" s="147" t="s">
        <v>138</v>
      </c>
      <c r="L679" s="35"/>
      <c r="M679" s="152" t="s">
        <v>3</v>
      </c>
      <c r="N679" s="153" t="s">
        <v>45</v>
      </c>
      <c r="O679" s="55"/>
      <c r="P679" s="154">
        <f>O679*H679</f>
        <v>0</v>
      </c>
      <c r="Q679" s="154">
        <v>0.00026</v>
      </c>
      <c r="R679" s="154">
        <f>Q679*H679</f>
        <v>0.00026</v>
      </c>
      <c r="S679" s="154">
        <v>0</v>
      </c>
      <c r="T679" s="155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56" t="s">
        <v>354</v>
      </c>
      <c r="AT679" s="156" t="s">
        <v>134</v>
      </c>
      <c r="AU679" s="156" t="s">
        <v>86</v>
      </c>
      <c r="AY679" s="19" t="s">
        <v>131</v>
      </c>
      <c r="BE679" s="157">
        <f>IF(N679="základní",J679,0)</f>
        <v>0</v>
      </c>
      <c r="BF679" s="157">
        <f>IF(N679="snížená",J679,0)</f>
        <v>0</v>
      </c>
      <c r="BG679" s="157">
        <f>IF(N679="zákl. přenesená",J679,0)</f>
        <v>0</v>
      </c>
      <c r="BH679" s="157">
        <f>IF(N679="sníž. přenesená",J679,0)</f>
        <v>0</v>
      </c>
      <c r="BI679" s="157">
        <f>IF(N679="nulová",J679,0)</f>
        <v>0</v>
      </c>
      <c r="BJ679" s="19" t="s">
        <v>86</v>
      </c>
      <c r="BK679" s="157">
        <f>ROUND(I679*H679,2)</f>
        <v>0</v>
      </c>
      <c r="BL679" s="19" t="s">
        <v>354</v>
      </c>
      <c r="BM679" s="156" t="s">
        <v>686</v>
      </c>
    </row>
    <row r="680" spans="1:47" s="2" customFormat="1" ht="11.25">
      <c r="A680" s="34"/>
      <c r="B680" s="35"/>
      <c r="C680" s="34"/>
      <c r="D680" s="158" t="s">
        <v>141</v>
      </c>
      <c r="E680" s="34"/>
      <c r="F680" s="159" t="s">
        <v>687</v>
      </c>
      <c r="G680" s="34"/>
      <c r="H680" s="34"/>
      <c r="I680" s="160"/>
      <c r="J680" s="34"/>
      <c r="K680" s="34"/>
      <c r="L680" s="35"/>
      <c r="M680" s="161"/>
      <c r="N680" s="162"/>
      <c r="O680" s="55"/>
      <c r="P680" s="55"/>
      <c r="Q680" s="55"/>
      <c r="R680" s="55"/>
      <c r="S680" s="55"/>
      <c r="T680" s="56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T680" s="19" t="s">
        <v>141</v>
      </c>
      <c r="AU680" s="19" t="s">
        <v>86</v>
      </c>
    </row>
    <row r="681" spans="2:51" s="13" customFormat="1" ht="11.25">
      <c r="B681" s="163"/>
      <c r="D681" s="164" t="s">
        <v>143</v>
      </c>
      <c r="E681" s="165" t="s">
        <v>3</v>
      </c>
      <c r="F681" s="166" t="s">
        <v>688</v>
      </c>
      <c r="H681" s="165" t="s">
        <v>3</v>
      </c>
      <c r="I681" s="167"/>
      <c r="L681" s="163"/>
      <c r="M681" s="168"/>
      <c r="N681" s="169"/>
      <c r="O681" s="169"/>
      <c r="P681" s="169"/>
      <c r="Q681" s="169"/>
      <c r="R681" s="169"/>
      <c r="S681" s="169"/>
      <c r="T681" s="170"/>
      <c r="AT681" s="165" t="s">
        <v>143</v>
      </c>
      <c r="AU681" s="165" t="s">
        <v>86</v>
      </c>
      <c r="AV681" s="13" t="s">
        <v>80</v>
      </c>
      <c r="AW681" s="13" t="s">
        <v>34</v>
      </c>
      <c r="AX681" s="13" t="s">
        <v>73</v>
      </c>
      <c r="AY681" s="165" t="s">
        <v>131</v>
      </c>
    </row>
    <row r="682" spans="2:51" s="13" customFormat="1" ht="11.25">
      <c r="B682" s="163"/>
      <c r="D682" s="164" t="s">
        <v>143</v>
      </c>
      <c r="E682" s="165" t="s">
        <v>3</v>
      </c>
      <c r="F682" s="166" t="s">
        <v>144</v>
      </c>
      <c r="H682" s="165" t="s">
        <v>3</v>
      </c>
      <c r="I682" s="167"/>
      <c r="L682" s="163"/>
      <c r="M682" s="168"/>
      <c r="N682" s="169"/>
      <c r="O682" s="169"/>
      <c r="P682" s="169"/>
      <c r="Q682" s="169"/>
      <c r="R682" s="169"/>
      <c r="S682" s="169"/>
      <c r="T682" s="170"/>
      <c r="AT682" s="165" t="s">
        <v>143</v>
      </c>
      <c r="AU682" s="165" t="s">
        <v>86</v>
      </c>
      <c r="AV682" s="13" t="s">
        <v>80</v>
      </c>
      <c r="AW682" s="13" t="s">
        <v>34</v>
      </c>
      <c r="AX682" s="13" t="s">
        <v>73</v>
      </c>
      <c r="AY682" s="165" t="s">
        <v>131</v>
      </c>
    </row>
    <row r="683" spans="2:51" s="13" customFormat="1" ht="11.25">
      <c r="B683" s="163"/>
      <c r="D683" s="164" t="s">
        <v>143</v>
      </c>
      <c r="E683" s="165" t="s">
        <v>3</v>
      </c>
      <c r="F683" s="166" t="s">
        <v>689</v>
      </c>
      <c r="H683" s="165" t="s">
        <v>3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143</v>
      </c>
      <c r="AU683" s="165" t="s">
        <v>86</v>
      </c>
      <c r="AV683" s="13" t="s">
        <v>80</v>
      </c>
      <c r="AW683" s="13" t="s">
        <v>34</v>
      </c>
      <c r="AX683" s="13" t="s">
        <v>73</v>
      </c>
      <c r="AY683" s="165" t="s">
        <v>131</v>
      </c>
    </row>
    <row r="684" spans="2:51" s="13" customFormat="1" ht="11.25">
      <c r="B684" s="163"/>
      <c r="D684" s="164" t="s">
        <v>143</v>
      </c>
      <c r="E684" s="165" t="s">
        <v>3</v>
      </c>
      <c r="F684" s="166" t="s">
        <v>690</v>
      </c>
      <c r="H684" s="165" t="s">
        <v>3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143</v>
      </c>
      <c r="AU684" s="165" t="s">
        <v>86</v>
      </c>
      <c r="AV684" s="13" t="s">
        <v>80</v>
      </c>
      <c r="AW684" s="13" t="s">
        <v>34</v>
      </c>
      <c r="AX684" s="13" t="s">
        <v>73</v>
      </c>
      <c r="AY684" s="165" t="s">
        <v>131</v>
      </c>
    </row>
    <row r="685" spans="2:51" s="14" customFormat="1" ht="11.25">
      <c r="B685" s="171"/>
      <c r="D685" s="164" t="s">
        <v>143</v>
      </c>
      <c r="E685" s="172" t="s">
        <v>3</v>
      </c>
      <c r="F685" s="173" t="s">
        <v>80</v>
      </c>
      <c r="H685" s="174">
        <v>1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2" t="s">
        <v>143</v>
      </c>
      <c r="AU685" s="172" t="s">
        <v>86</v>
      </c>
      <c r="AV685" s="14" t="s">
        <v>86</v>
      </c>
      <c r="AW685" s="14" t="s">
        <v>34</v>
      </c>
      <c r="AX685" s="14" t="s">
        <v>80</v>
      </c>
      <c r="AY685" s="172" t="s">
        <v>131</v>
      </c>
    </row>
    <row r="686" spans="2:51" s="13" customFormat="1" ht="11.25">
      <c r="B686" s="163"/>
      <c r="D686" s="164" t="s">
        <v>143</v>
      </c>
      <c r="E686" s="165" t="s">
        <v>3</v>
      </c>
      <c r="F686" s="166" t="s">
        <v>691</v>
      </c>
      <c r="H686" s="165" t="s">
        <v>3</v>
      </c>
      <c r="I686" s="167"/>
      <c r="L686" s="163"/>
      <c r="M686" s="168"/>
      <c r="N686" s="169"/>
      <c r="O686" s="169"/>
      <c r="P686" s="169"/>
      <c r="Q686" s="169"/>
      <c r="R686" s="169"/>
      <c r="S686" s="169"/>
      <c r="T686" s="170"/>
      <c r="AT686" s="165" t="s">
        <v>143</v>
      </c>
      <c r="AU686" s="165" t="s">
        <v>86</v>
      </c>
      <c r="AV686" s="13" t="s">
        <v>80</v>
      </c>
      <c r="AW686" s="13" t="s">
        <v>34</v>
      </c>
      <c r="AX686" s="13" t="s">
        <v>73</v>
      </c>
      <c r="AY686" s="165" t="s">
        <v>131</v>
      </c>
    </row>
    <row r="687" spans="1:65" s="2" customFormat="1" ht="24" customHeight="1">
      <c r="A687" s="34"/>
      <c r="B687" s="144"/>
      <c r="C687" s="195" t="s">
        <v>256</v>
      </c>
      <c r="D687" s="195" t="s">
        <v>692</v>
      </c>
      <c r="E687" s="196" t="s">
        <v>693</v>
      </c>
      <c r="F687" s="197" t="s">
        <v>694</v>
      </c>
      <c r="G687" s="198" t="s">
        <v>137</v>
      </c>
      <c r="H687" s="199">
        <v>2.94</v>
      </c>
      <c r="I687" s="200"/>
      <c r="J687" s="201">
        <f>ROUND(I687*H687,2)</f>
        <v>0</v>
      </c>
      <c r="K687" s="197" t="s">
        <v>3</v>
      </c>
      <c r="L687" s="202"/>
      <c r="M687" s="203" t="s">
        <v>3</v>
      </c>
      <c r="N687" s="204" t="s">
        <v>45</v>
      </c>
      <c r="O687" s="55"/>
      <c r="P687" s="154">
        <f>O687*H687</f>
        <v>0</v>
      </c>
      <c r="Q687" s="154">
        <v>0.03333</v>
      </c>
      <c r="R687" s="154">
        <f>Q687*H687</f>
        <v>0.0979902</v>
      </c>
      <c r="S687" s="154">
        <v>0</v>
      </c>
      <c r="T687" s="155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56" t="s">
        <v>505</v>
      </c>
      <c r="AT687" s="156" t="s">
        <v>692</v>
      </c>
      <c r="AU687" s="156" t="s">
        <v>86</v>
      </c>
      <c r="AY687" s="19" t="s">
        <v>131</v>
      </c>
      <c r="BE687" s="157">
        <f>IF(N687="základní",J687,0)</f>
        <v>0</v>
      </c>
      <c r="BF687" s="157">
        <f>IF(N687="snížená",J687,0)</f>
        <v>0</v>
      </c>
      <c r="BG687" s="157">
        <f>IF(N687="zákl. přenesená",J687,0)</f>
        <v>0</v>
      </c>
      <c r="BH687" s="157">
        <f>IF(N687="sníž. přenesená",J687,0)</f>
        <v>0</v>
      </c>
      <c r="BI687" s="157">
        <f>IF(N687="nulová",J687,0)</f>
        <v>0</v>
      </c>
      <c r="BJ687" s="19" t="s">
        <v>86</v>
      </c>
      <c r="BK687" s="157">
        <f>ROUND(I687*H687,2)</f>
        <v>0</v>
      </c>
      <c r="BL687" s="19" t="s">
        <v>354</v>
      </c>
      <c r="BM687" s="156" t="s">
        <v>695</v>
      </c>
    </row>
    <row r="688" spans="2:51" s="14" customFormat="1" ht="11.25">
      <c r="B688" s="171"/>
      <c r="D688" s="164" t="s">
        <v>143</v>
      </c>
      <c r="E688" s="172" t="s">
        <v>3</v>
      </c>
      <c r="F688" s="173" t="s">
        <v>696</v>
      </c>
      <c r="H688" s="174">
        <v>2.94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2" t="s">
        <v>143</v>
      </c>
      <c r="AU688" s="172" t="s">
        <v>86</v>
      </c>
      <c r="AV688" s="14" t="s">
        <v>86</v>
      </c>
      <c r="AW688" s="14" t="s">
        <v>34</v>
      </c>
      <c r="AX688" s="14" t="s">
        <v>80</v>
      </c>
      <c r="AY688" s="172" t="s">
        <v>131</v>
      </c>
    </row>
    <row r="689" spans="1:65" s="2" customFormat="1" ht="24" customHeight="1">
      <c r="A689" s="34"/>
      <c r="B689" s="144"/>
      <c r="C689" s="145" t="s">
        <v>697</v>
      </c>
      <c r="D689" s="145" t="s">
        <v>134</v>
      </c>
      <c r="E689" s="146" t="s">
        <v>698</v>
      </c>
      <c r="F689" s="147" t="s">
        <v>699</v>
      </c>
      <c r="G689" s="148" t="s">
        <v>589</v>
      </c>
      <c r="H689" s="149">
        <v>2</v>
      </c>
      <c r="I689" s="150"/>
      <c r="J689" s="151">
        <f>ROUND(I689*H689,2)</f>
        <v>0</v>
      </c>
      <c r="K689" s="147" t="s">
        <v>138</v>
      </c>
      <c r="L689" s="35"/>
      <c r="M689" s="152" t="s">
        <v>3</v>
      </c>
      <c r="N689" s="153" t="s">
        <v>45</v>
      </c>
      <c r="O689" s="55"/>
      <c r="P689" s="154">
        <f>O689*H689</f>
        <v>0</v>
      </c>
      <c r="Q689" s="154">
        <v>0.00093</v>
      </c>
      <c r="R689" s="154">
        <f>Q689*H689</f>
        <v>0.00186</v>
      </c>
      <c r="S689" s="154">
        <v>0</v>
      </c>
      <c r="T689" s="155">
        <f>S689*H689</f>
        <v>0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156" t="s">
        <v>354</v>
      </c>
      <c r="AT689" s="156" t="s">
        <v>134</v>
      </c>
      <c r="AU689" s="156" t="s">
        <v>86</v>
      </c>
      <c r="AY689" s="19" t="s">
        <v>131</v>
      </c>
      <c r="BE689" s="157">
        <f>IF(N689="základní",J689,0)</f>
        <v>0</v>
      </c>
      <c r="BF689" s="157">
        <f>IF(N689="snížená",J689,0)</f>
        <v>0</v>
      </c>
      <c r="BG689" s="157">
        <f>IF(N689="zákl. přenesená",J689,0)</f>
        <v>0</v>
      </c>
      <c r="BH689" s="157">
        <f>IF(N689="sníž. přenesená",J689,0)</f>
        <v>0</v>
      </c>
      <c r="BI689" s="157">
        <f>IF(N689="nulová",J689,0)</f>
        <v>0</v>
      </c>
      <c r="BJ689" s="19" t="s">
        <v>86</v>
      </c>
      <c r="BK689" s="157">
        <f>ROUND(I689*H689,2)</f>
        <v>0</v>
      </c>
      <c r="BL689" s="19" t="s">
        <v>354</v>
      </c>
      <c r="BM689" s="156" t="s">
        <v>700</v>
      </c>
    </row>
    <row r="690" spans="1:47" s="2" customFormat="1" ht="11.25">
      <c r="A690" s="34"/>
      <c r="B690" s="35"/>
      <c r="C690" s="34"/>
      <c r="D690" s="158" t="s">
        <v>141</v>
      </c>
      <c r="E690" s="34"/>
      <c r="F690" s="159" t="s">
        <v>701</v>
      </c>
      <c r="G690" s="34"/>
      <c r="H690" s="34"/>
      <c r="I690" s="160"/>
      <c r="J690" s="34"/>
      <c r="K690" s="34"/>
      <c r="L690" s="35"/>
      <c r="M690" s="161"/>
      <c r="N690" s="162"/>
      <c r="O690" s="55"/>
      <c r="P690" s="55"/>
      <c r="Q690" s="55"/>
      <c r="R690" s="55"/>
      <c r="S690" s="55"/>
      <c r="T690" s="56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T690" s="19" t="s">
        <v>141</v>
      </c>
      <c r="AU690" s="19" t="s">
        <v>86</v>
      </c>
    </row>
    <row r="691" spans="2:51" s="13" customFormat="1" ht="11.25">
      <c r="B691" s="163"/>
      <c r="D691" s="164" t="s">
        <v>143</v>
      </c>
      <c r="E691" s="165" t="s">
        <v>3</v>
      </c>
      <c r="F691" s="166" t="s">
        <v>702</v>
      </c>
      <c r="H691" s="165" t="s">
        <v>3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143</v>
      </c>
      <c r="AU691" s="165" t="s">
        <v>86</v>
      </c>
      <c r="AV691" s="13" t="s">
        <v>80</v>
      </c>
      <c r="AW691" s="13" t="s">
        <v>34</v>
      </c>
      <c r="AX691" s="13" t="s">
        <v>73</v>
      </c>
      <c r="AY691" s="165" t="s">
        <v>131</v>
      </c>
    </row>
    <row r="692" spans="2:51" s="13" customFormat="1" ht="11.25">
      <c r="B692" s="163"/>
      <c r="D692" s="164" t="s">
        <v>143</v>
      </c>
      <c r="E692" s="165" t="s">
        <v>3</v>
      </c>
      <c r="F692" s="166" t="s">
        <v>144</v>
      </c>
      <c r="H692" s="165" t="s">
        <v>3</v>
      </c>
      <c r="I692" s="167"/>
      <c r="L692" s="163"/>
      <c r="M692" s="168"/>
      <c r="N692" s="169"/>
      <c r="O692" s="169"/>
      <c r="P692" s="169"/>
      <c r="Q692" s="169"/>
      <c r="R692" s="169"/>
      <c r="S692" s="169"/>
      <c r="T692" s="170"/>
      <c r="AT692" s="165" t="s">
        <v>143</v>
      </c>
      <c r="AU692" s="165" t="s">
        <v>86</v>
      </c>
      <c r="AV692" s="13" t="s">
        <v>80</v>
      </c>
      <c r="AW692" s="13" t="s">
        <v>34</v>
      </c>
      <c r="AX692" s="13" t="s">
        <v>73</v>
      </c>
      <c r="AY692" s="165" t="s">
        <v>131</v>
      </c>
    </row>
    <row r="693" spans="2:51" s="13" customFormat="1" ht="11.25">
      <c r="B693" s="163"/>
      <c r="D693" s="164" t="s">
        <v>143</v>
      </c>
      <c r="E693" s="165" t="s">
        <v>3</v>
      </c>
      <c r="F693" s="166" t="s">
        <v>689</v>
      </c>
      <c r="H693" s="165" t="s">
        <v>3</v>
      </c>
      <c r="I693" s="167"/>
      <c r="L693" s="163"/>
      <c r="M693" s="168"/>
      <c r="N693" s="169"/>
      <c r="O693" s="169"/>
      <c r="P693" s="169"/>
      <c r="Q693" s="169"/>
      <c r="R693" s="169"/>
      <c r="S693" s="169"/>
      <c r="T693" s="170"/>
      <c r="AT693" s="165" t="s">
        <v>143</v>
      </c>
      <c r="AU693" s="165" t="s">
        <v>86</v>
      </c>
      <c r="AV693" s="13" t="s">
        <v>80</v>
      </c>
      <c r="AW693" s="13" t="s">
        <v>34</v>
      </c>
      <c r="AX693" s="13" t="s">
        <v>73</v>
      </c>
      <c r="AY693" s="165" t="s">
        <v>131</v>
      </c>
    </row>
    <row r="694" spans="2:51" s="13" customFormat="1" ht="11.25">
      <c r="B694" s="163"/>
      <c r="D694" s="164" t="s">
        <v>143</v>
      </c>
      <c r="E694" s="165" t="s">
        <v>3</v>
      </c>
      <c r="F694" s="166" t="s">
        <v>703</v>
      </c>
      <c r="H694" s="165" t="s">
        <v>3</v>
      </c>
      <c r="I694" s="167"/>
      <c r="L694" s="163"/>
      <c r="M694" s="168"/>
      <c r="N694" s="169"/>
      <c r="O694" s="169"/>
      <c r="P694" s="169"/>
      <c r="Q694" s="169"/>
      <c r="R694" s="169"/>
      <c r="S694" s="169"/>
      <c r="T694" s="170"/>
      <c r="AT694" s="165" t="s">
        <v>143</v>
      </c>
      <c r="AU694" s="165" t="s">
        <v>86</v>
      </c>
      <c r="AV694" s="13" t="s">
        <v>80</v>
      </c>
      <c r="AW694" s="13" t="s">
        <v>34</v>
      </c>
      <c r="AX694" s="13" t="s">
        <v>73</v>
      </c>
      <c r="AY694" s="165" t="s">
        <v>131</v>
      </c>
    </row>
    <row r="695" spans="2:51" s="14" customFormat="1" ht="11.25">
      <c r="B695" s="171"/>
      <c r="D695" s="164" t="s">
        <v>143</v>
      </c>
      <c r="E695" s="172" t="s">
        <v>3</v>
      </c>
      <c r="F695" s="173" t="s">
        <v>80</v>
      </c>
      <c r="H695" s="174">
        <v>1</v>
      </c>
      <c r="I695" s="175"/>
      <c r="L695" s="171"/>
      <c r="M695" s="176"/>
      <c r="N695" s="177"/>
      <c r="O695" s="177"/>
      <c r="P695" s="177"/>
      <c r="Q695" s="177"/>
      <c r="R695" s="177"/>
      <c r="S695" s="177"/>
      <c r="T695" s="178"/>
      <c r="AT695" s="172" t="s">
        <v>143</v>
      </c>
      <c r="AU695" s="172" t="s">
        <v>86</v>
      </c>
      <c r="AV695" s="14" t="s">
        <v>86</v>
      </c>
      <c r="AW695" s="14" t="s">
        <v>34</v>
      </c>
      <c r="AX695" s="14" t="s">
        <v>73</v>
      </c>
      <c r="AY695" s="172" t="s">
        <v>131</v>
      </c>
    </row>
    <row r="696" spans="2:51" s="13" customFormat="1" ht="11.25">
      <c r="B696" s="163"/>
      <c r="D696" s="164" t="s">
        <v>143</v>
      </c>
      <c r="E696" s="165" t="s">
        <v>3</v>
      </c>
      <c r="F696" s="166" t="s">
        <v>704</v>
      </c>
      <c r="H696" s="165" t="s">
        <v>3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143</v>
      </c>
      <c r="AU696" s="165" t="s">
        <v>86</v>
      </c>
      <c r="AV696" s="13" t="s">
        <v>80</v>
      </c>
      <c r="AW696" s="13" t="s">
        <v>34</v>
      </c>
      <c r="AX696" s="13" t="s">
        <v>73</v>
      </c>
      <c r="AY696" s="165" t="s">
        <v>131</v>
      </c>
    </row>
    <row r="697" spans="2:51" s="14" customFormat="1" ht="11.25">
      <c r="B697" s="171"/>
      <c r="D697" s="164" t="s">
        <v>143</v>
      </c>
      <c r="E697" s="172" t="s">
        <v>3</v>
      </c>
      <c r="F697" s="173" t="s">
        <v>80</v>
      </c>
      <c r="H697" s="174">
        <v>1</v>
      </c>
      <c r="I697" s="175"/>
      <c r="L697" s="171"/>
      <c r="M697" s="176"/>
      <c r="N697" s="177"/>
      <c r="O697" s="177"/>
      <c r="P697" s="177"/>
      <c r="Q697" s="177"/>
      <c r="R697" s="177"/>
      <c r="S697" s="177"/>
      <c r="T697" s="178"/>
      <c r="AT697" s="172" t="s">
        <v>143</v>
      </c>
      <c r="AU697" s="172" t="s">
        <v>86</v>
      </c>
      <c r="AV697" s="14" t="s">
        <v>86</v>
      </c>
      <c r="AW697" s="14" t="s">
        <v>34</v>
      </c>
      <c r="AX697" s="14" t="s">
        <v>73</v>
      </c>
      <c r="AY697" s="172" t="s">
        <v>131</v>
      </c>
    </row>
    <row r="698" spans="2:51" s="16" customFormat="1" ht="11.25">
      <c r="B698" s="187"/>
      <c r="D698" s="164" t="s">
        <v>143</v>
      </c>
      <c r="E698" s="188" t="s">
        <v>3</v>
      </c>
      <c r="F698" s="189" t="s">
        <v>159</v>
      </c>
      <c r="H698" s="190">
        <v>2</v>
      </c>
      <c r="I698" s="191"/>
      <c r="L698" s="187"/>
      <c r="M698" s="192"/>
      <c r="N698" s="193"/>
      <c r="O698" s="193"/>
      <c r="P698" s="193"/>
      <c r="Q698" s="193"/>
      <c r="R698" s="193"/>
      <c r="S698" s="193"/>
      <c r="T698" s="194"/>
      <c r="AT698" s="188" t="s">
        <v>143</v>
      </c>
      <c r="AU698" s="188" t="s">
        <v>86</v>
      </c>
      <c r="AV698" s="16" t="s">
        <v>139</v>
      </c>
      <c r="AW698" s="16" t="s">
        <v>34</v>
      </c>
      <c r="AX698" s="16" t="s">
        <v>80</v>
      </c>
      <c r="AY698" s="188" t="s">
        <v>131</v>
      </c>
    </row>
    <row r="699" spans="2:51" s="13" customFormat="1" ht="11.25">
      <c r="B699" s="163"/>
      <c r="D699" s="164" t="s">
        <v>143</v>
      </c>
      <c r="E699" s="165" t="s">
        <v>3</v>
      </c>
      <c r="F699" s="166" t="s">
        <v>705</v>
      </c>
      <c r="H699" s="165" t="s">
        <v>3</v>
      </c>
      <c r="I699" s="167"/>
      <c r="L699" s="163"/>
      <c r="M699" s="168"/>
      <c r="N699" s="169"/>
      <c r="O699" s="169"/>
      <c r="P699" s="169"/>
      <c r="Q699" s="169"/>
      <c r="R699" s="169"/>
      <c r="S699" s="169"/>
      <c r="T699" s="170"/>
      <c r="AT699" s="165" t="s">
        <v>143</v>
      </c>
      <c r="AU699" s="165" t="s">
        <v>86</v>
      </c>
      <c r="AV699" s="13" t="s">
        <v>80</v>
      </c>
      <c r="AW699" s="13" t="s">
        <v>34</v>
      </c>
      <c r="AX699" s="13" t="s">
        <v>73</v>
      </c>
      <c r="AY699" s="165" t="s">
        <v>131</v>
      </c>
    </row>
    <row r="700" spans="1:65" s="2" customFormat="1" ht="33" customHeight="1">
      <c r="A700" s="34"/>
      <c r="B700" s="144"/>
      <c r="C700" s="195" t="s">
        <v>706</v>
      </c>
      <c r="D700" s="195" t="s">
        <v>692</v>
      </c>
      <c r="E700" s="196" t="s">
        <v>707</v>
      </c>
      <c r="F700" s="197" t="s">
        <v>708</v>
      </c>
      <c r="G700" s="198" t="s">
        <v>137</v>
      </c>
      <c r="H700" s="199">
        <v>4.664</v>
      </c>
      <c r="I700" s="200"/>
      <c r="J700" s="201">
        <f>ROUND(I700*H700,2)</f>
        <v>0</v>
      </c>
      <c r="K700" s="197" t="s">
        <v>3</v>
      </c>
      <c r="L700" s="202"/>
      <c r="M700" s="203" t="s">
        <v>3</v>
      </c>
      <c r="N700" s="204" t="s">
        <v>45</v>
      </c>
      <c r="O700" s="55"/>
      <c r="P700" s="154">
        <f>O700*H700</f>
        <v>0</v>
      </c>
      <c r="Q700" s="154">
        <v>0.03815</v>
      </c>
      <c r="R700" s="154">
        <f>Q700*H700</f>
        <v>0.1779316</v>
      </c>
      <c r="S700" s="154">
        <v>0</v>
      </c>
      <c r="T700" s="155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56" t="s">
        <v>505</v>
      </c>
      <c r="AT700" s="156" t="s">
        <v>692</v>
      </c>
      <c r="AU700" s="156" t="s">
        <v>86</v>
      </c>
      <c r="AY700" s="19" t="s">
        <v>131</v>
      </c>
      <c r="BE700" s="157">
        <f>IF(N700="základní",J700,0)</f>
        <v>0</v>
      </c>
      <c r="BF700" s="157">
        <f>IF(N700="snížená",J700,0)</f>
        <v>0</v>
      </c>
      <c r="BG700" s="157">
        <f>IF(N700="zákl. přenesená",J700,0)</f>
        <v>0</v>
      </c>
      <c r="BH700" s="157">
        <f>IF(N700="sníž. přenesená",J700,0)</f>
        <v>0</v>
      </c>
      <c r="BI700" s="157">
        <f>IF(N700="nulová",J700,0)</f>
        <v>0</v>
      </c>
      <c r="BJ700" s="19" t="s">
        <v>86</v>
      </c>
      <c r="BK700" s="157">
        <f>ROUND(I700*H700,2)</f>
        <v>0</v>
      </c>
      <c r="BL700" s="19" t="s">
        <v>354</v>
      </c>
      <c r="BM700" s="156" t="s">
        <v>709</v>
      </c>
    </row>
    <row r="701" spans="2:51" s="13" customFormat="1" ht="11.25">
      <c r="B701" s="163"/>
      <c r="D701" s="164" t="s">
        <v>143</v>
      </c>
      <c r="E701" s="165" t="s">
        <v>3</v>
      </c>
      <c r="F701" s="166" t="s">
        <v>703</v>
      </c>
      <c r="H701" s="165" t="s">
        <v>3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143</v>
      </c>
      <c r="AU701" s="165" t="s">
        <v>86</v>
      </c>
      <c r="AV701" s="13" t="s">
        <v>80</v>
      </c>
      <c r="AW701" s="13" t="s">
        <v>34</v>
      </c>
      <c r="AX701" s="13" t="s">
        <v>73</v>
      </c>
      <c r="AY701" s="165" t="s">
        <v>131</v>
      </c>
    </row>
    <row r="702" spans="2:51" s="14" customFormat="1" ht="11.25">
      <c r="B702" s="171"/>
      <c r="D702" s="164" t="s">
        <v>143</v>
      </c>
      <c r="E702" s="172" t="s">
        <v>3</v>
      </c>
      <c r="F702" s="173" t="s">
        <v>710</v>
      </c>
      <c r="H702" s="174">
        <v>2.288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143</v>
      </c>
      <c r="AU702" s="172" t="s">
        <v>86</v>
      </c>
      <c r="AV702" s="14" t="s">
        <v>86</v>
      </c>
      <c r="AW702" s="14" t="s">
        <v>34</v>
      </c>
      <c r="AX702" s="14" t="s">
        <v>73</v>
      </c>
      <c r="AY702" s="172" t="s">
        <v>131</v>
      </c>
    </row>
    <row r="703" spans="2:51" s="13" customFormat="1" ht="11.25">
      <c r="B703" s="163"/>
      <c r="D703" s="164" t="s">
        <v>143</v>
      </c>
      <c r="E703" s="165" t="s">
        <v>3</v>
      </c>
      <c r="F703" s="166" t="s">
        <v>704</v>
      </c>
      <c r="H703" s="165" t="s">
        <v>3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143</v>
      </c>
      <c r="AU703" s="165" t="s">
        <v>86</v>
      </c>
      <c r="AV703" s="13" t="s">
        <v>80</v>
      </c>
      <c r="AW703" s="13" t="s">
        <v>34</v>
      </c>
      <c r="AX703" s="13" t="s">
        <v>73</v>
      </c>
      <c r="AY703" s="165" t="s">
        <v>131</v>
      </c>
    </row>
    <row r="704" spans="2:51" s="14" customFormat="1" ht="11.25">
      <c r="B704" s="171"/>
      <c r="D704" s="164" t="s">
        <v>143</v>
      </c>
      <c r="E704" s="172" t="s">
        <v>3</v>
      </c>
      <c r="F704" s="173" t="s">
        <v>711</v>
      </c>
      <c r="H704" s="174">
        <v>2.376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143</v>
      </c>
      <c r="AU704" s="172" t="s">
        <v>86</v>
      </c>
      <c r="AV704" s="14" t="s">
        <v>86</v>
      </c>
      <c r="AW704" s="14" t="s">
        <v>34</v>
      </c>
      <c r="AX704" s="14" t="s">
        <v>73</v>
      </c>
      <c r="AY704" s="172" t="s">
        <v>131</v>
      </c>
    </row>
    <row r="705" spans="2:51" s="16" customFormat="1" ht="11.25">
      <c r="B705" s="187"/>
      <c r="D705" s="164" t="s">
        <v>143</v>
      </c>
      <c r="E705" s="188" t="s">
        <v>3</v>
      </c>
      <c r="F705" s="189" t="s">
        <v>159</v>
      </c>
      <c r="H705" s="190">
        <v>4.664</v>
      </c>
      <c r="I705" s="191"/>
      <c r="L705" s="187"/>
      <c r="M705" s="192"/>
      <c r="N705" s="193"/>
      <c r="O705" s="193"/>
      <c r="P705" s="193"/>
      <c r="Q705" s="193"/>
      <c r="R705" s="193"/>
      <c r="S705" s="193"/>
      <c r="T705" s="194"/>
      <c r="AT705" s="188" t="s">
        <v>143</v>
      </c>
      <c r="AU705" s="188" t="s">
        <v>86</v>
      </c>
      <c r="AV705" s="16" t="s">
        <v>139</v>
      </c>
      <c r="AW705" s="16" t="s">
        <v>34</v>
      </c>
      <c r="AX705" s="16" t="s">
        <v>80</v>
      </c>
      <c r="AY705" s="188" t="s">
        <v>131</v>
      </c>
    </row>
    <row r="706" spans="1:65" s="2" customFormat="1" ht="16.5" customHeight="1">
      <c r="A706" s="34"/>
      <c r="B706" s="144"/>
      <c r="C706" s="145" t="s">
        <v>712</v>
      </c>
      <c r="D706" s="145" t="s">
        <v>134</v>
      </c>
      <c r="E706" s="146" t="s">
        <v>713</v>
      </c>
      <c r="F706" s="147" t="s">
        <v>714</v>
      </c>
      <c r="G706" s="148" t="s">
        <v>589</v>
      </c>
      <c r="H706" s="149">
        <v>7</v>
      </c>
      <c r="I706" s="150"/>
      <c r="J706" s="151">
        <f>ROUND(I706*H706,2)</f>
        <v>0</v>
      </c>
      <c r="K706" s="147" t="s">
        <v>138</v>
      </c>
      <c r="L706" s="35"/>
      <c r="M706" s="152" t="s">
        <v>3</v>
      </c>
      <c r="N706" s="153" t="s">
        <v>45</v>
      </c>
      <c r="O706" s="55"/>
      <c r="P706" s="154">
        <f>O706*H706</f>
        <v>0</v>
      </c>
      <c r="Q706" s="154">
        <v>0.00027</v>
      </c>
      <c r="R706" s="154">
        <f>Q706*H706</f>
        <v>0.00189</v>
      </c>
      <c r="S706" s="154">
        <v>0</v>
      </c>
      <c r="T706" s="155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56" t="s">
        <v>354</v>
      </c>
      <c r="AT706" s="156" t="s">
        <v>134</v>
      </c>
      <c r="AU706" s="156" t="s">
        <v>86</v>
      </c>
      <c r="AY706" s="19" t="s">
        <v>131</v>
      </c>
      <c r="BE706" s="157">
        <f>IF(N706="základní",J706,0)</f>
        <v>0</v>
      </c>
      <c r="BF706" s="157">
        <f>IF(N706="snížená",J706,0)</f>
        <v>0</v>
      </c>
      <c r="BG706" s="157">
        <f>IF(N706="zákl. přenesená",J706,0)</f>
        <v>0</v>
      </c>
      <c r="BH706" s="157">
        <f>IF(N706="sníž. přenesená",J706,0)</f>
        <v>0</v>
      </c>
      <c r="BI706" s="157">
        <f>IF(N706="nulová",J706,0)</f>
        <v>0</v>
      </c>
      <c r="BJ706" s="19" t="s">
        <v>86</v>
      </c>
      <c r="BK706" s="157">
        <f>ROUND(I706*H706,2)</f>
        <v>0</v>
      </c>
      <c r="BL706" s="19" t="s">
        <v>354</v>
      </c>
      <c r="BM706" s="156" t="s">
        <v>715</v>
      </c>
    </row>
    <row r="707" spans="1:47" s="2" customFormat="1" ht="11.25">
      <c r="A707" s="34"/>
      <c r="B707" s="35"/>
      <c r="C707" s="34"/>
      <c r="D707" s="158" t="s">
        <v>141</v>
      </c>
      <c r="E707" s="34"/>
      <c r="F707" s="159" t="s">
        <v>716</v>
      </c>
      <c r="G707" s="34"/>
      <c r="H707" s="34"/>
      <c r="I707" s="160"/>
      <c r="J707" s="34"/>
      <c r="K707" s="34"/>
      <c r="L707" s="35"/>
      <c r="M707" s="161"/>
      <c r="N707" s="162"/>
      <c r="O707" s="55"/>
      <c r="P707" s="55"/>
      <c r="Q707" s="55"/>
      <c r="R707" s="55"/>
      <c r="S707" s="55"/>
      <c r="T707" s="56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9" t="s">
        <v>141</v>
      </c>
      <c r="AU707" s="19" t="s">
        <v>86</v>
      </c>
    </row>
    <row r="708" spans="2:51" s="13" customFormat="1" ht="11.25">
      <c r="B708" s="163"/>
      <c r="D708" s="164" t="s">
        <v>143</v>
      </c>
      <c r="E708" s="165" t="s">
        <v>3</v>
      </c>
      <c r="F708" s="166" t="s">
        <v>717</v>
      </c>
      <c r="H708" s="165" t="s">
        <v>3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143</v>
      </c>
      <c r="AU708" s="165" t="s">
        <v>86</v>
      </c>
      <c r="AV708" s="13" t="s">
        <v>80</v>
      </c>
      <c r="AW708" s="13" t="s">
        <v>34</v>
      </c>
      <c r="AX708" s="13" t="s">
        <v>73</v>
      </c>
      <c r="AY708" s="165" t="s">
        <v>131</v>
      </c>
    </row>
    <row r="709" spans="2:51" s="13" customFormat="1" ht="11.25">
      <c r="B709" s="163"/>
      <c r="D709" s="164" t="s">
        <v>143</v>
      </c>
      <c r="E709" s="165" t="s">
        <v>3</v>
      </c>
      <c r="F709" s="166" t="s">
        <v>169</v>
      </c>
      <c r="H709" s="165" t="s">
        <v>3</v>
      </c>
      <c r="I709" s="167"/>
      <c r="L709" s="163"/>
      <c r="M709" s="168"/>
      <c r="N709" s="169"/>
      <c r="O709" s="169"/>
      <c r="P709" s="169"/>
      <c r="Q709" s="169"/>
      <c r="R709" s="169"/>
      <c r="S709" s="169"/>
      <c r="T709" s="170"/>
      <c r="AT709" s="165" t="s">
        <v>143</v>
      </c>
      <c r="AU709" s="165" t="s">
        <v>86</v>
      </c>
      <c r="AV709" s="13" t="s">
        <v>80</v>
      </c>
      <c r="AW709" s="13" t="s">
        <v>34</v>
      </c>
      <c r="AX709" s="13" t="s">
        <v>73</v>
      </c>
      <c r="AY709" s="165" t="s">
        <v>131</v>
      </c>
    </row>
    <row r="710" spans="2:51" s="13" customFormat="1" ht="11.25">
      <c r="B710" s="163"/>
      <c r="D710" s="164" t="s">
        <v>143</v>
      </c>
      <c r="E710" s="165" t="s">
        <v>3</v>
      </c>
      <c r="F710" s="166" t="s">
        <v>718</v>
      </c>
      <c r="H710" s="165" t="s">
        <v>3</v>
      </c>
      <c r="I710" s="167"/>
      <c r="L710" s="163"/>
      <c r="M710" s="168"/>
      <c r="N710" s="169"/>
      <c r="O710" s="169"/>
      <c r="P710" s="169"/>
      <c r="Q710" s="169"/>
      <c r="R710" s="169"/>
      <c r="S710" s="169"/>
      <c r="T710" s="170"/>
      <c r="AT710" s="165" t="s">
        <v>143</v>
      </c>
      <c r="AU710" s="165" t="s">
        <v>86</v>
      </c>
      <c r="AV710" s="13" t="s">
        <v>80</v>
      </c>
      <c r="AW710" s="13" t="s">
        <v>34</v>
      </c>
      <c r="AX710" s="13" t="s">
        <v>73</v>
      </c>
      <c r="AY710" s="165" t="s">
        <v>131</v>
      </c>
    </row>
    <row r="711" spans="2:51" s="13" customFormat="1" ht="11.25">
      <c r="B711" s="163"/>
      <c r="D711" s="164" t="s">
        <v>143</v>
      </c>
      <c r="E711" s="165" t="s">
        <v>3</v>
      </c>
      <c r="F711" s="166" t="s">
        <v>690</v>
      </c>
      <c r="H711" s="165" t="s">
        <v>3</v>
      </c>
      <c r="I711" s="167"/>
      <c r="L711" s="163"/>
      <c r="M711" s="168"/>
      <c r="N711" s="169"/>
      <c r="O711" s="169"/>
      <c r="P711" s="169"/>
      <c r="Q711" s="169"/>
      <c r="R711" s="169"/>
      <c r="S711" s="169"/>
      <c r="T711" s="170"/>
      <c r="AT711" s="165" t="s">
        <v>143</v>
      </c>
      <c r="AU711" s="165" t="s">
        <v>86</v>
      </c>
      <c r="AV711" s="13" t="s">
        <v>80</v>
      </c>
      <c r="AW711" s="13" t="s">
        <v>34</v>
      </c>
      <c r="AX711" s="13" t="s">
        <v>73</v>
      </c>
      <c r="AY711" s="165" t="s">
        <v>131</v>
      </c>
    </row>
    <row r="712" spans="2:51" s="14" customFormat="1" ht="11.25">
      <c r="B712" s="171"/>
      <c r="D712" s="164" t="s">
        <v>143</v>
      </c>
      <c r="E712" s="172" t="s">
        <v>3</v>
      </c>
      <c r="F712" s="173" t="s">
        <v>80</v>
      </c>
      <c r="H712" s="174">
        <v>1</v>
      </c>
      <c r="I712" s="175"/>
      <c r="L712" s="171"/>
      <c r="M712" s="176"/>
      <c r="N712" s="177"/>
      <c r="O712" s="177"/>
      <c r="P712" s="177"/>
      <c r="Q712" s="177"/>
      <c r="R712" s="177"/>
      <c r="S712" s="177"/>
      <c r="T712" s="178"/>
      <c r="AT712" s="172" t="s">
        <v>143</v>
      </c>
      <c r="AU712" s="172" t="s">
        <v>86</v>
      </c>
      <c r="AV712" s="14" t="s">
        <v>86</v>
      </c>
      <c r="AW712" s="14" t="s">
        <v>34</v>
      </c>
      <c r="AX712" s="14" t="s">
        <v>73</v>
      </c>
      <c r="AY712" s="172" t="s">
        <v>131</v>
      </c>
    </row>
    <row r="713" spans="2:51" s="13" customFormat="1" ht="11.25">
      <c r="B713" s="163"/>
      <c r="D713" s="164" t="s">
        <v>143</v>
      </c>
      <c r="E713" s="165" t="s">
        <v>3</v>
      </c>
      <c r="F713" s="166" t="s">
        <v>704</v>
      </c>
      <c r="H713" s="165" t="s">
        <v>3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143</v>
      </c>
      <c r="AU713" s="165" t="s">
        <v>86</v>
      </c>
      <c r="AV713" s="13" t="s">
        <v>80</v>
      </c>
      <c r="AW713" s="13" t="s">
        <v>34</v>
      </c>
      <c r="AX713" s="13" t="s">
        <v>73</v>
      </c>
      <c r="AY713" s="165" t="s">
        <v>131</v>
      </c>
    </row>
    <row r="714" spans="2:51" s="14" customFormat="1" ht="11.25">
      <c r="B714" s="171"/>
      <c r="D714" s="164" t="s">
        <v>143</v>
      </c>
      <c r="E714" s="172" t="s">
        <v>3</v>
      </c>
      <c r="F714" s="173" t="s">
        <v>80</v>
      </c>
      <c r="H714" s="174">
        <v>1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143</v>
      </c>
      <c r="AU714" s="172" t="s">
        <v>86</v>
      </c>
      <c r="AV714" s="14" t="s">
        <v>86</v>
      </c>
      <c r="AW714" s="14" t="s">
        <v>34</v>
      </c>
      <c r="AX714" s="14" t="s">
        <v>73</v>
      </c>
      <c r="AY714" s="172" t="s">
        <v>131</v>
      </c>
    </row>
    <row r="715" spans="2:51" s="13" customFormat="1" ht="11.25">
      <c r="B715" s="163"/>
      <c r="D715" s="164" t="s">
        <v>143</v>
      </c>
      <c r="E715" s="165" t="s">
        <v>3</v>
      </c>
      <c r="F715" s="166" t="s">
        <v>719</v>
      </c>
      <c r="H715" s="165" t="s">
        <v>3</v>
      </c>
      <c r="I715" s="167"/>
      <c r="L715" s="163"/>
      <c r="M715" s="168"/>
      <c r="N715" s="169"/>
      <c r="O715" s="169"/>
      <c r="P715" s="169"/>
      <c r="Q715" s="169"/>
      <c r="R715" s="169"/>
      <c r="S715" s="169"/>
      <c r="T715" s="170"/>
      <c r="AT715" s="165" t="s">
        <v>143</v>
      </c>
      <c r="AU715" s="165" t="s">
        <v>86</v>
      </c>
      <c r="AV715" s="13" t="s">
        <v>80</v>
      </c>
      <c r="AW715" s="13" t="s">
        <v>34</v>
      </c>
      <c r="AX715" s="13" t="s">
        <v>73</v>
      </c>
      <c r="AY715" s="165" t="s">
        <v>131</v>
      </c>
    </row>
    <row r="716" spans="2:51" s="14" customFormat="1" ht="11.25">
      <c r="B716" s="171"/>
      <c r="D716" s="164" t="s">
        <v>143</v>
      </c>
      <c r="E716" s="172" t="s">
        <v>3</v>
      </c>
      <c r="F716" s="173" t="s">
        <v>132</v>
      </c>
      <c r="H716" s="174">
        <v>3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143</v>
      </c>
      <c r="AU716" s="172" t="s">
        <v>86</v>
      </c>
      <c r="AV716" s="14" t="s">
        <v>86</v>
      </c>
      <c r="AW716" s="14" t="s">
        <v>34</v>
      </c>
      <c r="AX716" s="14" t="s">
        <v>73</v>
      </c>
      <c r="AY716" s="172" t="s">
        <v>131</v>
      </c>
    </row>
    <row r="717" spans="2:51" s="13" customFormat="1" ht="11.25">
      <c r="B717" s="163"/>
      <c r="D717" s="164" t="s">
        <v>143</v>
      </c>
      <c r="E717" s="165" t="s">
        <v>3</v>
      </c>
      <c r="F717" s="166" t="s">
        <v>720</v>
      </c>
      <c r="H717" s="165" t="s">
        <v>3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143</v>
      </c>
      <c r="AU717" s="165" t="s">
        <v>86</v>
      </c>
      <c r="AV717" s="13" t="s">
        <v>80</v>
      </c>
      <c r="AW717" s="13" t="s">
        <v>34</v>
      </c>
      <c r="AX717" s="13" t="s">
        <v>73</v>
      </c>
      <c r="AY717" s="165" t="s">
        <v>131</v>
      </c>
    </row>
    <row r="718" spans="2:51" s="14" customFormat="1" ht="11.25">
      <c r="B718" s="171"/>
      <c r="D718" s="164" t="s">
        <v>143</v>
      </c>
      <c r="E718" s="172" t="s">
        <v>3</v>
      </c>
      <c r="F718" s="173" t="s">
        <v>86</v>
      </c>
      <c r="H718" s="174">
        <v>2</v>
      </c>
      <c r="I718" s="175"/>
      <c r="L718" s="171"/>
      <c r="M718" s="176"/>
      <c r="N718" s="177"/>
      <c r="O718" s="177"/>
      <c r="P718" s="177"/>
      <c r="Q718" s="177"/>
      <c r="R718" s="177"/>
      <c r="S718" s="177"/>
      <c r="T718" s="178"/>
      <c r="AT718" s="172" t="s">
        <v>143</v>
      </c>
      <c r="AU718" s="172" t="s">
        <v>86</v>
      </c>
      <c r="AV718" s="14" t="s">
        <v>86</v>
      </c>
      <c r="AW718" s="14" t="s">
        <v>34</v>
      </c>
      <c r="AX718" s="14" t="s">
        <v>73</v>
      </c>
      <c r="AY718" s="172" t="s">
        <v>131</v>
      </c>
    </row>
    <row r="719" spans="2:51" s="16" customFormat="1" ht="11.25">
      <c r="B719" s="187"/>
      <c r="D719" s="164" t="s">
        <v>143</v>
      </c>
      <c r="E719" s="188" t="s">
        <v>3</v>
      </c>
      <c r="F719" s="189" t="s">
        <v>159</v>
      </c>
      <c r="H719" s="190">
        <v>7</v>
      </c>
      <c r="I719" s="191"/>
      <c r="L719" s="187"/>
      <c r="M719" s="192"/>
      <c r="N719" s="193"/>
      <c r="O719" s="193"/>
      <c r="P719" s="193"/>
      <c r="Q719" s="193"/>
      <c r="R719" s="193"/>
      <c r="S719" s="193"/>
      <c r="T719" s="194"/>
      <c r="AT719" s="188" t="s">
        <v>143</v>
      </c>
      <c r="AU719" s="188" t="s">
        <v>86</v>
      </c>
      <c r="AV719" s="16" t="s">
        <v>139</v>
      </c>
      <c r="AW719" s="16" t="s">
        <v>34</v>
      </c>
      <c r="AX719" s="16" t="s">
        <v>80</v>
      </c>
      <c r="AY719" s="188" t="s">
        <v>131</v>
      </c>
    </row>
    <row r="720" spans="2:51" s="13" customFormat="1" ht="11.25">
      <c r="B720" s="163"/>
      <c r="D720" s="164" t="s">
        <v>143</v>
      </c>
      <c r="E720" s="165" t="s">
        <v>3</v>
      </c>
      <c r="F720" s="166" t="s">
        <v>705</v>
      </c>
      <c r="H720" s="165" t="s">
        <v>3</v>
      </c>
      <c r="I720" s="167"/>
      <c r="L720" s="163"/>
      <c r="M720" s="168"/>
      <c r="N720" s="169"/>
      <c r="O720" s="169"/>
      <c r="P720" s="169"/>
      <c r="Q720" s="169"/>
      <c r="R720" s="169"/>
      <c r="S720" s="169"/>
      <c r="T720" s="170"/>
      <c r="AT720" s="165" t="s">
        <v>143</v>
      </c>
      <c r="AU720" s="165" t="s">
        <v>86</v>
      </c>
      <c r="AV720" s="13" t="s">
        <v>80</v>
      </c>
      <c r="AW720" s="13" t="s">
        <v>34</v>
      </c>
      <c r="AX720" s="13" t="s">
        <v>73</v>
      </c>
      <c r="AY720" s="165" t="s">
        <v>131</v>
      </c>
    </row>
    <row r="721" spans="1:65" s="2" customFormat="1" ht="24" customHeight="1">
      <c r="A721" s="34"/>
      <c r="B721" s="144"/>
      <c r="C721" s="195" t="s">
        <v>721</v>
      </c>
      <c r="D721" s="195" t="s">
        <v>692</v>
      </c>
      <c r="E721" s="196" t="s">
        <v>722</v>
      </c>
      <c r="F721" s="197" t="s">
        <v>723</v>
      </c>
      <c r="G721" s="198" t="s">
        <v>137</v>
      </c>
      <c r="H721" s="199">
        <v>4.953</v>
      </c>
      <c r="I721" s="200"/>
      <c r="J721" s="201">
        <f>ROUND(I721*H721,2)</f>
        <v>0</v>
      </c>
      <c r="K721" s="197" t="s">
        <v>3</v>
      </c>
      <c r="L721" s="202"/>
      <c r="M721" s="203" t="s">
        <v>3</v>
      </c>
      <c r="N721" s="204" t="s">
        <v>45</v>
      </c>
      <c r="O721" s="55"/>
      <c r="P721" s="154">
        <f>O721*H721</f>
        <v>0</v>
      </c>
      <c r="Q721" s="154">
        <v>0</v>
      </c>
      <c r="R721" s="154">
        <f>Q721*H721</f>
        <v>0</v>
      </c>
      <c r="S721" s="154">
        <v>0</v>
      </c>
      <c r="T721" s="155">
        <f>S721*H721</f>
        <v>0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56" t="s">
        <v>505</v>
      </c>
      <c r="AT721" s="156" t="s">
        <v>692</v>
      </c>
      <c r="AU721" s="156" t="s">
        <v>86</v>
      </c>
      <c r="AY721" s="19" t="s">
        <v>131</v>
      </c>
      <c r="BE721" s="157">
        <f>IF(N721="základní",J721,0)</f>
        <v>0</v>
      </c>
      <c r="BF721" s="157">
        <f>IF(N721="snížená",J721,0)</f>
        <v>0</v>
      </c>
      <c r="BG721" s="157">
        <f>IF(N721="zákl. přenesená",J721,0)</f>
        <v>0</v>
      </c>
      <c r="BH721" s="157">
        <f>IF(N721="sníž. přenesená",J721,0)</f>
        <v>0</v>
      </c>
      <c r="BI721" s="157">
        <f>IF(N721="nulová",J721,0)</f>
        <v>0</v>
      </c>
      <c r="BJ721" s="19" t="s">
        <v>86</v>
      </c>
      <c r="BK721" s="157">
        <f>ROUND(I721*H721,2)</f>
        <v>0</v>
      </c>
      <c r="BL721" s="19" t="s">
        <v>354</v>
      </c>
      <c r="BM721" s="156" t="s">
        <v>724</v>
      </c>
    </row>
    <row r="722" spans="2:51" s="13" customFormat="1" ht="11.25">
      <c r="B722" s="163"/>
      <c r="D722" s="164" t="s">
        <v>143</v>
      </c>
      <c r="E722" s="165" t="s">
        <v>3</v>
      </c>
      <c r="F722" s="166" t="s">
        <v>690</v>
      </c>
      <c r="H722" s="165" t="s">
        <v>3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143</v>
      </c>
      <c r="AU722" s="165" t="s">
        <v>86</v>
      </c>
      <c r="AV722" s="13" t="s">
        <v>80</v>
      </c>
      <c r="AW722" s="13" t="s">
        <v>34</v>
      </c>
      <c r="AX722" s="13" t="s">
        <v>73</v>
      </c>
      <c r="AY722" s="165" t="s">
        <v>131</v>
      </c>
    </row>
    <row r="723" spans="2:51" s="14" customFormat="1" ht="11.25">
      <c r="B723" s="171"/>
      <c r="D723" s="164" t="s">
        <v>143</v>
      </c>
      <c r="E723" s="172" t="s">
        <v>3</v>
      </c>
      <c r="F723" s="173" t="s">
        <v>434</v>
      </c>
      <c r="H723" s="174">
        <v>0.518</v>
      </c>
      <c r="I723" s="175"/>
      <c r="L723" s="171"/>
      <c r="M723" s="176"/>
      <c r="N723" s="177"/>
      <c r="O723" s="177"/>
      <c r="P723" s="177"/>
      <c r="Q723" s="177"/>
      <c r="R723" s="177"/>
      <c r="S723" s="177"/>
      <c r="T723" s="178"/>
      <c r="AT723" s="172" t="s">
        <v>143</v>
      </c>
      <c r="AU723" s="172" t="s">
        <v>86</v>
      </c>
      <c r="AV723" s="14" t="s">
        <v>86</v>
      </c>
      <c r="AW723" s="14" t="s">
        <v>34</v>
      </c>
      <c r="AX723" s="14" t="s">
        <v>73</v>
      </c>
      <c r="AY723" s="172" t="s">
        <v>131</v>
      </c>
    </row>
    <row r="724" spans="2:51" s="13" customFormat="1" ht="11.25">
      <c r="B724" s="163"/>
      <c r="D724" s="164" t="s">
        <v>143</v>
      </c>
      <c r="E724" s="165" t="s">
        <v>3</v>
      </c>
      <c r="F724" s="166" t="s">
        <v>704</v>
      </c>
      <c r="H724" s="165" t="s">
        <v>3</v>
      </c>
      <c r="I724" s="167"/>
      <c r="L724" s="163"/>
      <c r="M724" s="168"/>
      <c r="N724" s="169"/>
      <c r="O724" s="169"/>
      <c r="P724" s="169"/>
      <c r="Q724" s="169"/>
      <c r="R724" s="169"/>
      <c r="S724" s="169"/>
      <c r="T724" s="170"/>
      <c r="AT724" s="165" t="s">
        <v>143</v>
      </c>
      <c r="AU724" s="165" t="s">
        <v>86</v>
      </c>
      <c r="AV724" s="13" t="s">
        <v>80</v>
      </c>
      <c r="AW724" s="13" t="s">
        <v>34</v>
      </c>
      <c r="AX724" s="13" t="s">
        <v>73</v>
      </c>
      <c r="AY724" s="165" t="s">
        <v>131</v>
      </c>
    </row>
    <row r="725" spans="2:51" s="14" customFormat="1" ht="11.25">
      <c r="B725" s="171"/>
      <c r="D725" s="164" t="s">
        <v>143</v>
      </c>
      <c r="E725" s="172" t="s">
        <v>3</v>
      </c>
      <c r="F725" s="173" t="s">
        <v>436</v>
      </c>
      <c r="H725" s="174">
        <v>0.54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143</v>
      </c>
      <c r="AU725" s="172" t="s">
        <v>86</v>
      </c>
      <c r="AV725" s="14" t="s">
        <v>86</v>
      </c>
      <c r="AW725" s="14" t="s">
        <v>34</v>
      </c>
      <c r="AX725" s="14" t="s">
        <v>73</v>
      </c>
      <c r="AY725" s="172" t="s">
        <v>131</v>
      </c>
    </row>
    <row r="726" spans="2:51" s="13" customFormat="1" ht="11.25">
      <c r="B726" s="163"/>
      <c r="D726" s="164" t="s">
        <v>143</v>
      </c>
      <c r="E726" s="165" t="s">
        <v>3</v>
      </c>
      <c r="F726" s="166" t="s">
        <v>719</v>
      </c>
      <c r="H726" s="165" t="s">
        <v>3</v>
      </c>
      <c r="I726" s="167"/>
      <c r="L726" s="163"/>
      <c r="M726" s="168"/>
      <c r="N726" s="169"/>
      <c r="O726" s="169"/>
      <c r="P726" s="169"/>
      <c r="Q726" s="169"/>
      <c r="R726" s="169"/>
      <c r="S726" s="169"/>
      <c r="T726" s="170"/>
      <c r="AT726" s="165" t="s">
        <v>143</v>
      </c>
      <c r="AU726" s="165" t="s">
        <v>86</v>
      </c>
      <c r="AV726" s="13" t="s">
        <v>80</v>
      </c>
      <c r="AW726" s="13" t="s">
        <v>34</v>
      </c>
      <c r="AX726" s="13" t="s">
        <v>73</v>
      </c>
      <c r="AY726" s="165" t="s">
        <v>131</v>
      </c>
    </row>
    <row r="727" spans="2:51" s="14" customFormat="1" ht="11.25">
      <c r="B727" s="171"/>
      <c r="D727" s="164" t="s">
        <v>143</v>
      </c>
      <c r="E727" s="172" t="s">
        <v>3</v>
      </c>
      <c r="F727" s="173" t="s">
        <v>438</v>
      </c>
      <c r="H727" s="174">
        <v>2.025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2" t="s">
        <v>143</v>
      </c>
      <c r="AU727" s="172" t="s">
        <v>86</v>
      </c>
      <c r="AV727" s="14" t="s">
        <v>86</v>
      </c>
      <c r="AW727" s="14" t="s">
        <v>34</v>
      </c>
      <c r="AX727" s="14" t="s">
        <v>73</v>
      </c>
      <c r="AY727" s="172" t="s">
        <v>131</v>
      </c>
    </row>
    <row r="728" spans="2:51" s="13" customFormat="1" ht="11.25">
      <c r="B728" s="163"/>
      <c r="D728" s="164" t="s">
        <v>143</v>
      </c>
      <c r="E728" s="165" t="s">
        <v>3</v>
      </c>
      <c r="F728" s="166" t="s">
        <v>720</v>
      </c>
      <c r="H728" s="165" t="s">
        <v>3</v>
      </c>
      <c r="I728" s="167"/>
      <c r="L728" s="163"/>
      <c r="M728" s="168"/>
      <c r="N728" s="169"/>
      <c r="O728" s="169"/>
      <c r="P728" s="169"/>
      <c r="Q728" s="169"/>
      <c r="R728" s="169"/>
      <c r="S728" s="169"/>
      <c r="T728" s="170"/>
      <c r="AT728" s="165" t="s">
        <v>143</v>
      </c>
      <c r="AU728" s="165" t="s">
        <v>86</v>
      </c>
      <c r="AV728" s="13" t="s">
        <v>80</v>
      </c>
      <c r="AW728" s="13" t="s">
        <v>34</v>
      </c>
      <c r="AX728" s="13" t="s">
        <v>73</v>
      </c>
      <c r="AY728" s="165" t="s">
        <v>131</v>
      </c>
    </row>
    <row r="729" spans="2:51" s="14" customFormat="1" ht="11.25">
      <c r="B729" s="171"/>
      <c r="D729" s="164" t="s">
        <v>143</v>
      </c>
      <c r="E729" s="172" t="s">
        <v>3</v>
      </c>
      <c r="F729" s="173" t="s">
        <v>440</v>
      </c>
      <c r="H729" s="174">
        <v>1.87</v>
      </c>
      <c r="I729" s="175"/>
      <c r="L729" s="171"/>
      <c r="M729" s="176"/>
      <c r="N729" s="177"/>
      <c r="O729" s="177"/>
      <c r="P729" s="177"/>
      <c r="Q729" s="177"/>
      <c r="R729" s="177"/>
      <c r="S729" s="177"/>
      <c r="T729" s="178"/>
      <c r="AT729" s="172" t="s">
        <v>143</v>
      </c>
      <c r="AU729" s="172" t="s">
        <v>86</v>
      </c>
      <c r="AV729" s="14" t="s">
        <v>86</v>
      </c>
      <c r="AW729" s="14" t="s">
        <v>34</v>
      </c>
      <c r="AX729" s="14" t="s">
        <v>73</v>
      </c>
      <c r="AY729" s="172" t="s">
        <v>131</v>
      </c>
    </row>
    <row r="730" spans="2:51" s="16" customFormat="1" ht="11.25">
      <c r="B730" s="187"/>
      <c r="D730" s="164" t="s">
        <v>143</v>
      </c>
      <c r="E730" s="188" t="s">
        <v>3</v>
      </c>
      <c r="F730" s="189" t="s">
        <v>159</v>
      </c>
      <c r="H730" s="190">
        <v>4.953</v>
      </c>
      <c r="I730" s="191"/>
      <c r="L730" s="187"/>
      <c r="M730" s="192"/>
      <c r="N730" s="193"/>
      <c r="O730" s="193"/>
      <c r="P730" s="193"/>
      <c r="Q730" s="193"/>
      <c r="R730" s="193"/>
      <c r="S730" s="193"/>
      <c r="T730" s="194"/>
      <c r="AT730" s="188" t="s">
        <v>143</v>
      </c>
      <c r="AU730" s="188" t="s">
        <v>86</v>
      </c>
      <c r="AV730" s="16" t="s">
        <v>139</v>
      </c>
      <c r="AW730" s="16" t="s">
        <v>34</v>
      </c>
      <c r="AX730" s="16" t="s">
        <v>80</v>
      </c>
      <c r="AY730" s="188" t="s">
        <v>131</v>
      </c>
    </row>
    <row r="731" spans="1:65" s="2" customFormat="1" ht="21.75" customHeight="1">
      <c r="A731" s="34"/>
      <c r="B731" s="144"/>
      <c r="C731" s="145" t="s">
        <v>725</v>
      </c>
      <c r="D731" s="145" t="s">
        <v>134</v>
      </c>
      <c r="E731" s="146" t="s">
        <v>726</v>
      </c>
      <c r="F731" s="147" t="s">
        <v>727</v>
      </c>
      <c r="G731" s="148" t="s">
        <v>137</v>
      </c>
      <c r="H731" s="149">
        <v>19.276</v>
      </c>
      <c r="I731" s="150"/>
      <c r="J731" s="151">
        <f>ROUND(I731*H731,2)</f>
        <v>0</v>
      </c>
      <c r="K731" s="147" t="s">
        <v>138</v>
      </c>
      <c r="L731" s="35"/>
      <c r="M731" s="152" t="s">
        <v>3</v>
      </c>
      <c r="N731" s="153" t="s">
        <v>45</v>
      </c>
      <c r="O731" s="55"/>
      <c r="P731" s="154">
        <f>O731*H731</f>
        <v>0</v>
      </c>
      <c r="Q731" s="154">
        <v>0.00027</v>
      </c>
      <c r="R731" s="154">
        <f>Q731*H731</f>
        <v>0.00520452</v>
      </c>
      <c r="S731" s="154">
        <v>0</v>
      </c>
      <c r="T731" s="155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56" t="s">
        <v>354</v>
      </c>
      <c r="AT731" s="156" t="s">
        <v>134</v>
      </c>
      <c r="AU731" s="156" t="s">
        <v>86</v>
      </c>
      <c r="AY731" s="19" t="s">
        <v>131</v>
      </c>
      <c r="BE731" s="157">
        <f>IF(N731="základní",J731,0)</f>
        <v>0</v>
      </c>
      <c r="BF731" s="157">
        <f>IF(N731="snížená",J731,0)</f>
        <v>0</v>
      </c>
      <c r="BG731" s="157">
        <f>IF(N731="zákl. přenesená",J731,0)</f>
        <v>0</v>
      </c>
      <c r="BH731" s="157">
        <f>IF(N731="sníž. přenesená",J731,0)</f>
        <v>0</v>
      </c>
      <c r="BI731" s="157">
        <f>IF(N731="nulová",J731,0)</f>
        <v>0</v>
      </c>
      <c r="BJ731" s="19" t="s">
        <v>86</v>
      </c>
      <c r="BK731" s="157">
        <f>ROUND(I731*H731,2)</f>
        <v>0</v>
      </c>
      <c r="BL731" s="19" t="s">
        <v>354</v>
      </c>
      <c r="BM731" s="156" t="s">
        <v>728</v>
      </c>
    </row>
    <row r="732" spans="1:47" s="2" customFormat="1" ht="11.25">
      <c r="A732" s="34"/>
      <c r="B732" s="35"/>
      <c r="C732" s="34"/>
      <c r="D732" s="158" t="s">
        <v>141</v>
      </c>
      <c r="E732" s="34"/>
      <c r="F732" s="159" t="s">
        <v>729</v>
      </c>
      <c r="G732" s="34"/>
      <c r="H732" s="34"/>
      <c r="I732" s="160"/>
      <c r="J732" s="34"/>
      <c r="K732" s="34"/>
      <c r="L732" s="35"/>
      <c r="M732" s="161"/>
      <c r="N732" s="162"/>
      <c r="O732" s="55"/>
      <c r="P732" s="55"/>
      <c r="Q732" s="55"/>
      <c r="R732" s="55"/>
      <c r="S732" s="55"/>
      <c r="T732" s="56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T732" s="19" t="s">
        <v>141</v>
      </c>
      <c r="AU732" s="19" t="s">
        <v>86</v>
      </c>
    </row>
    <row r="733" spans="2:51" s="13" customFormat="1" ht="11.25">
      <c r="B733" s="163"/>
      <c r="D733" s="164" t="s">
        <v>143</v>
      </c>
      <c r="E733" s="165" t="s">
        <v>3</v>
      </c>
      <c r="F733" s="166" t="s">
        <v>169</v>
      </c>
      <c r="H733" s="165" t="s">
        <v>3</v>
      </c>
      <c r="I733" s="167"/>
      <c r="L733" s="163"/>
      <c r="M733" s="168"/>
      <c r="N733" s="169"/>
      <c r="O733" s="169"/>
      <c r="P733" s="169"/>
      <c r="Q733" s="169"/>
      <c r="R733" s="169"/>
      <c r="S733" s="169"/>
      <c r="T733" s="170"/>
      <c r="AT733" s="165" t="s">
        <v>143</v>
      </c>
      <c r="AU733" s="165" t="s">
        <v>86</v>
      </c>
      <c r="AV733" s="13" t="s">
        <v>80</v>
      </c>
      <c r="AW733" s="13" t="s">
        <v>34</v>
      </c>
      <c r="AX733" s="13" t="s">
        <v>73</v>
      </c>
      <c r="AY733" s="165" t="s">
        <v>131</v>
      </c>
    </row>
    <row r="734" spans="2:51" s="13" customFormat="1" ht="11.25">
      <c r="B734" s="163"/>
      <c r="D734" s="164" t="s">
        <v>143</v>
      </c>
      <c r="E734" s="165" t="s">
        <v>3</v>
      </c>
      <c r="F734" s="166" t="s">
        <v>730</v>
      </c>
      <c r="H734" s="165" t="s">
        <v>3</v>
      </c>
      <c r="I734" s="167"/>
      <c r="L734" s="163"/>
      <c r="M734" s="168"/>
      <c r="N734" s="169"/>
      <c r="O734" s="169"/>
      <c r="P734" s="169"/>
      <c r="Q734" s="169"/>
      <c r="R734" s="169"/>
      <c r="S734" s="169"/>
      <c r="T734" s="170"/>
      <c r="AT734" s="165" t="s">
        <v>143</v>
      </c>
      <c r="AU734" s="165" t="s">
        <v>86</v>
      </c>
      <c r="AV734" s="13" t="s">
        <v>80</v>
      </c>
      <c r="AW734" s="13" t="s">
        <v>34</v>
      </c>
      <c r="AX734" s="13" t="s">
        <v>73</v>
      </c>
      <c r="AY734" s="165" t="s">
        <v>131</v>
      </c>
    </row>
    <row r="735" spans="2:51" s="14" customFormat="1" ht="11.25">
      <c r="B735" s="171"/>
      <c r="D735" s="164" t="s">
        <v>143</v>
      </c>
      <c r="E735" s="172" t="s">
        <v>3</v>
      </c>
      <c r="F735" s="173" t="s">
        <v>447</v>
      </c>
      <c r="H735" s="174">
        <v>12.15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143</v>
      </c>
      <c r="AU735" s="172" t="s">
        <v>86</v>
      </c>
      <c r="AV735" s="14" t="s">
        <v>86</v>
      </c>
      <c r="AW735" s="14" t="s">
        <v>34</v>
      </c>
      <c r="AX735" s="14" t="s">
        <v>73</v>
      </c>
      <c r="AY735" s="172" t="s">
        <v>131</v>
      </c>
    </row>
    <row r="736" spans="2:51" s="13" customFormat="1" ht="11.25">
      <c r="B736" s="163"/>
      <c r="D736" s="164" t="s">
        <v>143</v>
      </c>
      <c r="E736" s="165" t="s">
        <v>3</v>
      </c>
      <c r="F736" s="166" t="s">
        <v>703</v>
      </c>
      <c r="H736" s="165" t="s">
        <v>3</v>
      </c>
      <c r="I736" s="167"/>
      <c r="L736" s="163"/>
      <c r="M736" s="168"/>
      <c r="N736" s="169"/>
      <c r="O736" s="169"/>
      <c r="P736" s="169"/>
      <c r="Q736" s="169"/>
      <c r="R736" s="169"/>
      <c r="S736" s="169"/>
      <c r="T736" s="170"/>
      <c r="AT736" s="165" t="s">
        <v>143</v>
      </c>
      <c r="AU736" s="165" t="s">
        <v>86</v>
      </c>
      <c r="AV736" s="13" t="s">
        <v>80</v>
      </c>
      <c r="AW736" s="13" t="s">
        <v>34</v>
      </c>
      <c r="AX736" s="13" t="s">
        <v>73</v>
      </c>
      <c r="AY736" s="165" t="s">
        <v>131</v>
      </c>
    </row>
    <row r="737" spans="2:51" s="14" customFormat="1" ht="11.25">
      <c r="B737" s="171"/>
      <c r="D737" s="164" t="s">
        <v>143</v>
      </c>
      <c r="E737" s="172" t="s">
        <v>3</v>
      </c>
      <c r="F737" s="173" t="s">
        <v>449</v>
      </c>
      <c r="H737" s="174">
        <v>1.668</v>
      </c>
      <c r="I737" s="175"/>
      <c r="L737" s="171"/>
      <c r="M737" s="176"/>
      <c r="N737" s="177"/>
      <c r="O737" s="177"/>
      <c r="P737" s="177"/>
      <c r="Q737" s="177"/>
      <c r="R737" s="177"/>
      <c r="S737" s="177"/>
      <c r="T737" s="178"/>
      <c r="AT737" s="172" t="s">
        <v>143</v>
      </c>
      <c r="AU737" s="172" t="s">
        <v>86</v>
      </c>
      <c r="AV737" s="14" t="s">
        <v>86</v>
      </c>
      <c r="AW737" s="14" t="s">
        <v>34</v>
      </c>
      <c r="AX737" s="14" t="s">
        <v>73</v>
      </c>
      <c r="AY737" s="172" t="s">
        <v>131</v>
      </c>
    </row>
    <row r="738" spans="2:51" s="13" customFormat="1" ht="11.25">
      <c r="B738" s="163"/>
      <c r="D738" s="164" t="s">
        <v>143</v>
      </c>
      <c r="E738" s="165" t="s">
        <v>3</v>
      </c>
      <c r="F738" s="166" t="s">
        <v>731</v>
      </c>
      <c r="H738" s="165" t="s">
        <v>3</v>
      </c>
      <c r="I738" s="167"/>
      <c r="L738" s="163"/>
      <c r="M738" s="168"/>
      <c r="N738" s="169"/>
      <c r="O738" s="169"/>
      <c r="P738" s="169"/>
      <c r="Q738" s="169"/>
      <c r="R738" s="169"/>
      <c r="S738" s="169"/>
      <c r="T738" s="170"/>
      <c r="AT738" s="165" t="s">
        <v>143</v>
      </c>
      <c r="AU738" s="165" t="s">
        <v>86</v>
      </c>
      <c r="AV738" s="13" t="s">
        <v>80</v>
      </c>
      <c r="AW738" s="13" t="s">
        <v>34</v>
      </c>
      <c r="AX738" s="13" t="s">
        <v>73</v>
      </c>
      <c r="AY738" s="165" t="s">
        <v>131</v>
      </c>
    </row>
    <row r="739" spans="2:51" s="14" customFormat="1" ht="11.25">
      <c r="B739" s="171"/>
      <c r="D739" s="164" t="s">
        <v>143</v>
      </c>
      <c r="E739" s="172" t="s">
        <v>3</v>
      </c>
      <c r="F739" s="173" t="s">
        <v>451</v>
      </c>
      <c r="H739" s="174">
        <v>2.55</v>
      </c>
      <c r="I739" s="175"/>
      <c r="L739" s="171"/>
      <c r="M739" s="176"/>
      <c r="N739" s="177"/>
      <c r="O739" s="177"/>
      <c r="P739" s="177"/>
      <c r="Q739" s="177"/>
      <c r="R739" s="177"/>
      <c r="S739" s="177"/>
      <c r="T739" s="178"/>
      <c r="AT739" s="172" t="s">
        <v>143</v>
      </c>
      <c r="AU739" s="172" t="s">
        <v>86</v>
      </c>
      <c r="AV739" s="14" t="s">
        <v>86</v>
      </c>
      <c r="AW739" s="14" t="s">
        <v>34</v>
      </c>
      <c r="AX739" s="14" t="s">
        <v>73</v>
      </c>
      <c r="AY739" s="172" t="s">
        <v>131</v>
      </c>
    </row>
    <row r="740" spans="2:51" s="13" customFormat="1" ht="11.25">
      <c r="B740" s="163"/>
      <c r="D740" s="164" t="s">
        <v>143</v>
      </c>
      <c r="E740" s="165" t="s">
        <v>3</v>
      </c>
      <c r="F740" s="166" t="s">
        <v>732</v>
      </c>
      <c r="H740" s="165" t="s">
        <v>3</v>
      </c>
      <c r="I740" s="167"/>
      <c r="L740" s="163"/>
      <c r="M740" s="168"/>
      <c r="N740" s="169"/>
      <c r="O740" s="169"/>
      <c r="P740" s="169"/>
      <c r="Q740" s="169"/>
      <c r="R740" s="169"/>
      <c r="S740" s="169"/>
      <c r="T740" s="170"/>
      <c r="AT740" s="165" t="s">
        <v>143</v>
      </c>
      <c r="AU740" s="165" t="s">
        <v>86</v>
      </c>
      <c r="AV740" s="13" t="s">
        <v>80</v>
      </c>
      <c r="AW740" s="13" t="s">
        <v>34</v>
      </c>
      <c r="AX740" s="13" t="s">
        <v>73</v>
      </c>
      <c r="AY740" s="165" t="s">
        <v>131</v>
      </c>
    </row>
    <row r="741" spans="2:51" s="14" customFormat="1" ht="11.25">
      <c r="B741" s="171"/>
      <c r="D741" s="164" t="s">
        <v>143</v>
      </c>
      <c r="E741" s="172" t="s">
        <v>3</v>
      </c>
      <c r="F741" s="173" t="s">
        <v>455</v>
      </c>
      <c r="H741" s="174">
        <v>1.74</v>
      </c>
      <c r="I741" s="175"/>
      <c r="L741" s="171"/>
      <c r="M741" s="176"/>
      <c r="N741" s="177"/>
      <c r="O741" s="177"/>
      <c r="P741" s="177"/>
      <c r="Q741" s="177"/>
      <c r="R741" s="177"/>
      <c r="S741" s="177"/>
      <c r="T741" s="178"/>
      <c r="AT741" s="172" t="s">
        <v>143</v>
      </c>
      <c r="AU741" s="172" t="s">
        <v>86</v>
      </c>
      <c r="AV741" s="14" t="s">
        <v>86</v>
      </c>
      <c r="AW741" s="14" t="s">
        <v>34</v>
      </c>
      <c r="AX741" s="14" t="s">
        <v>73</v>
      </c>
      <c r="AY741" s="172" t="s">
        <v>131</v>
      </c>
    </row>
    <row r="742" spans="2:51" s="15" customFormat="1" ht="11.25">
      <c r="B742" s="179"/>
      <c r="D742" s="164" t="s">
        <v>143</v>
      </c>
      <c r="E742" s="180" t="s">
        <v>3</v>
      </c>
      <c r="F742" s="181" t="s">
        <v>154</v>
      </c>
      <c r="H742" s="182">
        <v>18.107999999999997</v>
      </c>
      <c r="I742" s="183"/>
      <c r="L742" s="179"/>
      <c r="M742" s="184"/>
      <c r="N742" s="185"/>
      <c r="O742" s="185"/>
      <c r="P742" s="185"/>
      <c r="Q742" s="185"/>
      <c r="R742" s="185"/>
      <c r="S742" s="185"/>
      <c r="T742" s="186"/>
      <c r="AT742" s="180" t="s">
        <v>143</v>
      </c>
      <c r="AU742" s="180" t="s">
        <v>86</v>
      </c>
      <c r="AV742" s="15" t="s">
        <v>132</v>
      </c>
      <c r="AW742" s="15" t="s">
        <v>34</v>
      </c>
      <c r="AX742" s="15" t="s">
        <v>73</v>
      </c>
      <c r="AY742" s="180" t="s">
        <v>131</v>
      </c>
    </row>
    <row r="743" spans="2:51" s="13" customFormat="1" ht="11.25">
      <c r="B743" s="163"/>
      <c r="D743" s="164" t="s">
        <v>143</v>
      </c>
      <c r="E743" s="165" t="s">
        <v>3</v>
      </c>
      <c r="F743" s="166" t="s">
        <v>144</v>
      </c>
      <c r="H743" s="165" t="s">
        <v>3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143</v>
      </c>
      <c r="AU743" s="165" t="s">
        <v>86</v>
      </c>
      <c r="AV743" s="13" t="s">
        <v>80</v>
      </c>
      <c r="AW743" s="13" t="s">
        <v>34</v>
      </c>
      <c r="AX743" s="13" t="s">
        <v>73</v>
      </c>
      <c r="AY743" s="165" t="s">
        <v>131</v>
      </c>
    </row>
    <row r="744" spans="2:51" s="13" customFormat="1" ht="11.25">
      <c r="B744" s="163"/>
      <c r="D744" s="164" t="s">
        <v>143</v>
      </c>
      <c r="E744" s="165" t="s">
        <v>3</v>
      </c>
      <c r="F744" s="166" t="s">
        <v>733</v>
      </c>
      <c r="H744" s="165" t="s">
        <v>3</v>
      </c>
      <c r="I744" s="167"/>
      <c r="L744" s="163"/>
      <c r="M744" s="168"/>
      <c r="N744" s="169"/>
      <c r="O744" s="169"/>
      <c r="P744" s="169"/>
      <c r="Q744" s="169"/>
      <c r="R744" s="169"/>
      <c r="S744" s="169"/>
      <c r="T744" s="170"/>
      <c r="AT744" s="165" t="s">
        <v>143</v>
      </c>
      <c r="AU744" s="165" t="s">
        <v>86</v>
      </c>
      <c r="AV744" s="13" t="s">
        <v>80</v>
      </c>
      <c r="AW744" s="13" t="s">
        <v>34</v>
      </c>
      <c r="AX744" s="13" t="s">
        <v>73</v>
      </c>
      <c r="AY744" s="165" t="s">
        <v>131</v>
      </c>
    </row>
    <row r="745" spans="2:51" s="13" customFormat="1" ht="11.25">
      <c r="B745" s="163"/>
      <c r="D745" s="164" t="s">
        <v>143</v>
      </c>
      <c r="E745" s="165" t="s">
        <v>3</v>
      </c>
      <c r="F745" s="166" t="s">
        <v>734</v>
      </c>
      <c r="H745" s="165" t="s">
        <v>3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143</v>
      </c>
      <c r="AU745" s="165" t="s">
        <v>86</v>
      </c>
      <c r="AV745" s="13" t="s">
        <v>80</v>
      </c>
      <c r="AW745" s="13" t="s">
        <v>34</v>
      </c>
      <c r="AX745" s="13" t="s">
        <v>73</v>
      </c>
      <c r="AY745" s="165" t="s">
        <v>131</v>
      </c>
    </row>
    <row r="746" spans="2:51" s="14" customFormat="1" ht="11.25">
      <c r="B746" s="171"/>
      <c r="D746" s="164" t="s">
        <v>143</v>
      </c>
      <c r="E746" s="172" t="s">
        <v>3</v>
      </c>
      <c r="F746" s="173" t="s">
        <v>416</v>
      </c>
      <c r="H746" s="174">
        <v>1.168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143</v>
      </c>
      <c r="AU746" s="172" t="s">
        <v>86</v>
      </c>
      <c r="AV746" s="14" t="s">
        <v>86</v>
      </c>
      <c r="AW746" s="14" t="s">
        <v>34</v>
      </c>
      <c r="AX746" s="14" t="s">
        <v>73</v>
      </c>
      <c r="AY746" s="172" t="s">
        <v>131</v>
      </c>
    </row>
    <row r="747" spans="2:51" s="15" customFormat="1" ht="11.25">
      <c r="B747" s="179"/>
      <c r="D747" s="164" t="s">
        <v>143</v>
      </c>
      <c r="E747" s="180" t="s">
        <v>3</v>
      </c>
      <c r="F747" s="181" t="s">
        <v>154</v>
      </c>
      <c r="H747" s="182">
        <v>1.168</v>
      </c>
      <c r="I747" s="183"/>
      <c r="L747" s="179"/>
      <c r="M747" s="184"/>
      <c r="N747" s="185"/>
      <c r="O747" s="185"/>
      <c r="P747" s="185"/>
      <c r="Q747" s="185"/>
      <c r="R747" s="185"/>
      <c r="S747" s="185"/>
      <c r="T747" s="186"/>
      <c r="AT747" s="180" t="s">
        <v>143</v>
      </c>
      <c r="AU747" s="180" t="s">
        <v>86</v>
      </c>
      <c r="AV747" s="15" t="s">
        <v>132</v>
      </c>
      <c r="AW747" s="15" t="s">
        <v>34</v>
      </c>
      <c r="AX747" s="15" t="s">
        <v>73</v>
      </c>
      <c r="AY747" s="180" t="s">
        <v>131</v>
      </c>
    </row>
    <row r="748" spans="2:51" s="16" customFormat="1" ht="11.25">
      <c r="B748" s="187"/>
      <c r="D748" s="164" t="s">
        <v>143</v>
      </c>
      <c r="E748" s="188" t="s">
        <v>3</v>
      </c>
      <c r="F748" s="189" t="s">
        <v>159</v>
      </c>
      <c r="H748" s="190">
        <v>19.275999999999996</v>
      </c>
      <c r="I748" s="191"/>
      <c r="L748" s="187"/>
      <c r="M748" s="192"/>
      <c r="N748" s="193"/>
      <c r="O748" s="193"/>
      <c r="P748" s="193"/>
      <c r="Q748" s="193"/>
      <c r="R748" s="193"/>
      <c r="S748" s="193"/>
      <c r="T748" s="194"/>
      <c r="AT748" s="188" t="s">
        <v>143</v>
      </c>
      <c r="AU748" s="188" t="s">
        <v>86</v>
      </c>
      <c r="AV748" s="16" t="s">
        <v>139</v>
      </c>
      <c r="AW748" s="16" t="s">
        <v>34</v>
      </c>
      <c r="AX748" s="16" t="s">
        <v>80</v>
      </c>
      <c r="AY748" s="188" t="s">
        <v>131</v>
      </c>
    </row>
    <row r="749" spans="1:65" s="2" customFormat="1" ht="24" customHeight="1">
      <c r="A749" s="34"/>
      <c r="B749" s="144"/>
      <c r="C749" s="195" t="s">
        <v>735</v>
      </c>
      <c r="D749" s="195" t="s">
        <v>692</v>
      </c>
      <c r="E749" s="196" t="s">
        <v>736</v>
      </c>
      <c r="F749" s="197" t="s">
        <v>737</v>
      </c>
      <c r="G749" s="198" t="s">
        <v>137</v>
      </c>
      <c r="H749" s="199">
        <v>19.279</v>
      </c>
      <c r="I749" s="200"/>
      <c r="J749" s="201">
        <f>ROUND(I749*H749,2)</f>
        <v>0</v>
      </c>
      <c r="K749" s="197" t="s">
        <v>3</v>
      </c>
      <c r="L749" s="202"/>
      <c r="M749" s="203" t="s">
        <v>3</v>
      </c>
      <c r="N749" s="204" t="s">
        <v>45</v>
      </c>
      <c r="O749" s="55"/>
      <c r="P749" s="154">
        <f>O749*H749</f>
        <v>0</v>
      </c>
      <c r="Q749" s="154">
        <v>0</v>
      </c>
      <c r="R749" s="154">
        <f>Q749*H749</f>
        <v>0</v>
      </c>
      <c r="S749" s="154">
        <v>0</v>
      </c>
      <c r="T749" s="155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56" t="s">
        <v>505</v>
      </c>
      <c r="AT749" s="156" t="s">
        <v>692</v>
      </c>
      <c r="AU749" s="156" t="s">
        <v>86</v>
      </c>
      <c r="AY749" s="19" t="s">
        <v>131</v>
      </c>
      <c r="BE749" s="157">
        <f>IF(N749="základní",J749,0)</f>
        <v>0</v>
      </c>
      <c r="BF749" s="157">
        <f>IF(N749="snížená",J749,0)</f>
        <v>0</v>
      </c>
      <c r="BG749" s="157">
        <f>IF(N749="zákl. přenesená",J749,0)</f>
        <v>0</v>
      </c>
      <c r="BH749" s="157">
        <f>IF(N749="sníž. přenesená",J749,0)</f>
        <v>0</v>
      </c>
      <c r="BI749" s="157">
        <f>IF(N749="nulová",J749,0)</f>
        <v>0</v>
      </c>
      <c r="BJ749" s="19" t="s">
        <v>86</v>
      </c>
      <c r="BK749" s="157">
        <f>ROUND(I749*H749,2)</f>
        <v>0</v>
      </c>
      <c r="BL749" s="19" t="s">
        <v>354</v>
      </c>
      <c r="BM749" s="156" t="s">
        <v>738</v>
      </c>
    </row>
    <row r="750" spans="2:51" s="14" customFormat="1" ht="11.25">
      <c r="B750" s="171"/>
      <c r="D750" s="164" t="s">
        <v>143</v>
      </c>
      <c r="E750" s="172" t="s">
        <v>3</v>
      </c>
      <c r="F750" s="173" t="s">
        <v>739</v>
      </c>
      <c r="H750" s="174">
        <v>19.279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143</v>
      </c>
      <c r="AU750" s="172" t="s">
        <v>86</v>
      </c>
      <c r="AV750" s="14" t="s">
        <v>86</v>
      </c>
      <c r="AW750" s="14" t="s">
        <v>34</v>
      </c>
      <c r="AX750" s="14" t="s">
        <v>80</v>
      </c>
      <c r="AY750" s="172" t="s">
        <v>131</v>
      </c>
    </row>
    <row r="751" spans="1:65" s="2" customFormat="1" ht="21.75" customHeight="1">
      <c r="A751" s="34"/>
      <c r="B751" s="144"/>
      <c r="C751" s="145" t="s">
        <v>740</v>
      </c>
      <c r="D751" s="145" t="s">
        <v>134</v>
      </c>
      <c r="E751" s="146" t="s">
        <v>741</v>
      </c>
      <c r="F751" s="147" t="s">
        <v>742</v>
      </c>
      <c r="G751" s="148" t="s">
        <v>137</v>
      </c>
      <c r="H751" s="149">
        <v>16.95</v>
      </c>
      <c r="I751" s="150"/>
      <c r="J751" s="151">
        <f>ROUND(I751*H751,2)</f>
        <v>0</v>
      </c>
      <c r="K751" s="147" t="s">
        <v>138</v>
      </c>
      <c r="L751" s="35"/>
      <c r="M751" s="152" t="s">
        <v>3</v>
      </c>
      <c r="N751" s="153" t="s">
        <v>45</v>
      </c>
      <c r="O751" s="55"/>
      <c r="P751" s="154">
        <f>O751*H751</f>
        <v>0</v>
      </c>
      <c r="Q751" s="154">
        <v>0.00026</v>
      </c>
      <c r="R751" s="154">
        <f>Q751*H751</f>
        <v>0.0044069999999999995</v>
      </c>
      <c r="S751" s="154">
        <v>0</v>
      </c>
      <c r="T751" s="155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6" t="s">
        <v>354</v>
      </c>
      <c r="AT751" s="156" t="s">
        <v>134</v>
      </c>
      <c r="AU751" s="156" t="s">
        <v>86</v>
      </c>
      <c r="AY751" s="19" t="s">
        <v>131</v>
      </c>
      <c r="BE751" s="157">
        <f>IF(N751="základní",J751,0)</f>
        <v>0</v>
      </c>
      <c r="BF751" s="157">
        <f>IF(N751="snížená",J751,0)</f>
        <v>0</v>
      </c>
      <c r="BG751" s="157">
        <f>IF(N751="zákl. přenesená",J751,0)</f>
        <v>0</v>
      </c>
      <c r="BH751" s="157">
        <f>IF(N751="sníž. přenesená",J751,0)</f>
        <v>0</v>
      </c>
      <c r="BI751" s="157">
        <f>IF(N751="nulová",J751,0)</f>
        <v>0</v>
      </c>
      <c r="BJ751" s="19" t="s">
        <v>86</v>
      </c>
      <c r="BK751" s="157">
        <f>ROUND(I751*H751,2)</f>
        <v>0</v>
      </c>
      <c r="BL751" s="19" t="s">
        <v>354</v>
      </c>
      <c r="BM751" s="156" t="s">
        <v>743</v>
      </c>
    </row>
    <row r="752" spans="1:47" s="2" customFormat="1" ht="11.25">
      <c r="A752" s="34"/>
      <c r="B752" s="35"/>
      <c r="C752" s="34"/>
      <c r="D752" s="158" t="s">
        <v>141</v>
      </c>
      <c r="E752" s="34"/>
      <c r="F752" s="159" t="s">
        <v>744</v>
      </c>
      <c r="G752" s="34"/>
      <c r="H752" s="34"/>
      <c r="I752" s="160"/>
      <c r="J752" s="34"/>
      <c r="K752" s="34"/>
      <c r="L752" s="35"/>
      <c r="M752" s="161"/>
      <c r="N752" s="162"/>
      <c r="O752" s="55"/>
      <c r="P752" s="55"/>
      <c r="Q752" s="55"/>
      <c r="R752" s="55"/>
      <c r="S752" s="55"/>
      <c r="T752" s="56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T752" s="19" t="s">
        <v>141</v>
      </c>
      <c r="AU752" s="19" t="s">
        <v>86</v>
      </c>
    </row>
    <row r="753" spans="2:51" s="13" customFormat="1" ht="11.25">
      <c r="B753" s="163"/>
      <c r="D753" s="164" t="s">
        <v>143</v>
      </c>
      <c r="E753" s="165" t="s">
        <v>3</v>
      </c>
      <c r="F753" s="166" t="s">
        <v>169</v>
      </c>
      <c r="H753" s="165" t="s">
        <v>3</v>
      </c>
      <c r="I753" s="167"/>
      <c r="L753" s="163"/>
      <c r="M753" s="168"/>
      <c r="N753" s="169"/>
      <c r="O753" s="169"/>
      <c r="P753" s="169"/>
      <c r="Q753" s="169"/>
      <c r="R753" s="169"/>
      <c r="S753" s="169"/>
      <c r="T753" s="170"/>
      <c r="AT753" s="165" t="s">
        <v>143</v>
      </c>
      <c r="AU753" s="165" t="s">
        <v>86</v>
      </c>
      <c r="AV753" s="13" t="s">
        <v>80</v>
      </c>
      <c r="AW753" s="13" t="s">
        <v>34</v>
      </c>
      <c r="AX753" s="13" t="s">
        <v>73</v>
      </c>
      <c r="AY753" s="165" t="s">
        <v>131</v>
      </c>
    </row>
    <row r="754" spans="2:51" s="13" customFormat="1" ht="11.25">
      <c r="B754" s="163"/>
      <c r="D754" s="164" t="s">
        <v>143</v>
      </c>
      <c r="E754" s="165" t="s">
        <v>3</v>
      </c>
      <c r="F754" s="166" t="s">
        <v>745</v>
      </c>
      <c r="H754" s="165" t="s">
        <v>3</v>
      </c>
      <c r="I754" s="167"/>
      <c r="L754" s="163"/>
      <c r="M754" s="168"/>
      <c r="N754" s="169"/>
      <c r="O754" s="169"/>
      <c r="P754" s="169"/>
      <c r="Q754" s="169"/>
      <c r="R754" s="169"/>
      <c r="S754" s="169"/>
      <c r="T754" s="170"/>
      <c r="AT754" s="165" t="s">
        <v>143</v>
      </c>
      <c r="AU754" s="165" t="s">
        <v>86</v>
      </c>
      <c r="AV754" s="13" t="s">
        <v>80</v>
      </c>
      <c r="AW754" s="13" t="s">
        <v>34</v>
      </c>
      <c r="AX754" s="13" t="s">
        <v>73</v>
      </c>
      <c r="AY754" s="165" t="s">
        <v>131</v>
      </c>
    </row>
    <row r="755" spans="2:51" s="14" customFormat="1" ht="11.25">
      <c r="B755" s="171"/>
      <c r="D755" s="164" t="s">
        <v>143</v>
      </c>
      <c r="E755" s="172" t="s">
        <v>3</v>
      </c>
      <c r="F755" s="173" t="s">
        <v>746</v>
      </c>
      <c r="H755" s="174">
        <v>3.51</v>
      </c>
      <c r="I755" s="175"/>
      <c r="L755" s="171"/>
      <c r="M755" s="176"/>
      <c r="N755" s="177"/>
      <c r="O755" s="177"/>
      <c r="P755" s="177"/>
      <c r="Q755" s="177"/>
      <c r="R755" s="177"/>
      <c r="S755" s="177"/>
      <c r="T755" s="178"/>
      <c r="AT755" s="172" t="s">
        <v>143</v>
      </c>
      <c r="AU755" s="172" t="s">
        <v>86</v>
      </c>
      <c r="AV755" s="14" t="s">
        <v>86</v>
      </c>
      <c r="AW755" s="14" t="s">
        <v>34</v>
      </c>
      <c r="AX755" s="14" t="s">
        <v>73</v>
      </c>
      <c r="AY755" s="172" t="s">
        <v>131</v>
      </c>
    </row>
    <row r="756" spans="2:51" s="13" customFormat="1" ht="11.25">
      <c r="B756" s="163"/>
      <c r="D756" s="164" t="s">
        <v>143</v>
      </c>
      <c r="E756" s="165" t="s">
        <v>3</v>
      </c>
      <c r="F756" s="166" t="s">
        <v>747</v>
      </c>
      <c r="H756" s="165" t="s">
        <v>3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143</v>
      </c>
      <c r="AU756" s="165" t="s">
        <v>86</v>
      </c>
      <c r="AV756" s="13" t="s">
        <v>80</v>
      </c>
      <c r="AW756" s="13" t="s">
        <v>34</v>
      </c>
      <c r="AX756" s="13" t="s">
        <v>73</v>
      </c>
      <c r="AY756" s="165" t="s">
        <v>131</v>
      </c>
    </row>
    <row r="757" spans="2:51" s="14" customFormat="1" ht="11.25">
      <c r="B757" s="171"/>
      <c r="D757" s="164" t="s">
        <v>143</v>
      </c>
      <c r="E757" s="172" t="s">
        <v>3</v>
      </c>
      <c r="F757" s="173" t="s">
        <v>464</v>
      </c>
      <c r="H757" s="174">
        <v>2.22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143</v>
      </c>
      <c r="AU757" s="172" t="s">
        <v>86</v>
      </c>
      <c r="AV757" s="14" t="s">
        <v>86</v>
      </c>
      <c r="AW757" s="14" t="s">
        <v>34</v>
      </c>
      <c r="AX757" s="14" t="s">
        <v>73</v>
      </c>
      <c r="AY757" s="172" t="s">
        <v>131</v>
      </c>
    </row>
    <row r="758" spans="2:51" s="13" customFormat="1" ht="11.25">
      <c r="B758" s="163"/>
      <c r="D758" s="164" t="s">
        <v>143</v>
      </c>
      <c r="E758" s="165" t="s">
        <v>3</v>
      </c>
      <c r="F758" s="166" t="s">
        <v>748</v>
      </c>
      <c r="H758" s="165" t="s">
        <v>3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143</v>
      </c>
      <c r="AU758" s="165" t="s">
        <v>86</v>
      </c>
      <c r="AV758" s="13" t="s">
        <v>80</v>
      </c>
      <c r="AW758" s="13" t="s">
        <v>34</v>
      </c>
      <c r="AX758" s="13" t="s">
        <v>73</v>
      </c>
      <c r="AY758" s="165" t="s">
        <v>131</v>
      </c>
    </row>
    <row r="759" spans="2:51" s="14" customFormat="1" ht="11.25">
      <c r="B759" s="171"/>
      <c r="D759" s="164" t="s">
        <v>143</v>
      </c>
      <c r="E759" s="172" t="s">
        <v>3</v>
      </c>
      <c r="F759" s="173" t="s">
        <v>457</v>
      </c>
      <c r="H759" s="174">
        <v>11.22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143</v>
      </c>
      <c r="AU759" s="172" t="s">
        <v>86</v>
      </c>
      <c r="AV759" s="14" t="s">
        <v>86</v>
      </c>
      <c r="AW759" s="14" t="s">
        <v>34</v>
      </c>
      <c r="AX759" s="14" t="s">
        <v>73</v>
      </c>
      <c r="AY759" s="172" t="s">
        <v>131</v>
      </c>
    </row>
    <row r="760" spans="2:51" s="16" customFormat="1" ht="11.25">
      <c r="B760" s="187"/>
      <c r="D760" s="164" t="s">
        <v>143</v>
      </c>
      <c r="E760" s="188" t="s">
        <v>3</v>
      </c>
      <c r="F760" s="189" t="s">
        <v>159</v>
      </c>
      <c r="H760" s="190">
        <v>16.950000000000003</v>
      </c>
      <c r="I760" s="191"/>
      <c r="L760" s="187"/>
      <c r="M760" s="192"/>
      <c r="N760" s="193"/>
      <c r="O760" s="193"/>
      <c r="P760" s="193"/>
      <c r="Q760" s="193"/>
      <c r="R760" s="193"/>
      <c r="S760" s="193"/>
      <c r="T760" s="194"/>
      <c r="AT760" s="188" t="s">
        <v>143</v>
      </c>
      <c r="AU760" s="188" t="s">
        <v>86</v>
      </c>
      <c r="AV760" s="16" t="s">
        <v>139</v>
      </c>
      <c r="AW760" s="16" t="s">
        <v>34</v>
      </c>
      <c r="AX760" s="16" t="s">
        <v>80</v>
      </c>
      <c r="AY760" s="188" t="s">
        <v>131</v>
      </c>
    </row>
    <row r="761" spans="1:65" s="2" customFormat="1" ht="24" customHeight="1">
      <c r="A761" s="34"/>
      <c r="B761" s="144"/>
      <c r="C761" s="195" t="s">
        <v>749</v>
      </c>
      <c r="D761" s="195" t="s">
        <v>692</v>
      </c>
      <c r="E761" s="196" t="s">
        <v>750</v>
      </c>
      <c r="F761" s="197" t="s">
        <v>751</v>
      </c>
      <c r="G761" s="198" t="s">
        <v>137</v>
      </c>
      <c r="H761" s="199">
        <v>16.95</v>
      </c>
      <c r="I761" s="200"/>
      <c r="J761" s="201">
        <f>ROUND(I761*H761,2)</f>
        <v>0</v>
      </c>
      <c r="K761" s="197" t="s">
        <v>3</v>
      </c>
      <c r="L761" s="202"/>
      <c r="M761" s="203" t="s">
        <v>3</v>
      </c>
      <c r="N761" s="204" t="s">
        <v>45</v>
      </c>
      <c r="O761" s="55"/>
      <c r="P761" s="154">
        <f>O761*H761</f>
        <v>0</v>
      </c>
      <c r="Q761" s="154">
        <v>0</v>
      </c>
      <c r="R761" s="154">
        <f>Q761*H761</f>
        <v>0</v>
      </c>
      <c r="S761" s="154">
        <v>0</v>
      </c>
      <c r="T761" s="155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56" t="s">
        <v>505</v>
      </c>
      <c r="AT761" s="156" t="s">
        <v>692</v>
      </c>
      <c r="AU761" s="156" t="s">
        <v>86</v>
      </c>
      <c r="AY761" s="19" t="s">
        <v>131</v>
      </c>
      <c r="BE761" s="157">
        <f>IF(N761="základní",J761,0)</f>
        <v>0</v>
      </c>
      <c r="BF761" s="157">
        <f>IF(N761="snížená",J761,0)</f>
        <v>0</v>
      </c>
      <c r="BG761" s="157">
        <f>IF(N761="zákl. přenesená",J761,0)</f>
        <v>0</v>
      </c>
      <c r="BH761" s="157">
        <f>IF(N761="sníž. přenesená",J761,0)</f>
        <v>0</v>
      </c>
      <c r="BI761" s="157">
        <f>IF(N761="nulová",J761,0)</f>
        <v>0</v>
      </c>
      <c r="BJ761" s="19" t="s">
        <v>86</v>
      </c>
      <c r="BK761" s="157">
        <f>ROUND(I761*H761,2)</f>
        <v>0</v>
      </c>
      <c r="BL761" s="19" t="s">
        <v>354</v>
      </c>
      <c r="BM761" s="156" t="s">
        <v>752</v>
      </c>
    </row>
    <row r="762" spans="2:51" s="14" customFormat="1" ht="11.25">
      <c r="B762" s="171"/>
      <c r="D762" s="164" t="s">
        <v>143</v>
      </c>
      <c r="E762" s="172" t="s">
        <v>3</v>
      </c>
      <c r="F762" s="173" t="s">
        <v>753</v>
      </c>
      <c r="H762" s="174">
        <v>16.95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143</v>
      </c>
      <c r="AU762" s="172" t="s">
        <v>86</v>
      </c>
      <c r="AV762" s="14" t="s">
        <v>86</v>
      </c>
      <c r="AW762" s="14" t="s">
        <v>34</v>
      </c>
      <c r="AX762" s="14" t="s">
        <v>80</v>
      </c>
      <c r="AY762" s="172" t="s">
        <v>131</v>
      </c>
    </row>
    <row r="763" spans="1:65" s="2" customFormat="1" ht="21.75" customHeight="1">
      <c r="A763" s="34"/>
      <c r="B763" s="144"/>
      <c r="C763" s="145" t="s">
        <v>754</v>
      </c>
      <c r="D763" s="145" t="s">
        <v>134</v>
      </c>
      <c r="E763" s="146" t="s">
        <v>741</v>
      </c>
      <c r="F763" s="147" t="s">
        <v>742</v>
      </c>
      <c r="G763" s="148" t="s">
        <v>137</v>
      </c>
      <c r="H763" s="149">
        <v>27.26</v>
      </c>
      <c r="I763" s="150"/>
      <c r="J763" s="151">
        <f>ROUND(I763*H763,2)</f>
        <v>0</v>
      </c>
      <c r="K763" s="147" t="s">
        <v>138</v>
      </c>
      <c r="L763" s="35"/>
      <c r="M763" s="152" t="s">
        <v>3</v>
      </c>
      <c r="N763" s="153" t="s">
        <v>45</v>
      </c>
      <c r="O763" s="55"/>
      <c r="P763" s="154">
        <f>O763*H763</f>
        <v>0</v>
      </c>
      <c r="Q763" s="154">
        <v>0.00026</v>
      </c>
      <c r="R763" s="154">
        <f>Q763*H763</f>
        <v>0.0070875999999999995</v>
      </c>
      <c r="S763" s="154">
        <v>0</v>
      </c>
      <c r="T763" s="155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56" t="s">
        <v>354</v>
      </c>
      <c r="AT763" s="156" t="s">
        <v>134</v>
      </c>
      <c r="AU763" s="156" t="s">
        <v>86</v>
      </c>
      <c r="AY763" s="19" t="s">
        <v>131</v>
      </c>
      <c r="BE763" s="157">
        <f>IF(N763="základní",J763,0)</f>
        <v>0</v>
      </c>
      <c r="BF763" s="157">
        <f>IF(N763="snížená",J763,0)</f>
        <v>0</v>
      </c>
      <c r="BG763" s="157">
        <f>IF(N763="zákl. přenesená",J763,0)</f>
        <v>0</v>
      </c>
      <c r="BH763" s="157">
        <f>IF(N763="sníž. přenesená",J763,0)</f>
        <v>0</v>
      </c>
      <c r="BI763" s="157">
        <f>IF(N763="nulová",J763,0)</f>
        <v>0</v>
      </c>
      <c r="BJ763" s="19" t="s">
        <v>86</v>
      </c>
      <c r="BK763" s="157">
        <f>ROUND(I763*H763,2)</f>
        <v>0</v>
      </c>
      <c r="BL763" s="19" t="s">
        <v>354</v>
      </c>
      <c r="BM763" s="156" t="s">
        <v>755</v>
      </c>
    </row>
    <row r="764" spans="1:47" s="2" customFormat="1" ht="11.25">
      <c r="A764" s="34"/>
      <c r="B764" s="35"/>
      <c r="C764" s="34"/>
      <c r="D764" s="158" t="s">
        <v>141</v>
      </c>
      <c r="E764" s="34"/>
      <c r="F764" s="159" t="s">
        <v>744</v>
      </c>
      <c r="G764" s="34"/>
      <c r="H764" s="34"/>
      <c r="I764" s="160"/>
      <c r="J764" s="34"/>
      <c r="K764" s="34"/>
      <c r="L764" s="35"/>
      <c r="M764" s="161"/>
      <c r="N764" s="162"/>
      <c r="O764" s="55"/>
      <c r="P764" s="55"/>
      <c r="Q764" s="55"/>
      <c r="R764" s="55"/>
      <c r="S764" s="55"/>
      <c r="T764" s="56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T764" s="19" t="s">
        <v>141</v>
      </c>
      <c r="AU764" s="19" t="s">
        <v>86</v>
      </c>
    </row>
    <row r="765" spans="2:51" s="13" customFormat="1" ht="11.25">
      <c r="B765" s="163"/>
      <c r="D765" s="164" t="s">
        <v>143</v>
      </c>
      <c r="E765" s="165" t="s">
        <v>3</v>
      </c>
      <c r="F765" s="166" t="s">
        <v>144</v>
      </c>
      <c r="H765" s="165" t="s">
        <v>3</v>
      </c>
      <c r="I765" s="167"/>
      <c r="L765" s="163"/>
      <c r="M765" s="168"/>
      <c r="N765" s="169"/>
      <c r="O765" s="169"/>
      <c r="P765" s="169"/>
      <c r="Q765" s="169"/>
      <c r="R765" s="169"/>
      <c r="S765" s="169"/>
      <c r="T765" s="170"/>
      <c r="AT765" s="165" t="s">
        <v>143</v>
      </c>
      <c r="AU765" s="165" t="s">
        <v>86</v>
      </c>
      <c r="AV765" s="13" t="s">
        <v>80</v>
      </c>
      <c r="AW765" s="13" t="s">
        <v>34</v>
      </c>
      <c r="AX765" s="13" t="s">
        <v>73</v>
      </c>
      <c r="AY765" s="165" t="s">
        <v>131</v>
      </c>
    </row>
    <row r="766" spans="2:51" s="13" customFormat="1" ht="11.25">
      <c r="B766" s="163"/>
      <c r="D766" s="164" t="s">
        <v>143</v>
      </c>
      <c r="E766" s="165" t="s">
        <v>3</v>
      </c>
      <c r="F766" s="166" t="s">
        <v>270</v>
      </c>
      <c r="H766" s="165" t="s">
        <v>3</v>
      </c>
      <c r="I766" s="167"/>
      <c r="L766" s="163"/>
      <c r="M766" s="168"/>
      <c r="N766" s="169"/>
      <c r="O766" s="169"/>
      <c r="P766" s="169"/>
      <c r="Q766" s="169"/>
      <c r="R766" s="169"/>
      <c r="S766" s="169"/>
      <c r="T766" s="170"/>
      <c r="AT766" s="165" t="s">
        <v>143</v>
      </c>
      <c r="AU766" s="165" t="s">
        <v>86</v>
      </c>
      <c r="AV766" s="13" t="s">
        <v>80</v>
      </c>
      <c r="AW766" s="13" t="s">
        <v>34</v>
      </c>
      <c r="AX766" s="13" t="s">
        <v>73</v>
      </c>
      <c r="AY766" s="165" t="s">
        <v>131</v>
      </c>
    </row>
    <row r="767" spans="2:51" s="14" customFormat="1" ht="11.25">
      <c r="B767" s="171"/>
      <c r="D767" s="164" t="s">
        <v>143</v>
      </c>
      <c r="E767" s="172" t="s">
        <v>3</v>
      </c>
      <c r="F767" s="173" t="s">
        <v>423</v>
      </c>
      <c r="H767" s="174">
        <v>10.56</v>
      </c>
      <c r="I767" s="175"/>
      <c r="L767" s="171"/>
      <c r="M767" s="176"/>
      <c r="N767" s="177"/>
      <c r="O767" s="177"/>
      <c r="P767" s="177"/>
      <c r="Q767" s="177"/>
      <c r="R767" s="177"/>
      <c r="S767" s="177"/>
      <c r="T767" s="178"/>
      <c r="AT767" s="172" t="s">
        <v>143</v>
      </c>
      <c r="AU767" s="172" t="s">
        <v>86</v>
      </c>
      <c r="AV767" s="14" t="s">
        <v>86</v>
      </c>
      <c r="AW767" s="14" t="s">
        <v>34</v>
      </c>
      <c r="AX767" s="14" t="s">
        <v>73</v>
      </c>
      <c r="AY767" s="172" t="s">
        <v>131</v>
      </c>
    </row>
    <row r="768" spans="2:51" s="13" customFormat="1" ht="11.25">
      <c r="B768" s="163"/>
      <c r="D768" s="164" t="s">
        <v>143</v>
      </c>
      <c r="E768" s="165" t="s">
        <v>3</v>
      </c>
      <c r="F768" s="166" t="s">
        <v>584</v>
      </c>
      <c r="H768" s="165" t="s">
        <v>3</v>
      </c>
      <c r="I768" s="167"/>
      <c r="L768" s="163"/>
      <c r="M768" s="168"/>
      <c r="N768" s="169"/>
      <c r="O768" s="169"/>
      <c r="P768" s="169"/>
      <c r="Q768" s="169"/>
      <c r="R768" s="169"/>
      <c r="S768" s="169"/>
      <c r="T768" s="170"/>
      <c r="AT768" s="165" t="s">
        <v>143</v>
      </c>
      <c r="AU768" s="165" t="s">
        <v>86</v>
      </c>
      <c r="AV768" s="13" t="s">
        <v>80</v>
      </c>
      <c r="AW768" s="13" t="s">
        <v>34</v>
      </c>
      <c r="AX768" s="13" t="s">
        <v>73</v>
      </c>
      <c r="AY768" s="165" t="s">
        <v>131</v>
      </c>
    </row>
    <row r="769" spans="2:51" s="14" customFormat="1" ht="11.25">
      <c r="B769" s="171"/>
      <c r="D769" s="164" t="s">
        <v>143</v>
      </c>
      <c r="E769" s="172" t="s">
        <v>3</v>
      </c>
      <c r="F769" s="173" t="s">
        <v>424</v>
      </c>
      <c r="H769" s="174">
        <v>9.12</v>
      </c>
      <c r="I769" s="175"/>
      <c r="L769" s="171"/>
      <c r="M769" s="176"/>
      <c r="N769" s="177"/>
      <c r="O769" s="177"/>
      <c r="P769" s="177"/>
      <c r="Q769" s="177"/>
      <c r="R769" s="177"/>
      <c r="S769" s="177"/>
      <c r="T769" s="178"/>
      <c r="AT769" s="172" t="s">
        <v>143</v>
      </c>
      <c r="AU769" s="172" t="s">
        <v>86</v>
      </c>
      <c r="AV769" s="14" t="s">
        <v>86</v>
      </c>
      <c r="AW769" s="14" t="s">
        <v>34</v>
      </c>
      <c r="AX769" s="14" t="s">
        <v>73</v>
      </c>
      <c r="AY769" s="172" t="s">
        <v>131</v>
      </c>
    </row>
    <row r="770" spans="2:51" s="13" customFormat="1" ht="11.25">
      <c r="B770" s="163"/>
      <c r="D770" s="164" t="s">
        <v>143</v>
      </c>
      <c r="E770" s="165" t="s">
        <v>3</v>
      </c>
      <c r="F770" s="166" t="s">
        <v>756</v>
      </c>
      <c r="H770" s="165" t="s">
        <v>3</v>
      </c>
      <c r="I770" s="167"/>
      <c r="L770" s="163"/>
      <c r="M770" s="168"/>
      <c r="N770" s="169"/>
      <c r="O770" s="169"/>
      <c r="P770" s="169"/>
      <c r="Q770" s="169"/>
      <c r="R770" s="169"/>
      <c r="S770" s="169"/>
      <c r="T770" s="170"/>
      <c r="AT770" s="165" t="s">
        <v>143</v>
      </c>
      <c r="AU770" s="165" t="s">
        <v>86</v>
      </c>
      <c r="AV770" s="13" t="s">
        <v>80</v>
      </c>
      <c r="AW770" s="13" t="s">
        <v>34</v>
      </c>
      <c r="AX770" s="13" t="s">
        <v>73</v>
      </c>
      <c r="AY770" s="165" t="s">
        <v>131</v>
      </c>
    </row>
    <row r="771" spans="2:51" s="14" customFormat="1" ht="11.25">
      <c r="B771" s="171"/>
      <c r="D771" s="164" t="s">
        <v>143</v>
      </c>
      <c r="E771" s="172" t="s">
        <v>3</v>
      </c>
      <c r="F771" s="173" t="s">
        <v>426</v>
      </c>
      <c r="H771" s="174">
        <v>2.28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143</v>
      </c>
      <c r="AU771" s="172" t="s">
        <v>86</v>
      </c>
      <c r="AV771" s="14" t="s">
        <v>86</v>
      </c>
      <c r="AW771" s="14" t="s">
        <v>34</v>
      </c>
      <c r="AX771" s="14" t="s">
        <v>73</v>
      </c>
      <c r="AY771" s="172" t="s">
        <v>131</v>
      </c>
    </row>
    <row r="772" spans="2:51" s="13" customFormat="1" ht="11.25">
      <c r="B772" s="163"/>
      <c r="D772" s="164" t="s">
        <v>143</v>
      </c>
      <c r="E772" s="165" t="s">
        <v>3</v>
      </c>
      <c r="F772" s="166" t="s">
        <v>272</v>
      </c>
      <c r="H772" s="165" t="s">
        <v>3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143</v>
      </c>
      <c r="AU772" s="165" t="s">
        <v>86</v>
      </c>
      <c r="AV772" s="13" t="s">
        <v>80</v>
      </c>
      <c r="AW772" s="13" t="s">
        <v>34</v>
      </c>
      <c r="AX772" s="13" t="s">
        <v>73</v>
      </c>
      <c r="AY772" s="165" t="s">
        <v>131</v>
      </c>
    </row>
    <row r="773" spans="2:51" s="14" customFormat="1" ht="11.25">
      <c r="B773" s="171"/>
      <c r="D773" s="164" t="s">
        <v>143</v>
      </c>
      <c r="E773" s="172" t="s">
        <v>3</v>
      </c>
      <c r="F773" s="173" t="s">
        <v>412</v>
      </c>
      <c r="H773" s="174">
        <v>2.64</v>
      </c>
      <c r="I773" s="175"/>
      <c r="L773" s="171"/>
      <c r="M773" s="176"/>
      <c r="N773" s="177"/>
      <c r="O773" s="177"/>
      <c r="P773" s="177"/>
      <c r="Q773" s="177"/>
      <c r="R773" s="177"/>
      <c r="S773" s="177"/>
      <c r="T773" s="178"/>
      <c r="AT773" s="172" t="s">
        <v>143</v>
      </c>
      <c r="AU773" s="172" t="s">
        <v>86</v>
      </c>
      <c r="AV773" s="14" t="s">
        <v>86</v>
      </c>
      <c r="AW773" s="14" t="s">
        <v>34</v>
      </c>
      <c r="AX773" s="14" t="s">
        <v>73</v>
      </c>
      <c r="AY773" s="172" t="s">
        <v>131</v>
      </c>
    </row>
    <row r="774" spans="2:51" s="13" customFormat="1" ht="11.25">
      <c r="B774" s="163"/>
      <c r="D774" s="164" t="s">
        <v>143</v>
      </c>
      <c r="E774" s="165" t="s">
        <v>3</v>
      </c>
      <c r="F774" s="166" t="s">
        <v>757</v>
      </c>
      <c r="H774" s="165" t="s">
        <v>3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143</v>
      </c>
      <c r="AU774" s="165" t="s">
        <v>86</v>
      </c>
      <c r="AV774" s="13" t="s">
        <v>80</v>
      </c>
      <c r="AW774" s="13" t="s">
        <v>34</v>
      </c>
      <c r="AX774" s="13" t="s">
        <v>73</v>
      </c>
      <c r="AY774" s="165" t="s">
        <v>131</v>
      </c>
    </row>
    <row r="775" spans="2:51" s="14" customFormat="1" ht="11.25">
      <c r="B775" s="171"/>
      <c r="D775" s="164" t="s">
        <v>143</v>
      </c>
      <c r="E775" s="172" t="s">
        <v>3</v>
      </c>
      <c r="F775" s="173" t="s">
        <v>414</v>
      </c>
      <c r="H775" s="174">
        <v>2.66</v>
      </c>
      <c r="I775" s="175"/>
      <c r="L775" s="171"/>
      <c r="M775" s="176"/>
      <c r="N775" s="177"/>
      <c r="O775" s="177"/>
      <c r="P775" s="177"/>
      <c r="Q775" s="177"/>
      <c r="R775" s="177"/>
      <c r="S775" s="177"/>
      <c r="T775" s="178"/>
      <c r="AT775" s="172" t="s">
        <v>143</v>
      </c>
      <c r="AU775" s="172" t="s">
        <v>86</v>
      </c>
      <c r="AV775" s="14" t="s">
        <v>86</v>
      </c>
      <c r="AW775" s="14" t="s">
        <v>34</v>
      </c>
      <c r="AX775" s="14" t="s">
        <v>73</v>
      </c>
      <c r="AY775" s="172" t="s">
        <v>131</v>
      </c>
    </row>
    <row r="776" spans="2:51" s="16" customFormat="1" ht="11.25">
      <c r="B776" s="187"/>
      <c r="D776" s="164" t="s">
        <v>143</v>
      </c>
      <c r="E776" s="188" t="s">
        <v>3</v>
      </c>
      <c r="F776" s="189" t="s">
        <v>159</v>
      </c>
      <c r="H776" s="190">
        <v>27.26</v>
      </c>
      <c r="I776" s="191"/>
      <c r="L776" s="187"/>
      <c r="M776" s="192"/>
      <c r="N776" s="193"/>
      <c r="O776" s="193"/>
      <c r="P776" s="193"/>
      <c r="Q776" s="193"/>
      <c r="R776" s="193"/>
      <c r="S776" s="193"/>
      <c r="T776" s="194"/>
      <c r="AT776" s="188" t="s">
        <v>143</v>
      </c>
      <c r="AU776" s="188" t="s">
        <v>86</v>
      </c>
      <c r="AV776" s="16" t="s">
        <v>139</v>
      </c>
      <c r="AW776" s="16" t="s">
        <v>34</v>
      </c>
      <c r="AX776" s="16" t="s">
        <v>80</v>
      </c>
      <c r="AY776" s="188" t="s">
        <v>131</v>
      </c>
    </row>
    <row r="777" spans="1:65" s="2" customFormat="1" ht="33" customHeight="1">
      <c r="A777" s="34"/>
      <c r="B777" s="144"/>
      <c r="C777" s="195" t="s">
        <v>758</v>
      </c>
      <c r="D777" s="195" t="s">
        <v>692</v>
      </c>
      <c r="E777" s="196" t="s">
        <v>759</v>
      </c>
      <c r="F777" s="197" t="s">
        <v>760</v>
      </c>
      <c r="G777" s="198" t="s">
        <v>137</v>
      </c>
      <c r="H777" s="199">
        <v>27.26</v>
      </c>
      <c r="I777" s="200"/>
      <c r="J777" s="201">
        <f>ROUND(I777*H777,2)</f>
        <v>0</v>
      </c>
      <c r="K777" s="197" t="s">
        <v>3</v>
      </c>
      <c r="L777" s="202"/>
      <c r="M777" s="203" t="s">
        <v>3</v>
      </c>
      <c r="N777" s="204" t="s">
        <v>45</v>
      </c>
      <c r="O777" s="55"/>
      <c r="P777" s="154">
        <f>O777*H777</f>
        <v>0</v>
      </c>
      <c r="Q777" s="154">
        <v>0</v>
      </c>
      <c r="R777" s="154">
        <f>Q777*H777</f>
        <v>0</v>
      </c>
      <c r="S777" s="154">
        <v>0</v>
      </c>
      <c r="T777" s="155">
        <f>S777*H777</f>
        <v>0</v>
      </c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R777" s="156" t="s">
        <v>505</v>
      </c>
      <c r="AT777" s="156" t="s">
        <v>692</v>
      </c>
      <c r="AU777" s="156" t="s">
        <v>86</v>
      </c>
      <c r="AY777" s="19" t="s">
        <v>131</v>
      </c>
      <c r="BE777" s="157">
        <f>IF(N777="základní",J777,0)</f>
        <v>0</v>
      </c>
      <c r="BF777" s="157">
        <f>IF(N777="snížená",J777,0)</f>
        <v>0</v>
      </c>
      <c r="BG777" s="157">
        <f>IF(N777="zákl. přenesená",J777,0)</f>
        <v>0</v>
      </c>
      <c r="BH777" s="157">
        <f>IF(N777="sníž. přenesená",J777,0)</f>
        <v>0</v>
      </c>
      <c r="BI777" s="157">
        <f>IF(N777="nulová",J777,0)</f>
        <v>0</v>
      </c>
      <c r="BJ777" s="19" t="s">
        <v>86</v>
      </c>
      <c r="BK777" s="157">
        <f>ROUND(I777*H777,2)</f>
        <v>0</v>
      </c>
      <c r="BL777" s="19" t="s">
        <v>354</v>
      </c>
      <c r="BM777" s="156" t="s">
        <v>761</v>
      </c>
    </row>
    <row r="778" spans="2:51" s="14" customFormat="1" ht="11.25">
      <c r="B778" s="171"/>
      <c r="D778" s="164" t="s">
        <v>143</v>
      </c>
      <c r="E778" s="172" t="s">
        <v>3</v>
      </c>
      <c r="F778" s="173" t="s">
        <v>762</v>
      </c>
      <c r="H778" s="174">
        <v>27.26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143</v>
      </c>
      <c r="AU778" s="172" t="s">
        <v>86</v>
      </c>
      <c r="AV778" s="14" t="s">
        <v>86</v>
      </c>
      <c r="AW778" s="14" t="s">
        <v>34</v>
      </c>
      <c r="AX778" s="14" t="s">
        <v>80</v>
      </c>
      <c r="AY778" s="172" t="s">
        <v>131</v>
      </c>
    </row>
    <row r="779" spans="1:65" s="2" customFormat="1" ht="21.75" customHeight="1">
      <c r="A779" s="34"/>
      <c r="B779" s="144"/>
      <c r="C779" s="145" t="s">
        <v>763</v>
      </c>
      <c r="D779" s="145" t="s">
        <v>134</v>
      </c>
      <c r="E779" s="146" t="s">
        <v>764</v>
      </c>
      <c r="F779" s="147" t="s">
        <v>765</v>
      </c>
      <c r="G779" s="148" t="s">
        <v>137</v>
      </c>
      <c r="H779" s="149">
        <v>9.84</v>
      </c>
      <c r="I779" s="150"/>
      <c r="J779" s="151">
        <f>ROUND(I779*H779,2)</f>
        <v>0</v>
      </c>
      <c r="K779" s="147" t="s">
        <v>138</v>
      </c>
      <c r="L779" s="35"/>
      <c r="M779" s="152" t="s">
        <v>3</v>
      </c>
      <c r="N779" s="153" t="s">
        <v>45</v>
      </c>
      <c r="O779" s="55"/>
      <c r="P779" s="154">
        <f>O779*H779</f>
        <v>0</v>
      </c>
      <c r="Q779" s="154">
        <v>0.00026</v>
      </c>
      <c r="R779" s="154">
        <f>Q779*H779</f>
        <v>0.0025583999999999997</v>
      </c>
      <c r="S779" s="154">
        <v>0</v>
      </c>
      <c r="T779" s="155">
        <f>S779*H779</f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56" t="s">
        <v>354</v>
      </c>
      <c r="AT779" s="156" t="s">
        <v>134</v>
      </c>
      <c r="AU779" s="156" t="s">
        <v>86</v>
      </c>
      <c r="AY779" s="19" t="s">
        <v>131</v>
      </c>
      <c r="BE779" s="157">
        <f>IF(N779="základní",J779,0)</f>
        <v>0</v>
      </c>
      <c r="BF779" s="157">
        <f>IF(N779="snížená",J779,0)</f>
        <v>0</v>
      </c>
      <c r="BG779" s="157">
        <f>IF(N779="zákl. přenesená",J779,0)</f>
        <v>0</v>
      </c>
      <c r="BH779" s="157">
        <f>IF(N779="sníž. přenesená",J779,0)</f>
        <v>0</v>
      </c>
      <c r="BI779" s="157">
        <f>IF(N779="nulová",J779,0)</f>
        <v>0</v>
      </c>
      <c r="BJ779" s="19" t="s">
        <v>86</v>
      </c>
      <c r="BK779" s="157">
        <f>ROUND(I779*H779,2)</f>
        <v>0</v>
      </c>
      <c r="BL779" s="19" t="s">
        <v>354</v>
      </c>
      <c r="BM779" s="156" t="s">
        <v>766</v>
      </c>
    </row>
    <row r="780" spans="1:47" s="2" customFormat="1" ht="11.25">
      <c r="A780" s="34"/>
      <c r="B780" s="35"/>
      <c r="C780" s="34"/>
      <c r="D780" s="158" t="s">
        <v>141</v>
      </c>
      <c r="E780" s="34"/>
      <c r="F780" s="159" t="s">
        <v>767</v>
      </c>
      <c r="G780" s="34"/>
      <c r="H780" s="34"/>
      <c r="I780" s="160"/>
      <c r="J780" s="34"/>
      <c r="K780" s="34"/>
      <c r="L780" s="35"/>
      <c r="M780" s="161"/>
      <c r="N780" s="162"/>
      <c r="O780" s="55"/>
      <c r="P780" s="55"/>
      <c r="Q780" s="55"/>
      <c r="R780" s="55"/>
      <c r="S780" s="55"/>
      <c r="T780" s="56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T780" s="19" t="s">
        <v>141</v>
      </c>
      <c r="AU780" s="19" t="s">
        <v>86</v>
      </c>
    </row>
    <row r="781" spans="2:51" s="13" customFormat="1" ht="11.25">
      <c r="B781" s="163"/>
      <c r="D781" s="164" t="s">
        <v>143</v>
      </c>
      <c r="E781" s="165" t="s">
        <v>3</v>
      </c>
      <c r="F781" s="166" t="s">
        <v>768</v>
      </c>
      <c r="H781" s="165" t="s">
        <v>3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143</v>
      </c>
      <c r="AU781" s="165" t="s">
        <v>86</v>
      </c>
      <c r="AV781" s="13" t="s">
        <v>80</v>
      </c>
      <c r="AW781" s="13" t="s">
        <v>34</v>
      </c>
      <c r="AX781" s="13" t="s">
        <v>73</v>
      </c>
      <c r="AY781" s="165" t="s">
        <v>131</v>
      </c>
    </row>
    <row r="782" spans="2:51" s="13" customFormat="1" ht="11.25">
      <c r="B782" s="163"/>
      <c r="D782" s="164" t="s">
        <v>143</v>
      </c>
      <c r="E782" s="165" t="s">
        <v>3</v>
      </c>
      <c r="F782" s="166" t="s">
        <v>144</v>
      </c>
      <c r="H782" s="165" t="s">
        <v>3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143</v>
      </c>
      <c r="AU782" s="165" t="s">
        <v>86</v>
      </c>
      <c r="AV782" s="13" t="s">
        <v>80</v>
      </c>
      <c r="AW782" s="13" t="s">
        <v>34</v>
      </c>
      <c r="AX782" s="13" t="s">
        <v>73</v>
      </c>
      <c r="AY782" s="165" t="s">
        <v>131</v>
      </c>
    </row>
    <row r="783" spans="2:51" s="13" customFormat="1" ht="11.25">
      <c r="B783" s="163"/>
      <c r="D783" s="164" t="s">
        <v>143</v>
      </c>
      <c r="E783" s="165" t="s">
        <v>3</v>
      </c>
      <c r="F783" s="166" t="s">
        <v>598</v>
      </c>
      <c r="H783" s="165" t="s">
        <v>3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143</v>
      </c>
      <c r="AU783" s="165" t="s">
        <v>86</v>
      </c>
      <c r="AV783" s="13" t="s">
        <v>80</v>
      </c>
      <c r="AW783" s="13" t="s">
        <v>34</v>
      </c>
      <c r="AX783" s="13" t="s">
        <v>73</v>
      </c>
      <c r="AY783" s="165" t="s">
        <v>131</v>
      </c>
    </row>
    <row r="784" spans="2:51" s="13" customFormat="1" ht="11.25">
      <c r="B784" s="163"/>
      <c r="D784" s="164" t="s">
        <v>143</v>
      </c>
      <c r="E784" s="165" t="s">
        <v>3</v>
      </c>
      <c r="F784" s="166" t="s">
        <v>769</v>
      </c>
      <c r="H784" s="165" t="s">
        <v>3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143</v>
      </c>
      <c r="AU784" s="165" t="s">
        <v>86</v>
      </c>
      <c r="AV784" s="13" t="s">
        <v>80</v>
      </c>
      <c r="AW784" s="13" t="s">
        <v>34</v>
      </c>
      <c r="AX784" s="13" t="s">
        <v>73</v>
      </c>
      <c r="AY784" s="165" t="s">
        <v>131</v>
      </c>
    </row>
    <row r="785" spans="2:51" s="14" customFormat="1" ht="11.25">
      <c r="B785" s="171"/>
      <c r="D785" s="164" t="s">
        <v>143</v>
      </c>
      <c r="E785" s="172" t="s">
        <v>3</v>
      </c>
      <c r="F785" s="173" t="s">
        <v>770</v>
      </c>
      <c r="H785" s="174">
        <v>2.16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143</v>
      </c>
      <c r="AU785" s="172" t="s">
        <v>86</v>
      </c>
      <c r="AV785" s="14" t="s">
        <v>86</v>
      </c>
      <c r="AW785" s="14" t="s">
        <v>34</v>
      </c>
      <c r="AX785" s="14" t="s">
        <v>73</v>
      </c>
      <c r="AY785" s="172" t="s">
        <v>131</v>
      </c>
    </row>
    <row r="786" spans="2:51" s="13" customFormat="1" ht="11.25">
      <c r="B786" s="163"/>
      <c r="D786" s="164" t="s">
        <v>143</v>
      </c>
      <c r="E786" s="165" t="s">
        <v>3</v>
      </c>
      <c r="F786" s="166" t="s">
        <v>771</v>
      </c>
      <c r="H786" s="165" t="s">
        <v>3</v>
      </c>
      <c r="I786" s="167"/>
      <c r="L786" s="163"/>
      <c r="M786" s="168"/>
      <c r="N786" s="169"/>
      <c r="O786" s="169"/>
      <c r="P786" s="169"/>
      <c r="Q786" s="169"/>
      <c r="R786" s="169"/>
      <c r="S786" s="169"/>
      <c r="T786" s="170"/>
      <c r="AT786" s="165" t="s">
        <v>143</v>
      </c>
      <c r="AU786" s="165" t="s">
        <v>86</v>
      </c>
      <c r="AV786" s="13" t="s">
        <v>80</v>
      </c>
      <c r="AW786" s="13" t="s">
        <v>34</v>
      </c>
      <c r="AX786" s="13" t="s">
        <v>73</v>
      </c>
      <c r="AY786" s="165" t="s">
        <v>131</v>
      </c>
    </row>
    <row r="787" spans="2:51" s="14" customFormat="1" ht="11.25">
      <c r="B787" s="171"/>
      <c r="D787" s="164" t="s">
        <v>143</v>
      </c>
      <c r="E787" s="172" t="s">
        <v>3</v>
      </c>
      <c r="F787" s="173" t="s">
        <v>772</v>
      </c>
      <c r="H787" s="174">
        <v>7.68</v>
      </c>
      <c r="I787" s="175"/>
      <c r="L787" s="171"/>
      <c r="M787" s="176"/>
      <c r="N787" s="177"/>
      <c r="O787" s="177"/>
      <c r="P787" s="177"/>
      <c r="Q787" s="177"/>
      <c r="R787" s="177"/>
      <c r="S787" s="177"/>
      <c r="T787" s="178"/>
      <c r="AT787" s="172" t="s">
        <v>143</v>
      </c>
      <c r="AU787" s="172" t="s">
        <v>86</v>
      </c>
      <c r="AV787" s="14" t="s">
        <v>86</v>
      </c>
      <c r="AW787" s="14" t="s">
        <v>34</v>
      </c>
      <c r="AX787" s="14" t="s">
        <v>73</v>
      </c>
      <c r="AY787" s="172" t="s">
        <v>131</v>
      </c>
    </row>
    <row r="788" spans="2:51" s="16" customFormat="1" ht="11.25">
      <c r="B788" s="187"/>
      <c r="D788" s="164" t="s">
        <v>143</v>
      </c>
      <c r="E788" s="188" t="s">
        <v>3</v>
      </c>
      <c r="F788" s="189" t="s">
        <v>159</v>
      </c>
      <c r="H788" s="190">
        <v>9.84</v>
      </c>
      <c r="I788" s="191"/>
      <c r="L788" s="187"/>
      <c r="M788" s="192"/>
      <c r="N788" s="193"/>
      <c r="O788" s="193"/>
      <c r="P788" s="193"/>
      <c r="Q788" s="193"/>
      <c r="R788" s="193"/>
      <c r="S788" s="193"/>
      <c r="T788" s="194"/>
      <c r="AT788" s="188" t="s">
        <v>143</v>
      </c>
      <c r="AU788" s="188" t="s">
        <v>86</v>
      </c>
      <c r="AV788" s="16" t="s">
        <v>139</v>
      </c>
      <c r="AW788" s="16" t="s">
        <v>34</v>
      </c>
      <c r="AX788" s="16" t="s">
        <v>80</v>
      </c>
      <c r="AY788" s="188" t="s">
        <v>131</v>
      </c>
    </row>
    <row r="789" spans="1:65" s="2" customFormat="1" ht="24" customHeight="1">
      <c r="A789" s="34"/>
      <c r="B789" s="144"/>
      <c r="C789" s="195" t="s">
        <v>773</v>
      </c>
      <c r="D789" s="195" t="s">
        <v>692</v>
      </c>
      <c r="E789" s="196" t="s">
        <v>774</v>
      </c>
      <c r="F789" s="197" t="s">
        <v>775</v>
      </c>
      <c r="G789" s="198" t="s">
        <v>137</v>
      </c>
      <c r="H789" s="199">
        <v>9.84</v>
      </c>
      <c r="I789" s="200"/>
      <c r="J789" s="201">
        <f>ROUND(I789*H789,2)</f>
        <v>0</v>
      </c>
      <c r="K789" s="197" t="s">
        <v>3</v>
      </c>
      <c r="L789" s="202"/>
      <c r="M789" s="203" t="s">
        <v>3</v>
      </c>
      <c r="N789" s="204" t="s">
        <v>45</v>
      </c>
      <c r="O789" s="55"/>
      <c r="P789" s="154">
        <f>O789*H789</f>
        <v>0</v>
      </c>
      <c r="Q789" s="154">
        <v>0.02731</v>
      </c>
      <c r="R789" s="154">
        <f>Q789*H789</f>
        <v>0.2687304</v>
      </c>
      <c r="S789" s="154">
        <v>0</v>
      </c>
      <c r="T789" s="155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56" t="s">
        <v>505</v>
      </c>
      <c r="AT789" s="156" t="s">
        <v>692</v>
      </c>
      <c r="AU789" s="156" t="s">
        <v>86</v>
      </c>
      <c r="AY789" s="19" t="s">
        <v>131</v>
      </c>
      <c r="BE789" s="157">
        <f>IF(N789="základní",J789,0)</f>
        <v>0</v>
      </c>
      <c r="BF789" s="157">
        <f>IF(N789="snížená",J789,0)</f>
        <v>0</v>
      </c>
      <c r="BG789" s="157">
        <f>IF(N789="zákl. přenesená",J789,0)</f>
        <v>0</v>
      </c>
      <c r="BH789" s="157">
        <f>IF(N789="sníž. přenesená",J789,0)</f>
        <v>0</v>
      </c>
      <c r="BI789" s="157">
        <f>IF(N789="nulová",J789,0)</f>
        <v>0</v>
      </c>
      <c r="BJ789" s="19" t="s">
        <v>86</v>
      </c>
      <c r="BK789" s="157">
        <f>ROUND(I789*H789,2)</f>
        <v>0</v>
      </c>
      <c r="BL789" s="19" t="s">
        <v>354</v>
      </c>
      <c r="BM789" s="156" t="s">
        <v>776</v>
      </c>
    </row>
    <row r="790" spans="1:65" s="2" customFormat="1" ht="21.75" customHeight="1">
      <c r="A790" s="34"/>
      <c r="B790" s="144"/>
      <c r="C790" s="145" t="s">
        <v>777</v>
      </c>
      <c r="D790" s="145" t="s">
        <v>134</v>
      </c>
      <c r="E790" s="146" t="s">
        <v>778</v>
      </c>
      <c r="F790" s="147" t="s">
        <v>779</v>
      </c>
      <c r="G790" s="148" t="s">
        <v>137</v>
      </c>
      <c r="H790" s="149">
        <v>27.03</v>
      </c>
      <c r="I790" s="150"/>
      <c r="J790" s="151">
        <f>ROUND(I790*H790,2)</f>
        <v>0</v>
      </c>
      <c r="K790" s="147" t="s">
        <v>138</v>
      </c>
      <c r="L790" s="35"/>
      <c r="M790" s="152" t="s">
        <v>3</v>
      </c>
      <c r="N790" s="153" t="s">
        <v>45</v>
      </c>
      <c r="O790" s="55"/>
      <c r="P790" s="154">
        <f>O790*H790</f>
        <v>0</v>
      </c>
      <c r="Q790" s="154">
        <v>0.00027</v>
      </c>
      <c r="R790" s="154">
        <f>Q790*H790</f>
        <v>0.0072981</v>
      </c>
      <c r="S790" s="154">
        <v>0</v>
      </c>
      <c r="T790" s="155">
        <f>S790*H790</f>
        <v>0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156" t="s">
        <v>354</v>
      </c>
      <c r="AT790" s="156" t="s">
        <v>134</v>
      </c>
      <c r="AU790" s="156" t="s">
        <v>86</v>
      </c>
      <c r="AY790" s="19" t="s">
        <v>131</v>
      </c>
      <c r="BE790" s="157">
        <f>IF(N790="základní",J790,0)</f>
        <v>0</v>
      </c>
      <c r="BF790" s="157">
        <f>IF(N790="snížená",J790,0)</f>
        <v>0</v>
      </c>
      <c r="BG790" s="157">
        <f>IF(N790="zákl. přenesená",J790,0)</f>
        <v>0</v>
      </c>
      <c r="BH790" s="157">
        <f>IF(N790="sníž. přenesená",J790,0)</f>
        <v>0</v>
      </c>
      <c r="BI790" s="157">
        <f>IF(N790="nulová",J790,0)</f>
        <v>0</v>
      </c>
      <c r="BJ790" s="19" t="s">
        <v>86</v>
      </c>
      <c r="BK790" s="157">
        <f>ROUND(I790*H790,2)</f>
        <v>0</v>
      </c>
      <c r="BL790" s="19" t="s">
        <v>354</v>
      </c>
      <c r="BM790" s="156" t="s">
        <v>780</v>
      </c>
    </row>
    <row r="791" spans="1:47" s="2" customFormat="1" ht="11.25">
      <c r="A791" s="34"/>
      <c r="B791" s="35"/>
      <c r="C791" s="34"/>
      <c r="D791" s="158" t="s">
        <v>141</v>
      </c>
      <c r="E791" s="34"/>
      <c r="F791" s="159" t="s">
        <v>781</v>
      </c>
      <c r="G791" s="34"/>
      <c r="H791" s="34"/>
      <c r="I791" s="160"/>
      <c r="J791" s="34"/>
      <c r="K791" s="34"/>
      <c r="L791" s="35"/>
      <c r="M791" s="161"/>
      <c r="N791" s="162"/>
      <c r="O791" s="55"/>
      <c r="P791" s="55"/>
      <c r="Q791" s="55"/>
      <c r="R791" s="55"/>
      <c r="S791" s="55"/>
      <c r="T791" s="56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T791" s="19" t="s">
        <v>141</v>
      </c>
      <c r="AU791" s="19" t="s">
        <v>86</v>
      </c>
    </row>
    <row r="792" spans="2:51" s="13" customFormat="1" ht="11.25">
      <c r="B792" s="163"/>
      <c r="D792" s="164" t="s">
        <v>143</v>
      </c>
      <c r="E792" s="165" t="s">
        <v>3</v>
      </c>
      <c r="F792" s="166" t="s">
        <v>768</v>
      </c>
      <c r="H792" s="165" t="s">
        <v>3</v>
      </c>
      <c r="I792" s="167"/>
      <c r="L792" s="163"/>
      <c r="M792" s="168"/>
      <c r="N792" s="169"/>
      <c r="O792" s="169"/>
      <c r="P792" s="169"/>
      <c r="Q792" s="169"/>
      <c r="R792" s="169"/>
      <c r="S792" s="169"/>
      <c r="T792" s="170"/>
      <c r="AT792" s="165" t="s">
        <v>143</v>
      </c>
      <c r="AU792" s="165" t="s">
        <v>86</v>
      </c>
      <c r="AV792" s="13" t="s">
        <v>80</v>
      </c>
      <c r="AW792" s="13" t="s">
        <v>34</v>
      </c>
      <c r="AX792" s="13" t="s">
        <v>73</v>
      </c>
      <c r="AY792" s="165" t="s">
        <v>131</v>
      </c>
    </row>
    <row r="793" spans="2:51" s="13" customFormat="1" ht="11.25">
      <c r="B793" s="163"/>
      <c r="D793" s="164" t="s">
        <v>143</v>
      </c>
      <c r="E793" s="165" t="s">
        <v>3</v>
      </c>
      <c r="F793" s="166" t="s">
        <v>144</v>
      </c>
      <c r="H793" s="165" t="s">
        <v>3</v>
      </c>
      <c r="I793" s="167"/>
      <c r="L793" s="163"/>
      <c r="M793" s="168"/>
      <c r="N793" s="169"/>
      <c r="O793" s="169"/>
      <c r="P793" s="169"/>
      <c r="Q793" s="169"/>
      <c r="R793" s="169"/>
      <c r="S793" s="169"/>
      <c r="T793" s="170"/>
      <c r="AT793" s="165" t="s">
        <v>143</v>
      </c>
      <c r="AU793" s="165" t="s">
        <v>86</v>
      </c>
      <c r="AV793" s="13" t="s">
        <v>80</v>
      </c>
      <c r="AW793" s="13" t="s">
        <v>34</v>
      </c>
      <c r="AX793" s="13" t="s">
        <v>73</v>
      </c>
      <c r="AY793" s="165" t="s">
        <v>131</v>
      </c>
    </row>
    <row r="794" spans="2:51" s="13" customFormat="1" ht="11.25">
      <c r="B794" s="163"/>
      <c r="D794" s="164" t="s">
        <v>143</v>
      </c>
      <c r="E794" s="165" t="s">
        <v>3</v>
      </c>
      <c r="F794" s="166" t="s">
        <v>782</v>
      </c>
      <c r="H794" s="165" t="s">
        <v>3</v>
      </c>
      <c r="I794" s="167"/>
      <c r="L794" s="163"/>
      <c r="M794" s="168"/>
      <c r="N794" s="169"/>
      <c r="O794" s="169"/>
      <c r="P794" s="169"/>
      <c r="Q794" s="169"/>
      <c r="R794" s="169"/>
      <c r="S794" s="169"/>
      <c r="T794" s="170"/>
      <c r="AT794" s="165" t="s">
        <v>143</v>
      </c>
      <c r="AU794" s="165" t="s">
        <v>86</v>
      </c>
      <c r="AV794" s="13" t="s">
        <v>80</v>
      </c>
      <c r="AW794" s="13" t="s">
        <v>34</v>
      </c>
      <c r="AX794" s="13" t="s">
        <v>73</v>
      </c>
      <c r="AY794" s="165" t="s">
        <v>131</v>
      </c>
    </row>
    <row r="795" spans="2:51" s="14" customFormat="1" ht="11.25">
      <c r="B795" s="171"/>
      <c r="D795" s="164" t="s">
        <v>143</v>
      </c>
      <c r="E795" s="172" t="s">
        <v>3</v>
      </c>
      <c r="F795" s="173" t="s">
        <v>783</v>
      </c>
      <c r="H795" s="174">
        <v>2.385</v>
      </c>
      <c r="I795" s="175"/>
      <c r="L795" s="171"/>
      <c r="M795" s="176"/>
      <c r="N795" s="177"/>
      <c r="O795" s="177"/>
      <c r="P795" s="177"/>
      <c r="Q795" s="177"/>
      <c r="R795" s="177"/>
      <c r="S795" s="177"/>
      <c r="T795" s="178"/>
      <c r="AT795" s="172" t="s">
        <v>143</v>
      </c>
      <c r="AU795" s="172" t="s">
        <v>86</v>
      </c>
      <c r="AV795" s="14" t="s">
        <v>86</v>
      </c>
      <c r="AW795" s="14" t="s">
        <v>34</v>
      </c>
      <c r="AX795" s="14" t="s">
        <v>73</v>
      </c>
      <c r="AY795" s="172" t="s">
        <v>131</v>
      </c>
    </row>
    <row r="796" spans="2:51" s="13" customFormat="1" ht="11.25">
      <c r="B796" s="163"/>
      <c r="D796" s="164" t="s">
        <v>143</v>
      </c>
      <c r="E796" s="165" t="s">
        <v>3</v>
      </c>
      <c r="F796" s="166" t="s">
        <v>605</v>
      </c>
      <c r="H796" s="165" t="s">
        <v>3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143</v>
      </c>
      <c r="AU796" s="165" t="s">
        <v>86</v>
      </c>
      <c r="AV796" s="13" t="s">
        <v>80</v>
      </c>
      <c r="AW796" s="13" t="s">
        <v>34</v>
      </c>
      <c r="AX796" s="13" t="s">
        <v>73</v>
      </c>
      <c r="AY796" s="165" t="s">
        <v>131</v>
      </c>
    </row>
    <row r="797" spans="2:51" s="14" customFormat="1" ht="11.25">
      <c r="B797" s="171"/>
      <c r="D797" s="164" t="s">
        <v>143</v>
      </c>
      <c r="E797" s="172" t="s">
        <v>3</v>
      </c>
      <c r="F797" s="173" t="s">
        <v>784</v>
      </c>
      <c r="H797" s="174">
        <v>8.268</v>
      </c>
      <c r="I797" s="175"/>
      <c r="L797" s="171"/>
      <c r="M797" s="176"/>
      <c r="N797" s="177"/>
      <c r="O797" s="177"/>
      <c r="P797" s="177"/>
      <c r="Q797" s="177"/>
      <c r="R797" s="177"/>
      <c r="S797" s="177"/>
      <c r="T797" s="178"/>
      <c r="AT797" s="172" t="s">
        <v>143</v>
      </c>
      <c r="AU797" s="172" t="s">
        <v>86</v>
      </c>
      <c r="AV797" s="14" t="s">
        <v>86</v>
      </c>
      <c r="AW797" s="14" t="s">
        <v>34</v>
      </c>
      <c r="AX797" s="14" t="s">
        <v>73</v>
      </c>
      <c r="AY797" s="172" t="s">
        <v>131</v>
      </c>
    </row>
    <row r="798" spans="2:51" s="15" customFormat="1" ht="11.25">
      <c r="B798" s="179"/>
      <c r="D798" s="164" t="s">
        <v>143</v>
      </c>
      <c r="E798" s="180" t="s">
        <v>3</v>
      </c>
      <c r="F798" s="181" t="s">
        <v>154</v>
      </c>
      <c r="H798" s="182">
        <v>10.653</v>
      </c>
      <c r="I798" s="183"/>
      <c r="L798" s="179"/>
      <c r="M798" s="184"/>
      <c r="N798" s="185"/>
      <c r="O798" s="185"/>
      <c r="P798" s="185"/>
      <c r="Q798" s="185"/>
      <c r="R798" s="185"/>
      <c r="S798" s="185"/>
      <c r="T798" s="186"/>
      <c r="AT798" s="180" t="s">
        <v>143</v>
      </c>
      <c r="AU798" s="180" t="s">
        <v>86</v>
      </c>
      <c r="AV798" s="15" t="s">
        <v>132</v>
      </c>
      <c r="AW798" s="15" t="s">
        <v>34</v>
      </c>
      <c r="AX798" s="15" t="s">
        <v>73</v>
      </c>
      <c r="AY798" s="180" t="s">
        <v>131</v>
      </c>
    </row>
    <row r="799" spans="2:51" s="13" customFormat="1" ht="11.25">
      <c r="B799" s="163"/>
      <c r="D799" s="164" t="s">
        <v>143</v>
      </c>
      <c r="E799" s="165" t="s">
        <v>3</v>
      </c>
      <c r="F799" s="166" t="s">
        <v>785</v>
      </c>
      <c r="H799" s="165" t="s">
        <v>3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143</v>
      </c>
      <c r="AU799" s="165" t="s">
        <v>86</v>
      </c>
      <c r="AV799" s="13" t="s">
        <v>80</v>
      </c>
      <c r="AW799" s="13" t="s">
        <v>34</v>
      </c>
      <c r="AX799" s="13" t="s">
        <v>73</v>
      </c>
      <c r="AY799" s="165" t="s">
        <v>131</v>
      </c>
    </row>
    <row r="800" spans="2:51" s="13" customFormat="1" ht="11.25">
      <c r="B800" s="163"/>
      <c r="D800" s="164" t="s">
        <v>143</v>
      </c>
      <c r="E800" s="165" t="s">
        <v>3</v>
      </c>
      <c r="F800" s="166" t="s">
        <v>144</v>
      </c>
      <c r="H800" s="165" t="s">
        <v>3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143</v>
      </c>
      <c r="AU800" s="165" t="s">
        <v>86</v>
      </c>
      <c r="AV800" s="13" t="s">
        <v>80</v>
      </c>
      <c r="AW800" s="13" t="s">
        <v>34</v>
      </c>
      <c r="AX800" s="13" t="s">
        <v>73</v>
      </c>
      <c r="AY800" s="165" t="s">
        <v>131</v>
      </c>
    </row>
    <row r="801" spans="2:51" s="13" customFormat="1" ht="11.25">
      <c r="B801" s="163"/>
      <c r="D801" s="164" t="s">
        <v>143</v>
      </c>
      <c r="E801" s="165" t="s">
        <v>3</v>
      </c>
      <c r="F801" s="166" t="s">
        <v>786</v>
      </c>
      <c r="H801" s="165" t="s">
        <v>3</v>
      </c>
      <c r="I801" s="167"/>
      <c r="L801" s="163"/>
      <c r="M801" s="168"/>
      <c r="N801" s="169"/>
      <c r="O801" s="169"/>
      <c r="P801" s="169"/>
      <c r="Q801" s="169"/>
      <c r="R801" s="169"/>
      <c r="S801" s="169"/>
      <c r="T801" s="170"/>
      <c r="AT801" s="165" t="s">
        <v>143</v>
      </c>
      <c r="AU801" s="165" t="s">
        <v>86</v>
      </c>
      <c r="AV801" s="13" t="s">
        <v>80</v>
      </c>
      <c r="AW801" s="13" t="s">
        <v>34</v>
      </c>
      <c r="AX801" s="13" t="s">
        <v>73</v>
      </c>
      <c r="AY801" s="165" t="s">
        <v>131</v>
      </c>
    </row>
    <row r="802" spans="2:51" s="14" customFormat="1" ht="11.25">
      <c r="B802" s="171"/>
      <c r="D802" s="164" t="s">
        <v>143</v>
      </c>
      <c r="E802" s="172" t="s">
        <v>3</v>
      </c>
      <c r="F802" s="173" t="s">
        <v>787</v>
      </c>
      <c r="H802" s="174">
        <v>8.109</v>
      </c>
      <c r="I802" s="175"/>
      <c r="L802" s="171"/>
      <c r="M802" s="176"/>
      <c r="N802" s="177"/>
      <c r="O802" s="177"/>
      <c r="P802" s="177"/>
      <c r="Q802" s="177"/>
      <c r="R802" s="177"/>
      <c r="S802" s="177"/>
      <c r="T802" s="178"/>
      <c r="AT802" s="172" t="s">
        <v>143</v>
      </c>
      <c r="AU802" s="172" t="s">
        <v>86</v>
      </c>
      <c r="AV802" s="14" t="s">
        <v>86</v>
      </c>
      <c r="AW802" s="14" t="s">
        <v>34</v>
      </c>
      <c r="AX802" s="14" t="s">
        <v>73</v>
      </c>
      <c r="AY802" s="172" t="s">
        <v>131</v>
      </c>
    </row>
    <row r="803" spans="2:51" s="13" customFormat="1" ht="11.25">
      <c r="B803" s="163"/>
      <c r="D803" s="164" t="s">
        <v>143</v>
      </c>
      <c r="E803" s="165" t="s">
        <v>3</v>
      </c>
      <c r="F803" s="166" t="s">
        <v>788</v>
      </c>
      <c r="H803" s="165" t="s">
        <v>3</v>
      </c>
      <c r="I803" s="167"/>
      <c r="L803" s="163"/>
      <c r="M803" s="168"/>
      <c r="N803" s="169"/>
      <c r="O803" s="169"/>
      <c r="P803" s="169"/>
      <c r="Q803" s="169"/>
      <c r="R803" s="169"/>
      <c r="S803" s="169"/>
      <c r="T803" s="170"/>
      <c r="AT803" s="165" t="s">
        <v>143</v>
      </c>
      <c r="AU803" s="165" t="s">
        <v>86</v>
      </c>
      <c r="AV803" s="13" t="s">
        <v>80</v>
      </c>
      <c r="AW803" s="13" t="s">
        <v>34</v>
      </c>
      <c r="AX803" s="13" t="s">
        <v>73</v>
      </c>
      <c r="AY803" s="165" t="s">
        <v>131</v>
      </c>
    </row>
    <row r="804" spans="2:51" s="14" customFormat="1" ht="11.25">
      <c r="B804" s="171"/>
      <c r="D804" s="164" t="s">
        <v>143</v>
      </c>
      <c r="E804" s="172" t="s">
        <v>3</v>
      </c>
      <c r="F804" s="173" t="s">
        <v>784</v>
      </c>
      <c r="H804" s="174">
        <v>8.268</v>
      </c>
      <c r="I804" s="175"/>
      <c r="L804" s="171"/>
      <c r="M804" s="176"/>
      <c r="N804" s="177"/>
      <c r="O804" s="177"/>
      <c r="P804" s="177"/>
      <c r="Q804" s="177"/>
      <c r="R804" s="177"/>
      <c r="S804" s="177"/>
      <c r="T804" s="178"/>
      <c r="AT804" s="172" t="s">
        <v>143</v>
      </c>
      <c r="AU804" s="172" t="s">
        <v>86</v>
      </c>
      <c r="AV804" s="14" t="s">
        <v>86</v>
      </c>
      <c r="AW804" s="14" t="s">
        <v>34</v>
      </c>
      <c r="AX804" s="14" t="s">
        <v>73</v>
      </c>
      <c r="AY804" s="172" t="s">
        <v>131</v>
      </c>
    </row>
    <row r="805" spans="2:51" s="15" customFormat="1" ht="11.25">
      <c r="B805" s="179"/>
      <c r="D805" s="164" t="s">
        <v>143</v>
      </c>
      <c r="E805" s="180" t="s">
        <v>3</v>
      </c>
      <c r="F805" s="181" t="s">
        <v>154</v>
      </c>
      <c r="H805" s="182">
        <v>16.377000000000002</v>
      </c>
      <c r="I805" s="183"/>
      <c r="L805" s="179"/>
      <c r="M805" s="184"/>
      <c r="N805" s="185"/>
      <c r="O805" s="185"/>
      <c r="P805" s="185"/>
      <c r="Q805" s="185"/>
      <c r="R805" s="185"/>
      <c r="S805" s="185"/>
      <c r="T805" s="186"/>
      <c r="AT805" s="180" t="s">
        <v>143</v>
      </c>
      <c r="AU805" s="180" t="s">
        <v>86</v>
      </c>
      <c r="AV805" s="15" t="s">
        <v>132</v>
      </c>
      <c r="AW805" s="15" t="s">
        <v>34</v>
      </c>
      <c r="AX805" s="15" t="s">
        <v>73</v>
      </c>
      <c r="AY805" s="180" t="s">
        <v>131</v>
      </c>
    </row>
    <row r="806" spans="2:51" s="16" customFormat="1" ht="11.25">
      <c r="B806" s="187"/>
      <c r="D806" s="164" t="s">
        <v>143</v>
      </c>
      <c r="E806" s="188" t="s">
        <v>3</v>
      </c>
      <c r="F806" s="189" t="s">
        <v>159</v>
      </c>
      <c r="H806" s="190">
        <v>27.03</v>
      </c>
      <c r="I806" s="191"/>
      <c r="L806" s="187"/>
      <c r="M806" s="192"/>
      <c r="N806" s="193"/>
      <c r="O806" s="193"/>
      <c r="P806" s="193"/>
      <c r="Q806" s="193"/>
      <c r="R806" s="193"/>
      <c r="S806" s="193"/>
      <c r="T806" s="194"/>
      <c r="AT806" s="188" t="s">
        <v>143</v>
      </c>
      <c r="AU806" s="188" t="s">
        <v>86</v>
      </c>
      <c r="AV806" s="16" t="s">
        <v>139</v>
      </c>
      <c r="AW806" s="16" t="s">
        <v>34</v>
      </c>
      <c r="AX806" s="16" t="s">
        <v>80</v>
      </c>
      <c r="AY806" s="188" t="s">
        <v>131</v>
      </c>
    </row>
    <row r="807" spans="1:65" s="2" customFormat="1" ht="24" customHeight="1">
      <c r="A807" s="34"/>
      <c r="B807" s="144"/>
      <c r="C807" s="145" t="s">
        <v>789</v>
      </c>
      <c r="D807" s="145" t="s">
        <v>134</v>
      </c>
      <c r="E807" s="146" t="s">
        <v>790</v>
      </c>
      <c r="F807" s="147" t="s">
        <v>791</v>
      </c>
      <c r="G807" s="148" t="s">
        <v>137</v>
      </c>
      <c r="H807" s="149">
        <v>4</v>
      </c>
      <c r="I807" s="150"/>
      <c r="J807" s="151">
        <f>ROUND(I807*H807,2)</f>
        <v>0</v>
      </c>
      <c r="K807" s="147" t="s">
        <v>138</v>
      </c>
      <c r="L807" s="35"/>
      <c r="M807" s="152" t="s">
        <v>3</v>
      </c>
      <c r="N807" s="153" t="s">
        <v>45</v>
      </c>
      <c r="O807" s="55"/>
      <c r="P807" s="154">
        <f>O807*H807</f>
        <v>0</v>
      </c>
      <c r="Q807" s="154">
        <v>0.00026</v>
      </c>
      <c r="R807" s="154">
        <f>Q807*H807</f>
        <v>0.00104</v>
      </c>
      <c r="S807" s="154">
        <v>0</v>
      </c>
      <c r="T807" s="155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56" t="s">
        <v>354</v>
      </c>
      <c r="AT807" s="156" t="s">
        <v>134</v>
      </c>
      <c r="AU807" s="156" t="s">
        <v>86</v>
      </c>
      <c r="AY807" s="19" t="s">
        <v>131</v>
      </c>
      <c r="BE807" s="157">
        <f>IF(N807="základní",J807,0)</f>
        <v>0</v>
      </c>
      <c r="BF807" s="157">
        <f>IF(N807="snížená",J807,0)</f>
        <v>0</v>
      </c>
      <c r="BG807" s="157">
        <f>IF(N807="zákl. přenesená",J807,0)</f>
        <v>0</v>
      </c>
      <c r="BH807" s="157">
        <f>IF(N807="sníž. přenesená",J807,0)</f>
        <v>0</v>
      </c>
      <c r="BI807" s="157">
        <f>IF(N807="nulová",J807,0)</f>
        <v>0</v>
      </c>
      <c r="BJ807" s="19" t="s">
        <v>86</v>
      </c>
      <c r="BK807" s="157">
        <f>ROUND(I807*H807,2)</f>
        <v>0</v>
      </c>
      <c r="BL807" s="19" t="s">
        <v>354</v>
      </c>
      <c r="BM807" s="156" t="s">
        <v>792</v>
      </c>
    </row>
    <row r="808" spans="1:47" s="2" customFormat="1" ht="11.25">
      <c r="A808" s="34"/>
      <c r="B808" s="35"/>
      <c r="C808" s="34"/>
      <c r="D808" s="158" t="s">
        <v>141</v>
      </c>
      <c r="E808" s="34"/>
      <c r="F808" s="159" t="s">
        <v>793</v>
      </c>
      <c r="G808" s="34"/>
      <c r="H808" s="34"/>
      <c r="I808" s="160"/>
      <c r="J808" s="34"/>
      <c r="K808" s="34"/>
      <c r="L808" s="35"/>
      <c r="M808" s="161"/>
      <c r="N808" s="162"/>
      <c r="O808" s="55"/>
      <c r="P808" s="55"/>
      <c r="Q808" s="55"/>
      <c r="R808" s="55"/>
      <c r="S808" s="55"/>
      <c r="T808" s="56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9" t="s">
        <v>141</v>
      </c>
      <c r="AU808" s="19" t="s">
        <v>86</v>
      </c>
    </row>
    <row r="809" spans="2:51" s="13" customFormat="1" ht="11.25">
      <c r="B809" s="163"/>
      <c r="D809" s="164" t="s">
        <v>143</v>
      </c>
      <c r="E809" s="165" t="s">
        <v>3</v>
      </c>
      <c r="F809" s="166" t="s">
        <v>794</v>
      </c>
      <c r="H809" s="165" t="s">
        <v>3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143</v>
      </c>
      <c r="AU809" s="165" t="s">
        <v>86</v>
      </c>
      <c r="AV809" s="13" t="s">
        <v>80</v>
      </c>
      <c r="AW809" s="13" t="s">
        <v>34</v>
      </c>
      <c r="AX809" s="13" t="s">
        <v>73</v>
      </c>
      <c r="AY809" s="165" t="s">
        <v>131</v>
      </c>
    </row>
    <row r="810" spans="2:51" s="13" customFormat="1" ht="11.25">
      <c r="B810" s="163"/>
      <c r="D810" s="164" t="s">
        <v>143</v>
      </c>
      <c r="E810" s="165" t="s">
        <v>3</v>
      </c>
      <c r="F810" s="166" t="s">
        <v>795</v>
      </c>
      <c r="H810" s="165" t="s">
        <v>3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143</v>
      </c>
      <c r="AU810" s="165" t="s">
        <v>86</v>
      </c>
      <c r="AV810" s="13" t="s">
        <v>80</v>
      </c>
      <c r="AW810" s="13" t="s">
        <v>34</v>
      </c>
      <c r="AX810" s="13" t="s">
        <v>73</v>
      </c>
      <c r="AY810" s="165" t="s">
        <v>131</v>
      </c>
    </row>
    <row r="811" spans="2:51" s="13" customFormat="1" ht="11.25">
      <c r="B811" s="163"/>
      <c r="D811" s="164" t="s">
        <v>143</v>
      </c>
      <c r="E811" s="165" t="s">
        <v>3</v>
      </c>
      <c r="F811" s="166" t="s">
        <v>796</v>
      </c>
      <c r="H811" s="165" t="s">
        <v>3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143</v>
      </c>
      <c r="AU811" s="165" t="s">
        <v>86</v>
      </c>
      <c r="AV811" s="13" t="s">
        <v>80</v>
      </c>
      <c r="AW811" s="13" t="s">
        <v>34</v>
      </c>
      <c r="AX811" s="13" t="s">
        <v>73</v>
      </c>
      <c r="AY811" s="165" t="s">
        <v>131</v>
      </c>
    </row>
    <row r="812" spans="2:51" s="14" customFormat="1" ht="11.25">
      <c r="B812" s="171"/>
      <c r="D812" s="164" t="s">
        <v>143</v>
      </c>
      <c r="E812" s="172" t="s">
        <v>3</v>
      </c>
      <c r="F812" s="173" t="s">
        <v>797</v>
      </c>
      <c r="H812" s="174">
        <v>4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143</v>
      </c>
      <c r="AU812" s="172" t="s">
        <v>86</v>
      </c>
      <c r="AV812" s="14" t="s">
        <v>86</v>
      </c>
      <c r="AW812" s="14" t="s">
        <v>34</v>
      </c>
      <c r="AX812" s="14" t="s">
        <v>80</v>
      </c>
      <c r="AY812" s="172" t="s">
        <v>131</v>
      </c>
    </row>
    <row r="813" spans="1:65" s="2" customFormat="1" ht="24" customHeight="1">
      <c r="A813" s="34"/>
      <c r="B813" s="144"/>
      <c r="C813" s="195" t="s">
        <v>798</v>
      </c>
      <c r="D813" s="195" t="s">
        <v>692</v>
      </c>
      <c r="E813" s="196" t="s">
        <v>799</v>
      </c>
      <c r="F813" s="197" t="s">
        <v>800</v>
      </c>
      <c r="G813" s="198" t="s">
        <v>137</v>
      </c>
      <c r="H813" s="199">
        <v>10.653</v>
      </c>
      <c r="I813" s="200"/>
      <c r="J813" s="201">
        <f>ROUND(I813*H813,2)</f>
        <v>0</v>
      </c>
      <c r="K813" s="197" t="s">
        <v>3</v>
      </c>
      <c r="L813" s="202"/>
      <c r="M813" s="203" t="s">
        <v>3</v>
      </c>
      <c r="N813" s="204" t="s">
        <v>45</v>
      </c>
      <c r="O813" s="55"/>
      <c r="P813" s="154">
        <f>O813*H813</f>
        <v>0</v>
      </c>
      <c r="Q813" s="154">
        <v>0.02685</v>
      </c>
      <c r="R813" s="154">
        <f>Q813*H813</f>
        <v>0.28603305</v>
      </c>
      <c r="S813" s="154">
        <v>0</v>
      </c>
      <c r="T813" s="155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56" t="s">
        <v>505</v>
      </c>
      <c r="AT813" s="156" t="s">
        <v>692</v>
      </c>
      <c r="AU813" s="156" t="s">
        <v>86</v>
      </c>
      <c r="AY813" s="19" t="s">
        <v>131</v>
      </c>
      <c r="BE813" s="157">
        <f>IF(N813="základní",J813,0)</f>
        <v>0</v>
      </c>
      <c r="BF813" s="157">
        <f>IF(N813="snížená",J813,0)</f>
        <v>0</v>
      </c>
      <c r="BG813" s="157">
        <f>IF(N813="zákl. přenesená",J813,0)</f>
        <v>0</v>
      </c>
      <c r="BH813" s="157">
        <f>IF(N813="sníž. přenesená",J813,0)</f>
        <v>0</v>
      </c>
      <c r="BI813" s="157">
        <f>IF(N813="nulová",J813,0)</f>
        <v>0</v>
      </c>
      <c r="BJ813" s="19" t="s">
        <v>86</v>
      </c>
      <c r="BK813" s="157">
        <f>ROUND(I813*H813,2)</f>
        <v>0</v>
      </c>
      <c r="BL813" s="19" t="s">
        <v>354</v>
      </c>
      <c r="BM813" s="156" t="s">
        <v>801</v>
      </c>
    </row>
    <row r="814" spans="2:51" s="14" customFormat="1" ht="11.25">
      <c r="B814" s="171"/>
      <c r="D814" s="164" t="s">
        <v>143</v>
      </c>
      <c r="E814" s="172" t="s">
        <v>3</v>
      </c>
      <c r="F814" s="173" t="s">
        <v>802</v>
      </c>
      <c r="H814" s="174">
        <v>10.653</v>
      </c>
      <c r="I814" s="175"/>
      <c r="L814" s="171"/>
      <c r="M814" s="176"/>
      <c r="N814" s="177"/>
      <c r="O814" s="177"/>
      <c r="P814" s="177"/>
      <c r="Q814" s="177"/>
      <c r="R814" s="177"/>
      <c r="S814" s="177"/>
      <c r="T814" s="178"/>
      <c r="AT814" s="172" t="s">
        <v>143</v>
      </c>
      <c r="AU814" s="172" t="s">
        <v>86</v>
      </c>
      <c r="AV814" s="14" t="s">
        <v>86</v>
      </c>
      <c r="AW814" s="14" t="s">
        <v>34</v>
      </c>
      <c r="AX814" s="14" t="s">
        <v>80</v>
      </c>
      <c r="AY814" s="172" t="s">
        <v>131</v>
      </c>
    </row>
    <row r="815" spans="1:65" s="2" customFormat="1" ht="24" customHeight="1">
      <c r="A815" s="34"/>
      <c r="B815" s="144"/>
      <c r="C815" s="195" t="s">
        <v>803</v>
      </c>
      <c r="D815" s="195" t="s">
        <v>692</v>
      </c>
      <c r="E815" s="196" t="s">
        <v>804</v>
      </c>
      <c r="F815" s="197" t="s">
        <v>805</v>
      </c>
      <c r="G815" s="198" t="s">
        <v>137</v>
      </c>
      <c r="H815" s="199">
        <v>16.377</v>
      </c>
      <c r="I815" s="200"/>
      <c r="J815" s="201">
        <f>ROUND(I815*H815,2)</f>
        <v>0</v>
      </c>
      <c r="K815" s="197" t="s">
        <v>3</v>
      </c>
      <c r="L815" s="202"/>
      <c r="M815" s="203" t="s">
        <v>3</v>
      </c>
      <c r="N815" s="204" t="s">
        <v>45</v>
      </c>
      <c r="O815" s="55"/>
      <c r="P815" s="154">
        <f>O815*H815</f>
        <v>0</v>
      </c>
      <c r="Q815" s="154">
        <v>0.02685</v>
      </c>
      <c r="R815" s="154">
        <f>Q815*H815</f>
        <v>0.43972244999999993</v>
      </c>
      <c r="S815" s="154">
        <v>0</v>
      </c>
      <c r="T815" s="155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56" t="s">
        <v>505</v>
      </c>
      <c r="AT815" s="156" t="s">
        <v>692</v>
      </c>
      <c r="AU815" s="156" t="s">
        <v>86</v>
      </c>
      <c r="AY815" s="19" t="s">
        <v>131</v>
      </c>
      <c r="BE815" s="157">
        <f>IF(N815="základní",J815,0)</f>
        <v>0</v>
      </c>
      <c r="BF815" s="157">
        <f>IF(N815="snížená",J815,0)</f>
        <v>0</v>
      </c>
      <c r="BG815" s="157">
        <f>IF(N815="zákl. přenesená",J815,0)</f>
        <v>0</v>
      </c>
      <c r="BH815" s="157">
        <f>IF(N815="sníž. přenesená",J815,0)</f>
        <v>0</v>
      </c>
      <c r="BI815" s="157">
        <f>IF(N815="nulová",J815,0)</f>
        <v>0</v>
      </c>
      <c r="BJ815" s="19" t="s">
        <v>86</v>
      </c>
      <c r="BK815" s="157">
        <f>ROUND(I815*H815,2)</f>
        <v>0</v>
      </c>
      <c r="BL815" s="19" t="s">
        <v>354</v>
      </c>
      <c r="BM815" s="156" t="s">
        <v>806</v>
      </c>
    </row>
    <row r="816" spans="2:51" s="14" customFormat="1" ht="11.25">
      <c r="B816" s="171"/>
      <c r="D816" s="164" t="s">
        <v>143</v>
      </c>
      <c r="E816" s="172" t="s">
        <v>3</v>
      </c>
      <c r="F816" s="173" t="s">
        <v>807</v>
      </c>
      <c r="H816" s="174">
        <v>16.377</v>
      </c>
      <c r="I816" s="175"/>
      <c r="L816" s="171"/>
      <c r="M816" s="176"/>
      <c r="N816" s="177"/>
      <c r="O816" s="177"/>
      <c r="P816" s="177"/>
      <c r="Q816" s="177"/>
      <c r="R816" s="177"/>
      <c r="S816" s="177"/>
      <c r="T816" s="178"/>
      <c r="AT816" s="172" t="s">
        <v>143</v>
      </c>
      <c r="AU816" s="172" t="s">
        <v>86</v>
      </c>
      <c r="AV816" s="14" t="s">
        <v>86</v>
      </c>
      <c r="AW816" s="14" t="s">
        <v>34</v>
      </c>
      <c r="AX816" s="14" t="s">
        <v>80</v>
      </c>
      <c r="AY816" s="172" t="s">
        <v>131</v>
      </c>
    </row>
    <row r="817" spans="1:65" s="2" customFormat="1" ht="21.75" customHeight="1">
      <c r="A817" s="34"/>
      <c r="B817" s="144"/>
      <c r="C817" s="145" t="s">
        <v>808</v>
      </c>
      <c r="D817" s="145" t="s">
        <v>134</v>
      </c>
      <c r="E817" s="146" t="s">
        <v>809</v>
      </c>
      <c r="F817" s="147" t="s">
        <v>810</v>
      </c>
      <c r="G817" s="148" t="s">
        <v>261</v>
      </c>
      <c r="H817" s="149">
        <v>42.25</v>
      </c>
      <c r="I817" s="150"/>
      <c r="J817" s="151">
        <f>ROUND(I817*H817,2)</f>
        <v>0</v>
      </c>
      <c r="K817" s="147" t="s">
        <v>138</v>
      </c>
      <c r="L817" s="35"/>
      <c r="M817" s="152" t="s">
        <v>3</v>
      </c>
      <c r="N817" s="153" t="s">
        <v>45</v>
      </c>
      <c r="O817" s="55"/>
      <c r="P817" s="154">
        <f>O817*H817</f>
        <v>0</v>
      </c>
      <c r="Q817" s="154">
        <v>0</v>
      </c>
      <c r="R817" s="154">
        <f>Q817*H817</f>
        <v>0</v>
      </c>
      <c r="S817" s="154">
        <v>0</v>
      </c>
      <c r="T817" s="155">
        <f>S817*H817</f>
        <v>0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156" t="s">
        <v>354</v>
      </c>
      <c r="AT817" s="156" t="s">
        <v>134</v>
      </c>
      <c r="AU817" s="156" t="s">
        <v>86</v>
      </c>
      <c r="AY817" s="19" t="s">
        <v>131</v>
      </c>
      <c r="BE817" s="157">
        <f>IF(N817="základní",J817,0)</f>
        <v>0</v>
      </c>
      <c r="BF817" s="157">
        <f>IF(N817="snížená",J817,0)</f>
        <v>0</v>
      </c>
      <c r="BG817" s="157">
        <f>IF(N817="zákl. přenesená",J817,0)</f>
        <v>0</v>
      </c>
      <c r="BH817" s="157">
        <f>IF(N817="sníž. přenesená",J817,0)</f>
        <v>0</v>
      </c>
      <c r="BI817" s="157">
        <f>IF(N817="nulová",J817,0)</f>
        <v>0</v>
      </c>
      <c r="BJ817" s="19" t="s">
        <v>86</v>
      </c>
      <c r="BK817" s="157">
        <f>ROUND(I817*H817,2)</f>
        <v>0</v>
      </c>
      <c r="BL817" s="19" t="s">
        <v>354</v>
      </c>
      <c r="BM817" s="156" t="s">
        <v>811</v>
      </c>
    </row>
    <row r="818" spans="1:47" s="2" customFormat="1" ht="11.25">
      <c r="A818" s="34"/>
      <c r="B818" s="35"/>
      <c r="C818" s="34"/>
      <c r="D818" s="158" t="s">
        <v>141</v>
      </c>
      <c r="E818" s="34"/>
      <c r="F818" s="159" t="s">
        <v>812</v>
      </c>
      <c r="G818" s="34"/>
      <c r="H818" s="34"/>
      <c r="I818" s="160"/>
      <c r="J818" s="34"/>
      <c r="K818" s="34"/>
      <c r="L818" s="35"/>
      <c r="M818" s="161"/>
      <c r="N818" s="162"/>
      <c r="O818" s="55"/>
      <c r="P818" s="55"/>
      <c r="Q818" s="55"/>
      <c r="R818" s="55"/>
      <c r="S818" s="55"/>
      <c r="T818" s="56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T818" s="19" t="s">
        <v>141</v>
      </c>
      <c r="AU818" s="19" t="s">
        <v>86</v>
      </c>
    </row>
    <row r="819" spans="2:51" s="13" customFormat="1" ht="11.25">
      <c r="B819" s="163"/>
      <c r="D819" s="164" t="s">
        <v>143</v>
      </c>
      <c r="E819" s="165" t="s">
        <v>3</v>
      </c>
      <c r="F819" s="166" t="s">
        <v>813</v>
      </c>
      <c r="H819" s="165" t="s">
        <v>3</v>
      </c>
      <c r="I819" s="167"/>
      <c r="L819" s="163"/>
      <c r="M819" s="168"/>
      <c r="N819" s="169"/>
      <c r="O819" s="169"/>
      <c r="P819" s="169"/>
      <c r="Q819" s="169"/>
      <c r="R819" s="169"/>
      <c r="S819" s="169"/>
      <c r="T819" s="170"/>
      <c r="AT819" s="165" t="s">
        <v>143</v>
      </c>
      <c r="AU819" s="165" t="s">
        <v>86</v>
      </c>
      <c r="AV819" s="13" t="s">
        <v>80</v>
      </c>
      <c r="AW819" s="13" t="s">
        <v>34</v>
      </c>
      <c r="AX819" s="13" t="s">
        <v>73</v>
      </c>
      <c r="AY819" s="165" t="s">
        <v>131</v>
      </c>
    </row>
    <row r="820" spans="2:51" s="13" customFormat="1" ht="11.25">
      <c r="B820" s="163"/>
      <c r="D820" s="164" t="s">
        <v>143</v>
      </c>
      <c r="E820" s="165" t="s">
        <v>3</v>
      </c>
      <c r="F820" s="166" t="s">
        <v>814</v>
      </c>
      <c r="H820" s="165" t="s">
        <v>3</v>
      </c>
      <c r="I820" s="167"/>
      <c r="L820" s="163"/>
      <c r="M820" s="168"/>
      <c r="N820" s="169"/>
      <c r="O820" s="169"/>
      <c r="P820" s="169"/>
      <c r="Q820" s="169"/>
      <c r="R820" s="169"/>
      <c r="S820" s="169"/>
      <c r="T820" s="170"/>
      <c r="AT820" s="165" t="s">
        <v>143</v>
      </c>
      <c r="AU820" s="165" t="s">
        <v>86</v>
      </c>
      <c r="AV820" s="13" t="s">
        <v>80</v>
      </c>
      <c r="AW820" s="13" t="s">
        <v>34</v>
      </c>
      <c r="AX820" s="13" t="s">
        <v>73</v>
      </c>
      <c r="AY820" s="165" t="s">
        <v>131</v>
      </c>
    </row>
    <row r="821" spans="2:51" s="13" customFormat="1" ht="11.25">
      <c r="B821" s="163"/>
      <c r="D821" s="164" t="s">
        <v>143</v>
      </c>
      <c r="E821" s="165" t="s">
        <v>3</v>
      </c>
      <c r="F821" s="166" t="s">
        <v>169</v>
      </c>
      <c r="H821" s="165" t="s">
        <v>3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143</v>
      </c>
      <c r="AU821" s="165" t="s">
        <v>86</v>
      </c>
      <c r="AV821" s="13" t="s">
        <v>80</v>
      </c>
      <c r="AW821" s="13" t="s">
        <v>34</v>
      </c>
      <c r="AX821" s="13" t="s">
        <v>73</v>
      </c>
      <c r="AY821" s="165" t="s">
        <v>131</v>
      </c>
    </row>
    <row r="822" spans="2:51" s="13" customFormat="1" ht="11.25">
      <c r="B822" s="163"/>
      <c r="D822" s="164" t="s">
        <v>143</v>
      </c>
      <c r="E822" s="165" t="s">
        <v>3</v>
      </c>
      <c r="F822" s="166" t="s">
        <v>191</v>
      </c>
      <c r="H822" s="165" t="s">
        <v>3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143</v>
      </c>
      <c r="AU822" s="165" t="s">
        <v>86</v>
      </c>
      <c r="AV822" s="13" t="s">
        <v>80</v>
      </c>
      <c r="AW822" s="13" t="s">
        <v>34</v>
      </c>
      <c r="AX822" s="13" t="s">
        <v>73</v>
      </c>
      <c r="AY822" s="165" t="s">
        <v>131</v>
      </c>
    </row>
    <row r="823" spans="2:51" s="13" customFormat="1" ht="11.25">
      <c r="B823" s="163"/>
      <c r="D823" s="164" t="s">
        <v>143</v>
      </c>
      <c r="E823" s="165" t="s">
        <v>3</v>
      </c>
      <c r="F823" s="166" t="s">
        <v>192</v>
      </c>
      <c r="H823" s="165" t="s">
        <v>3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143</v>
      </c>
      <c r="AU823" s="165" t="s">
        <v>86</v>
      </c>
      <c r="AV823" s="13" t="s">
        <v>80</v>
      </c>
      <c r="AW823" s="13" t="s">
        <v>34</v>
      </c>
      <c r="AX823" s="13" t="s">
        <v>73</v>
      </c>
      <c r="AY823" s="165" t="s">
        <v>131</v>
      </c>
    </row>
    <row r="824" spans="2:51" s="14" customFormat="1" ht="11.25">
      <c r="B824" s="171"/>
      <c r="D824" s="164" t="s">
        <v>143</v>
      </c>
      <c r="E824" s="172" t="s">
        <v>3</v>
      </c>
      <c r="F824" s="173" t="s">
        <v>547</v>
      </c>
      <c r="H824" s="174">
        <v>8.55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143</v>
      </c>
      <c r="AU824" s="172" t="s">
        <v>86</v>
      </c>
      <c r="AV824" s="14" t="s">
        <v>86</v>
      </c>
      <c r="AW824" s="14" t="s">
        <v>34</v>
      </c>
      <c r="AX824" s="14" t="s">
        <v>73</v>
      </c>
      <c r="AY824" s="172" t="s">
        <v>131</v>
      </c>
    </row>
    <row r="825" spans="2:51" s="14" customFormat="1" ht="11.25">
      <c r="B825" s="171"/>
      <c r="D825" s="164" t="s">
        <v>143</v>
      </c>
      <c r="E825" s="172" t="s">
        <v>3</v>
      </c>
      <c r="F825" s="173" t="s">
        <v>548</v>
      </c>
      <c r="H825" s="174">
        <v>0.5</v>
      </c>
      <c r="I825" s="175"/>
      <c r="L825" s="171"/>
      <c r="M825" s="176"/>
      <c r="N825" s="177"/>
      <c r="O825" s="177"/>
      <c r="P825" s="177"/>
      <c r="Q825" s="177"/>
      <c r="R825" s="177"/>
      <c r="S825" s="177"/>
      <c r="T825" s="178"/>
      <c r="AT825" s="172" t="s">
        <v>143</v>
      </c>
      <c r="AU825" s="172" t="s">
        <v>86</v>
      </c>
      <c r="AV825" s="14" t="s">
        <v>86</v>
      </c>
      <c r="AW825" s="14" t="s">
        <v>34</v>
      </c>
      <c r="AX825" s="14" t="s">
        <v>73</v>
      </c>
      <c r="AY825" s="172" t="s">
        <v>131</v>
      </c>
    </row>
    <row r="826" spans="2:51" s="14" customFormat="1" ht="11.25">
      <c r="B826" s="171"/>
      <c r="D826" s="164" t="s">
        <v>143</v>
      </c>
      <c r="E826" s="172" t="s">
        <v>3</v>
      </c>
      <c r="F826" s="173" t="s">
        <v>549</v>
      </c>
      <c r="H826" s="174">
        <v>1.2</v>
      </c>
      <c r="I826" s="175"/>
      <c r="L826" s="171"/>
      <c r="M826" s="176"/>
      <c r="N826" s="177"/>
      <c r="O826" s="177"/>
      <c r="P826" s="177"/>
      <c r="Q826" s="177"/>
      <c r="R826" s="177"/>
      <c r="S826" s="177"/>
      <c r="T826" s="178"/>
      <c r="AT826" s="172" t="s">
        <v>143</v>
      </c>
      <c r="AU826" s="172" t="s">
        <v>86</v>
      </c>
      <c r="AV826" s="14" t="s">
        <v>86</v>
      </c>
      <c r="AW826" s="14" t="s">
        <v>34</v>
      </c>
      <c r="AX826" s="14" t="s">
        <v>73</v>
      </c>
      <c r="AY826" s="172" t="s">
        <v>131</v>
      </c>
    </row>
    <row r="827" spans="2:51" s="14" customFormat="1" ht="11.25">
      <c r="B827" s="171"/>
      <c r="D827" s="164" t="s">
        <v>143</v>
      </c>
      <c r="E827" s="172" t="s">
        <v>3</v>
      </c>
      <c r="F827" s="173" t="s">
        <v>550</v>
      </c>
      <c r="H827" s="174">
        <v>0.65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143</v>
      </c>
      <c r="AU827" s="172" t="s">
        <v>86</v>
      </c>
      <c r="AV827" s="14" t="s">
        <v>86</v>
      </c>
      <c r="AW827" s="14" t="s">
        <v>34</v>
      </c>
      <c r="AX827" s="14" t="s">
        <v>73</v>
      </c>
      <c r="AY827" s="172" t="s">
        <v>131</v>
      </c>
    </row>
    <row r="828" spans="2:51" s="14" customFormat="1" ht="11.25">
      <c r="B828" s="171"/>
      <c r="D828" s="164" t="s">
        <v>143</v>
      </c>
      <c r="E828" s="172" t="s">
        <v>3</v>
      </c>
      <c r="F828" s="173" t="s">
        <v>551</v>
      </c>
      <c r="H828" s="174">
        <v>1.8</v>
      </c>
      <c r="I828" s="175"/>
      <c r="L828" s="171"/>
      <c r="M828" s="176"/>
      <c r="N828" s="177"/>
      <c r="O828" s="177"/>
      <c r="P828" s="177"/>
      <c r="Q828" s="177"/>
      <c r="R828" s="177"/>
      <c r="S828" s="177"/>
      <c r="T828" s="178"/>
      <c r="AT828" s="172" t="s">
        <v>143</v>
      </c>
      <c r="AU828" s="172" t="s">
        <v>86</v>
      </c>
      <c r="AV828" s="14" t="s">
        <v>86</v>
      </c>
      <c r="AW828" s="14" t="s">
        <v>34</v>
      </c>
      <c r="AX828" s="14" t="s">
        <v>73</v>
      </c>
      <c r="AY828" s="172" t="s">
        <v>131</v>
      </c>
    </row>
    <row r="829" spans="2:51" s="14" customFormat="1" ht="11.25">
      <c r="B829" s="171"/>
      <c r="D829" s="164" t="s">
        <v>143</v>
      </c>
      <c r="E829" s="172" t="s">
        <v>3</v>
      </c>
      <c r="F829" s="173" t="s">
        <v>552</v>
      </c>
      <c r="H829" s="174">
        <v>1.9</v>
      </c>
      <c r="I829" s="175"/>
      <c r="L829" s="171"/>
      <c r="M829" s="176"/>
      <c r="N829" s="177"/>
      <c r="O829" s="177"/>
      <c r="P829" s="177"/>
      <c r="Q829" s="177"/>
      <c r="R829" s="177"/>
      <c r="S829" s="177"/>
      <c r="T829" s="178"/>
      <c r="AT829" s="172" t="s">
        <v>143</v>
      </c>
      <c r="AU829" s="172" t="s">
        <v>86</v>
      </c>
      <c r="AV829" s="14" t="s">
        <v>86</v>
      </c>
      <c r="AW829" s="14" t="s">
        <v>34</v>
      </c>
      <c r="AX829" s="14" t="s">
        <v>73</v>
      </c>
      <c r="AY829" s="172" t="s">
        <v>131</v>
      </c>
    </row>
    <row r="830" spans="2:51" s="14" customFormat="1" ht="11.25">
      <c r="B830" s="171"/>
      <c r="D830" s="164" t="s">
        <v>143</v>
      </c>
      <c r="E830" s="172" t="s">
        <v>3</v>
      </c>
      <c r="F830" s="173" t="s">
        <v>554</v>
      </c>
      <c r="H830" s="174">
        <v>1.25</v>
      </c>
      <c r="I830" s="175"/>
      <c r="L830" s="171"/>
      <c r="M830" s="176"/>
      <c r="N830" s="177"/>
      <c r="O830" s="177"/>
      <c r="P830" s="177"/>
      <c r="Q830" s="177"/>
      <c r="R830" s="177"/>
      <c r="S830" s="177"/>
      <c r="T830" s="178"/>
      <c r="AT830" s="172" t="s">
        <v>143</v>
      </c>
      <c r="AU830" s="172" t="s">
        <v>86</v>
      </c>
      <c r="AV830" s="14" t="s">
        <v>86</v>
      </c>
      <c r="AW830" s="14" t="s">
        <v>34</v>
      </c>
      <c r="AX830" s="14" t="s">
        <v>73</v>
      </c>
      <c r="AY830" s="172" t="s">
        <v>131</v>
      </c>
    </row>
    <row r="831" spans="2:51" s="14" customFormat="1" ht="11.25">
      <c r="B831" s="171"/>
      <c r="D831" s="164" t="s">
        <v>143</v>
      </c>
      <c r="E831" s="172" t="s">
        <v>3</v>
      </c>
      <c r="F831" s="173" t="s">
        <v>554</v>
      </c>
      <c r="H831" s="174">
        <v>1.25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2" t="s">
        <v>143</v>
      </c>
      <c r="AU831" s="172" t="s">
        <v>86</v>
      </c>
      <c r="AV831" s="14" t="s">
        <v>86</v>
      </c>
      <c r="AW831" s="14" t="s">
        <v>34</v>
      </c>
      <c r="AX831" s="14" t="s">
        <v>73</v>
      </c>
      <c r="AY831" s="172" t="s">
        <v>131</v>
      </c>
    </row>
    <row r="832" spans="2:51" s="14" customFormat="1" ht="11.25">
      <c r="B832" s="171"/>
      <c r="D832" s="164" t="s">
        <v>143</v>
      </c>
      <c r="E832" s="172" t="s">
        <v>3</v>
      </c>
      <c r="F832" s="173" t="s">
        <v>555</v>
      </c>
      <c r="H832" s="174">
        <v>6.9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143</v>
      </c>
      <c r="AU832" s="172" t="s">
        <v>86</v>
      </c>
      <c r="AV832" s="14" t="s">
        <v>86</v>
      </c>
      <c r="AW832" s="14" t="s">
        <v>34</v>
      </c>
      <c r="AX832" s="14" t="s">
        <v>73</v>
      </c>
      <c r="AY832" s="172" t="s">
        <v>131</v>
      </c>
    </row>
    <row r="833" spans="2:51" s="14" customFormat="1" ht="11.25">
      <c r="B833" s="171"/>
      <c r="D833" s="164" t="s">
        <v>143</v>
      </c>
      <c r="E833" s="172" t="s">
        <v>3</v>
      </c>
      <c r="F833" s="173" t="s">
        <v>556</v>
      </c>
      <c r="H833" s="174">
        <v>2.4</v>
      </c>
      <c r="I833" s="175"/>
      <c r="L833" s="171"/>
      <c r="M833" s="176"/>
      <c r="N833" s="177"/>
      <c r="O833" s="177"/>
      <c r="P833" s="177"/>
      <c r="Q833" s="177"/>
      <c r="R833" s="177"/>
      <c r="S833" s="177"/>
      <c r="T833" s="178"/>
      <c r="AT833" s="172" t="s">
        <v>143</v>
      </c>
      <c r="AU833" s="172" t="s">
        <v>86</v>
      </c>
      <c r="AV833" s="14" t="s">
        <v>86</v>
      </c>
      <c r="AW833" s="14" t="s">
        <v>34</v>
      </c>
      <c r="AX833" s="14" t="s">
        <v>73</v>
      </c>
      <c r="AY833" s="172" t="s">
        <v>131</v>
      </c>
    </row>
    <row r="834" spans="2:51" s="14" customFormat="1" ht="11.25">
      <c r="B834" s="171"/>
      <c r="D834" s="164" t="s">
        <v>143</v>
      </c>
      <c r="E834" s="172" t="s">
        <v>3</v>
      </c>
      <c r="F834" s="173" t="s">
        <v>551</v>
      </c>
      <c r="H834" s="174">
        <v>1.8</v>
      </c>
      <c r="I834" s="175"/>
      <c r="L834" s="171"/>
      <c r="M834" s="176"/>
      <c r="N834" s="177"/>
      <c r="O834" s="177"/>
      <c r="P834" s="177"/>
      <c r="Q834" s="177"/>
      <c r="R834" s="177"/>
      <c r="S834" s="177"/>
      <c r="T834" s="178"/>
      <c r="AT834" s="172" t="s">
        <v>143</v>
      </c>
      <c r="AU834" s="172" t="s">
        <v>86</v>
      </c>
      <c r="AV834" s="14" t="s">
        <v>86</v>
      </c>
      <c r="AW834" s="14" t="s">
        <v>34</v>
      </c>
      <c r="AX834" s="14" t="s">
        <v>73</v>
      </c>
      <c r="AY834" s="172" t="s">
        <v>131</v>
      </c>
    </row>
    <row r="835" spans="2:51" s="15" customFormat="1" ht="11.25">
      <c r="B835" s="179"/>
      <c r="D835" s="164" t="s">
        <v>143</v>
      </c>
      <c r="E835" s="180" t="s">
        <v>3</v>
      </c>
      <c r="F835" s="181" t="s">
        <v>154</v>
      </c>
      <c r="H835" s="182">
        <v>28.2</v>
      </c>
      <c r="I835" s="183"/>
      <c r="L835" s="179"/>
      <c r="M835" s="184"/>
      <c r="N835" s="185"/>
      <c r="O835" s="185"/>
      <c r="P835" s="185"/>
      <c r="Q835" s="185"/>
      <c r="R835" s="185"/>
      <c r="S835" s="185"/>
      <c r="T835" s="186"/>
      <c r="AT835" s="180" t="s">
        <v>143</v>
      </c>
      <c r="AU835" s="180" t="s">
        <v>86</v>
      </c>
      <c r="AV835" s="15" t="s">
        <v>132</v>
      </c>
      <c r="AW835" s="15" t="s">
        <v>34</v>
      </c>
      <c r="AX835" s="15" t="s">
        <v>73</v>
      </c>
      <c r="AY835" s="180" t="s">
        <v>131</v>
      </c>
    </row>
    <row r="836" spans="2:51" s="13" customFormat="1" ht="11.25">
      <c r="B836" s="163"/>
      <c r="D836" s="164" t="s">
        <v>143</v>
      </c>
      <c r="E836" s="165" t="s">
        <v>3</v>
      </c>
      <c r="F836" s="166" t="s">
        <v>144</v>
      </c>
      <c r="H836" s="165" t="s">
        <v>3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143</v>
      </c>
      <c r="AU836" s="165" t="s">
        <v>86</v>
      </c>
      <c r="AV836" s="13" t="s">
        <v>80</v>
      </c>
      <c r="AW836" s="13" t="s">
        <v>34</v>
      </c>
      <c r="AX836" s="13" t="s">
        <v>73</v>
      </c>
      <c r="AY836" s="165" t="s">
        <v>131</v>
      </c>
    </row>
    <row r="837" spans="2:51" s="13" customFormat="1" ht="11.25">
      <c r="B837" s="163"/>
      <c r="D837" s="164" t="s">
        <v>143</v>
      </c>
      <c r="E837" s="165" t="s">
        <v>3</v>
      </c>
      <c r="F837" s="166" t="s">
        <v>598</v>
      </c>
      <c r="H837" s="165" t="s">
        <v>3</v>
      </c>
      <c r="I837" s="167"/>
      <c r="L837" s="163"/>
      <c r="M837" s="168"/>
      <c r="N837" s="169"/>
      <c r="O837" s="169"/>
      <c r="P837" s="169"/>
      <c r="Q837" s="169"/>
      <c r="R837" s="169"/>
      <c r="S837" s="169"/>
      <c r="T837" s="170"/>
      <c r="AT837" s="165" t="s">
        <v>143</v>
      </c>
      <c r="AU837" s="165" t="s">
        <v>86</v>
      </c>
      <c r="AV837" s="13" t="s">
        <v>80</v>
      </c>
      <c r="AW837" s="13" t="s">
        <v>34</v>
      </c>
      <c r="AX837" s="13" t="s">
        <v>73</v>
      </c>
      <c r="AY837" s="165" t="s">
        <v>131</v>
      </c>
    </row>
    <row r="838" spans="2:51" s="13" customFormat="1" ht="11.25">
      <c r="B838" s="163"/>
      <c r="D838" s="164" t="s">
        <v>143</v>
      </c>
      <c r="E838" s="165" t="s">
        <v>3</v>
      </c>
      <c r="F838" s="166" t="s">
        <v>203</v>
      </c>
      <c r="H838" s="165" t="s">
        <v>3</v>
      </c>
      <c r="I838" s="167"/>
      <c r="L838" s="163"/>
      <c r="M838" s="168"/>
      <c r="N838" s="169"/>
      <c r="O838" s="169"/>
      <c r="P838" s="169"/>
      <c r="Q838" s="169"/>
      <c r="R838" s="169"/>
      <c r="S838" s="169"/>
      <c r="T838" s="170"/>
      <c r="AT838" s="165" t="s">
        <v>143</v>
      </c>
      <c r="AU838" s="165" t="s">
        <v>86</v>
      </c>
      <c r="AV838" s="13" t="s">
        <v>80</v>
      </c>
      <c r="AW838" s="13" t="s">
        <v>34</v>
      </c>
      <c r="AX838" s="13" t="s">
        <v>73</v>
      </c>
      <c r="AY838" s="165" t="s">
        <v>131</v>
      </c>
    </row>
    <row r="839" spans="2:51" s="14" customFormat="1" ht="11.25">
      <c r="B839" s="171"/>
      <c r="D839" s="164" t="s">
        <v>143</v>
      </c>
      <c r="E839" s="172" t="s">
        <v>3</v>
      </c>
      <c r="F839" s="173" t="s">
        <v>815</v>
      </c>
      <c r="H839" s="174">
        <v>5</v>
      </c>
      <c r="I839" s="175"/>
      <c r="L839" s="171"/>
      <c r="M839" s="176"/>
      <c r="N839" s="177"/>
      <c r="O839" s="177"/>
      <c r="P839" s="177"/>
      <c r="Q839" s="177"/>
      <c r="R839" s="177"/>
      <c r="S839" s="177"/>
      <c r="T839" s="178"/>
      <c r="AT839" s="172" t="s">
        <v>143</v>
      </c>
      <c r="AU839" s="172" t="s">
        <v>86</v>
      </c>
      <c r="AV839" s="14" t="s">
        <v>86</v>
      </c>
      <c r="AW839" s="14" t="s">
        <v>34</v>
      </c>
      <c r="AX839" s="14" t="s">
        <v>73</v>
      </c>
      <c r="AY839" s="172" t="s">
        <v>131</v>
      </c>
    </row>
    <row r="840" spans="2:51" s="14" customFormat="1" ht="11.25">
      <c r="B840" s="171"/>
      <c r="D840" s="164" t="s">
        <v>143</v>
      </c>
      <c r="E840" s="172" t="s">
        <v>3</v>
      </c>
      <c r="F840" s="173" t="s">
        <v>815</v>
      </c>
      <c r="H840" s="174">
        <v>5</v>
      </c>
      <c r="I840" s="175"/>
      <c r="L840" s="171"/>
      <c r="M840" s="176"/>
      <c r="N840" s="177"/>
      <c r="O840" s="177"/>
      <c r="P840" s="177"/>
      <c r="Q840" s="177"/>
      <c r="R840" s="177"/>
      <c r="S840" s="177"/>
      <c r="T840" s="178"/>
      <c r="AT840" s="172" t="s">
        <v>143</v>
      </c>
      <c r="AU840" s="172" t="s">
        <v>86</v>
      </c>
      <c r="AV840" s="14" t="s">
        <v>86</v>
      </c>
      <c r="AW840" s="14" t="s">
        <v>34</v>
      </c>
      <c r="AX840" s="14" t="s">
        <v>73</v>
      </c>
      <c r="AY840" s="172" t="s">
        <v>131</v>
      </c>
    </row>
    <row r="841" spans="2:51" s="14" customFormat="1" ht="11.25">
      <c r="B841" s="171"/>
      <c r="D841" s="164" t="s">
        <v>143</v>
      </c>
      <c r="E841" s="172" t="s">
        <v>3</v>
      </c>
      <c r="F841" s="173" t="s">
        <v>554</v>
      </c>
      <c r="H841" s="174">
        <v>1.25</v>
      </c>
      <c r="I841" s="175"/>
      <c r="L841" s="171"/>
      <c r="M841" s="176"/>
      <c r="N841" s="177"/>
      <c r="O841" s="177"/>
      <c r="P841" s="177"/>
      <c r="Q841" s="177"/>
      <c r="R841" s="177"/>
      <c r="S841" s="177"/>
      <c r="T841" s="178"/>
      <c r="AT841" s="172" t="s">
        <v>143</v>
      </c>
      <c r="AU841" s="172" t="s">
        <v>86</v>
      </c>
      <c r="AV841" s="14" t="s">
        <v>86</v>
      </c>
      <c r="AW841" s="14" t="s">
        <v>34</v>
      </c>
      <c r="AX841" s="14" t="s">
        <v>73</v>
      </c>
      <c r="AY841" s="172" t="s">
        <v>131</v>
      </c>
    </row>
    <row r="842" spans="2:51" s="14" customFormat="1" ht="11.25">
      <c r="B842" s="171"/>
      <c r="D842" s="164" t="s">
        <v>143</v>
      </c>
      <c r="E842" s="172" t="s">
        <v>3</v>
      </c>
      <c r="F842" s="173" t="s">
        <v>816</v>
      </c>
      <c r="H842" s="174">
        <v>1.3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143</v>
      </c>
      <c r="AU842" s="172" t="s">
        <v>86</v>
      </c>
      <c r="AV842" s="14" t="s">
        <v>86</v>
      </c>
      <c r="AW842" s="14" t="s">
        <v>34</v>
      </c>
      <c r="AX842" s="14" t="s">
        <v>73</v>
      </c>
      <c r="AY842" s="172" t="s">
        <v>131</v>
      </c>
    </row>
    <row r="843" spans="2:51" s="14" customFormat="1" ht="11.25">
      <c r="B843" s="171"/>
      <c r="D843" s="164" t="s">
        <v>143</v>
      </c>
      <c r="E843" s="172" t="s">
        <v>3</v>
      </c>
      <c r="F843" s="173" t="s">
        <v>817</v>
      </c>
      <c r="H843" s="174">
        <v>1.5</v>
      </c>
      <c r="I843" s="175"/>
      <c r="L843" s="171"/>
      <c r="M843" s="176"/>
      <c r="N843" s="177"/>
      <c r="O843" s="177"/>
      <c r="P843" s="177"/>
      <c r="Q843" s="177"/>
      <c r="R843" s="177"/>
      <c r="S843" s="177"/>
      <c r="T843" s="178"/>
      <c r="AT843" s="172" t="s">
        <v>143</v>
      </c>
      <c r="AU843" s="172" t="s">
        <v>86</v>
      </c>
      <c r="AV843" s="14" t="s">
        <v>86</v>
      </c>
      <c r="AW843" s="14" t="s">
        <v>34</v>
      </c>
      <c r="AX843" s="14" t="s">
        <v>73</v>
      </c>
      <c r="AY843" s="172" t="s">
        <v>131</v>
      </c>
    </row>
    <row r="844" spans="2:51" s="15" customFormat="1" ht="11.25">
      <c r="B844" s="179"/>
      <c r="D844" s="164" t="s">
        <v>143</v>
      </c>
      <c r="E844" s="180" t="s">
        <v>3</v>
      </c>
      <c r="F844" s="181" t="s">
        <v>154</v>
      </c>
      <c r="H844" s="182">
        <v>14.05</v>
      </c>
      <c r="I844" s="183"/>
      <c r="L844" s="179"/>
      <c r="M844" s="184"/>
      <c r="N844" s="185"/>
      <c r="O844" s="185"/>
      <c r="P844" s="185"/>
      <c r="Q844" s="185"/>
      <c r="R844" s="185"/>
      <c r="S844" s="185"/>
      <c r="T844" s="186"/>
      <c r="AT844" s="180" t="s">
        <v>143</v>
      </c>
      <c r="AU844" s="180" t="s">
        <v>86</v>
      </c>
      <c r="AV844" s="15" t="s">
        <v>132</v>
      </c>
      <c r="AW844" s="15" t="s">
        <v>34</v>
      </c>
      <c r="AX844" s="15" t="s">
        <v>73</v>
      </c>
      <c r="AY844" s="180" t="s">
        <v>131</v>
      </c>
    </row>
    <row r="845" spans="2:51" s="16" customFormat="1" ht="11.25">
      <c r="B845" s="187"/>
      <c r="D845" s="164" t="s">
        <v>143</v>
      </c>
      <c r="E845" s="188" t="s">
        <v>3</v>
      </c>
      <c r="F845" s="189" t="s">
        <v>159</v>
      </c>
      <c r="H845" s="190">
        <v>42.25</v>
      </c>
      <c r="I845" s="191"/>
      <c r="L845" s="187"/>
      <c r="M845" s="192"/>
      <c r="N845" s="193"/>
      <c r="O845" s="193"/>
      <c r="P845" s="193"/>
      <c r="Q845" s="193"/>
      <c r="R845" s="193"/>
      <c r="S845" s="193"/>
      <c r="T845" s="194"/>
      <c r="AT845" s="188" t="s">
        <v>143</v>
      </c>
      <c r="AU845" s="188" t="s">
        <v>86</v>
      </c>
      <c r="AV845" s="16" t="s">
        <v>139</v>
      </c>
      <c r="AW845" s="16" t="s">
        <v>34</v>
      </c>
      <c r="AX845" s="16" t="s">
        <v>80</v>
      </c>
      <c r="AY845" s="188" t="s">
        <v>131</v>
      </c>
    </row>
    <row r="846" spans="1:65" s="2" customFormat="1" ht="16.5" customHeight="1">
      <c r="A846" s="34"/>
      <c r="B846" s="144"/>
      <c r="C846" s="195" t="s">
        <v>818</v>
      </c>
      <c r="D846" s="195" t="s">
        <v>692</v>
      </c>
      <c r="E846" s="196" t="s">
        <v>819</v>
      </c>
      <c r="F846" s="197" t="s">
        <v>820</v>
      </c>
      <c r="G846" s="198" t="s">
        <v>261</v>
      </c>
      <c r="H846" s="199">
        <v>46.475</v>
      </c>
      <c r="I846" s="200"/>
      <c r="J846" s="201">
        <f>ROUND(I846*H846,2)</f>
        <v>0</v>
      </c>
      <c r="K846" s="197" t="s">
        <v>138</v>
      </c>
      <c r="L846" s="202"/>
      <c r="M846" s="203" t="s">
        <v>3</v>
      </c>
      <c r="N846" s="204" t="s">
        <v>45</v>
      </c>
      <c r="O846" s="55"/>
      <c r="P846" s="154">
        <f>O846*H846</f>
        <v>0</v>
      </c>
      <c r="Q846" s="154">
        <v>0.008</v>
      </c>
      <c r="R846" s="154">
        <f>Q846*H846</f>
        <v>0.3718</v>
      </c>
      <c r="S846" s="154">
        <v>0</v>
      </c>
      <c r="T846" s="155">
        <f>S846*H846</f>
        <v>0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156" t="s">
        <v>505</v>
      </c>
      <c r="AT846" s="156" t="s">
        <v>692</v>
      </c>
      <c r="AU846" s="156" t="s">
        <v>86</v>
      </c>
      <c r="AY846" s="19" t="s">
        <v>131</v>
      </c>
      <c r="BE846" s="157">
        <f>IF(N846="základní",J846,0)</f>
        <v>0</v>
      </c>
      <c r="BF846" s="157">
        <f>IF(N846="snížená",J846,0)</f>
        <v>0</v>
      </c>
      <c r="BG846" s="157">
        <f>IF(N846="zákl. přenesená",J846,0)</f>
        <v>0</v>
      </c>
      <c r="BH846" s="157">
        <f>IF(N846="sníž. přenesená",J846,0)</f>
        <v>0</v>
      </c>
      <c r="BI846" s="157">
        <f>IF(N846="nulová",J846,0)</f>
        <v>0</v>
      </c>
      <c r="BJ846" s="19" t="s">
        <v>86</v>
      </c>
      <c r="BK846" s="157">
        <f>ROUND(I846*H846,2)</f>
        <v>0</v>
      </c>
      <c r="BL846" s="19" t="s">
        <v>354</v>
      </c>
      <c r="BM846" s="156" t="s">
        <v>821</v>
      </c>
    </row>
    <row r="847" spans="2:51" s="14" customFormat="1" ht="11.25">
      <c r="B847" s="171"/>
      <c r="D847" s="164" t="s">
        <v>143</v>
      </c>
      <c r="E847" s="172" t="s">
        <v>3</v>
      </c>
      <c r="F847" s="173" t="s">
        <v>822</v>
      </c>
      <c r="H847" s="174">
        <v>42.25</v>
      </c>
      <c r="I847" s="175"/>
      <c r="L847" s="171"/>
      <c r="M847" s="176"/>
      <c r="N847" s="177"/>
      <c r="O847" s="177"/>
      <c r="P847" s="177"/>
      <c r="Q847" s="177"/>
      <c r="R847" s="177"/>
      <c r="S847" s="177"/>
      <c r="T847" s="178"/>
      <c r="AT847" s="172" t="s">
        <v>143</v>
      </c>
      <c r="AU847" s="172" t="s">
        <v>86</v>
      </c>
      <c r="AV847" s="14" t="s">
        <v>86</v>
      </c>
      <c r="AW847" s="14" t="s">
        <v>34</v>
      </c>
      <c r="AX847" s="14" t="s">
        <v>80</v>
      </c>
      <c r="AY847" s="172" t="s">
        <v>131</v>
      </c>
    </row>
    <row r="848" spans="2:51" s="14" customFormat="1" ht="11.25">
      <c r="B848" s="171"/>
      <c r="D848" s="164" t="s">
        <v>143</v>
      </c>
      <c r="F848" s="173" t="s">
        <v>823</v>
      </c>
      <c r="H848" s="174">
        <v>46.475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143</v>
      </c>
      <c r="AU848" s="172" t="s">
        <v>86</v>
      </c>
      <c r="AV848" s="14" t="s">
        <v>86</v>
      </c>
      <c r="AW848" s="14" t="s">
        <v>4</v>
      </c>
      <c r="AX848" s="14" t="s">
        <v>80</v>
      </c>
      <c r="AY848" s="172" t="s">
        <v>131</v>
      </c>
    </row>
    <row r="849" spans="1:65" s="2" customFormat="1" ht="24" customHeight="1">
      <c r="A849" s="34"/>
      <c r="B849" s="144"/>
      <c r="C849" s="145" t="s">
        <v>824</v>
      </c>
      <c r="D849" s="145" t="s">
        <v>134</v>
      </c>
      <c r="E849" s="146" t="s">
        <v>825</v>
      </c>
      <c r="F849" s="147" t="s">
        <v>826</v>
      </c>
      <c r="G849" s="148" t="s">
        <v>261</v>
      </c>
      <c r="H849" s="149">
        <v>297.78</v>
      </c>
      <c r="I849" s="150"/>
      <c r="J849" s="151">
        <f>ROUND(I849*H849,2)</f>
        <v>0</v>
      </c>
      <c r="K849" s="147" t="s">
        <v>138</v>
      </c>
      <c r="L849" s="35"/>
      <c r="M849" s="152" t="s">
        <v>3</v>
      </c>
      <c r="N849" s="153" t="s">
        <v>45</v>
      </c>
      <c r="O849" s="55"/>
      <c r="P849" s="154">
        <f>O849*H849</f>
        <v>0</v>
      </c>
      <c r="Q849" s="154">
        <v>0.00019</v>
      </c>
      <c r="R849" s="154">
        <f>Q849*H849</f>
        <v>0.056578199999999995</v>
      </c>
      <c r="S849" s="154">
        <v>0</v>
      </c>
      <c r="T849" s="155">
        <f>S849*H849</f>
        <v>0</v>
      </c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R849" s="156" t="s">
        <v>354</v>
      </c>
      <c r="AT849" s="156" t="s">
        <v>134</v>
      </c>
      <c r="AU849" s="156" t="s">
        <v>86</v>
      </c>
      <c r="AY849" s="19" t="s">
        <v>131</v>
      </c>
      <c r="BE849" s="157">
        <f>IF(N849="základní",J849,0)</f>
        <v>0</v>
      </c>
      <c r="BF849" s="157">
        <f>IF(N849="snížená",J849,0)</f>
        <v>0</v>
      </c>
      <c r="BG849" s="157">
        <f>IF(N849="zákl. přenesená",J849,0)</f>
        <v>0</v>
      </c>
      <c r="BH849" s="157">
        <f>IF(N849="sníž. přenesená",J849,0)</f>
        <v>0</v>
      </c>
      <c r="BI849" s="157">
        <f>IF(N849="nulová",J849,0)</f>
        <v>0</v>
      </c>
      <c r="BJ849" s="19" t="s">
        <v>86</v>
      </c>
      <c r="BK849" s="157">
        <f>ROUND(I849*H849,2)</f>
        <v>0</v>
      </c>
      <c r="BL849" s="19" t="s">
        <v>354</v>
      </c>
      <c r="BM849" s="156" t="s">
        <v>827</v>
      </c>
    </row>
    <row r="850" spans="1:47" s="2" customFormat="1" ht="11.25">
      <c r="A850" s="34"/>
      <c r="B850" s="35"/>
      <c r="C850" s="34"/>
      <c r="D850" s="158" t="s">
        <v>141</v>
      </c>
      <c r="E850" s="34"/>
      <c r="F850" s="159" t="s">
        <v>828</v>
      </c>
      <c r="G850" s="34"/>
      <c r="H850" s="34"/>
      <c r="I850" s="160"/>
      <c r="J850" s="34"/>
      <c r="K850" s="34"/>
      <c r="L850" s="35"/>
      <c r="M850" s="161"/>
      <c r="N850" s="162"/>
      <c r="O850" s="55"/>
      <c r="P850" s="55"/>
      <c r="Q850" s="55"/>
      <c r="R850" s="55"/>
      <c r="S850" s="55"/>
      <c r="T850" s="56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T850" s="19" t="s">
        <v>141</v>
      </c>
      <c r="AU850" s="19" t="s">
        <v>86</v>
      </c>
    </row>
    <row r="851" spans="2:51" s="13" customFormat="1" ht="11.25">
      <c r="B851" s="163"/>
      <c r="D851" s="164" t="s">
        <v>143</v>
      </c>
      <c r="E851" s="165" t="s">
        <v>3</v>
      </c>
      <c r="F851" s="166" t="s">
        <v>829</v>
      </c>
      <c r="H851" s="165" t="s">
        <v>3</v>
      </c>
      <c r="I851" s="167"/>
      <c r="L851" s="163"/>
      <c r="M851" s="168"/>
      <c r="N851" s="169"/>
      <c r="O851" s="169"/>
      <c r="P851" s="169"/>
      <c r="Q851" s="169"/>
      <c r="R851" s="169"/>
      <c r="S851" s="169"/>
      <c r="T851" s="170"/>
      <c r="AT851" s="165" t="s">
        <v>143</v>
      </c>
      <c r="AU851" s="165" t="s">
        <v>86</v>
      </c>
      <c r="AV851" s="13" t="s">
        <v>80</v>
      </c>
      <c r="AW851" s="13" t="s">
        <v>34</v>
      </c>
      <c r="AX851" s="13" t="s">
        <v>73</v>
      </c>
      <c r="AY851" s="165" t="s">
        <v>131</v>
      </c>
    </row>
    <row r="852" spans="2:51" s="13" customFormat="1" ht="11.25">
      <c r="B852" s="163"/>
      <c r="D852" s="164" t="s">
        <v>143</v>
      </c>
      <c r="E852" s="165" t="s">
        <v>3</v>
      </c>
      <c r="F852" s="166" t="s">
        <v>169</v>
      </c>
      <c r="H852" s="165" t="s">
        <v>3</v>
      </c>
      <c r="I852" s="167"/>
      <c r="L852" s="163"/>
      <c r="M852" s="168"/>
      <c r="N852" s="169"/>
      <c r="O852" s="169"/>
      <c r="P852" s="169"/>
      <c r="Q852" s="169"/>
      <c r="R852" s="169"/>
      <c r="S852" s="169"/>
      <c r="T852" s="170"/>
      <c r="AT852" s="165" t="s">
        <v>143</v>
      </c>
      <c r="AU852" s="165" t="s">
        <v>86</v>
      </c>
      <c r="AV852" s="13" t="s">
        <v>80</v>
      </c>
      <c r="AW852" s="13" t="s">
        <v>34</v>
      </c>
      <c r="AX852" s="13" t="s">
        <v>73</v>
      </c>
      <c r="AY852" s="165" t="s">
        <v>131</v>
      </c>
    </row>
    <row r="853" spans="2:51" s="13" customFormat="1" ht="11.25">
      <c r="B853" s="163"/>
      <c r="D853" s="164" t="s">
        <v>143</v>
      </c>
      <c r="E853" s="165" t="s">
        <v>3</v>
      </c>
      <c r="F853" s="166" t="s">
        <v>192</v>
      </c>
      <c r="H853" s="165" t="s">
        <v>3</v>
      </c>
      <c r="I853" s="167"/>
      <c r="L853" s="163"/>
      <c r="M853" s="168"/>
      <c r="N853" s="169"/>
      <c r="O853" s="169"/>
      <c r="P853" s="169"/>
      <c r="Q853" s="169"/>
      <c r="R853" s="169"/>
      <c r="S853" s="169"/>
      <c r="T853" s="170"/>
      <c r="AT853" s="165" t="s">
        <v>143</v>
      </c>
      <c r="AU853" s="165" t="s">
        <v>86</v>
      </c>
      <c r="AV853" s="13" t="s">
        <v>80</v>
      </c>
      <c r="AW853" s="13" t="s">
        <v>34</v>
      </c>
      <c r="AX853" s="13" t="s">
        <v>73</v>
      </c>
      <c r="AY853" s="165" t="s">
        <v>131</v>
      </c>
    </row>
    <row r="854" spans="2:51" s="14" customFormat="1" ht="11.25">
      <c r="B854" s="171"/>
      <c r="D854" s="164" t="s">
        <v>143</v>
      </c>
      <c r="E854" s="172" t="s">
        <v>3</v>
      </c>
      <c r="F854" s="173" t="s">
        <v>310</v>
      </c>
      <c r="H854" s="174">
        <v>43.2</v>
      </c>
      <c r="I854" s="175"/>
      <c r="L854" s="171"/>
      <c r="M854" s="176"/>
      <c r="N854" s="177"/>
      <c r="O854" s="177"/>
      <c r="P854" s="177"/>
      <c r="Q854" s="177"/>
      <c r="R854" s="177"/>
      <c r="S854" s="177"/>
      <c r="T854" s="178"/>
      <c r="AT854" s="172" t="s">
        <v>143</v>
      </c>
      <c r="AU854" s="172" t="s">
        <v>86</v>
      </c>
      <c r="AV854" s="14" t="s">
        <v>86</v>
      </c>
      <c r="AW854" s="14" t="s">
        <v>34</v>
      </c>
      <c r="AX854" s="14" t="s">
        <v>73</v>
      </c>
      <c r="AY854" s="172" t="s">
        <v>131</v>
      </c>
    </row>
    <row r="855" spans="2:51" s="14" customFormat="1" ht="11.25">
      <c r="B855" s="171"/>
      <c r="D855" s="164" t="s">
        <v>143</v>
      </c>
      <c r="E855" s="172" t="s">
        <v>3</v>
      </c>
      <c r="F855" s="173" t="s">
        <v>311</v>
      </c>
      <c r="H855" s="174">
        <v>3.2</v>
      </c>
      <c r="I855" s="175"/>
      <c r="L855" s="171"/>
      <c r="M855" s="176"/>
      <c r="N855" s="177"/>
      <c r="O855" s="177"/>
      <c r="P855" s="177"/>
      <c r="Q855" s="177"/>
      <c r="R855" s="177"/>
      <c r="S855" s="177"/>
      <c r="T855" s="178"/>
      <c r="AT855" s="172" t="s">
        <v>143</v>
      </c>
      <c r="AU855" s="172" t="s">
        <v>86</v>
      </c>
      <c r="AV855" s="14" t="s">
        <v>86</v>
      </c>
      <c r="AW855" s="14" t="s">
        <v>34</v>
      </c>
      <c r="AX855" s="14" t="s">
        <v>73</v>
      </c>
      <c r="AY855" s="172" t="s">
        <v>131</v>
      </c>
    </row>
    <row r="856" spans="2:51" s="14" customFormat="1" ht="11.25">
      <c r="B856" s="171"/>
      <c r="D856" s="164" t="s">
        <v>143</v>
      </c>
      <c r="E856" s="172" t="s">
        <v>3</v>
      </c>
      <c r="F856" s="173" t="s">
        <v>312</v>
      </c>
      <c r="H856" s="174">
        <v>5.2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143</v>
      </c>
      <c r="AU856" s="172" t="s">
        <v>86</v>
      </c>
      <c r="AV856" s="14" t="s">
        <v>86</v>
      </c>
      <c r="AW856" s="14" t="s">
        <v>34</v>
      </c>
      <c r="AX856" s="14" t="s">
        <v>73</v>
      </c>
      <c r="AY856" s="172" t="s">
        <v>131</v>
      </c>
    </row>
    <row r="857" spans="2:51" s="14" customFormat="1" ht="11.25">
      <c r="B857" s="171"/>
      <c r="D857" s="164" t="s">
        <v>143</v>
      </c>
      <c r="E857" s="172" t="s">
        <v>3</v>
      </c>
      <c r="F857" s="173" t="s">
        <v>313</v>
      </c>
      <c r="H857" s="174">
        <v>3</v>
      </c>
      <c r="I857" s="175"/>
      <c r="L857" s="171"/>
      <c r="M857" s="176"/>
      <c r="N857" s="177"/>
      <c r="O857" s="177"/>
      <c r="P857" s="177"/>
      <c r="Q857" s="177"/>
      <c r="R857" s="177"/>
      <c r="S857" s="177"/>
      <c r="T857" s="178"/>
      <c r="AT857" s="172" t="s">
        <v>143</v>
      </c>
      <c r="AU857" s="172" t="s">
        <v>86</v>
      </c>
      <c r="AV857" s="14" t="s">
        <v>86</v>
      </c>
      <c r="AW857" s="14" t="s">
        <v>34</v>
      </c>
      <c r="AX857" s="14" t="s">
        <v>73</v>
      </c>
      <c r="AY857" s="172" t="s">
        <v>131</v>
      </c>
    </row>
    <row r="858" spans="2:51" s="14" customFormat="1" ht="11.25">
      <c r="B858" s="171"/>
      <c r="D858" s="164" t="s">
        <v>143</v>
      </c>
      <c r="E858" s="172" t="s">
        <v>3</v>
      </c>
      <c r="F858" s="173" t="s">
        <v>314</v>
      </c>
      <c r="H858" s="174">
        <v>9.4</v>
      </c>
      <c r="I858" s="175"/>
      <c r="L858" s="171"/>
      <c r="M858" s="176"/>
      <c r="N858" s="177"/>
      <c r="O858" s="177"/>
      <c r="P858" s="177"/>
      <c r="Q858" s="177"/>
      <c r="R858" s="177"/>
      <c r="S858" s="177"/>
      <c r="T858" s="178"/>
      <c r="AT858" s="172" t="s">
        <v>143</v>
      </c>
      <c r="AU858" s="172" t="s">
        <v>86</v>
      </c>
      <c r="AV858" s="14" t="s">
        <v>86</v>
      </c>
      <c r="AW858" s="14" t="s">
        <v>34</v>
      </c>
      <c r="AX858" s="14" t="s">
        <v>73</v>
      </c>
      <c r="AY858" s="172" t="s">
        <v>131</v>
      </c>
    </row>
    <row r="859" spans="2:51" s="14" customFormat="1" ht="11.25">
      <c r="B859" s="171"/>
      <c r="D859" s="164" t="s">
        <v>143</v>
      </c>
      <c r="E859" s="172" t="s">
        <v>3</v>
      </c>
      <c r="F859" s="173" t="s">
        <v>315</v>
      </c>
      <c r="H859" s="174">
        <v>11.4</v>
      </c>
      <c r="I859" s="175"/>
      <c r="L859" s="171"/>
      <c r="M859" s="176"/>
      <c r="N859" s="177"/>
      <c r="O859" s="177"/>
      <c r="P859" s="177"/>
      <c r="Q859" s="177"/>
      <c r="R859" s="177"/>
      <c r="S859" s="177"/>
      <c r="T859" s="178"/>
      <c r="AT859" s="172" t="s">
        <v>143</v>
      </c>
      <c r="AU859" s="172" t="s">
        <v>86</v>
      </c>
      <c r="AV859" s="14" t="s">
        <v>86</v>
      </c>
      <c r="AW859" s="14" t="s">
        <v>34</v>
      </c>
      <c r="AX859" s="14" t="s">
        <v>73</v>
      </c>
      <c r="AY859" s="172" t="s">
        <v>131</v>
      </c>
    </row>
    <row r="860" spans="2:51" s="14" customFormat="1" ht="11.25">
      <c r="B860" s="171"/>
      <c r="D860" s="164" t="s">
        <v>143</v>
      </c>
      <c r="E860" s="172" t="s">
        <v>3</v>
      </c>
      <c r="F860" s="173" t="s">
        <v>316</v>
      </c>
      <c r="H860" s="174">
        <v>6.1</v>
      </c>
      <c r="I860" s="175"/>
      <c r="L860" s="171"/>
      <c r="M860" s="176"/>
      <c r="N860" s="177"/>
      <c r="O860" s="177"/>
      <c r="P860" s="177"/>
      <c r="Q860" s="177"/>
      <c r="R860" s="177"/>
      <c r="S860" s="177"/>
      <c r="T860" s="178"/>
      <c r="AT860" s="172" t="s">
        <v>143</v>
      </c>
      <c r="AU860" s="172" t="s">
        <v>86</v>
      </c>
      <c r="AV860" s="14" t="s">
        <v>86</v>
      </c>
      <c r="AW860" s="14" t="s">
        <v>34</v>
      </c>
      <c r="AX860" s="14" t="s">
        <v>73</v>
      </c>
      <c r="AY860" s="172" t="s">
        <v>131</v>
      </c>
    </row>
    <row r="861" spans="2:51" s="14" customFormat="1" ht="11.25">
      <c r="B861" s="171"/>
      <c r="D861" s="164" t="s">
        <v>143</v>
      </c>
      <c r="E861" s="172" t="s">
        <v>3</v>
      </c>
      <c r="F861" s="173" t="s">
        <v>317</v>
      </c>
      <c r="H861" s="174">
        <v>5.3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143</v>
      </c>
      <c r="AU861" s="172" t="s">
        <v>86</v>
      </c>
      <c r="AV861" s="14" t="s">
        <v>86</v>
      </c>
      <c r="AW861" s="14" t="s">
        <v>34</v>
      </c>
      <c r="AX861" s="14" t="s">
        <v>73</v>
      </c>
      <c r="AY861" s="172" t="s">
        <v>131</v>
      </c>
    </row>
    <row r="862" spans="2:51" s="14" customFormat="1" ht="11.25">
      <c r="B862" s="171"/>
      <c r="D862" s="164" t="s">
        <v>143</v>
      </c>
      <c r="E862" s="172" t="s">
        <v>3</v>
      </c>
      <c r="F862" s="173" t="s">
        <v>318</v>
      </c>
      <c r="H862" s="174">
        <v>33.6</v>
      </c>
      <c r="I862" s="175"/>
      <c r="L862" s="171"/>
      <c r="M862" s="176"/>
      <c r="N862" s="177"/>
      <c r="O862" s="177"/>
      <c r="P862" s="177"/>
      <c r="Q862" s="177"/>
      <c r="R862" s="177"/>
      <c r="S862" s="177"/>
      <c r="T862" s="178"/>
      <c r="AT862" s="172" t="s">
        <v>143</v>
      </c>
      <c r="AU862" s="172" t="s">
        <v>86</v>
      </c>
      <c r="AV862" s="14" t="s">
        <v>86</v>
      </c>
      <c r="AW862" s="14" t="s">
        <v>34</v>
      </c>
      <c r="AX862" s="14" t="s">
        <v>73</v>
      </c>
      <c r="AY862" s="172" t="s">
        <v>131</v>
      </c>
    </row>
    <row r="863" spans="2:51" s="14" customFormat="1" ht="11.25">
      <c r="B863" s="171"/>
      <c r="D863" s="164" t="s">
        <v>143</v>
      </c>
      <c r="E863" s="172" t="s">
        <v>3</v>
      </c>
      <c r="F863" s="173" t="s">
        <v>319</v>
      </c>
      <c r="H863" s="174">
        <v>9.9</v>
      </c>
      <c r="I863" s="175"/>
      <c r="L863" s="171"/>
      <c r="M863" s="176"/>
      <c r="N863" s="177"/>
      <c r="O863" s="177"/>
      <c r="P863" s="177"/>
      <c r="Q863" s="177"/>
      <c r="R863" s="177"/>
      <c r="S863" s="177"/>
      <c r="T863" s="178"/>
      <c r="AT863" s="172" t="s">
        <v>143</v>
      </c>
      <c r="AU863" s="172" t="s">
        <v>86</v>
      </c>
      <c r="AV863" s="14" t="s">
        <v>86</v>
      </c>
      <c r="AW863" s="14" t="s">
        <v>34</v>
      </c>
      <c r="AX863" s="14" t="s">
        <v>73</v>
      </c>
      <c r="AY863" s="172" t="s">
        <v>131</v>
      </c>
    </row>
    <row r="864" spans="2:51" s="14" customFormat="1" ht="11.25">
      <c r="B864" s="171"/>
      <c r="D864" s="164" t="s">
        <v>143</v>
      </c>
      <c r="E864" s="172" t="s">
        <v>3</v>
      </c>
      <c r="F864" s="173" t="s">
        <v>320</v>
      </c>
      <c r="H864" s="174">
        <v>7.8</v>
      </c>
      <c r="I864" s="175"/>
      <c r="L864" s="171"/>
      <c r="M864" s="176"/>
      <c r="N864" s="177"/>
      <c r="O864" s="177"/>
      <c r="P864" s="177"/>
      <c r="Q864" s="177"/>
      <c r="R864" s="177"/>
      <c r="S864" s="177"/>
      <c r="T864" s="178"/>
      <c r="AT864" s="172" t="s">
        <v>143</v>
      </c>
      <c r="AU864" s="172" t="s">
        <v>86</v>
      </c>
      <c r="AV864" s="14" t="s">
        <v>86</v>
      </c>
      <c r="AW864" s="14" t="s">
        <v>34</v>
      </c>
      <c r="AX864" s="14" t="s">
        <v>73</v>
      </c>
      <c r="AY864" s="172" t="s">
        <v>131</v>
      </c>
    </row>
    <row r="865" spans="2:51" s="15" customFormat="1" ht="11.25">
      <c r="B865" s="179"/>
      <c r="D865" s="164" t="s">
        <v>143</v>
      </c>
      <c r="E865" s="180" t="s">
        <v>3</v>
      </c>
      <c r="F865" s="181" t="s">
        <v>154</v>
      </c>
      <c r="H865" s="182">
        <v>138.10000000000002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0" t="s">
        <v>143</v>
      </c>
      <c r="AU865" s="180" t="s">
        <v>86</v>
      </c>
      <c r="AV865" s="15" t="s">
        <v>132</v>
      </c>
      <c r="AW865" s="15" t="s">
        <v>34</v>
      </c>
      <c r="AX865" s="15" t="s">
        <v>73</v>
      </c>
      <c r="AY865" s="180" t="s">
        <v>131</v>
      </c>
    </row>
    <row r="866" spans="2:51" s="13" customFormat="1" ht="11.25">
      <c r="B866" s="163"/>
      <c r="D866" s="164" t="s">
        <v>143</v>
      </c>
      <c r="E866" s="165" t="s">
        <v>3</v>
      </c>
      <c r="F866" s="166" t="s">
        <v>144</v>
      </c>
      <c r="H866" s="165" t="s">
        <v>3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143</v>
      </c>
      <c r="AU866" s="165" t="s">
        <v>86</v>
      </c>
      <c r="AV866" s="13" t="s">
        <v>80</v>
      </c>
      <c r="AW866" s="13" t="s">
        <v>34</v>
      </c>
      <c r="AX866" s="13" t="s">
        <v>73</v>
      </c>
      <c r="AY866" s="165" t="s">
        <v>131</v>
      </c>
    </row>
    <row r="867" spans="2:51" s="13" customFormat="1" ht="11.25">
      <c r="B867" s="163"/>
      <c r="D867" s="164" t="s">
        <v>143</v>
      </c>
      <c r="E867" s="165" t="s">
        <v>3</v>
      </c>
      <c r="F867" s="166" t="s">
        <v>230</v>
      </c>
      <c r="H867" s="165" t="s">
        <v>3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143</v>
      </c>
      <c r="AU867" s="165" t="s">
        <v>86</v>
      </c>
      <c r="AV867" s="13" t="s">
        <v>80</v>
      </c>
      <c r="AW867" s="13" t="s">
        <v>34</v>
      </c>
      <c r="AX867" s="13" t="s">
        <v>73</v>
      </c>
      <c r="AY867" s="165" t="s">
        <v>131</v>
      </c>
    </row>
    <row r="868" spans="2:51" s="14" customFormat="1" ht="11.25">
      <c r="B868" s="171"/>
      <c r="D868" s="164" t="s">
        <v>143</v>
      </c>
      <c r="E868" s="172" t="s">
        <v>3</v>
      </c>
      <c r="F868" s="173" t="s">
        <v>296</v>
      </c>
      <c r="H868" s="174">
        <v>27.2</v>
      </c>
      <c r="I868" s="175"/>
      <c r="L868" s="171"/>
      <c r="M868" s="176"/>
      <c r="N868" s="177"/>
      <c r="O868" s="177"/>
      <c r="P868" s="177"/>
      <c r="Q868" s="177"/>
      <c r="R868" s="177"/>
      <c r="S868" s="177"/>
      <c r="T868" s="178"/>
      <c r="AT868" s="172" t="s">
        <v>143</v>
      </c>
      <c r="AU868" s="172" t="s">
        <v>86</v>
      </c>
      <c r="AV868" s="14" t="s">
        <v>86</v>
      </c>
      <c r="AW868" s="14" t="s">
        <v>34</v>
      </c>
      <c r="AX868" s="14" t="s">
        <v>73</v>
      </c>
      <c r="AY868" s="172" t="s">
        <v>131</v>
      </c>
    </row>
    <row r="869" spans="2:51" s="14" customFormat="1" ht="11.25">
      <c r="B869" s="171"/>
      <c r="D869" s="164" t="s">
        <v>143</v>
      </c>
      <c r="E869" s="172" t="s">
        <v>3</v>
      </c>
      <c r="F869" s="173" t="s">
        <v>297</v>
      </c>
      <c r="H869" s="174">
        <v>24.8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143</v>
      </c>
      <c r="AU869" s="172" t="s">
        <v>86</v>
      </c>
      <c r="AV869" s="14" t="s">
        <v>86</v>
      </c>
      <c r="AW869" s="14" t="s">
        <v>34</v>
      </c>
      <c r="AX869" s="14" t="s">
        <v>73</v>
      </c>
      <c r="AY869" s="172" t="s">
        <v>131</v>
      </c>
    </row>
    <row r="870" spans="2:51" s="14" customFormat="1" ht="11.25">
      <c r="B870" s="171"/>
      <c r="D870" s="164" t="s">
        <v>143</v>
      </c>
      <c r="E870" s="172" t="s">
        <v>3</v>
      </c>
      <c r="F870" s="173" t="s">
        <v>298</v>
      </c>
      <c r="H870" s="174">
        <v>6.2</v>
      </c>
      <c r="I870" s="175"/>
      <c r="L870" s="171"/>
      <c r="M870" s="176"/>
      <c r="N870" s="177"/>
      <c r="O870" s="177"/>
      <c r="P870" s="177"/>
      <c r="Q870" s="177"/>
      <c r="R870" s="177"/>
      <c r="S870" s="177"/>
      <c r="T870" s="178"/>
      <c r="AT870" s="172" t="s">
        <v>143</v>
      </c>
      <c r="AU870" s="172" t="s">
        <v>86</v>
      </c>
      <c r="AV870" s="14" t="s">
        <v>86</v>
      </c>
      <c r="AW870" s="14" t="s">
        <v>34</v>
      </c>
      <c r="AX870" s="14" t="s">
        <v>73</v>
      </c>
      <c r="AY870" s="172" t="s">
        <v>131</v>
      </c>
    </row>
    <row r="871" spans="2:51" s="14" customFormat="1" ht="11.25">
      <c r="B871" s="171"/>
      <c r="D871" s="164" t="s">
        <v>143</v>
      </c>
      <c r="E871" s="172" t="s">
        <v>3</v>
      </c>
      <c r="F871" s="173" t="s">
        <v>299</v>
      </c>
      <c r="H871" s="174">
        <v>11.2</v>
      </c>
      <c r="I871" s="175"/>
      <c r="L871" s="171"/>
      <c r="M871" s="176"/>
      <c r="N871" s="177"/>
      <c r="O871" s="177"/>
      <c r="P871" s="177"/>
      <c r="Q871" s="177"/>
      <c r="R871" s="177"/>
      <c r="S871" s="177"/>
      <c r="T871" s="178"/>
      <c r="AT871" s="172" t="s">
        <v>143</v>
      </c>
      <c r="AU871" s="172" t="s">
        <v>86</v>
      </c>
      <c r="AV871" s="14" t="s">
        <v>86</v>
      </c>
      <c r="AW871" s="14" t="s">
        <v>34</v>
      </c>
      <c r="AX871" s="14" t="s">
        <v>73</v>
      </c>
      <c r="AY871" s="172" t="s">
        <v>131</v>
      </c>
    </row>
    <row r="872" spans="2:51" s="14" customFormat="1" ht="11.25">
      <c r="B872" s="171"/>
      <c r="D872" s="164" t="s">
        <v>143</v>
      </c>
      <c r="E872" s="172" t="s">
        <v>3</v>
      </c>
      <c r="F872" s="173" t="s">
        <v>300</v>
      </c>
      <c r="H872" s="174">
        <v>10.4</v>
      </c>
      <c r="I872" s="175"/>
      <c r="L872" s="171"/>
      <c r="M872" s="176"/>
      <c r="N872" s="177"/>
      <c r="O872" s="177"/>
      <c r="P872" s="177"/>
      <c r="Q872" s="177"/>
      <c r="R872" s="177"/>
      <c r="S872" s="177"/>
      <c r="T872" s="178"/>
      <c r="AT872" s="172" t="s">
        <v>143</v>
      </c>
      <c r="AU872" s="172" t="s">
        <v>86</v>
      </c>
      <c r="AV872" s="14" t="s">
        <v>86</v>
      </c>
      <c r="AW872" s="14" t="s">
        <v>34</v>
      </c>
      <c r="AX872" s="14" t="s">
        <v>73</v>
      </c>
      <c r="AY872" s="172" t="s">
        <v>131</v>
      </c>
    </row>
    <row r="873" spans="2:51" s="14" customFormat="1" ht="11.25">
      <c r="B873" s="171"/>
      <c r="D873" s="164" t="s">
        <v>143</v>
      </c>
      <c r="E873" s="172" t="s">
        <v>3</v>
      </c>
      <c r="F873" s="173" t="s">
        <v>301</v>
      </c>
      <c r="H873" s="174">
        <v>4.52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143</v>
      </c>
      <c r="AU873" s="172" t="s">
        <v>86</v>
      </c>
      <c r="AV873" s="14" t="s">
        <v>86</v>
      </c>
      <c r="AW873" s="14" t="s">
        <v>34</v>
      </c>
      <c r="AX873" s="14" t="s">
        <v>73</v>
      </c>
      <c r="AY873" s="172" t="s">
        <v>131</v>
      </c>
    </row>
    <row r="874" spans="2:51" s="14" customFormat="1" ht="11.25">
      <c r="B874" s="171"/>
      <c r="D874" s="164" t="s">
        <v>143</v>
      </c>
      <c r="E874" s="172" t="s">
        <v>3</v>
      </c>
      <c r="F874" s="173" t="s">
        <v>302</v>
      </c>
      <c r="H874" s="174">
        <v>7.1</v>
      </c>
      <c r="I874" s="175"/>
      <c r="L874" s="171"/>
      <c r="M874" s="176"/>
      <c r="N874" s="177"/>
      <c r="O874" s="177"/>
      <c r="P874" s="177"/>
      <c r="Q874" s="177"/>
      <c r="R874" s="177"/>
      <c r="S874" s="177"/>
      <c r="T874" s="178"/>
      <c r="AT874" s="172" t="s">
        <v>143</v>
      </c>
      <c r="AU874" s="172" t="s">
        <v>86</v>
      </c>
      <c r="AV874" s="14" t="s">
        <v>86</v>
      </c>
      <c r="AW874" s="14" t="s">
        <v>34</v>
      </c>
      <c r="AX874" s="14" t="s">
        <v>73</v>
      </c>
      <c r="AY874" s="172" t="s">
        <v>131</v>
      </c>
    </row>
    <row r="875" spans="2:51" s="14" customFormat="1" ht="11.25">
      <c r="B875" s="171"/>
      <c r="D875" s="164" t="s">
        <v>143</v>
      </c>
      <c r="E875" s="172" t="s">
        <v>3</v>
      </c>
      <c r="F875" s="173" t="s">
        <v>303</v>
      </c>
      <c r="H875" s="174">
        <v>6.6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143</v>
      </c>
      <c r="AU875" s="172" t="s">
        <v>86</v>
      </c>
      <c r="AV875" s="14" t="s">
        <v>86</v>
      </c>
      <c r="AW875" s="14" t="s">
        <v>34</v>
      </c>
      <c r="AX875" s="14" t="s">
        <v>73</v>
      </c>
      <c r="AY875" s="172" t="s">
        <v>131</v>
      </c>
    </row>
    <row r="876" spans="2:51" s="14" customFormat="1" ht="11.25">
      <c r="B876" s="171"/>
      <c r="D876" s="164" t="s">
        <v>143</v>
      </c>
      <c r="E876" s="172" t="s">
        <v>3</v>
      </c>
      <c r="F876" s="173" t="s">
        <v>304</v>
      </c>
      <c r="H876" s="174">
        <v>11.54</v>
      </c>
      <c r="I876" s="175"/>
      <c r="L876" s="171"/>
      <c r="M876" s="176"/>
      <c r="N876" s="177"/>
      <c r="O876" s="177"/>
      <c r="P876" s="177"/>
      <c r="Q876" s="177"/>
      <c r="R876" s="177"/>
      <c r="S876" s="177"/>
      <c r="T876" s="178"/>
      <c r="AT876" s="172" t="s">
        <v>143</v>
      </c>
      <c r="AU876" s="172" t="s">
        <v>86</v>
      </c>
      <c r="AV876" s="14" t="s">
        <v>86</v>
      </c>
      <c r="AW876" s="14" t="s">
        <v>34</v>
      </c>
      <c r="AX876" s="14" t="s">
        <v>73</v>
      </c>
      <c r="AY876" s="172" t="s">
        <v>131</v>
      </c>
    </row>
    <row r="877" spans="2:51" s="14" customFormat="1" ht="11.25">
      <c r="B877" s="171"/>
      <c r="D877" s="164" t="s">
        <v>143</v>
      </c>
      <c r="E877" s="172" t="s">
        <v>3</v>
      </c>
      <c r="F877" s="173" t="s">
        <v>830</v>
      </c>
      <c r="H877" s="174">
        <v>9.2</v>
      </c>
      <c r="I877" s="175"/>
      <c r="L877" s="171"/>
      <c r="M877" s="176"/>
      <c r="N877" s="177"/>
      <c r="O877" s="177"/>
      <c r="P877" s="177"/>
      <c r="Q877" s="177"/>
      <c r="R877" s="177"/>
      <c r="S877" s="177"/>
      <c r="T877" s="178"/>
      <c r="AT877" s="172" t="s">
        <v>143</v>
      </c>
      <c r="AU877" s="172" t="s">
        <v>86</v>
      </c>
      <c r="AV877" s="14" t="s">
        <v>86</v>
      </c>
      <c r="AW877" s="14" t="s">
        <v>34</v>
      </c>
      <c r="AX877" s="14" t="s">
        <v>73</v>
      </c>
      <c r="AY877" s="172" t="s">
        <v>131</v>
      </c>
    </row>
    <row r="878" spans="2:51" s="14" customFormat="1" ht="11.25">
      <c r="B878" s="171"/>
      <c r="D878" s="164" t="s">
        <v>143</v>
      </c>
      <c r="E878" s="172" t="s">
        <v>3</v>
      </c>
      <c r="F878" s="173" t="s">
        <v>831</v>
      </c>
      <c r="H878" s="174">
        <v>11.42</v>
      </c>
      <c r="I878" s="175"/>
      <c r="L878" s="171"/>
      <c r="M878" s="176"/>
      <c r="N878" s="177"/>
      <c r="O878" s="177"/>
      <c r="P878" s="177"/>
      <c r="Q878" s="177"/>
      <c r="R878" s="177"/>
      <c r="S878" s="177"/>
      <c r="T878" s="178"/>
      <c r="AT878" s="172" t="s">
        <v>143</v>
      </c>
      <c r="AU878" s="172" t="s">
        <v>86</v>
      </c>
      <c r="AV878" s="14" t="s">
        <v>86</v>
      </c>
      <c r="AW878" s="14" t="s">
        <v>34</v>
      </c>
      <c r="AX878" s="14" t="s">
        <v>73</v>
      </c>
      <c r="AY878" s="172" t="s">
        <v>131</v>
      </c>
    </row>
    <row r="879" spans="2:51" s="14" customFormat="1" ht="11.25">
      <c r="B879" s="171"/>
      <c r="D879" s="164" t="s">
        <v>143</v>
      </c>
      <c r="E879" s="172" t="s">
        <v>3</v>
      </c>
      <c r="F879" s="173" t="s">
        <v>304</v>
      </c>
      <c r="H879" s="174">
        <v>11.54</v>
      </c>
      <c r="I879" s="175"/>
      <c r="L879" s="171"/>
      <c r="M879" s="176"/>
      <c r="N879" s="177"/>
      <c r="O879" s="177"/>
      <c r="P879" s="177"/>
      <c r="Q879" s="177"/>
      <c r="R879" s="177"/>
      <c r="S879" s="177"/>
      <c r="T879" s="178"/>
      <c r="AT879" s="172" t="s">
        <v>143</v>
      </c>
      <c r="AU879" s="172" t="s">
        <v>86</v>
      </c>
      <c r="AV879" s="14" t="s">
        <v>86</v>
      </c>
      <c r="AW879" s="14" t="s">
        <v>34</v>
      </c>
      <c r="AX879" s="14" t="s">
        <v>73</v>
      </c>
      <c r="AY879" s="172" t="s">
        <v>131</v>
      </c>
    </row>
    <row r="880" spans="2:51" s="14" customFormat="1" ht="11.25">
      <c r="B880" s="171"/>
      <c r="D880" s="164" t="s">
        <v>143</v>
      </c>
      <c r="E880" s="172" t="s">
        <v>3</v>
      </c>
      <c r="F880" s="173" t="s">
        <v>307</v>
      </c>
      <c r="H880" s="174">
        <v>5.6</v>
      </c>
      <c r="I880" s="175"/>
      <c r="L880" s="171"/>
      <c r="M880" s="176"/>
      <c r="N880" s="177"/>
      <c r="O880" s="177"/>
      <c r="P880" s="177"/>
      <c r="Q880" s="177"/>
      <c r="R880" s="177"/>
      <c r="S880" s="177"/>
      <c r="T880" s="178"/>
      <c r="AT880" s="172" t="s">
        <v>143</v>
      </c>
      <c r="AU880" s="172" t="s">
        <v>86</v>
      </c>
      <c r="AV880" s="14" t="s">
        <v>86</v>
      </c>
      <c r="AW880" s="14" t="s">
        <v>34</v>
      </c>
      <c r="AX880" s="14" t="s">
        <v>73</v>
      </c>
      <c r="AY880" s="172" t="s">
        <v>131</v>
      </c>
    </row>
    <row r="881" spans="2:51" s="14" customFormat="1" ht="11.25">
      <c r="B881" s="171"/>
      <c r="D881" s="164" t="s">
        <v>143</v>
      </c>
      <c r="E881" s="172" t="s">
        <v>3</v>
      </c>
      <c r="F881" s="173" t="s">
        <v>308</v>
      </c>
      <c r="H881" s="174">
        <v>6.08</v>
      </c>
      <c r="I881" s="175"/>
      <c r="L881" s="171"/>
      <c r="M881" s="176"/>
      <c r="N881" s="177"/>
      <c r="O881" s="177"/>
      <c r="P881" s="177"/>
      <c r="Q881" s="177"/>
      <c r="R881" s="177"/>
      <c r="S881" s="177"/>
      <c r="T881" s="178"/>
      <c r="AT881" s="172" t="s">
        <v>143</v>
      </c>
      <c r="AU881" s="172" t="s">
        <v>86</v>
      </c>
      <c r="AV881" s="14" t="s">
        <v>86</v>
      </c>
      <c r="AW881" s="14" t="s">
        <v>34</v>
      </c>
      <c r="AX881" s="14" t="s">
        <v>73</v>
      </c>
      <c r="AY881" s="172" t="s">
        <v>131</v>
      </c>
    </row>
    <row r="882" spans="2:51" s="14" customFormat="1" ht="11.25">
      <c r="B882" s="171"/>
      <c r="D882" s="164" t="s">
        <v>143</v>
      </c>
      <c r="E882" s="172" t="s">
        <v>3</v>
      </c>
      <c r="F882" s="173" t="s">
        <v>309</v>
      </c>
      <c r="H882" s="174">
        <v>6.28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143</v>
      </c>
      <c r="AU882" s="172" t="s">
        <v>86</v>
      </c>
      <c r="AV882" s="14" t="s">
        <v>86</v>
      </c>
      <c r="AW882" s="14" t="s">
        <v>34</v>
      </c>
      <c r="AX882" s="14" t="s">
        <v>73</v>
      </c>
      <c r="AY882" s="172" t="s">
        <v>131</v>
      </c>
    </row>
    <row r="883" spans="2:51" s="15" customFormat="1" ht="11.25">
      <c r="B883" s="179"/>
      <c r="D883" s="164" t="s">
        <v>143</v>
      </c>
      <c r="E883" s="180" t="s">
        <v>3</v>
      </c>
      <c r="F883" s="181" t="s">
        <v>154</v>
      </c>
      <c r="H883" s="182">
        <v>159.68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143</v>
      </c>
      <c r="AU883" s="180" t="s">
        <v>86</v>
      </c>
      <c r="AV883" s="15" t="s">
        <v>132</v>
      </c>
      <c r="AW883" s="15" t="s">
        <v>34</v>
      </c>
      <c r="AX883" s="15" t="s">
        <v>73</v>
      </c>
      <c r="AY883" s="180" t="s">
        <v>131</v>
      </c>
    </row>
    <row r="884" spans="2:51" s="16" customFormat="1" ht="11.25">
      <c r="B884" s="187"/>
      <c r="D884" s="164" t="s">
        <v>143</v>
      </c>
      <c r="E884" s="188" t="s">
        <v>3</v>
      </c>
      <c r="F884" s="189" t="s">
        <v>159</v>
      </c>
      <c r="H884" s="190">
        <v>297.78000000000003</v>
      </c>
      <c r="I884" s="191"/>
      <c r="L884" s="187"/>
      <c r="M884" s="192"/>
      <c r="N884" s="193"/>
      <c r="O884" s="193"/>
      <c r="P884" s="193"/>
      <c r="Q884" s="193"/>
      <c r="R884" s="193"/>
      <c r="S884" s="193"/>
      <c r="T884" s="194"/>
      <c r="AT884" s="188" t="s">
        <v>143</v>
      </c>
      <c r="AU884" s="188" t="s">
        <v>86</v>
      </c>
      <c r="AV884" s="16" t="s">
        <v>139</v>
      </c>
      <c r="AW884" s="16" t="s">
        <v>34</v>
      </c>
      <c r="AX884" s="16" t="s">
        <v>80</v>
      </c>
      <c r="AY884" s="188" t="s">
        <v>131</v>
      </c>
    </row>
    <row r="885" spans="1:65" s="2" customFormat="1" ht="24" customHeight="1">
      <c r="A885" s="34"/>
      <c r="B885" s="144"/>
      <c r="C885" s="145" t="s">
        <v>832</v>
      </c>
      <c r="D885" s="145" t="s">
        <v>134</v>
      </c>
      <c r="E885" s="146" t="s">
        <v>833</v>
      </c>
      <c r="F885" s="147" t="s">
        <v>834</v>
      </c>
      <c r="G885" s="148" t="s">
        <v>490</v>
      </c>
      <c r="H885" s="149">
        <v>1.73</v>
      </c>
      <c r="I885" s="150"/>
      <c r="J885" s="151">
        <f>ROUND(I885*H885,2)</f>
        <v>0</v>
      </c>
      <c r="K885" s="147" t="s">
        <v>138</v>
      </c>
      <c r="L885" s="35"/>
      <c r="M885" s="152" t="s">
        <v>3</v>
      </c>
      <c r="N885" s="153" t="s">
        <v>45</v>
      </c>
      <c r="O885" s="55"/>
      <c r="P885" s="154">
        <f>O885*H885</f>
        <v>0</v>
      </c>
      <c r="Q885" s="154">
        <v>0</v>
      </c>
      <c r="R885" s="154">
        <f>Q885*H885</f>
        <v>0</v>
      </c>
      <c r="S885" s="154">
        <v>0</v>
      </c>
      <c r="T885" s="155">
        <f>S885*H885</f>
        <v>0</v>
      </c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R885" s="156" t="s">
        <v>354</v>
      </c>
      <c r="AT885" s="156" t="s">
        <v>134</v>
      </c>
      <c r="AU885" s="156" t="s">
        <v>86</v>
      </c>
      <c r="AY885" s="19" t="s">
        <v>131</v>
      </c>
      <c r="BE885" s="157">
        <f>IF(N885="základní",J885,0)</f>
        <v>0</v>
      </c>
      <c r="BF885" s="157">
        <f>IF(N885="snížená",J885,0)</f>
        <v>0</v>
      </c>
      <c r="BG885" s="157">
        <f>IF(N885="zákl. přenesená",J885,0)</f>
        <v>0</v>
      </c>
      <c r="BH885" s="157">
        <f>IF(N885="sníž. přenesená",J885,0)</f>
        <v>0</v>
      </c>
      <c r="BI885" s="157">
        <f>IF(N885="nulová",J885,0)</f>
        <v>0</v>
      </c>
      <c r="BJ885" s="19" t="s">
        <v>86</v>
      </c>
      <c r="BK885" s="157">
        <f>ROUND(I885*H885,2)</f>
        <v>0</v>
      </c>
      <c r="BL885" s="19" t="s">
        <v>354</v>
      </c>
      <c r="BM885" s="156" t="s">
        <v>835</v>
      </c>
    </row>
    <row r="886" spans="1:47" s="2" customFormat="1" ht="11.25">
      <c r="A886" s="34"/>
      <c r="B886" s="35"/>
      <c r="C886" s="34"/>
      <c r="D886" s="158" t="s">
        <v>141</v>
      </c>
      <c r="E886" s="34"/>
      <c r="F886" s="159" t="s">
        <v>836</v>
      </c>
      <c r="G886" s="34"/>
      <c r="H886" s="34"/>
      <c r="I886" s="160"/>
      <c r="J886" s="34"/>
      <c r="K886" s="34"/>
      <c r="L886" s="35"/>
      <c r="M886" s="161"/>
      <c r="N886" s="162"/>
      <c r="O886" s="55"/>
      <c r="P886" s="55"/>
      <c r="Q886" s="55"/>
      <c r="R886" s="55"/>
      <c r="S886" s="55"/>
      <c r="T886" s="56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T886" s="19" t="s">
        <v>141</v>
      </c>
      <c r="AU886" s="19" t="s">
        <v>86</v>
      </c>
    </row>
    <row r="887" spans="1:65" s="2" customFormat="1" ht="24" customHeight="1">
      <c r="A887" s="34"/>
      <c r="B887" s="144"/>
      <c r="C887" s="145" t="s">
        <v>837</v>
      </c>
      <c r="D887" s="145" t="s">
        <v>134</v>
      </c>
      <c r="E887" s="146" t="s">
        <v>838</v>
      </c>
      <c r="F887" s="147" t="s">
        <v>839</v>
      </c>
      <c r="G887" s="148" t="s">
        <v>490</v>
      </c>
      <c r="H887" s="149">
        <v>1.73</v>
      </c>
      <c r="I887" s="150"/>
      <c r="J887" s="151">
        <f>ROUND(I887*H887,2)</f>
        <v>0</v>
      </c>
      <c r="K887" s="147" t="s">
        <v>138</v>
      </c>
      <c r="L887" s="35"/>
      <c r="M887" s="152" t="s">
        <v>3</v>
      </c>
      <c r="N887" s="153" t="s">
        <v>45</v>
      </c>
      <c r="O887" s="55"/>
      <c r="P887" s="154">
        <f>O887*H887</f>
        <v>0</v>
      </c>
      <c r="Q887" s="154">
        <v>0</v>
      </c>
      <c r="R887" s="154">
        <f>Q887*H887</f>
        <v>0</v>
      </c>
      <c r="S887" s="154">
        <v>0</v>
      </c>
      <c r="T887" s="155">
        <f>S887*H887</f>
        <v>0</v>
      </c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156" t="s">
        <v>354</v>
      </c>
      <c r="AT887" s="156" t="s">
        <v>134</v>
      </c>
      <c r="AU887" s="156" t="s">
        <v>86</v>
      </c>
      <c r="AY887" s="19" t="s">
        <v>131</v>
      </c>
      <c r="BE887" s="157">
        <f>IF(N887="základní",J887,0)</f>
        <v>0</v>
      </c>
      <c r="BF887" s="157">
        <f>IF(N887="snížená",J887,0)</f>
        <v>0</v>
      </c>
      <c r="BG887" s="157">
        <f>IF(N887="zákl. přenesená",J887,0)</f>
        <v>0</v>
      </c>
      <c r="BH887" s="157">
        <f>IF(N887="sníž. přenesená",J887,0)</f>
        <v>0</v>
      </c>
      <c r="BI887" s="157">
        <f>IF(N887="nulová",J887,0)</f>
        <v>0</v>
      </c>
      <c r="BJ887" s="19" t="s">
        <v>86</v>
      </c>
      <c r="BK887" s="157">
        <f>ROUND(I887*H887,2)</f>
        <v>0</v>
      </c>
      <c r="BL887" s="19" t="s">
        <v>354</v>
      </c>
      <c r="BM887" s="156" t="s">
        <v>840</v>
      </c>
    </row>
    <row r="888" spans="1:47" s="2" customFormat="1" ht="11.25">
      <c r="A888" s="34"/>
      <c r="B888" s="35"/>
      <c r="C888" s="34"/>
      <c r="D888" s="158" t="s">
        <v>141</v>
      </c>
      <c r="E888" s="34"/>
      <c r="F888" s="159" t="s">
        <v>841</v>
      </c>
      <c r="G888" s="34"/>
      <c r="H888" s="34"/>
      <c r="I888" s="160"/>
      <c r="J888" s="34"/>
      <c r="K888" s="34"/>
      <c r="L888" s="35"/>
      <c r="M888" s="161"/>
      <c r="N888" s="162"/>
      <c r="O888" s="55"/>
      <c r="P888" s="55"/>
      <c r="Q888" s="55"/>
      <c r="R888" s="55"/>
      <c r="S888" s="55"/>
      <c r="T888" s="56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T888" s="19" t="s">
        <v>141</v>
      </c>
      <c r="AU888" s="19" t="s">
        <v>86</v>
      </c>
    </row>
    <row r="889" spans="1:65" s="2" customFormat="1" ht="24" customHeight="1">
      <c r="A889" s="34"/>
      <c r="B889" s="144"/>
      <c r="C889" s="145" t="s">
        <v>842</v>
      </c>
      <c r="D889" s="145" t="s">
        <v>134</v>
      </c>
      <c r="E889" s="146" t="s">
        <v>843</v>
      </c>
      <c r="F889" s="147" t="s">
        <v>844</v>
      </c>
      <c r="G889" s="148" t="s">
        <v>490</v>
      </c>
      <c r="H889" s="149">
        <v>1.73</v>
      </c>
      <c r="I889" s="150"/>
      <c r="J889" s="151">
        <f>ROUND(I889*H889,2)</f>
        <v>0</v>
      </c>
      <c r="K889" s="147" t="s">
        <v>138</v>
      </c>
      <c r="L889" s="35"/>
      <c r="M889" s="152" t="s">
        <v>3</v>
      </c>
      <c r="N889" s="153" t="s">
        <v>45</v>
      </c>
      <c r="O889" s="55"/>
      <c r="P889" s="154">
        <f>O889*H889</f>
        <v>0</v>
      </c>
      <c r="Q889" s="154">
        <v>0</v>
      </c>
      <c r="R889" s="154">
        <f>Q889*H889</f>
        <v>0</v>
      </c>
      <c r="S889" s="154">
        <v>0</v>
      </c>
      <c r="T889" s="155">
        <f>S889*H889</f>
        <v>0</v>
      </c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R889" s="156" t="s">
        <v>354</v>
      </c>
      <c r="AT889" s="156" t="s">
        <v>134</v>
      </c>
      <c r="AU889" s="156" t="s">
        <v>86</v>
      </c>
      <c r="AY889" s="19" t="s">
        <v>131</v>
      </c>
      <c r="BE889" s="157">
        <f>IF(N889="základní",J889,0)</f>
        <v>0</v>
      </c>
      <c r="BF889" s="157">
        <f>IF(N889="snížená",J889,0)</f>
        <v>0</v>
      </c>
      <c r="BG889" s="157">
        <f>IF(N889="zákl. přenesená",J889,0)</f>
        <v>0</v>
      </c>
      <c r="BH889" s="157">
        <f>IF(N889="sníž. přenesená",J889,0)</f>
        <v>0</v>
      </c>
      <c r="BI889" s="157">
        <f>IF(N889="nulová",J889,0)</f>
        <v>0</v>
      </c>
      <c r="BJ889" s="19" t="s">
        <v>86</v>
      </c>
      <c r="BK889" s="157">
        <f>ROUND(I889*H889,2)</f>
        <v>0</v>
      </c>
      <c r="BL889" s="19" t="s">
        <v>354</v>
      </c>
      <c r="BM889" s="156" t="s">
        <v>845</v>
      </c>
    </row>
    <row r="890" spans="1:47" s="2" customFormat="1" ht="11.25">
      <c r="A890" s="34"/>
      <c r="B890" s="35"/>
      <c r="C890" s="34"/>
      <c r="D890" s="158" t="s">
        <v>141</v>
      </c>
      <c r="E890" s="34"/>
      <c r="F890" s="159" t="s">
        <v>846</v>
      </c>
      <c r="G890" s="34"/>
      <c r="H890" s="34"/>
      <c r="I890" s="160"/>
      <c r="J890" s="34"/>
      <c r="K890" s="34"/>
      <c r="L890" s="35"/>
      <c r="M890" s="161"/>
      <c r="N890" s="162"/>
      <c r="O890" s="55"/>
      <c r="P890" s="55"/>
      <c r="Q890" s="55"/>
      <c r="R890" s="55"/>
      <c r="S890" s="55"/>
      <c r="T890" s="56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T890" s="19" t="s">
        <v>141</v>
      </c>
      <c r="AU890" s="19" t="s">
        <v>86</v>
      </c>
    </row>
    <row r="891" spans="2:63" s="12" customFormat="1" ht="22.5" customHeight="1">
      <c r="B891" s="131"/>
      <c r="D891" s="132" t="s">
        <v>72</v>
      </c>
      <c r="E891" s="142" t="s">
        <v>847</v>
      </c>
      <c r="F891" s="142" t="s">
        <v>848</v>
      </c>
      <c r="I891" s="134"/>
      <c r="J891" s="143">
        <f>BK891</f>
        <v>0</v>
      </c>
      <c r="L891" s="131"/>
      <c r="M891" s="136"/>
      <c r="N891" s="137"/>
      <c r="O891" s="137"/>
      <c r="P891" s="138">
        <f>SUM(P892:P961)</f>
        <v>0</v>
      </c>
      <c r="Q891" s="137"/>
      <c r="R891" s="138">
        <f>SUM(R892:R961)</f>
        <v>0</v>
      </c>
      <c r="S891" s="137"/>
      <c r="T891" s="139">
        <f>SUM(T892:T961)</f>
        <v>1.250799</v>
      </c>
      <c r="AR891" s="132" t="s">
        <v>86</v>
      </c>
      <c r="AT891" s="140" t="s">
        <v>72</v>
      </c>
      <c r="AU891" s="140" t="s">
        <v>80</v>
      </c>
      <c r="AY891" s="132" t="s">
        <v>131</v>
      </c>
      <c r="BK891" s="141">
        <f>SUM(BK892:BK961)</f>
        <v>0</v>
      </c>
    </row>
    <row r="892" spans="1:65" s="2" customFormat="1" ht="16.5" customHeight="1">
      <c r="A892" s="34"/>
      <c r="B892" s="144"/>
      <c r="C892" s="145" t="s">
        <v>849</v>
      </c>
      <c r="D892" s="145" t="s">
        <v>134</v>
      </c>
      <c r="E892" s="146" t="s">
        <v>850</v>
      </c>
      <c r="F892" s="147" t="s">
        <v>851</v>
      </c>
      <c r="G892" s="148" t="s">
        <v>137</v>
      </c>
      <c r="H892" s="149">
        <v>37.903</v>
      </c>
      <c r="I892" s="150"/>
      <c r="J892" s="151">
        <f>ROUND(I892*H892,2)</f>
        <v>0</v>
      </c>
      <c r="K892" s="147" t="s">
        <v>138</v>
      </c>
      <c r="L892" s="35"/>
      <c r="M892" s="152" t="s">
        <v>3</v>
      </c>
      <c r="N892" s="153" t="s">
        <v>45</v>
      </c>
      <c r="O892" s="55"/>
      <c r="P892" s="154">
        <f>O892*H892</f>
        <v>0</v>
      </c>
      <c r="Q892" s="154">
        <v>0</v>
      </c>
      <c r="R892" s="154">
        <f>Q892*H892</f>
        <v>0</v>
      </c>
      <c r="S892" s="154">
        <v>0.033</v>
      </c>
      <c r="T892" s="155">
        <f>S892*H892</f>
        <v>1.250799</v>
      </c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R892" s="156" t="s">
        <v>354</v>
      </c>
      <c r="AT892" s="156" t="s">
        <v>134</v>
      </c>
      <c r="AU892" s="156" t="s">
        <v>86</v>
      </c>
      <c r="AY892" s="19" t="s">
        <v>131</v>
      </c>
      <c r="BE892" s="157">
        <f>IF(N892="základní",J892,0)</f>
        <v>0</v>
      </c>
      <c r="BF892" s="157">
        <f>IF(N892="snížená",J892,0)</f>
        <v>0</v>
      </c>
      <c r="BG892" s="157">
        <f>IF(N892="zákl. přenesená",J892,0)</f>
        <v>0</v>
      </c>
      <c r="BH892" s="157">
        <f>IF(N892="sníž. přenesená",J892,0)</f>
        <v>0</v>
      </c>
      <c r="BI892" s="157">
        <f>IF(N892="nulová",J892,0)</f>
        <v>0</v>
      </c>
      <c r="BJ892" s="19" t="s">
        <v>86</v>
      </c>
      <c r="BK892" s="157">
        <f>ROUND(I892*H892,2)</f>
        <v>0</v>
      </c>
      <c r="BL892" s="19" t="s">
        <v>354</v>
      </c>
      <c r="BM892" s="156" t="s">
        <v>852</v>
      </c>
    </row>
    <row r="893" spans="1:47" s="2" customFormat="1" ht="11.25">
      <c r="A893" s="34"/>
      <c r="B893" s="35"/>
      <c r="C893" s="34"/>
      <c r="D893" s="158" t="s">
        <v>141</v>
      </c>
      <c r="E893" s="34"/>
      <c r="F893" s="159" t="s">
        <v>853</v>
      </c>
      <c r="G893" s="34"/>
      <c r="H893" s="34"/>
      <c r="I893" s="160"/>
      <c r="J893" s="34"/>
      <c r="K893" s="34"/>
      <c r="L893" s="35"/>
      <c r="M893" s="161"/>
      <c r="N893" s="162"/>
      <c r="O893" s="55"/>
      <c r="P893" s="55"/>
      <c r="Q893" s="55"/>
      <c r="R893" s="55"/>
      <c r="S893" s="55"/>
      <c r="T893" s="56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T893" s="19" t="s">
        <v>141</v>
      </c>
      <c r="AU893" s="19" t="s">
        <v>86</v>
      </c>
    </row>
    <row r="894" spans="2:51" s="13" customFormat="1" ht="11.25">
      <c r="B894" s="163"/>
      <c r="D894" s="164" t="s">
        <v>143</v>
      </c>
      <c r="E894" s="165" t="s">
        <v>3</v>
      </c>
      <c r="F894" s="166" t="s">
        <v>854</v>
      </c>
      <c r="H894" s="165" t="s">
        <v>3</v>
      </c>
      <c r="I894" s="167"/>
      <c r="L894" s="163"/>
      <c r="M894" s="168"/>
      <c r="N894" s="169"/>
      <c r="O894" s="169"/>
      <c r="P894" s="169"/>
      <c r="Q894" s="169"/>
      <c r="R894" s="169"/>
      <c r="S894" s="169"/>
      <c r="T894" s="170"/>
      <c r="AT894" s="165" t="s">
        <v>143</v>
      </c>
      <c r="AU894" s="165" t="s">
        <v>86</v>
      </c>
      <c r="AV894" s="13" t="s">
        <v>80</v>
      </c>
      <c r="AW894" s="13" t="s">
        <v>34</v>
      </c>
      <c r="AX894" s="13" t="s">
        <v>73</v>
      </c>
      <c r="AY894" s="165" t="s">
        <v>131</v>
      </c>
    </row>
    <row r="895" spans="2:51" s="13" customFormat="1" ht="11.25">
      <c r="B895" s="163"/>
      <c r="D895" s="164" t="s">
        <v>143</v>
      </c>
      <c r="E895" s="165" t="s">
        <v>3</v>
      </c>
      <c r="F895" s="166" t="s">
        <v>144</v>
      </c>
      <c r="H895" s="165" t="s">
        <v>3</v>
      </c>
      <c r="I895" s="167"/>
      <c r="L895" s="163"/>
      <c r="M895" s="168"/>
      <c r="N895" s="169"/>
      <c r="O895" s="169"/>
      <c r="P895" s="169"/>
      <c r="Q895" s="169"/>
      <c r="R895" s="169"/>
      <c r="S895" s="169"/>
      <c r="T895" s="170"/>
      <c r="AT895" s="165" t="s">
        <v>143</v>
      </c>
      <c r="AU895" s="165" t="s">
        <v>86</v>
      </c>
      <c r="AV895" s="13" t="s">
        <v>80</v>
      </c>
      <c r="AW895" s="13" t="s">
        <v>34</v>
      </c>
      <c r="AX895" s="13" t="s">
        <v>73</v>
      </c>
      <c r="AY895" s="165" t="s">
        <v>131</v>
      </c>
    </row>
    <row r="896" spans="2:51" s="13" customFormat="1" ht="11.25">
      <c r="B896" s="163"/>
      <c r="D896" s="164" t="s">
        <v>143</v>
      </c>
      <c r="E896" s="165" t="s">
        <v>3</v>
      </c>
      <c r="F896" s="166" t="s">
        <v>146</v>
      </c>
      <c r="H896" s="165" t="s">
        <v>3</v>
      </c>
      <c r="I896" s="167"/>
      <c r="L896" s="163"/>
      <c r="M896" s="168"/>
      <c r="N896" s="169"/>
      <c r="O896" s="169"/>
      <c r="P896" s="169"/>
      <c r="Q896" s="169"/>
      <c r="R896" s="169"/>
      <c r="S896" s="169"/>
      <c r="T896" s="170"/>
      <c r="AT896" s="165" t="s">
        <v>143</v>
      </c>
      <c r="AU896" s="165" t="s">
        <v>86</v>
      </c>
      <c r="AV896" s="13" t="s">
        <v>80</v>
      </c>
      <c r="AW896" s="13" t="s">
        <v>34</v>
      </c>
      <c r="AX896" s="13" t="s">
        <v>73</v>
      </c>
      <c r="AY896" s="165" t="s">
        <v>131</v>
      </c>
    </row>
    <row r="897" spans="2:51" s="13" customFormat="1" ht="11.25">
      <c r="B897" s="163"/>
      <c r="D897" s="164" t="s">
        <v>143</v>
      </c>
      <c r="E897" s="165" t="s">
        <v>3</v>
      </c>
      <c r="F897" s="166" t="s">
        <v>855</v>
      </c>
      <c r="H897" s="165" t="s">
        <v>3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143</v>
      </c>
      <c r="AU897" s="165" t="s">
        <v>86</v>
      </c>
      <c r="AV897" s="13" t="s">
        <v>80</v>
      </c>
      <c r="AW897" s="13" t="s">
        <v>34</v>
      </c>
      <c r="AX897" s="13" t="s">
        <v>73</v>
      </c>
      <c r="AY897" s="165" t="s">
        <v>131</v>
      </c>
    </row>
    <row r="898" spans="2:51" s="14" customFormat="1" ht="11.25">
      <c r="B898" s="171"/>
      <c r="D898" s="164" t="s">
        <v>143</v>
      </c>
      <c r="E898" s="172" t="s">
        <v>3</v>
      </c>
      <c r="F898" s="173" t="s">
        <v>783</v>
      </c>
      <c r="H898" s="174">
        <v>2.385</v>
      </c>
      <c r="I898" s="175"/>
      <c r="L898" s="171"/>
      <c r="M898" s="176"/>
      <c r="N898" s="177"/>
      <c r="O898" s="177"/>
      <c r="P898" s="177"/>
      <c r="Q898" s="177"/>
      <c r="R898" s="177"/>
      <c r="S898" s="177"/>
      <c r="T898" s="178"/>
      <c r="AT898" s="172" t="s">
        <v>143</v>
      </c>
      <c r="AU898" s="172" t="s">
        <v>86</v>
      </c>
      <c r="AV898" s="14" t="s">
        <v>86</v>
      </c>
      <c r="AW898" s="14" t="s">
        <v>34</v>
      </c>
      <c r="AX898" s="14" t="s">
        <v>73</v>
      </c>
      <c r="AY898" s="172" t="s">
        <v>131</v>
      </c>
    </row>
    <row r="899" spans="2:51" s="13" customFormat="1" ht="11.25">
      <c r="B899" s="163"/>
      <c r="D899" s="164" t="s">
        <v>143</v>
      </c>
      <c r="E899" s="165" t="s">
        <v>3</v>
      </c>
      <c r="F899" s="166" t="s">
        <v>856</v>
      </c>
      <c r="H899" s="165" t="s">
        <v>3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143</v>
      </c>
      <c r="AU899" s="165" t="s">
        <v>86</v>
      </c>
      <c r="AV899" s="13" t="s">
        <v>80</v>
      </c>
      <c r="AW899" s="13" t="s">
        <v>34</v>
      </c>
      <c r="AX899" s="13" t="s">
        <v>73</v>
      </c>
      <c r="AY899" s="165" t="s">
        <v>131</v>
      </c>
    </row>
    <row r="900" spans="2:51" s="14" customFormat="1" ht="11.25">
      <c r="B900" s="171"/>
      <c r="D900" s="164" t="s">
        <v>143</v>
      </c>
      <c r="E900" s="172" t="s">
        <v>3</v>
      </c>
      <c r="F900" s="173" t="s">
        <v>770</v>
      </c>
      <c r="H900" s="174">
        <v>2.16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143</v>
      </c>
      <c r="AU900" s="172" t="s">
        <v>86</v>
      </c>
      <c r="AV900" s="14" t="s">
        <v>86</v>
      </c>
      <c r="AW900" s="14" t="s">
        <v>34</v>
      </c>
      <c r="AX900" s="14" t="s">
        <v>73</v>
      </c>
      <c r="AY900" s="172" t="s">
        <v>131</v>
      </c>
    </row>
    <row r="901" spans="2:51" s="13" customFormat="1" ht="11.25">
      <c r="B901" s="163"/>
      <c r="D901" s="164" t="s">
        <v>143</v>
      </c>
      <c r="E901" s="165" t="s">
        <v>3</v>
      </c>
      <c r="F901" s="166" t="s">
        <v>542</v>
      </c>
      <c r="H901" s="165" t="s">
        <v>3</v>
      </c>
      <c r="I901" s="167"/>
      <c r="L901" s="163"/>
      <c r="M901" s="168"/>
      <c r="N901" s="169"/>
      <c r="O901" s="169"/>
      <c r="P901" s="169"/>
      <c r="Q901" s="169"/>
      <c r="R901" s="169"/>
      <c r="S901" s="169"/>
      <c r="T901" s="170"/>
      <c r="AT901" s="165" t="s">
        <v>143</v>
      </c>
      <c r="AU901" s="165" t="s">
        <v>86</v>
      </c>
      <c r="AV901" s="13" t="s">
        <v>80</v>
      </c>
      <c r="AW901" s="13" t="s">
        <v>34</v>
      </c>
      <c r="AX901" s="13" t="s">
        <v>73</v>
      </c>
      <c r="AY901" s="165" t="s">
        <v>131</v>
      </c>
    </row>
    <row r="902" spans="2:51" s="14" customFormat="1" ht="11.25">
      <c r="B902" s="171"/>
      <c r="D902" s="164" t="s">
        <v>143</v>
      </c>
      <c r="E902" s="172" t="s">
        <v>3</v>
      </c>
      <c r="F902" s="173" t="s">
        <v>784</v>
      </c>
      <c r="H902" s="174">
        <v>8.268</v>
      </c>
      <c r="I902" s="175"/>
      <c r="L902" s="171"/>
      <c r="M902" s="176"/>
      <c r="N902" s="177"/>
      <c r="O902" s="177"/>
      <c r="P902" s="177"/>
      <c r="Q902" s="177"/>
      <c r="R902" s="177"/>
      <c r="S902" s="177"/>
      <c r="T902" s="178"/>
      <c r="AT902" s="172" t="s">
        <v>143</v>
      </c>
      <c r="AU902" s="172" t="s">
        <v>86</v>
      </c>
      <c r="AV902" s="14" t="s">
        <v>86</v>
      </c>
      <c r="AW902" s="14" t="s">
        <v>34</v>
      </c>
      <c r="AX902" s="14" t="s">
        <v>73</v>
      </c>
      <c r="AY902" s="172" t="s">
        <v>131</v>
      </c>
    </row>
    <row r="903" spans="2:51" s="13" customFormat="1" ht="11.25">
      <c r="B903" s="163"/>
      <c r="D903" s="164" t="s">
        <v>143</v>
      </c>
      <c r="E903" s="165" t="s">
        <v>3</v>
      </c>
      <c r="F903" s="166" t="s">
        <v>544</v>
      </c>
      <c r="H903" s="165" t="s">
        <v>3</v>
      </c>
      <c r="I903" s="167"/>
      <c r="L903" s="163"/>
      <c r="M903" s="168"/>
      <c r="N903" s="169"/>
      <c r="O903" s="169"/>
      <c r="P903" s="169"/>
      <c r="Q903" s="169"/>
      <c r="R903" s="169"/>
      <c r="S903" s="169"/>
      <c r="T903" s="170"/>
      <c r="AT903" s="165" t="s">
        <v>143</v>
      </c>
      <c r="AU903" s="165" t="s">
        <v>86</v>
      </c>
      <c r="AV903" s="13" t="s">
        <v>80</v>
      </c>
      <c r="AW903" s="13" t="s">
        <v>34</v>
      </c>
      <c r="AX903" s="13" t="s">
        <v>73</v>
      </c>
      <c r="AY903" s="165" t="s">
        <v>131</v>
      </c>
    </row>
    <row r="904" spans="2:51" s="14" customFormat="1" ht="11.25">
      <c r="B904" s="171"/>
      <c r="D904" s="164" t="s">
        <v>143</v>
      </c>
      <c r="E904" s="172" t="s">
        <v>3</v>
      </c>
      <c r="F904" s="173" t="s">
        <v>772</v>
      </c>
      <c r="H904" s="174">
        <v>7.68</v>
      </c>
      <c r="I904" s="175"/>
      <c r="L904" s="171"/>
      <c r="M904" s="176"/>
      <c r="N904" s="177"/>
      <c r="O904" s="177"/>
      <c r="P904" s="177"/>
      <c r="Q904" s="177"/>
      <c r="R904" s="177"/>
      <c r="S904" s="177"/>
      <c r="T904" s="178"/>
      <c r="AT904" s="172" t="s">
        <v>143</v>
      </c>
      <c r="AU904" s="172" t="s">
        <v>86</v>
      </c>
      <c r="AV904" s="14" t="s">
        <v>86</v>
      </c>
      <c r="AW904" s="14" t="s">
        <v>34</v>
      </c>
      <c r="AX904" s="14" t="s">
        <v>73</v>
      </c>
      <c r="AY904" s="172" t="s">
        <v>131</v>
      </c>
    </row>
    <row r="905" spans="2:51" s="15" customFormat="1" ht="11.25">
      <c r="B905" s="179"/>
      <c r="D905" s="164" t="s">
        <v>143</v>
      </c>
      <c r="E905" s="180" t="s">
        <v>3</v>
      </c>
      <c r="F905" s="181" t="s">
        <v>154</v>
      </c>
      <c r="H905" s="182">
        <v>20.493000000000002</v>
      </c>
      <c r="I905" s="183"/>
      <c r="L905" s="179"/>
      <c r="M905" s="184"/>
      <c r="N905" s="185"/>
      <c r="O905" s="185"/>
      <c r="P905" s="185"/>
      <c r="Q905" s="185"/>
      <c r="R905" s="185"/>
      <c r="S905" s="185"/>
      <c r="T905" s="186"/>
      <c r="AT905" s="180" t="s">
        <v>143</v>
      </c>
      <c r="AU905" s="180" t="s">
        <v>86</v>
      </c>
      <c r="AV905" s="15" t="s">
        <v>132</v>
      </c>
      <c r="AW905" s="15" t="s">
        <v>34</v>
      </c>
      <c r="AX905" s="15" t="s">
        <v>73</v>
      </c>
      <c r="AY905" s="180" t="s">
        <v>131</v>
      </c>
    </row>
    <row r="906" spans="2:51" s="13" customFormat="1" ht="11.25">
      <c r="B906" s="163"/>
      <c r="D906" s="164" t="s">
        <v>143</v>
      </c>
      <c r="E906" s="165" t="s">
        <v>3</v>
      </c>
      <c r="F906" s="166" t="s">
        <v>857</v>
      </c>
      <c r="H906" s="165" t="s">
        <v>3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143</v>
      </c>
      <c r="AU906" s="165" t="s">
        <v>86</v>
      </c>
      <c r="AV906" s="13" t="s">
        <v>80</v>
      </c>
      <c r="AW906" s="13" t="s">
        <v>34</v>
      </c>
      <c r="AX906" s="13" t="s">
        <v>73</v>
      </c>
      <c r="AY906" s="165" t="s">
        <v>131</v>
      </c>
    </row>
    <row r="907" spans="2:51" s="13" customFormat="1" ht="11.25">
      <c r="B907" s="163"/>
      <c r="D907" s="164" t="s">
        <v>143</v>
      </c>
      <c r="E907" s="165" t="s">
        <v>3</v>
      </c>
      <c r="F907" s="166" t="s">
        <v>144</v>
      </c>
      <c r="H907" s="165" t="s">
        <v>3</v>
      </c>
      <c r="I907" s="167"/>
      <c r="L907" s="163"/>
      <c r="M907" s="168"/>
      <c r="N907" s="169"/>
      <c r="O907" s="169"/>
      <c r="P907" s="169"/>
      <c r="Q907" s="169"/>
      <c r="R907" s="169"/>
      <c r="S907" s="169"/>
      <c r="T907" s="170"/>
      <c r="AT907" s="165" t="s">
        <v>143</v>
      </c>
      <c r="AU907" s="165" t="s">
        <v>86</v>
      </c>
      <c r="AV907" s="13" t="s">
        <v>80</v>
      </c>
      <c r="AW907" s="13" t="s">
        <v>34</v>
      </c>
      <c r="AX907" s="13" t="s">
        <v>73</v>
      </c>
      <c r="AY907" s="165" t="s">
        <v>131</v>
      </c>
    </row>
    <row r="908" spans="2:51" s="13" customFormat="1" ht="11.25">
      <c r="B908" s="163"/>
      <c r="D908" s="164" t="s">
        <v>143</v>
      </c>
      <c r="E908" s="165" t="s">
        <v>3</v>
      </c>
      <c r="F908" s="166" t="s">
        <v>146</v>
      </c>
      <c r="H908" s="165" t="s">
        <v>3</v>
      </c>
      <c r="I908" s="167"/>
      <c r="L908" s="163"/>
      <c r="M908" s="168"/>
      <c r="N908" s="169"/>
      <c r="O908" s="169"/>
      <c r="P908" s="169"/>
      <c r="Q908" s="169"/>
      <c r="R908" s="169"/>
      <c r="S908" s="169"/>
      <c r="T908" s="170"/>
      <c r="AT908" s="165" t="s">
        <v>143</v>
      </c>
      <c r="AU908" s="165" t="s">
        <v>86</v>
      </c>
      <c r="AV908" s="13" t="s">
        <v>80</v>
      </c>
      <c r="AW908" s="13" t="s">
        <v>34</v>
      </c>
      <c r="AX908" s="13" t="s">
        <v>73</v>
      </c>
      <c r="AY908" s="165" t="s">
        <v>131</v>
      </c>
    </row>
    <row r="909" spans="2:51" s="13" customFormat="1" ht="11.25">
      <c r="B909" s="163"/>
      <c r="D909" s="164" t="s">
        <v>143</v>
      </c>
      <c r="E909" s="165" t="s">
        <v>3</v>
      </c>
      <c r="F909" s="166" t="s">
        <v>858</v>
      </c>
      <c r="H909" s="165" t="s">
        <v>3</v>
      </c>
      <c r="I909" s="167"/>
      <c r="L909" s="163"/>
      <c r="M909" s="168"/>
      <c r="N909" s="169"/>
      <c r="O909" s="169"/>
      <c r="P909" s="169"/>
      <c r="Q909" s="169"/>
      <c r="R909" s="169"/>
      <c r="S909" s="169"/>
      <c r="T909" s="170"/>
      <c r="AT909" s="165" t="s">
        <v>143</v>
      </c>
      <c r="AU909" s="165" t="s">
        <v>86</v>
      </c>
      <c r="AV909" s="13" t="s">
        <v>80</v>
      </c>
      <c r="AW909" s="13" t="s">
        <v>34</v>
      </c>
      <c r="AX909" s="13" t="s">
        <v>73</v>
      </c>
      <c r="AY909" s="165" t="s">
        <v>131</v>
      </c>
    </row>
    <row r="910" spans="2:51" s="14" customFormat="1" ht="11.25">
      <c r="B910" s="171"/>
      <c r="D910" s="164" t="s">
        <v>143</v>
      </c>
      <c r="E910" s="172" t="s">
        <v>3</v>
      </c>
      <c r="F910" s="173" t="s">
        <v>787</v>
      </c>
      <c r="H910" s="174">
        <v>8.109</v>
      </c>
      <c r="I910" s="175"/>
      <c r="L910" s="171"/>
      <c r="M910" s="176"/>
      <c r="N910" s="177"/>
      <c r="O910" s="177"/>
      <c r="P910" s="177"/>
      <c r="Q910" s="177"/>
      <c r="R910" s="177"/>
      <c r="S910" s="177"/>
      <c r="T910" s="178"/>
      <c r="AT910" s="172" t="s">
        <v>143</v>
      </c>
      <c r="AU910" s="172" t="s">
        <v>86</v>
      </c>
      <c r="AV910" s="14" t="s">
        <v>86</v>
      </c>
      <c r="AW910" s="14" t="s">
        <v>34</v>
      </c>
      <c r="AX910" s="14" t="s">
        <v>73</v>
      </c>
      <c r="AY910" s="172" t="s">
        <v>131</v>
      </c>
    </row>
    <row r="911" spans="2:51" s="13" customFormat="1" ht="11.25">
      <c r="B911" s="163"/>
      <c r="D911" s="164" t="s">
        <v>143</v>
      </c>
      <c r="E911" s="165" t="s">
        <v>3</v>
      </c>
      <c r="F911" s="166" t="s">
        <v>859</v>
      </c>
      <c r="H911" s="165" t="s">
        <v>3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143</v>
      </c>
      <c r="AU911" s="165" t="s">
        <v>86</v>
      </c>
      <c r="AV911" s="13" t="s">
        <v>80</v>
      </c>
      <c r="AW911" s="13" t="s">
        <v>34</v>
      </c>
      <c r="AX911" s="13" t="s">
        <v>73</v>
      </c>
      <c r="AY911" s="165" t="s">
        <v>131</v>
      </c>
    </row>
    <row r="912" spans="2:51" s="14" customFormat="1" ht="11.25">
      <c r="B912" s="171"/>
      <c r="D912" s="164" t="s">
        <v>143</v>
      </c>
      <c r="E912" s="172" t="s">
        <v>3</v>
      </c>
      <c r="F912" s="173" t="s">
        <v>860</v>
      </c>
      <c r="H912" s="174">
        <v>8.321</v>
      </c>
      <c r="I912" s="175"/>
      <c r="L912" s="171"/>
      <c r="M912" s="176"/>
      <c r="N912" s="177"/>
      <c r="O912" s="177"/>
      <c r="P912" s="177"/>
      <c r="Q912" s="177"/>
      <c r="R912" s="177"/>
      <c r="S912" s="177"/>
      <c r="T912" s="178"/>
      <c r="AT912" s="172" t="s">
        <v>143</v>
      </c>
      <c r="AU912" s="172" t="s">
        <v>86</v>
      </c>
      <c r="AV912" s="14" t="s">
        <v>86</v>
      </c>
      <c r="AW912" s="14" t="s">
        <v>34</v>
      </c>
      <c r="AX912" s="14" t="s">
        <v>73</v>
      </c>
      <c r="AY912" s="172" t="s">
        <v>131</v>
      </c>
    </row>
    <row r="913" spans="2:51" s="15" customFormat="1" ht="11.25">
      <c r="B913" s="179"/>
      <c r="D913" s="164" t="s">
        <v>143</v>
      </c>
      <c r="E913" s="180" t="s">
        <v>3</v>
      </c>
      <c r="F913" s="181" t="s">
        <v>154</v>
      </c>
      <c r="H913" s="182">
        <v>16.43</v>
      </c>
      <c r="I913" s="183"/>
      <c r="L913" s="179"/>
      <c r="M913" s="184"/>
      <c r="N913" s="185"/>
      <c r="O913" s="185"/>
      <c r="P913" s="185"/>
      <c r="Q913" s="185"/>
      <c r="R913" s="185"/>
      <c r="S913" s="185"/>
      <c r="T913" s="186"/>
      <c r="AT913" s="180" t="s">
        <v>143</v>
      </c>
      <c r="AU913" s="180" t="s">
        <v>86</v>
      </c>
      <c r="AV913" s="15" t="s">
        <v>132</v>
      </c>
      <c r="AW913" s="15" t="s">
        <v>34</v>
      </c>
      <c r="AX913" s="15" t="s">
        <v>73</v>
      </c>
      <c r="AY913" s="180" t="s">
        <v>131</v>
      </c>
    </row>
    <row r="914" spans="2:51" s="13" customFormat="1" ht="11.25">
      <c r="B914" s="163"/>
      <c r="D914" s="164" t="s">
        <v>143</v>
      </c>
      <c r="E914" s="165" t="s">
        <v>3</v>
      </c>
      <c r="F914" s="166" t="s">
        <v>861</v>
      </c>
      <c r="H914" s="165" t="s">
        <v>3</v>
      </c>
      <c r="I914" s="167"/>
      <c r="L914" s="163"/>
      <c r="M914" s="168"/>
      <c r="N914" s="169"/>
      <c r="O914" s="169"/>
      <c r="P914" s="169"/>
      <c r="Q914" s="169"/>
      <c r="R914" s="169"/>
      <c r="S914" s="169"/>
      <c r="T914" s="170"/>
      <c r="AT914" s="165" t="s">
        <v>143</v>
      </c>
      <c r="AU914" s="165" t="s">
        <v>86</v>
      </c>
      <c r="AV914" s="13" t="s">
        <v>80</v>
      </c>
      <c r="AW914" s="13" t="s">
        <v>34</v>
      </c>
      <c r="AX914" s="13" t="s">
        <v>73</v>
      </c>
      <c r="AY914" s="165" t="s">
        <v>131</v>
      </c>
    </row>
    <row r="915" spans="2:51" s="13" customFormat="1" ht="11.25">
      <c r="B915" s="163"/>
      <c r="D915" s="164" t="s">
        <v>143</v>
      </c>
      <c r="E915" s="165" t="s">
        <v>3</v>
      </c>
      <c r="F915" s="166" t="s">
        <v>144</v>
      </c>
      <c r="H915" s="165" t="s">
        <v>3</v>
      </c>
      <c r="I915" s="167"/>
      <c r="L915" s="163"/>
      <c r="M915" s="168"/>
      <c r="N915" s="169"/>
      <c r="O915" s="169"/>
      <c r="P915" s="169"/>
      <c r="Q915" s="169"/>
      <c r="R915" s="169"/>
      <c r="S915" s="169"/>
      <c r="T915" s="170"/>
      <c r="AT915" s="165" t="s">
        <v>143</v>
      </c>
      <c r="AU915" s="165" t="s">
        <v>86</v>
      </c>
      <c r="AV915" s="13" t="s">
        <v>80</v>
      </c>
      <c r="AW915" s="13" t="s">
        <v>34</v>
      </c>
      <c r="AX915" s="13" t="s">
        <v>73</v>
      </c>
      <c r="AY915" s="165" t="s">
        <v>131</v>
      </c>
    </row>
    <row r="916" spans="2:51" s="13" customFormat="1" ht="11.25">
      <c r="B916" s="163"/>
      <c r="D916" s="164" t="s">
        <v>143</v>
      </c>
      <c r="E916" s="165" t="s">
        <v>3</v>
      </c>
      <c r="F916" s="166" t="s">
        <v>156</v>
      </c>
      <c r="H916" s="165" t="s">
        <v>3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143</v>
      </c>
      <c r="AU916" s="165" t="s">
        <v>86</v>
      </c>
      <c r="AV916" s="13" t="s">
        <v>80</v>
      </c>
      <c r="AW916" s="13" t="s">
        <v>34</v>
      </c>
      <c r="AX916" s="13" t="s">
        <v>73</v>
      </c>
      <c r="AY916" s="165" t="s">
        <v>131</v>
      </c>
    </row>
    <row r="917" spans="2:51" s="13" customFormat="1" ht="11.25">
      <c r="B917" s="163"/>
      <c r="D917" s="164" t="s">
        <v>143</v>
      </c>
      <c r="E917" s="165" t="s">
        <v>3</v>
      </c>
      <c r="F917" s="166" t="s">
        <v>393</v>
      </c>
      <c r="H917" s="165" t="s">
        <v>3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143</v>
      </c>
      <c r="AU917" s="165" t="s">
        <v>86</v>
      </c>
      <c r="AV917" s="13" t="s">
        <v>80</v>
      </c>
      <c r="AW917" s="13" t="s">
        <v>34</v>
      </c>
      <c r="AX917" s="13" t="s">
        <v>73</v>
      </c>
      <c r="AY917" s="165" t="s">
        <v>131</v>
      </c>
    </row>
    <row r="918" spans="2:51" s="14" customFormat="1" ht="11.25">
      <c r="B918" s="171"/>
      <c r="D918" s="164" t="s">
        <v>143</v>
      </c>
      <c r="E918" s="172" t="s">
        <v>3</v>
      </c>
      <c r="F918" s="173" t="s">
        <v>862</v>
      </c>
      <c r="H918" s="174">
        <v>0.44</v>
      </c>
      <c r="I918" s="175"/>
      <c r="L918" s="171"/>
      <c r="M918" s="176"/>
      <c r="N918" s="177"/>
      <c r="O918" s="177"/>
      <c r="P918" s="177"/>
      <c r="Q918" s="177"/>
      <c r="R918" s="177"/>
      <c r="S918" s="177"/>
      <c r="T918" s="178"/>
      <c r="AT918" s="172" t="s">
        <v>143</v>
      </c>
      <c r="AU918" s="172" t="s">
        <v>86</v>
      </c>
      <c r="AV918" s="14" t="s">
        <v>86</v>
      </c>
      <c r="AW918" s="14" t="s">
        <v>34</v>
      </c>
      <c r="AX918" s="14" t="s">
        <v>73</v>
      </c>
      <c r="AY918" s="172" t="s">
        <v>131</v>
      </c>
    </row>
    <row r="919" spans="2:51" s="13" customFormat="1" ht="11.25">
      <c r="B919" s="163"/>
      <c r="D919" s="164" t="s">
        <v>143</v>
      </c>
      <c r="E919" s="165" t="s">
        <v>3</v>
      </c>
      <c r="F919" s="166" t="s">
        <v>395</v>
      </c>
      <c r="H919" s="165" t="s">
        <v>3</v>
      </c>
      <c r="I919" s="167"/>
      <c r="L919" s="163"/>
      <c r="M919" s="168"/>
      <c r="N919" s="169"/>
      <c r="O919" s="169"/>
      <c r="P919" s="169"/>
      <c r="Q919" s="169"/>
      <c r="R919" s="169"/>
      <c r="S919" s="169"/>
      <c r="T919" s="170"/>
      <c r="AT919" s="165" t="s">
        <v>143</v>
      </c>
      <c r="AU919" s="165" t="s">
        <v>86</v>
      </c>
      <c r="AV919" s="13" t="s">
        <v>80</v>
      </c>
      <c r="AW919" s="13" t="s">
        <v>34</v>
      </c>
      <c r="AX919" s="13" t="s">
        <v>73</v>
      </c>
      <c r="AY919" s="165" t="s">
        <v>131</v>
      </c>
    </row>
    <row r="920" spans="2:51" s="14" customFormat="1" ht="11.25">
      <c r="B920" s="171"/>
      <c r="D920" s="164" t="s">
        <v>143</v>
      </c>
      <c r="E920" s="172" t="s">
        <v>3</v>
      </c>
      <c r="F920" s="173" t="s">
        <v>863</v>
      </c>
      <c r="H920" s="174">
        <v>0.54</v>
      </c>
      <c r="I920" s="175"/>
      <c r="L920" s="171"/>
      <c r="M920" s="176"/>
      <c r="N920" s="177"/>
      <c r="O920" s="177"/>
      <c r="P920" s="177"/>
      <c r="Q920" s="177"/>
      <c r="R920" s="177"/>
      <c r="S920" s="177"/>
      <c r="T920" s="178"/>
      <c r="AT920" s="172" t="s">
        <v>143</v>
      </c>
      <c r="AU920" s="172" t="s">
        <v>86</v>
      </c>
      <c r="AV920" s="14" t="s">
        <v>86</v>
      </c>
      <c r="AW920" s="14" t="s">
        <v>34</v>
      </c>
      <c r="AX920" s="14" t="s">
        <v>73</v>
      </c>
      <c r="AY920" s="172" t="s">
        <v>131</v>
      </c>
    </row>
    <row r="921" spans="2:51" s="15" customFormat="1" ht="11.25">
      <c r="B921" s="179"/>
      <c r="D921" s="164" t="s">
        <v>143</v>
      </c>
      <c r="E921" s="180" t="s">
        <v>3</v>
      </c>
      <c r="F921" s="181" t="s">
        <v>154</v>
      </c>
      <c r="H921" s="182">
        <v>0.98</v>
      </c>
      <c r="I921" s="183"/>
      <c r="L921" s="179"/>
      <c r="M921" s="184"/>
      <c r="N921" s="185"/>
      <c r="O921" s="185"/>
      <c r="P921" s="185"/>
      <c r="Q921" s="185"/>
      <c r="R921" s="185"/>
      <c r="S921" s="185"/>
      <c r="T921" s="186"/>
      <c r="AT921" s="180" t="s">
        <v>143</v>
      </c>
      <c r="AU921" s="180" t="s">
        <v>86</v>
      </c>
      <c r="AV921" s="15" t="s">
        <v>132</v>
      </c>
      <c r="AW921" s="15" t="s">
        <v>34</v>
      </c>
      <c r="AX921" s="15" t="s">
        <v>73</v>
      </c>
      <c r="AY921" s="180" t="s">
        <v>131</v>
      </c>
    </row>
    <row r="922" spans="2:51" s="16" customFormat="1" ht="11.25">
      <c r="B922" s="187"/>
      <c r="D922" s="164" t="s">
        <v>143</v>
      </c>
      <c r="E922" s="188" t="s">
        <v>3</v>
      </c>
      <c r="F922" s="189" t="s">
        <v>159</v>
      </c>
      <c r="H922" s="190">
        <v>37.903</v>
      </c>
      <c r="I922" s="191"/>
      <c r="L922" s="187"/>
      <c r="M922" s="192"/>
      <c r="N922" s="193"/>
      <c r="O922" s="193"/>
      <c r="P922" s="193"/>
      <c r="Q922" s="193"/>
      <c r="R922" s="193"/>
      <c r="S922" s="193"/>
      <c r="T922" s="194"/>
      <c r="AT922" s="188" t="s">
        <v>143</v>
      </c>
      <c r="AU922" s="188" t="s">
        <v>86</v>
      </c>
      <c r="AV922" s="16" t="s">
        <v>139</v>
      </c>
      <c r="AW922" s="16" t="s">
        <v>34</v>
      </c>
      <c r="AX922" s="16" t="s">
        <v>80</v>
      </c>
      <c r="AY922" s="188" t="s">
        <v>131</v>
      </c>
    </row>
    <row r="923" spans="1:65" s="2" customFormat="1" ht="16.5" customHeight="1">
      <c r="A923" s="34"/>
      <c r="B923" s="144"/>
      <c r="C923" s="145" t="s">
        <v>864</v>
      </c>
      <c r="D923" s="145" t="s">
        <v>134</v>
      </c>
      <c r="E923" s="146" t="s">
        <v>865</v>
      </c>
      <c r="F923" s="147" t="s">
        <v>866</v>
      </c>
      <c r="G923" s="148" t="s">
        <v>589</v>
      </c>
      <c r="H923" s="149">
        <v>4</v>
      </c>
      <c r="I923" s="150"/>
      <c r="J923" s="151">
        <f>ROUND(I923*H923,2)</f>
        <v>0</v>
      </c>
      <c r="K923" s="147" t="s">
        <v>138</v>
      </c>
      <c r="L923" s="35"/>
      <c r="M923" s="152" t="s">
        <v>3</v>
      </c>
      <c r="N923" s="153" t="s">
        <v>45</v>
      </c>
      <c r="O923" s="55"/>
      <c r="P923" s="154">
        <f>O923*H923</f>
        <v>0</v>
      </c>
      <c r="Q923" s="154">
        <v>0</v>
      </c>
      <c r="R923" s="154">
        <f>Q923*H923</f>
        <v>0</v>
      </c>
      <c r="S923" s="154">
        <v>0</v>
      </c>
      <c r="T923" s="155">
        <f>S923*H923</f>
        <v>0</v>
      </c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R923" s="156" t="s">
        <v>354</v>
      </c>
      <c r="AT923" s="156" t="s">
        <v>134</v>
      </c>
      <c r="AU923" s="156" t="s">
        <v>86</v>
      </c>
      <c r="AY923" s="19" t="s">
        <v>131</v>
      </c>
      <c r="BE923" s="157">
        <f>IF(N923="základní",J923,0)</f>
        <v>0</v>
      </c>
      <c r="BF923" s="157">
        <f>IF(N923="snížená",J923,0)</f>
        <v>0</v>
      </c>
      <c r="BG923" s="157">
        <f>IF(N923="zákl. přenesená",J923,0)</f>
        <v>0</v>
      </c>
      <c r="BH923" s="157">
        <f>IF(N923="sníž. přenesená",J923,0)</f>
        <v>0</v>
      </c>
      <c r="BI923" s="157">
        <f>IF(N923="nulová",J923,0)</f>
        <v>0</v>
      </c>
      <c r="BJ923" s="19" t="s">
        <v>86</v>
      </c>
      <c r="BK923" s="157">
        <f>ROUND(I923*H923,2)</f>
        <v>0</v>
      </c>
      <c r="BL923" s="19" t="s">
        <v>354</v>
      </c>
      <c r="BM923" s="156" t="s">
        <v>867</v>
      </c>
    </row>
    <row r="924" spans="1:47" s="2" customFormat="1" ht="11.25">
      <c r="A924" s="34"/>
      <c r="B924" s="35"/>
      <c r="C924" s="34"/>
      <c r="D924" s="158" t="s">
        <v>141</v>
      </c>
      <c r="E924" s="34"/>
      <c r="F924" s="159" t="s">
        <v>868</v>
      </c>
      <c r="G924" s="34"/>
      <c r="H924" s="34"/>
      <c r="I924" s="160"/>
      <c r="J924" s="34"/>
      <c r="K924" s="34"/>
      <c r="L924" s="35"/>
      <c r="M924" s="161"/>
      <c r="N924" s="162"/>
      <c r="O924" s="55"/>
      <c r="P924" s="55"/>
      <c r="Q924" s="55"/>
      <c r="R924" s="55"/>
      <c r="S924" s="55"/>
      <c r="T924" s="56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T924" s="19" t="s">
        <v>141</v>
      </c>
      <c r="AU924" s="19" t="s">
        <v>86</v>
      </c>
    </row>
    <row r="925" spans="2:51" s="13" customFormat="1" ht="11.25">
      <c r="B925" s="163"/>
      <c r="D925" s="164" t="s">
        <v>143</v>
      </c>
      <c r="E925" s="165" t="s">
        <v>3</v>
      </c>
      <c r="F925" s="166" t="s">
        <v>144</v>
      </c>
      <c r="H925" s="165" t="s">
        <v>3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143</v>
      </c>
      <c r="AU925" s="165" t="s">
        <v>86</v>
      </c>
      <c r="AV925" s="13" t="s">
        <v>80</v>
      </c>
      <c r="AW925" s="13" t="s">
        <v>34</v>
      </c>
      <c r="AX925" s="13" t="s">
        <v>73</v>
      </c>
      <c r="AY925" s="165" t="s">
        <v>131</v>
      </c>
    </row>
    <row r="926" spans="2:51" s="13" customFormat="1" ht="11.25">
      <c r="B926" s="163"/>
      <c r="D926" s="164" t="s">
        <v>143</v>
      </c>
      <c r="E926" s="165" t="s">
        <v>3</v>
      </c>
      <c r="F926" s="166" t="s">
        <v>869</v>
      </c>
      <c r="H926" s="165" t="s">
        <v>3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143</v>
      </c>
      <c r="AU926" s="165" t="s">
        <v>86</v>
      </c>
      <c r="AV926" s="13" t="s">
        <v>80</v>
      </c>
      <c r="AW926" s="13" t="s">
        <v>34</v>
      </c>
      <c r="AX926" s="13" t="s">
        <v>73</v>
      </c>
      <c r="AY926" s="165" t="s">
        <v>131</v>
      </c>
    </row>
    <row r="927" spans="2:51" s="13" customFormat="1" ht="11.25">
      <c r="B927" s="163"/>
      <c r="D927" s="164" t="s">
        <v>143</v>
      </c>
      <c r="E927" s="165" t="s">
        <v>3</v>
      </c>
      <c r="F927" s="166" t="s">
        <v>146</v>
      </c>
      <c r="H927" s="165" t="s">
        <v>3</v>
      </c>
      <c r="I927" s="167"/>
      <c r="L927" s="163"/>
      <c r="M927" s="168"/>
      <c r="N927" s="169"/>
      <c r="O927" s="169"/>
      <c r="P927" s="169"/>
      <c r="Q927" s="169"/>
      <c r="R927" s="169"/>
      <c r="S927" s="169"/>
      <c r="T927" s="170"/>
      <c r="AT927" s="165" t="s">
        <v>143</v>
      </c>
      <c r="AU927" s="165" t="s">
        <v>86</v>
      </c>
      <c r="AV927" s="13" t="s">
        <v>80</v>
      </c>
      <c r="AW927" s="13" t="s">
        <v>34</v>
      </c>
      <c r="AX927" s="13" t="s">
        <v>73</v>
      </c>
      <c r="AY927" s="165" t="s">
        <v>131</v>
      </c>
    </row>
    <row r="928" spans="2:51" s="13" customFormat="1" ht="11.25">
      <c r="B928" s="163"/>
      <c r="D928" s="164" t="s">
        <v>143</v>
      </c>
      <c r="E928" s="165" t="s">
        <v>3</v>
      </c>
      <c r="F928" s="166" t="s">
        <v>858</v>
      </c>
      <c r="H928" s="165" t="s">
        <v>3</v>
      </c>
      <c r="I928" s="167"/>
      <c r="L928" s="163"/>
      <c r="M928" s="168"/>
      <c r="N928" s="169"/>
      <c r="O928" s="169"/>
      <c r="P928" s="169"/>
      <c r="Q928" s="169"/>
      <c r="R928" s="169"/>
      <c r="S928" s="169"/>
      <c r="T928" s="170"/>
      <c r="AT928" s="165" t="s">
        <v>143</v>
      </c>
      <c r="AU928" s="165" t="s">
        <v>86</v>
      </c>
      <c r="AV928" s="13" t="s">
        <v>80</v>
      </c>
      <c r="AW928" s="13" t="s">
        <v>34</v>
      </c>
      <c r="AX928" s="13" t="s">
        <v>73</v>
      </c>
      <c r="AY928" s="165" t="s">
        <v>131</v>
      </c>
    </row>
    <row r="929" spans="2:51" s="14" customFormat="1" ht="11.25">
      <c r="B929" s="171"/>
      <c r="D929" s="164" t="s">
        <v>143</v>
      </c>
      <c r="E929" s="172" t="s">
        <v>3</v>
      </c>
      <c r="F929" s="173" t="s">
        <v>80</v>
      </c>
      <c r="H929" s="174">
        <v>1</v>
      </c>
      <c r="I929" s="175"/>
      <c r="L929" s="171"/>
      <c r="M929" s="176"/>
      <c r="N929" s="177"/>
      <c r="O929" s="177"/>
      <c r="P929" s="177"/>
      <c r="Q929" s="177"/>
      <c r="R929" s="177"/>
      <c r="S929" s="177"/>
      <c r="T929" s="178"/>
      <c r="AT929" s="172" t="s">
        <v>143</v>
      </c>
      <c r="AU929" s="172" t="s">
        <v>86</v>
      </c>
      <c r="AV929" s="14" t="s">
        <v>86</v>
      </c>
      <c r="AW929" s="14" t="s">
        <v>34</v>
      </c>
      <c r="AX929" s="14" t="s">
        <v>73</v>
      </c>
      <c r="AY929" s="172" t="s">
        <v>131</v>
      </c>
    </row>
    <row r="930" spans="2:51" s="13" customFormat="1" ht="11.25">
      <c r="B930" s="163"/>
      <c r="D930" s="164" t="s">
        <v>143</v>
      </c>
      <c r="E930" s="165" t="s">
        <v>3</v>
      </c>
      <c r="F930" s="166" t="s">
        <v>859</v>
      </c>
      <c r="H930" s="165" t="s">
        <v>3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143</v>
      </c>
      <c r="AU930" s="165" t="s">
        <v>86</v>
      </c>
      <c r="AV930" s="13" t="s">
        <v>80</v>
      </c>
      <c r="AW930" s="13" t="s">
        <v>34</v>
      </c>
      <c r="AX930" s="13" t="s">
        <v>73</v>
      </c>
      <c r="AY930" s="165" t="s">
        <v>131</v>
      </c>
    </row>
    <row r="931" spans="2:51" s="14" customFormat="1" ht="11.25">
      <c r="B931" s="171"/>
      <c r="D931" s="164" t="s">
        <v>143</v>
      </c>
      <c r="E931" s="172" t="s">
        <v>3</v>
      </c>
      <c r="F931" s="173" t="s">
        <v>80</v>
      </c>
      <c r="H931" s="174">
        <v>1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143</v>
      </c>
      <c r="AU931" s="172" t="s">
        <v>86</v>
      </c>
      <c r="AV931" s="14" t="s">
        <v>86</v>
      </c>
      <c r="AW931" s="14" t="s">
        <v>34</v>
      </c>
      <c r="AX931" s="14" t="s">
        <v>73</v>
      </c>
      <c r="AY931" s="172" t="s">
        <v>131</v>
      </c>
    </row>
    <row r="932" spans="2:51" s="15" customFormat="1" ht="11.25">
      <c r="B932" s="179"/>
      <c r="D932" s="164" t="s">
        <v>143</v>
      </c>
      <c r="E932" s="180" t="s">
        <v>3</v>
      </c>
      <c r="F932" s="181" t="s">
        <v>154</v>
      </c>
      <c r="H932" s="182">
        <v>2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0" t="s">
        <v>143</v>
      </c>
      <c r="AU932" s="180" t="s">
        <v>86</v>
      </c>
      <c r="AV932" s="15" t="s">
        <v>132</v>
      </c>
      <c r="AW932" s="15" t="s">
        <v>34</v>
      </c>
      <c r="AX932" s="15" t="s">
        <v>73</v>
      </c>
      <c r="AY932" s="180" t="s">
        <v>131</v>
      </c>
    </row>
    <row r="933" spans="2:51" s="13" customFormat="1" ht="11.25">
      <c r="B933" s="163"/>
      <c r="D933" s="164" t="s">
        <v>143</v>
      </c>
      <c r="E933" s="165" t="s">
        <v>3</v>
      </c>
      <c r="F933" s="166" t="s">
        <v>870</v>
      </c>
      <c r="H933" s="165" t="s">
        <v>3</v>
      </c>
      <c r="I933" s="167"/>
      <c r="L933" s="163"/>
      <c r="M933" s="168"/>
      <c r="N933" s="169"/>
      <c r="O933" s="169"/>
      <c r="P933" s="169"/>
      <c r="Q933" s="169"/>
      <c r="R933" s="169"/>
      <c r="S933" s="169"/>
      <c r="T933" s="170"/>
      <c r="AT933" s="165" t="s">
        <v>143</v>
      </c>
      <c r="AU933" s="165" t="s">
        <v>86</v>
      </c>
      <c r="AV933" s="13" t="s">
        <v>80</v>
      </c>
      <c r="AW933" s="13" t="s">
        <v>34</v>
      </c>
      <c r="AX933" s="13" t="s">
        <v>73</v>
      </c>
      <c r="AY933" s="165" t="s">
        <v>131</v>
      </c>
    </row>
    <row r="934" spans="2:51" s="13" customFormat="1" ht="11.25">
      <c r="B934" s="163"/>
      <c r="D934" s="164" t="s">
        <v>143</v>
      </c>
      <c r="E934" s="165" t="s">
        <v>3</v>
      </c>
      <c r="F934" s="166" t="s">
        <v>156</v>
      </c>
      <c r="H934" s="165" t="s">
        <v>3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143</v>
      </c>
      <c r="AU934" s="165" t="s">
        <v>86</v>
      </c>
      <c r="AV934" s="13" t="s">
        <v>80</v>
      </c>
      <c r="AW934" s="13" t="s">
        <v>34</v>
      </c>
      <c r="AX934" s="13" t="s">
        <v>73</v>
      </c>
      <c r="AY934" s="165" t="s">
        <v>131</v>
      </c>
    </row>
    <row r="935" spans="2:51" s="13" customFormat="1" ht="11.25">
      <c r="B935" s="163"/>
      <c r="D935" s="164" t="s">
        <v>143</v>
      </c>
      <c r="E935" s="165" t="s">
        <v>3</v>
      </c>
      <c r="F935" s="166" t="s">
        <v>393</v>
      </c>
      <c r="H935" s="165" t="s">
        <v>3</v>
      </c>
      <c r="I935" s="167"/>
      <c r="L935" s="163"/>
      <c r="M935" s="168"/>
      <c r="N935" s="169"/>
      <c r="O935" s="169"/>
      <c r="P935" s="169"/>
      <c r="Q935" s="169"/>
      <c r="R935" s="169"/>
      <c r="S935" s="169"/>
      <c r="T935" s="170"/>
      <c r="AT935" s="165" t="s">
        <v>143</v>
      </c>
      <c r="AU935" s="165" t="s">
        <v>86</v>
      </c>
      <c r="AV935" s="13" t="s">
        <v>80</v>
      </c>
      <c r="AW935" s="13" t="s">
        <v>34</v>
      </c>
      <c r="AX935" s="13" t="s">
        <v>73</v>
      </c>
      <c r="AY935" s="165" t="s">
        <v>131</v>
      </c>
    </row>
    <row r="936" spans="2:51" s="14" customFormat="1" ht="11.25">
      <c r="B936" s="171"/>
      <c r="D936" s="164" t="s">
        <v>143</v>
      </c>
      <c r="E936" s="172" t="s">
        <v>3</v>
      </c>
      <c r="F936" s="173" t="s">
        <v>80</v>
      </c>
      <c r="H936" s="174">
        <v>1</v>
      </c>
      <c r="I936" s="175"/>
      <c r="L936" s="171"/>
      <c r="M936" s="176"/>
      <c r="N936" s="177"/>
      <c r="O936" s="177"/>
      <c r="P936" s="177"/>
      <c r="Q936" s="177"/>
      <c r="R936" s="177"/>
      <c r="S936" s="177"/>
      <c r="T936" s="178"/>
      <c r="AT936" s="172" t="s">
        <v>143</v>
      </c>
      <c r="AU936" s="172" t="s">
        <v>86</v>
      </c>
      <c r="AV936" s="14" t="s">
        <v>86</v>
      </c>
      <c r="AW936" s="14" t="s">
        <v>34</v>
      </c>
      <c r="AX936" s="14" t="s">
        <v>73</v>
      </c>
      <c r="AY936" s="172" t="s">
        <v>131</v>
      </c>
    </row>
    <row r="937" spans="2:51" s="13" customFormat="1" ht="11.25">
      <c r="B937" s="163"/>
      <c r="D937" s="164" t="s">
        <v>143</v>
      </c>
      <c r="E937" s="165" t="s">
        <v>3</v>
      </c>
      <c r="F937" s="166" t="s">
        <v>395</v>
      </c>
      <c r="H937" s="165" t="s">
        <v>3</v>
      </c>
      <c r="I937" s="167"/>
      <c r="L937" s="163"/>
      <c r="M937" s="168"/>
      <c r="N937" s="169"/>
      <c r="O937" s="169"/>
      <c r="P937" s="169"/>
      <c r="Q937" s="169"/>
      <c r="R937" s="169"/>
      <c r="S937" s="169"/>
      <c r="T937" s="170"/>
      <c r="AT937" s="165" t="s">
        <v>143</v>
      </c>
      <c r="AU937" s="165" t="s">
        <v>86</v>
      </c>
      <c r="AV937" s="13" t="s">
        <v>80</v>
      </c>
      <c r="AW937" s="13" t="s">
        <v>34</v>
      </c>
      <c r="AX937" s="13" t="s">
        <v>73</v>
      </c>
      <c r="AY937" s="165" t="s">
        <v>131</v>
      </c>
    </row>
    <row r="938" spans="2:51" s="14" customFormat="1" ht="11.25">
      <c r="B938" s="171"/>
      <c r="D938" s="164" t="s">
        <v>143</v>
      </c>
      <c r="E938" s="172" t="s">
        <v>3</v>
      </c>
      <c r="F938" s="173" t="s">
        <v>80</v>
      </c>
      <c r="H938" s="174">
        <v>1</v>
      </c>
      <c r="I938" s="175"/>
      <c r="L938" s="171"/>
      <c r="M938" s="176"/>
      <c r="N938" s="177"/>
      <c r="O938" s="177"/>
      <c r="P938" s="177"/>
      <c r="Q938" s="177"/>
      <c r="R938" s="177"/>
      <c r="S938" s="177"/>
      <c r="T938" s="178"/>
      <c r="AT938" s="172" t="s">
        <v>143</v>
      </c>
      <c r="AU938" s="172" t="s">
        <v>86</v>
      </c>
      <c r="AV938" s="14" t="s">
        <v>86</v>
      </c>
      <c r="AW938" s="14" t="s">
        <v>34</v>
      </c>
      <c r="AX938" s="14" t="s">
        <v>73</v>
      </c>
      <c r="AY938" s="172" t="s">
        <v>131</v>
      </c>
    </row>
    <row r="939" spans="2:51" s="15" customFormat="1" ht="11.25">
      <c r="B939" s="179"/>
      <c r="D939" s="164" t="s">
        <v>143</v>
      </c>
      <c r="E939" s="180" t="s">
        <v>3</v>
      </c>
      <c r="F939" s="181" t="s">
        <v>154</v>
      </c>
      <c r="H939" s="182">
        <v>2</v>
      </c>
      <c r="I939" s="183"/>
      <c r="L939" s="179"/>
      <c r="M939" s="184"/>
      <c r="N939" s="185"/>
      <c r="O939" s="185"/>
      <c r="P939" s="185"/>
      <c r="Q939" s="185"/>
      <c r="R939" s="185"/>
      <c r="S939" s="185"/>
      <c r="T939" s="186"/>
      <c r="AT939" s="180" t="s">
        <v>143</v>
      </c>
      <c r="AU939" s="180" t="s">
        <v>86</v>
      </c>
      <c r="AV939" s="15" t="s">
        <v>132</v>
      </c>
      <c r="AW939" s="15" t="s">
        <v>34</v>
      </c>
      <c r="AX939" s="15" t="s">
        <v>73</v>
      </c>
      <c r="AY939" s="180" t="s">
        <v>131</v>
      </c>
    </row>
    <row r="940" spans="2:51" s="16" customFormat="1" ht="11.25">
      <c r="B940" s="187"/>
      <c r="D940" s="164" t="s">
        <v>143</v>
      </c>
      <c r="E940" s="188" t="s">
        <v>3</v>
      </c>
      <c r="F940" s="189" t="s">
        <v>159</v>
      </c>
      <c r="H940" s="190">
        <v>4</v>
      </c>
      <c r="I940" s="191"/>
      <c r="L940" s="187"/>
      <c r="M940" s="192"/>
      <c r="N940" s="193"/>
      <c r="O940" s="193"/>
      <c r="P940" s="193"/>
      <c r="Q940" s="193"/>
      <c r="R940" s="193"/>
      <c r="S940" s="193"/>
      <c r="T940" s="194"/>
      <c r="AT940" s="188" t="s">
        <v>143</v>
      </c>
      <c r="AU940" s="188" t="s">
        <v>86</v>
      </c>
      <c r="AV940" s="16" t="s">
        <v>139</v>
      </c>
      <c r="AW940" s="16" t="s">
        <v>34</v>
      </c>
      <c r="AX940" s="16" t="s">
        <v>80</v>
      </c>
      <c r="AY940" s="188" t="s">
        <v>131</v>
      </c>
    </row>
    <row r="941" spans="1:65" s="2" customFormat="1" ht="24" customHeight="1">
      <c r="A941" s="34"/>
      <c r="B941" s="144"/>
      <c r="C941" s="145" t="s">
        <v>871</v>
      </c>
      <c r="D941" s="145" t="s">
        <v>134</v>
      </c>
      <c r="E941" s="146" t="s">
        <v>488</v>
      </c>
      <c r="F941" s="147" t="s">
        <v>489</v>
      </c>
      <c r="G941" s="148" t="s">
        <v>490</v>
      </c>
      <c r="H941" s="149">
        <v>1.251</v>
      </c>
      <c r="I941" s="150"/>
      <c r="J941" s="151">
        <f>ROUND(I941*H941,2)</f>
        <v>0</v>
      </c>
      <c r="K941" s="147" t="s">
        <v>138</v>
      </c>
      <c r="L941" s="35"/>
      <c r="M941" s="152" t="s">
        <v>3</v>
      </c>
      <c r="N941" s="153" t="s">
        <v>45</v>
      </c>
      <c r="O941" s="55"/>
      <c r="P941" s="154">
        <f>O941*H941</f>
        <v>0</v>
      </c>
      <c r="Q941" s="154">
        <v>0</v>
      </c>
      <c r="R941" s="154">
        <f>Q941*H941</f>
        <v>0</v>
      </c>
      <c r="S941" s="154">
        <v>0</v>
      </c>
      <c r="T941" s="155">
        <f>S941*H941</f>
        <v>0</v>
      </c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R941" s="156" t="s">
        <v>354</v>
      </c>
      <c r="AT941" s="156" t="s">
        <v>134</v>
      </c>
      <c r="AU941" s="156" t="s">
        <v>86</v>
      </c>
      <c r="AY941" s="19" t="s">
        <v>131</v>
      </c>
      <c r="BE941" s="157">
        <f>IF(N941="základní",J941,0)</f>
        <v>0</v>
      </c>
      <c r="BF941" s="157">
        <f>IF(N941="snížená",J941,0)</f>
        <v>0</v>
      </c>
      <c r="BG941" s="157">
        <f>IF(N941="zákl. přenesená",J941,0)</f>
        <v>0</v>
      </c>
      <c r="BH941" s="157">
        <f>IF(N941="sníž. přenesená",J941,0)</f>
        <v>0</v>
      </c>
      <c r="BI941" s="157">
        <f>IF(N941="nulová",J941,0)</f>
        <v>0</v>
      </c>
      <c r="BJ941" s="19" t="s">
        <v>86</v>
      </c>
      <c r="BK941" s="157">
        <f>ROUND(I941*H941,2)</f>
        <v>0</v>
      </c>
      <c r="BL941" s="19" t="s">
        <v>354</v>
      </c>
      <c r="BM941" s="156" t="s">
        <v>872</v>
      </c>
    </row>
    <row r="942" spans="1:47" s="2" customFormat="1" ht="11.25">
      <c r="A942" s="34"/>
      <c r="B942" s="35"/>
      <c r="C942" s="34"/>
      <c r="D942" s="158" t="s">
        <v>141</v>
      </c>
      <c r="E942" s="34"/>
      <c r="F942" s="159" t="s">
        <v>492</v>
      </c>
      <c r="G942" s="34"/>
      <c r="H942" s="34"/>
      <c r="I942" s="160"/>
      <c r="J942" s="34"/>
      <c r="K942" s="34"/>
      <c r="L942" s="35"/>
      <c r="M942" s="161"/>
      <c r="N942" s="162"/>
      <c r="O942" s="55"/>
      <c r="P942" s="55"/>
      <c r="Q942" s="55"/>
      <c r="R942" s="55"/>
      <c r="S942" s="55"/>
      <c r="T942" s="56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T942" s="19" t="s">
        <v>141</v>
      </c>
      <c r="AU942" s="19" t="s">
        <v>86</v>
      </c>
    </row>
    <row r="943" spans="2:51" s="13" customFormat="1" ht="11.25">
      <c r="B943" s="163"/>
      <c r="D943" s="164" t="s">
        <v>143</v>
      </c>
      <c r="E943" s="165" t="s">
        <v>3</v>
      </c>
      <c r="F943" s="166" t="s">
        <v>493</v>
      </c>
      <c r="H943" s="165" t="s">
        <v>3</v>
      </c>
      <c r="I943" s="167"/>
      <c r="L943" s="163"/>
      <c r="M943" s="168"/>
      <c r="N943" s="169"/>
      <c r="O943" s="169"/>
      <c r="P943" s="169"/>
      <c r="Q943" s="169"/>
      <c r="R943" s="169"/>
      <c r="S943" s="169"/>
      <c r="T943" s="170"/>
      <c r="AT943" s="165" t="s">
        <v>143</v>
      </c>
      <c r="AU943" s="165" t="s">
        <v>86</v>
      </c>
      <c r="AV943" s="13" t="s">
        <v>80</v>
      </c>
      <c r="AW943" s="13" t="s">
        <v>34</v>
      </c>
      <c r="AX943" s="13" t="s">
        <v>73</v>
      </c>
      <c r="AY943" s="165" t="s">
        <v>131</v>
      </c>
    </row>
    <row r="944" spans="2:51" s="14" customFormat="1" ht="11.25">
      <c r="B944" s="171"/>
      <c r="D944" s="164" t="s">
        <v>143</v>
      </c>
      <c r="E944" s="172" t="s">
        <v>3</v>
      </c>
      <c r="F944" s="173" t="s">
        <v>873</v>
      </c>
      <c r="H944" s="174">
        <v>1.251</v>
      </c>
      <c r="I944" s="175"/>
      <c r="L944" s="171"/>
      <c r="M944" s="176"/>
      <c r="N944" s="177"/>
      <c r="O944" s="177"/>
      <c r="P944" s="177"/>
      <c r="Q944" s="177"/>
      <c r="R944" s="177"/>
      <c r="S944" s="177"/>
      <c r="T944" s="178"/>
      <c r="AT944" s="172" t="s">
        <v>143</v>
      </c>
      <c r="AU944" s="172" t="s">
        <v>86</v>
      </c>
      <c r="AV944" s="14" t="s">
        <v>86</v>
      </c>
      <c r="AW944" s="14" t="s">
        <v>34</v>
      </c>
      <c r="AX944" s="14" t="s">
        <v>73</v>
      </c>
      <c r="AY944" s="172" t="s">
        <v>131</v>
      </c>
    </row>
    <row r="945" spans="2:51" s="16" customFormat="1" ht="11.25">
      <c r="B945" s="187"/>
      <c r="D945" s="164" t="s">
        <v>143</v>
      </c>
      <c r="E945" s="188" t="s">
        <v>3</v>
      </c>
      <c r="F945" s="189" t="s">
        <v>159</v>
      </c>
      <c r="H945" s="190">
        <v>1.251</v>
      </c>
      <c r="I945" s="191"/>
      <c r="L945" s="187"/>
      <c r="M945" s="192"/>
      <c r="N945" s="193"/>
      <c r="O945" s="193"/>
      <c r="P945" s="193"/>
      <c r="Q945" s="193"/>
      <c r="R945" s="193"/>
      <c r="S945" s="193"/>
      <c r="T945" s="194"/>
      <c r="AT945" s="188" t="s">
        <v>143</v>
      </c>
      <c r="AU945" s="188" t="s">
        <v>86</v>
      </c>
      <c r="AV945" s="16" t="s">
        <v>139</v>
      </c>
      <c r="AW945" s="16" t="s">
        <v>34</v>
      </c>
      <c r="AX945" s="16" t="s">
        <v>80</v>
      </c>
      <c r="AY945" s="188" t="s">
        <v>131</v>
      </c>
    </row>
    <row r="946" spans="1:65" s="2" customFormat="1" ht="33" customHeight="1">
      <c r="A946" s="34"/>
      <c r="B946" s="144"/>
      <c r="C946" s="145" t="s">
        <v>874</v>
      </c>
      <c r="D946" s="145" t="s">
        <v>134</v>
      </c>
      <c r="E946" s="146" t="s">
        <v>496</v>
      </c>
      <c r="F946" s="147" t="s">
        <v>497</v>
      </c>
      <c r="G946" s="148" t="s">
        <v>490</v>
      </c>
      <c r="H946" s="149">
        <v>1.251</v>
      </c>
      <c r="I946" s="150"/>
      <c r="J946" s="151">
        <f>ROUND(I946*H946,2)</f>
        <v>0</v>
      </c>
      <c r="K946" s="147" t="s">
        <v>138</v>
      </c>
      <c r="L946" s="35"/>
      <c r="M946" s="152" t="s">
        <v>3</v>
      </c>
      <c r="N946" s="153" t="s">
        <v>45</v>
      </c>
      <c r="O946" s="55"/>
      <c r="P946" s="154">
        <f>O946*H946</f>
        <v>0</v>
      </c>
      <c r="Q946" s="154">
        <v>0</v>
      </c>
      <c r="R946" s="154">
        <f>Q946*H946</f>
        <v>0</v>
      </c>
      <c r="S946" s="154">
        <v>0</v>
      </c>
      <c r="T946" s="155">
        <f>S946*H946</f>
        <v>0</v>
      </c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R946" s="156" t="s">
        <v>354</v>
      </c>
      <c r="AT946" s="156" t="s">
        <v>134</v>
      </c>
      <c r="AU946" s="156" t="s">
        <v>86</v>
      </c>
      <c r="AY946" s="19" t="s">
        <v>131</v>
      </c>
      <c r="BE946" s="157">
        <f>IF(N946="základní",J946,0)</f>
        <v>0</v>
      </c>
      <c r="BF946" s="157">
        <f>IF(N946="snížená",J946,0)</f>
        <v>0</v>
      </c>
      <c r="BG946" s="157">
        <f>IF(N946="zákl. přenesená",J946,0)</f>
        <v>0</v>
      </c>
      <c r="BH946" s="157">
        <f>IF(N946="sníž. přenesená",J946,0)</f>
        <v>0</v>
      </c>
      <c r="BI946" s="157">
        <f>IF(N946="nulová",J946,0)</f>
        <v>0</v>
      </c>
      <c r="BJ946" s="19" t="s">
        <v>86</v>
      </c>
      <c r="BK946" s="157">
        <f>ROUND(I946*H946,2)</f>
        <v>0</v>
      </c>
      <c r="BL946" s="19" t="s">
        <v>354</v>
      </c>
      <c r="BM946" s="156" t="s">
        <v>875</v>
      </c>
    </row>
    <row r="947" spans="1:47" s="2" customFormat="1" ht="11.25">
      <c r="A947" s="34"/>
      <c r="B947" s="35"/>
      <c r="C947" s="34"/>
      <c r="D947" s="158" t="s">
        <v>141</v>
      </c>
      <c r="E947" s="34"/>
      <c r="F947" s="159" t="s">
        <v>499</v>
      </c>
      <c r="G947" s="34"/>
      <c r="H947" s="34"/>
      <c r="I947" s="160"/>
      <c r="J947" s="34"/>
      <c r="K947" s="34"/>
      <c r="L947" s="35"/>
      <c r="M947" s="161"/>
      <c r="N947" s="162"/>
      <c r="O947" s="55"/>
      <c r="P947" s="55"/>
      <c r="Q947" s="55"/>
      <c r="R947" s="55"/>
      <c r="S947" s="55"/>
      <c r="T947" s="56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T947" s="19" t="s">
        <v>141</v>
      </c>
      <c r="AU947" s="19" t="s">
        <v>86</v>
      </c>
    </row>
    <row r="948" spans="2:51" s="14" customFormat="1" ht="11.25">
      <c r="B948" s="171"/>
      <c r="D948" s="164" t="s">
        <v>143</v>
      </c>
      <c r="E948" s="172" t="s">
        <v>3</v>
      </c>
      <c r="F948" s="173" t="s">
        <v>873</v>
      </c>
      <c r="H948" s="174">
        <v>1.251</v>
      </c>
      <c r="I948" s="175"/>
      <c r="L948" s="171"/>
      <c r="M948" s="176"/>
      <c r="N948" s="177"/>
      <c r="O948" s="177"/>
      <c r="P948" s="177"/>
      <c r="Q948" s="177"/>
      <c r="R948" s="177"/>
      <c r="S948" s="177"/>
      <c r="T948" s="178"/>
      <c r="AT948" s="172" t="s">
        <v>143</v>
      </c>
      <c r="AU948" s="172" t="s">
        <v>86</v>
      </c>
      <c r="AV948" s="14" t="s">
        <v>86</v>
      </c>
      <c r="AW948" s="14" t="s">
        <v>34</v>
      </c>
      <c r="AX948" s="14" t="s">
        <v>80</v>
      </c>
      <c r="AY948" s="172" t="s">
        <v>131</v>
      </c>
    </row>
    <row r="949" spans="1:65" s="2" customFormat="1" ht="21.75" customHeight="1">
      <c r="A949" s="34"/>
      <c r="B949" s="144"/>
      <c r="C949" s="145" t="s">
        <v>876</v>
      </c>
      <c r="D949" s="145" t="s">
        <v>134</v>
      </c>
      <c r="E949" s="146" t="s">
        <v>501</v>
      </c>
      <c r="F949" s="147" t="s">
        <v>502</v>
      </c>
      <c r="G949" s="148" t="s">
        <v>490</v>
      </c>
      <c r="H949" s="149">
        <v>1.251</v>
      </c>
      <c r="I949" s="150"/>
      <c r="J949" s="151">
        <f>ROUND(I949*H949,2)</f>
        <v>0</v>
      </c>
      <c r="K949" s="147" t="s">
        <v>138</v>
      </c>
      <c r="L949" s="35"/>
      <c r="M949" s="152" t="s">
        <v>3</v>
      </c>
      <c r="N949" s="153" t="s">
        <v>45</v>
      </c>
      <c r="O949" s="55"/>
      <c r="P949" s="154">
        <f>O949*H949</f>
        <v>0</v>
      </c>
      <c r="Q949" s="154">
        <v>0</v>
      </c>
      <c r="R949" s="154">
        <f>Q949*H949</f>
        <v>0</v>
      </c>
      <c r="S949" s="154">
        <v>0</v>
      </c>
      <c r="T949" s="155">
        <f>S949*H949</f>
        <v>0</v>
      </c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R949" s="156" t="s">
        <v>354</v>
      </c>
      <c r="AT949" s="156" t="s">
        <v>134</v>
      </c>
      <c r="AU949" s="156" t="s">
        <v>86</v>
      </c>
      <c r="AY949" s="19" t="s">
        <v>131</v>
      </c>
      <c r="BE949" s="157">
        <f>IF(N949="základní",J949,0)</f>
        <v>0</v>
      </c>
      <c r="BF949" s="157">
        <f>IF(N949="snížená",J949,0)</f>
        <v>0</v>
      </c>
      <c r="BG949" s="157">
        <f>IF(N949="zákl. přenesená",J949,0)</f>
        <v>0</v>
      </c>
      <c r="BH949" s="157">
        <f>IF(N949="sníž. přenesená",J949,0)</f>
        <v>0</v>
      </c>
      <c r="BI949" s="157">
        <f>IF(N949="nulová",J949,0)</f>
        <v>0</v>
      </c>
      <c r="BJ949" s="19" t="s">
        <v>86</v>
      </c>
      <c r="BK949" s="157">
        <f>ROUND(I949*H949,2)</f>
        <v>0</v>
      </c>
      <c r="BL949" s="19" t="s">
        <v>354</v>
      </c>
      <c r="BM949" s="156" t="s">
        <v>877</v>
      </c>
    </row>
    <row r="950" spans="1:47" s="2" customFormat="1" ht="11.25">
      <c r="A950" s="34"/>
      <c r="B950" s="35"/>
      <c r="C950" s="34"/>
      <c r="D950" s="158" t="s">
        <v>141</v>
      </c>
      <c r="E950" s="34"/>
      <c r="F950" s="159" t="s">
        <v>504</v>
      </c>
      <c r="G950" s="34"/>
      <c r="H950" s="34"/>
      <c r="I950" s="160"/>
      <c r="J950" s="34"/>
      <c r="K950" s="34"/>
      <c r="L950" s="35"/>
      <c r="M950" s="161"/>
      <c r="N950" s="162"/>
      <c r="O950" s="55"/>
      <c r="P950" s="55"/>
      <c r="Q950" s="55"/>
      <c r="R950" s="55"/>
      <c r="S950" s="55"/>
      <c r="T950" s="56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T950" s="19" t="s">
        <v>141</v>
      </c>
      <c r="AU950" s="19" t="s">
        <v>86</v>
      </c>
    </row>
    <row r="951" spans="2:51" s="13" customFormat="1" ht="11.25">
      <c r="B951" s="163"/>
      <c r="D951" s="164" t="s">
        <v>143</v>
      </c>
      <c r="E951" s="165" t="s">
        <v>3</v>
      </c>
      <c r="F951" s="166" t="s">
        <v>878</v>
      </c>
      <c r="H951" s="165" t="s">
        <v>3</v>
      </c>
      <c r="I951" s="167"/>
      <c r="L951" s="163"/>
      <c r="M951" s="168"/>
      <c r="N951" s="169"/>
      <c r="O951" s="169"/>
      <c r="P951" s="169"/>
      <c r="Q951" s="169"/>
      <c r="R951" s="169"/>
      <c r="S951" s="169"/>
      <c r="T951" s="170"/>
      <c r="AT951" s="165" t="s">
        <v>143</v>
      </c>
      <c r="AU951" s="165" t="s">
        <v>86</v>
      </c>
      <c r="AV951" s="13" t="s">
        <v>80</v>
      </c>
      <c r="AW951" s="13" t="s">
        <v>34</v>
      </c>
      <c r="AX951" s="13" t="s">
        <v>73</v>
      </c>
      <c r="AY951" s="165" t="s">
        <v>131</v>
      </c>
    </row>
    <row r="952" spans="2:51" s="14" customFormat="1" ht="11.25">
      <c r="B952" s="171"/>
      <c r="D952" s="164" t="s">
        <v>143</v>
      </c>
      <c r="E952" s="172" t="s">
        <v>3</v>
      </c>
      <c r="F952" s="173" t="s">
        <v>873</v>
      </c>
      <c r="H952" s="174">
        <v>1.251</v>
      </c>
      <c r="I952" s="175"/>
      <c r="L952" s="171"/>
      <c r="M952" s="176"/>
      <c r="N952" s="177"/>
      <c r="O952" s="177"/>
      <c r="P952" s="177"/>
      <c r="Q952" s="177"/>
      <c r="R952" s="177"/>
      <c r="S952" s="177"/>
      <c r="T952" s="178"/>
      <c r="AT952" s="172" t="s">
        <v>143</v>
      </c>
      <c r="AU952" s="172" t="s">
        <v>86</v>
      </c>
      <c r="AV952" s="14" t="s">
        <v>86</v>
      </c>
      <c r="AW952" s="14" t="s">
        <v>34</v>
      </c>
      <c r="AX952" s="14" t="s">
        <v>73</v>
      </c>
      <c r="AY952" s="172" t="s">
        <v>131</v>
      </c>
    </row>
    <row r="953" spans="2:51" s="16" customFormat="1" ht="11.25">
      <c r="B953" s="187"/>
      <c r="D953" s="164" t="s">
        <v>143</v>
      </c>
      <c r="E953" s="188" t="s">
        <v>3</v>
      </c>
      <c r="F953" s="189" t="s">
        <v>159</v>
      </c>
      <c r="H953" s="190">
        <v>1.251</v>
      </c>
      <c r="I953" s="191"/>
      <c r="L953" s="187"/>
      <c r="M953" s="192"/>
      <c r="N953" s="193"/>
      <c r="O953" s="193"/>
      <c r="P953" s="193"/>
      <c r="Q953" s="193"/>
      <c r="R953" s="193"/>
      <c r="S953" s="193"/>
      <c r="T953" s="194"/>
      <c r="AT953" s="188" t="s">
        <v>143</v>
      </c>
      <c r="AU953" s="188" t="s">
        <v>86</v>
      </c>
      <c r="AV953" s="16" t="s">
        <v>139</v>
      </c>
      <c r="AW953" s="16" t="s">
        <v>34</v>
      </c>
      <c r="AX953" s="16" t="s">
        <v>80</v>
      </c>
      <c r="AY953" s="188" t="s">
        <v>131</v>
      </c>
    </row>
    <row r="954" spans="1:65" s="2" customFormat="1" ht="24" customHeight="1">
      <c r="A954" s="34"/>
      <c r="B954" s="144"/>
      <c r="C954" s="145" t="s">
        <v>879</v>
      </c>
      <c r="D954" s="145" t="s">
        <v>134</v>
      </c>
      <c r="E954" s="146" t="s">
        <v>506</v>
      </c>
      <c r="F954" s="147" t="s">
        <v>507</v>
      </c>
      <c r="G954" s="148" t="s">
        <v>490</v>
      </c>
      <c r="H954" s="149">
        <v>23.769</v>
      </c>
      <c r="I954" s="150"/>
      <c r="J954" s="151">
        <f>ROUND(I954*H954,2)</f>
        <v>0</v>
      </c>
      <c r="K954" s="147" t="s">
        <v>138</v>
      </c>
      <c r="L954" s="35"/>
      <c r="M954" s="152" t="s">
        <v>3</v>
      </c>
      <c r="N954" s="153" t="s">
        <v>45</v>
      </c>
      <c r="O954" s="55"/>
      <c r="P954" s="154">
        <f>O954*H954</f>
        <v>0</v>
      </c>
      <c r="Q954" s="154">
        <v>0</v>
      </c>
      <c r="R954" s="154">
        <f>Q954*H954</f>
        <v>0</v>
      </c>
      <c r="S954" s="154">
        <v>0</v>
      </c>
      <c r="T954" s="155">
        <f>S954*H954</f>
        <v>0</v>
      </c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R954" s="156" t="s">
        <v>354</v>
      </c>
      <c r="AT954" s="156" t="s">
        <v>134</v>
      </c>
      <c r="AU954" s="156" t="s">
        <v>86</v>
      </c>
      <c r="AY954" s="19" t="s">
        <v>131</v>
      </c>
      <c r="BE954" s="157">
        <f>IF(N954="základní",J954,0)</f>
        <v>0</v>
      </c>
      <c r="BF954" s="157">
        <f>IF(N954="snížená",J954,0)</f>
        <v>0</v>
      </c>
      <c r="BG954" s="157">
        <f>IF(N954="zákl. přenesená",J954,0)</f>
        <v>0</v>
      </c>
      <c r="BH954" s="157">
        <f>IF(N954="sníž. přenesená",J954,0)</f>
        <v>0</v>
      </c>
      <c r="BI954" s="157">
        <f>IF(N954="nulová",J954,0)</f>
        <v>0</v>
      </c>
      <c r="BJ954" s="19" t="s">
        <v>86</v>
      </c>
      <c r="BK954" s="157">
        <f>ROUND(I954*H954,2)</f>
        <v>0</v>
      </c>
      <c r="BL954" s="19" t="s">
        <v>354</v>
      </c>
      <c r="BM954" s="156" t="s">
        <v>880</v>
      </c>
    </row>
    <row r="955" spans="1:47" s="2" customFormat="1" ht="11.25">
      <c r="A955" s="34"/>
      <c r="B955" s="35"/>
      <c r="C955" s="34"/>
      <c r="D955" s="158" t="s">
        <v>141</v>
      </c>
      <c r="E955" s="34"/>
      <c r="F955" s="159" t="s">
        <v>509</v>
      </c>
      <c r="G955" s="34"/>
      <c r="H955" s="34"/>
      <c r="I955" s="160"/>
      <c r="J955" s="34"/>
      <c r="K955" s="34"/>
      <c r="L955" s="35"/>
      <c r="M955" s="161"/>
      <c r="N955" s="162"/>
      <c r="O955" s="55"/>
      <c r="P955" s="55"/>
      <c r="Q955" s="55"/>
      <c r="R955" s="55"/>
      <c r="S955" s="55"/>
      <c r="T955" s="56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T955" s="19" t="s">
        <v>141</v>
      </c>
      <c r="AU955" s="19" t="s">
        <v>86</v>
      </c>
    </row>
    <row r="956" spans="2:51" s="14" customFormat="1" ht="11.25">
      <c r="B956" s="171"/>
      <c r="D956" s="164" t="s">
        <v>143</v>
      </c>
      <c r="E956" s="172" t="s">
        <v>3</v>
      </c>
      <c r="F956" s="173" t="s">
        <v>881</v>
      </c>
      <c r="H956" s="174">
        <v>23.769</v>
      </c>
      <c r="I956" s="175"/>
      <c r="L956" s="171"/>
      <c r="M956" s="176"/>
      <c r="N956" s="177"/>
      <c r="O956" s="177"/>
      <c r="P956" s="177"/>
      <c r="Q956" s="177"/>
      <c r="R956" s="177"/>
      <c r="S956" s="177"/>
      <c r="T956" s="178"/>
      <c r="AT956" s="172" t="s">
        <v>143</v>
      </c>
      <c r="AU956" s="172" t="s">
        <v>86</v>
      </c>
      <c r="AV956" s="14" t="s">
        <v>86</v>
      </c>
      <c r="AW956" s="14" t="s">
        <v>34</v>
      </c>
      <c r="AX956" s="14" t="s">
        <v>73</v>
      </c>
      <c r="AY956" s="172" t="s">
        <v>131</v>
      </c>
    </row>
    <row r="957" spans="2:51" s="16" customFormat="1" ht="11.25">
      <c r="B957" s="187"/>
      <c r="D957" s="164" t="s">
        <v>143</v>
      </c>
      <c r="E957" s="188" t="s">
        <v>3</v>
      </c>
      <c r="F957" s="189" t="s">
        <v>159</v>
      </c>
      <c r="H957" s="190">
        <v>23.769</v>
      </c>
      <c r="I957" s="191"/>
      <c r="L957" s="187"/>
      <c r="M957" s="192"/>
      <c r="N957" s="193"/>
      <c r="O957" s="193"/>
      <c r="P957" s="193"/>
      <c r="Q957" s="193"/>
      <c r="R957" s="193"/>
      <c r="S957" s="193"/>
      <c r="T957" s="194"/>
      <c r="AT957" s="188" t="s">
        <v>143</v>
      </c>
      <c r="AU957" s="188" t="s">
        <v>86</v>
      </c>
      <c r="AV957" s="16" t="s">
        <v>139</v>
      </c>
      <c r="AW957" s="16" t="s">
        <v>34</v>
      </c>
      <c r="AX957" s="16" t="s">
        <v>80</v>
      </c>
      <c r="AY957" s="188" t="s">
        <v>131</v>
      </c>
    </row>
    <row r="958" spans="1:65" s="2" customFormat="1" ht="24" customHeight="1">
      <c r="A958" s="34"/>
      <c r="B958" s="144"/>
      <c r="C958" s="145" t="s">
        <v>882</v>
      </c>
      <c r="D958" s="145" t="s">
        <v>134</v>
      </c>
      <c r="E958" s="146" t="s">
        <v>512</v>
      </c>
      <c r="F958" s="147" t="s">
        <v>513</v>
      </c>
      <c r="G958" s="148" t="s">
        <v>490</v>
      </c>
      <c r="H958" s="149">
        <v>0.834</v>
      </c>
      <c r="I958" s="150"/>
      <c r="J958" s="151">
        <f>ROUND(I958*H958,2)</f>
        <v>0</v>
      </c>
      <c r="K958" s="147" t="s">
        <v>138</v>
      </c>
      <c r="L958" s="35"/>
      <c r="M958" s="152" t="s">
        <v>3</v>
      </c>
      <c r="N958" s="153" t="s">
        <v>45</v>
      </c>
      <c r="O958" s="55"/>
      <c r="P958" s="154">
        <f>O958*H958</f>
        <v>0</v>
      </c>
      <c r="Q958" s="154">
        <v>0</v>
      </c>
      <c r="R958" s="154">
        <f>Q958*H958</f>
        <v>0</v>
      </c>
      <c r="S958" s="154">
        <v>0</v>
      </c>
      <c r="T958" s="155">
        <f>S958*H958</f>
        <v>0</v>
      </c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R958" s="156" t="s">
        <v>354</v>
      </c>
      <c r="AT958" s="156" t="s">
        <v>134</v>
      </c>
      <c r="AU958" s="156" t="s">
        <v>86</v>
      </c>
      <c r="AY958" s="19" t="s">
        <v>131</v>
      </c>
      <c r="BE958" s="157">
        <f>IF(N958="základní",J958,0)</f>
        <v>0</v>
      </c>
      <c r="BF958" s="157">
        <f>IF(N958="snížená",J958,0)</f>
        <v>0</v>
      </c>
      <c r="BG958" s="157">
        <f>IF(N958="zákl. přenesená",J958,0)</f>
        <v>0</v>
      </c>
      <c r="BH958" s="157">
        <f>IF(N958="sníž. přenesená",J958,0)</f>
        <v>0</v>
      </c>
      <c r="BI958" s="157">
        <f>IF(N958="nulová",J958,0)</f>
        <v>0</v>
      </c>
      <c r="BJ958" s="19" t="s">
        <v>86</v>
      </c>
      <c r="BK958" s="157">
        <f>ROUND(I958*H958,2)</f>
        <v>0</v>
      </c>
      <c r="BL958" s="19" t="s">
        <v>354</v>
      </c>
      <c r="BM958" s="156" t="s">
        <v>883</v>
      </c>
    </row>
    <row r="959" spans="1:47" s="2" customFormat="1" ht="11.25">
      <c r="A959" s="34"/>
      <c r="B959" s="35"/>
      <c r="C959" s="34"/>
      <c r="D959" s="158" t="s">
        <v>141</v>
      </c>
      <c r="E959" s="34"/>
      <c r="F959" s="159" t="s">
        <v>515</v>
      </c>
      <c r="G959" s="34"/>
      <c r="H959" s="34"/>
      <c r="I959" s="160"/>
      <c r="J959" s="34"/>
      <c r="K959" s="34"/>
      <c r="L959" s="35"/>
      <c r="M959" s="161"/>
      <c r="N959" s="162"/>
      <c r="O959" s="55"/>
      <c r="P959" s="55"/>
      <c r="Q959" s="55"/>
      <c r="R959" s="55"/>
      <c r="S959" s="55"/>
      <c r="T959" s="56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T959" s="19" t="s">
        <v>141</v>
      </c>
      <c r="AU959" s="19" t="s">
        <v>86</v>
      </c>
    </row>
    <row r="960" spans="2:51" s="14" customFormat="1" ht="11.25">
      <c r="B960" s="171"/>
      <c r="D960" s="164" t="s">
        <v>143</v>
      </c>
      <c r="E960" s="172" t="s">
        <v>3</v>
      </c>
      <c r="F960" s="173" t="s">
        <v>884</v>
      </c>
      <c r="H960" s="174">
        <v>0.834</v>
      </c>
      <c r="I960" s="175"/>
      <c r="L960" s="171"/>
      <c r="M960" s="176"/>
      <c r="N960" s="177"/>
      <c r="O960" s="177"/>
      <c r="P960" s="177"/>
      <c r="Q960" s="177"/>
      <c r="R960" s="177"/>
      <c r="S960" s="177"/>
      <c r="T960" s="178"/>
      <c r="AT960" s="172" t="s">
        <v>143</v>
      </c>
      <c r="AU960" s="172" t="s">
        <v>86</v>
      </c>
      <c r="AV960" s="14" t="s">
        <v>86</v>
      </c>
      <c r="AW960" s="14" t="s">
        <v>34</v>
      </c>
      <c r="AX960" s="14" t="s">
        <v>73</v>
      </c>
      <c r="AY960" s="172" t="s">
        <v>131</v>
      </c>
    </row>
    <row r="961" spans="2:51" s="16" customFormat="1" ht="11.25">
      <c r="B961" s="187"/>
      <c r="D961" s="164" t="s">
        <v>143</v>
      </c>
      <c r="E961" s="188" t="s">
        <v>3</v>
      </c>
      <c r="F961" s="189" t="s">
        <v>159</v>
      </c>
      <c r="H961" s="190">
        <v>0.834</v>
      </c>
      <c r="I961" s="191"/>
      <c r="L961" s="187"/>
      <c r="M961" s="192"/>
      <c r="N961" s="193"/>
      <c r="O961" s="193"/>
      <c r="P961" s="193"/>
      <c r="Q961" s="193"/>
      <c r="R961" s="193"/>
      <c r="S961" s="193"/>
      <c r="T961" s="194"/>
      <c r="AT961" s="188" t="s">
        <v>143</v>
      </c>
      <c r="AU961" s="188" t="s">
        <v>86</v>
      </c>
      <c r="AV961" s="16" t="s">
        <v>139</v>
      </c>
      <c r="AW961" s="16" t="s">
        <v>34</v>
      </c>
      <c r="AX961" s="16" t="s">
        <v>80</v>
      </c>
      <c r="AY961" s="188" t="s">
        <v>131</v>
      </c>
    </row>
    <row r="962" spans="2:63" s="12" customFormat="1" ht="22.5" customHeight="1">
      <c r="B962" s="131"/>
      <c r="D962" s="132" t="s">
        <v>72</v>
      </c>
      <c r="E962" s="142" t="s">
        <v>885</v>
      </c>
      <c r="F962" s="142" t="s">
        <v>886</v>
      </c>
      <c r="I962" s="134"/>
      <c r="J962" s="143">
        <f>BK962</f>
        <v>0</v>
      </c>
      <c r="L962" s="131"/>
      <c r="M962" s="136"/>
      <c r="N962" s="137"/>
      <c r="O962" s="137"/>
      <c r="P962" s="138">
        <f>SUM(P963:P1027)</f>
        <v>0</v>
      </c>
      <c r="Q962" s="137"/>
      <c r="R962" s="138">
        <f>SUM(R963:R1027)</f>
        <v>0.1391635</v>
      </c>
      <c r="S962" s="137"/>
      <c r="T962" s="139">
        <f>SUM(T963:T1027)</f>
        <v>0</v>
      </c>
      <c r="AR962" s="132" t="s">
        <v>86</v>
      </c>
      <c r="AT962" s="140" t="s">
        <v>72</v>
      </c>
      <c r="AU962" s="140" t="s">
        <v>80</v>
      </c>
      <c r="AY962" s="132" t="s">
        <v>131</v>
      </c>
      <c r="BK962" s="141">
        <f>SUM(BK963:BK1027)</f>
        <v>0</v>
      </c>
    </row>
    <row r="963" spans="1:65" s="2" customFormat="1" ht="24" customHeight="1">
      <c r="A963" s="34"/>
      <c r="B963" s="144"/>
      <c r="C963" s="145" t="s">
        <v>887</v>
      </c>
      <c r="D963" s="145" t="s">
        <v>134</v>
      </c>
      <c r="E963" s="146" t="s">
        <v>888</v>
      </c>
      <c r="F963" s="147" t="s">
        <v>889</v>
      </c>
      <c r="G963" s="148" t="s">
        <v>137</v>
      </c>
      <c r="H963" s="149">
        <v>185.08</v>
      </c>
      <c r="I963" s="150"/>
      <c r="J963" s="151">
        <f>ROUND(I963*H963,2)</f>
        <v>0</v>
      </c>
      <c r="K963" s="147" t="s">
        <v>138</v>
      </c>
      <c r="L963" s="35"/>
      <c r="M963" s="152" t="s">
        <v>3</v>
      </c>
      <c r="N963" s="153" t="s">
        <v>45</v>
      </c>
      <c r="O963" s="55"/>
      <c r="P963" s="154">
        <f>O963*H963</f>
        <v>0</v>
      </c>
      <c r="Q963" s="154">
        <v>0.00028</v>
      </c>
      <c r="R963" s="154">
        <f>Q963*H963</f>
        <v>0.0518224</v>
      </c>
      <c r="S963" s="154">
        <v>0</v>
      </c>
      <c r="T963" s="155">
        <f>S963*H963</f>
        <v>0</v>
      </c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R963" s="156" t="s">
        <v>354</v>
      </c>
      <c r="AT963" s="156" t="s">
        <v>134</v>
      </c>
      <c r="AU963" s="156" t="s">
        <v>86</v>
      </c>
      <c r="AY963" s="19" t="s">
        <v>131</v>
      </c>
      <c r="BE963" s="157">
        <f>IF(N963="základní",J963,0)</f>
        <v>0</v>
      </c>
      <c r="BF963" s="157">
        <f>IF(N963="snížená",J963,0)</f>
        <v>0</v>
      </c>
      <c r="BG963" s="157">
        <f>IF(N963="zákl. přenesená",J963,0)</f>
        <v>0</v>
      </c>
      <c r="BH963" s="157">
        <f>IF(N963="sníž. přenesená",J963,0)</f>
        <v>0</v>
      </c>
      <c r="BI963" s="157">
        <f>IF(N963="nulová",J963,0)</f>
        <v>0</v>
      </c>
      <c r="BJ963" s="19" t="s">
        <v>86</v>
      </c>
      <c r="BK963" s="157">
        <f>ROUND(I963*H963,2)</f>
        <v>0</v>
      </c>
      <c r="BL963" s="19" t="s">
        <v>354</v>
      </c>
      <c r="BM963" s="156" t="s">
        <v>890</v>
      </c>
    </row>
    <row r="964" spans="1:47" s="2" customFormat="1" ht="11.25">
      <c r="A964" s="34"/>
      <c r="B964" s="35"/>
      <c r="C964" s="34"/>
      <c r="D964" s="158" t="s">
        <v>141</v>
      </c>
      <c r="E964" s="34"/>
      <c r="F964" s="159" t="s">
        <v>891</v>
      </c>
      <c r="G964" s="34"/>
      <c r="H964" s="34"/>
      <c r="I964" s="160"/>
      <c r="J964" s="34"/>
      <c r="K964" s="34"/>
      <c r="L964" s="35"/>
      <c r="M964" s="161"/>
      <c r="N964" s="162"/>
      <c r="O964" s="55"/>
      <c r="P964" s="55"/>
      <c r="Q964" s="55"/>
      <c r="R964" s="55"/>
      <c r="S964" s="55"/>
      <c r="T964" s="56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T964" s="19" t="s">
        <v>141</v>
      </c>
      <c r="AU964" s="19" t="s">
        <v>86</v>
      </c>
    </row>
    <row r="965" spans="2:51" s="13" customFormat="1" ht="11.25">
      <c r="B965" s="163"/>
      <c r="D965" s="164" t="s">
        <v>143</v>
      </c>
      <c r="E965" s="165" t="s">
        <v>3</v>
      </c>
      <c r="F965" s="166" t="s">
        <v>892</v>
      </c>
      <c r="H965" s="165" t="s">
        <v>3</v>
      </c>
      <c r="I965" s="167"/>
      <c r="L965" s="163"/>
      <c r="M965" s="168"/>
      <c r="N965" s="169"/>
      <c r="O965" s="169"/>
      <c r="P965" s="169"/>
      <c r="Q965" s="169"/>
      <c r="R965" s="169"/>
      <c r="S965" s="169"/>
      <c r="T965" s="170"/>
      <c r="AT965" s="165" t="s">
        <v>143</v>
      </c>
      <c r="AU965" s="165" t="s">
        <v>86</v>
      </c>
      <c r="AV965" s="13" t="s">
        <v>80</v>
      </c>
      <c r="AW965" s="13" t="s">
        <v>34</v>
      </c>
      <c r="AX965" s="13" t="s">
        <v>73</v>
      </c>
      <c r="AY965" s="165" t="s">
        <v>131</v>
      </c>
    </row>
    <row r="966" spans="2:51" s="13" customFormat="1" ht="11.25">
      <c r="B966" s="163"/>
      <c r="D966" s="164" t="s">
        <v>143</v>
      </c>
      <c r="E966" s="165" t="s">
        <v>3</v>
      </c>
      <c r="F966" s="166" t="s">
        <v>169</v>
      </c>
      <c r="H966" s="165" t="s">
        <v>3</v>
      </c>
      <c r="I966" s="167"/>
      <c r="L966" s="163"/>
      <c r="M966" s="168"/>
      <c r="N966" s="169"/>
      <c r="O966" s="169"/>
      <c r="P966" s="169"/>
      <c r="Q966" s="169"/>
      <c r="R966" s="169"/>
      <c r="S966" s="169"/>
      <c r="T966" s="170"/>
      <c r="AT966" s="165" t="s">
        <v>143</v>
      </c>
      <c r="AU966" s="165" t="s">
        <v>86</v>
      </c>
      <c r="AV966" s="13" t="s">
        <v>80</v>
      </c>
      <c r="AW966" s="13" t="s">
        <v>34</v>
      </c>
      <c r="AX966" s="13" t="s">
        <v>73</v>
      </c>
      <c r="AY966" s="165" t="s">
        <v>131</v>
      </c>
    </row>
    <row r="967" spans="2:51" s="13" customFormat="1" ht="11.25">
      <c r="B967" s="163"/>
      <c r="D967" s="164" t="s">
        <v>143</v>
      </c>
      <c r="E967" s="165" t="s">
        <v>3</v>
      </c>
      <c r="F967" s="166" t="s">
        <v>191</v>
      </c>
      <c r="H967" s="165" t="s">
        <v>3</v>
      </c>
      <c r="I967" s="167"/>
      <c r="L967" s="163"/>
      <c r="M967" s="168"/>
      <c r="N967" s="169"/>
      <c r="O967" s="169"/>
      <c r="P967" s="169"/>
      <c r="Q967" s="169"/>
      <c r="R967" s="169"/>
      <c r="S967" s="169"/>
      <c r="T967" s="170"/>
      <c r="AT967" s="165" t="s">
        <v>143</v>
      </c>
      <c r="AU967" s="165" t="s">
        <v>86</v>
      </c>
      <c r="AV967" s="13" t="s">
        <v>80</v>
      </c>
      <c r="AW967" s="13" t="s">
        <v>34</v>
      </c>
      <c r="AX967" s="13" t="s">
        <v>73</v>
      </c>
      <c r="AY967" s="165" t="s">
        <v>131</v>
      </c>
    </row>
    <row r="968" spans="2:51" s="13" customFormat="1" ht="11.25">
      <c r="B968" s="163"/>
      <c r="D968" s="164" t="s">
        <v>143</v>
      </c>
      <c r="E968" s="165" t="s">
        <v>3</v>
      </c>
      <c r="F968" s="166" t="s">
        <v>192</v>
      </c>
      <c r="H968" s="165" t="s">
        <v>3</v>
      </c>
      <c r="I968" s="167"/>
      <c r="L968" s="163"/>
      <c r="M968" s="168"/>
      <c r="N968" s="169"/>
      <c r="O968" s="169"/>
      <c r="P968" s="169"/>
      <c r="Q968" s="169"/>
      <c r="R968" s="169"/>
      <c r="S968" s="169"/>
      <c r="T968" s="170"/>
      <c r="AT968" s="165" t="s">
        <v>143</v>
      </c>
      <c r="AU968" s="165" t="s">
        <v>86</v>
      </c>
      <c r="AV968" s="13" t="s">
        <v>80</v>
      </c>
      <c r="AW968" s="13" t="s">
        <v>34</v>
      </c>
      <c r="AX968" s="13" t="s">
        <v>73</v>
      </c>
      <c r="AY968" s="165" t="s">
        <v>131</v>
      </c>
    </row>
    <row r="969" spans="2:51" s="14" customFormat="1" ht="11.25">
      <c r="B969" s="171"/>
      <c r="D969" s="164" t="s">
        <v>143</v>
      </c>
      <c r="E969" s="172" t="s">
        <v>3</v>
      </c>
      <c r="F969" s="173" t="s">
        <v>219</v>
      </c>
      <c r="H969" s="174">
        <v>17.28</v>
      </c>
      <c r="I969" s="175"/>
      <c r="L969" s="171"/>
      <c r="M969" s="176"/>
      <c r="N969" s="177"/>
      <c r="O969" s="177"/>
      <c r="P969" s="177"/>
      <c r="Q969" s="177"/>
      <c r="R969" s="177"/>
      <c r="S969" s="177"/>
      <c r="T969" s="178"/>
      <c r="AT969" s="172" t="s">
        <v>143</v>
      </c>
      <c r="AU969" s="172" t="s">
        <v>86</v>
      </c>
      <c r="AV969" s="14" t="s">
        <v>86</v>
      </c>
      <c r="AW969" s="14" t="s">
        <v>34</v>
      </c>
      <c r="AX969" s="14" t="s">
        <v>73</v>
      </c>
      <c r="AY969" s="172" t="s">
        <v>131</v>
      </c>
    </row>
    <row r="970" spans="2:51" s="14" customFormat="1" ht="11.25">
      <c r="B970" s="171"/>
      <c r="D970" s="164" t="s">
        <v>143</v>
      </c>
      <c r="E970" s="172" t="s">
        <v>3</v>
      </c>
      <c r="F970" s="173" t="s">
        <v>220</v>
      </c>
      <c r="H970" s="174">
        <v>1.28</v>
      </c>
      <c r="I970" s="175"/>
      <c r="L970" s="171"/>
      <c r="M970" s="176"/>
      <c r="N970" s="177"/>
      <c r="O970" s="177"/>
      <c r="P970" s="177"/>
      <c r="Q970" s="177"/>
      <c r="R970" s="177"/>
      <c r="S970" s="177"/>
      <c r="T970" s="178"/>
      <c r="AT970" s="172" t="s">
        <v>143</v>
      </c>
      <c r="AU970" s="172" t="s">
        <v>86</v>
      </c>
      <c r="AV970" s="14" t="s">
        <v>86</v>
      </c>
      <c r="AW970" s="14" t="s">
        <v>34</v>
      </c>
      <c r="AX970" s="14" t="s">
        <v>73</v>
      </c>
      <c r="AY970" s="172" t="s">
        <v>131</v>
      </c>
    </row>
    <row r="971" spans="2:51" s="14" customFormat="1" ht="11.25">
      <c r="B971" s="171"/>
      <c r="D971" s="164" t="s">
        <v>143</v>
      </c>
      <c r="E971" s="172" t="s">
        <v>3</v>
      </c>
      <c r="F971" s="173" t="s">
        <v>221</v>
      </c>
      <c r="H971" s="174">
        <v>2.08</v>
      </c>
      <c r="I971" s="175"/>
      <c r="L971" s="171"/>
      <c r="M971" s="176"/>
      <c r="N971" s="177"/>
      <c r="O971" s="177"/>
      <c r="P971" s="177"/>
      <c r="Q971" s="177"/>
      <c r="R971" s="177"/>
      <c r="S971" s="177"/>
      <c r="T971" s="178"/>
      <c r="AT971" s="172" t="s">
        <v>143</v>
      </c>
      <c r="AU971" s="172" t="s">
        <v>86</v>
      </c>
      <c r="AV971" s="14" t="s">
        <v>86</v>
      </c>
      <c r="AW971" s="14" t="s">
        <v>34</v>
      </c>
      <c r="AX971" s="14" t="s">
        <v>73</v>
      </c>
      <c r="AY971" s="172" t="s">
        <v>131</v>
      </c>
    </row>
    <row r="972" spans="2:51" s="14" customFormat="1" ht="11.25">
      <c r="B972" s="171"/>
      <c r="D972" s="164" t="s">
        <v>143</v>
      </c>
      <c r="E972" s="172" t="s">
        <v>3</v>
      </c>
      <c r="F972" s="173" t="s">
        <v>222</v>
      </c>
      <c r="H972" s="174">
        <v>1.2</v>
      </c>
      <c r="I972" s="175"/>
      <c r="L972" s="171"/>
      <c r="M972" s="176"/>
      <c r="N972" s="177"/>
      <c r="O972" s="177"/>
      <c r="P972" s="177"/>
      <c r="Q972" s="177"/>
      <c r="R972" s="177"/>
      <c r="S972" s="177"/>
      <c r="T972" s="178"/>
      <c r="AT972" s="172" t="s">
        <v>143</v>
      </c>
      <c r="AU972" s="172" t="s">
        <v>86</v>
      </c>
      <c r="AV972" s="14" t="s">
        <v>86</v>
      </c>
      <c r="AW972" s="14" t="s">
        <v>34</v>
      </c>
      <c r="AX972" s="14" t="s">
        <v>73</v>
      </c>
      <c r="AY972" s="172" t="s">
        <v>131</v>
      </c>
    </row>
    <row r="973" spans="2:51" s="14" customFormat="1" ht="11.25">
      <c r="B973" s="171"/>
      <c r="D973" s="164" t="s">
        <v>143</v>
      </c>
      <c r="E973" s="172" t="s">
        <v>3</v>
      </c>
      <c r="F973" s="173" t="s">
        <v>223</v>
      </c>
      <c r="H973" s="174">
        <v>3.76</v>
      </c>
      <c r="I973" s="175"/>
      <c r="L973" s="171"/>
      <c r="M973" s="176"/>
      <c r="N973" s="177"/>
      <c r="O973" s="177"/>
      <c r="P973" s="177"/>
      <c r="Q973" s="177"/>
      <c r="R973" s="177"/>
      <c r="S973" s="177"/>
      <c r="T973" s="178"/>
      <c r="AT973" s="172" t="s">
        <v>143</v>
      </c>
      <c r="AU973" s="172" t="s">
        <v>86</v>
      </c>
      <c r="AV973" s="14" t="s">
        <v>86</v>
      </c>
      <c r="AW973" s="14" t="s">
        <v>34</v>
      </c>
      <c r="AX973" s="14" t="s">
        <v>73</v>
      </c>
      <c r="AY973" s="172" t="s">
        <v>131</v>
      </c>
    </row>
    <row r="974" spans="2:51" s="14" customFormat="1" ht="11.25">
      <c r="B974" s="171"/>
      <c r="D974" s="164" t="s">
        <v>143</v>
      </c>
      <c r="E974" s="172" t="s">
        <v>3</v>
      </c>
      <c r="F974" s="173" t="s">
        <v>224</v>
      </c>
      <c r="H974" s="174">
        <v>4.56</v>
      </c>
      <c r="I974" s="175"/>
      <c r="L974" s="171"/>
      <c r="M974" s="176"/>
      <c r="N974" s="177"/>
      <c r="O974" s="177"/>
      <c r="P974" s="177"/>
      <c r="Q974" s="177"/>
      <c r="R974" s="177"/>
      <c r="S974" s="177"/>
      <c r="T974" s="178"/>
      <c r="AT974" s="172" t="s">
        <v>143</v>
      </c>
      <c r="AU974" s="172" t="s">
        <v>86</v>
      </c>
      <c r="AV974" s="14" t="s">
        <v>86</v>
      </c>
      <c r="AW974" s="14" t="s">
        <v>34</v>
      </c>
      <c r="AX974" s="14" t="s">
        <v>73</v>
      </c>
      <c r="AY974" s="172" t="s">
        <v>131</v>
      </c>
    </row>
    <row r="975" spans="2:51" s="14" customFormat="1" ht="11.25">
      <c r="B975" s="171"/>
      <c r="D975" s="164" t="s">
        <v>143</v>
      </c>
      <c r="E975" s="172" t="s">
        <v>3</v>
      </c>
      <c r="F975" s="173" t="s">
        <v>225</v>
      </c>
      <c r="H975" s="174">
        <v>2.44</v>
      </c>
      <c r="I975" s="175"/>
      <c r="L975" s="171"/>
      <c r="M975" s="176"/>
      <c r="N975" s="177"/>
      <c r="O975" s="177"/>
      <c r="P975" s="177"/>
      <c r="Q975" s="177"/>
      <c r="R975" s="177"/>
      <c r="S975" s="177"/>
      <c r="T975" s="178"/>
      <c r="AT975" s="172" t="s">
        <v>143</v>
      </c>
      <c r="AU975" s="172" t="s">
        <v>86</v>
      </c>
      <c r="AV975" s="14" t="s">
        <v>86</v>
      </c>
      <c r="AW975" s="14" t="s">
        <v>34</v>
      </c>
      <c r="AX975" s="14" t="s">
        <v>73</v>
      </c>
      <c r="AY975" s="172" t="s">
        <v>131</v>
      </c>
    </row>
    <row r="976" spans="2:51" s="14" customFormat="1" ht="11.25">
      <c r="B976" s="171"/>
      <c r="D976" s="164" t="s">
        <v>143</v>
      </c>
      <c r="E976" s="172" t="s">
        <v>3</v>
      </c>
      <c r="F976" s="173" t="s">
        <v>226</v>
      </c>
      <c r="H976" s="174">
        <v>2.12</v>
      </c>
      <c r="I976" s="175"/>
      <c r="L976" s="171"/>
      <c r="M976" s="176"/>
      <c r="N976" s="177"/>
      <c r="O976" s="177"/>
      <c r="P976" s="177"/>
      <c r="Q976" s="177"/>
      <c r="R976" s="177"/>
      <c r="S976" s="177"/>
      <c r="T976" s="178"/>
      <c r="AT976" s="172" t="s">
        <v>143</v>
      </c>
      <c r="AU976" s="172" t="s">
        <v>86</v>
      </c>
      <c r="AV976" s="14" t="s">
        <v>86</v>
      </c>
      <c r="AW976" s="14" t="s">
        <v>34</v>
      </c>
      <c r="AX976" s="14" t="s">
        <v>73</v>
      </c>
      <c r="AY976" s="172" t="s">
        <v>131</v>
      </c>
    </row>
    <row r="977" spans="2:51" s="14" customFormat="1" ht="11.25">
      <c r="B977" s="171"/>
      <c r="D977" s="164" t="s">
        <v>143</v>
      </c>
      <c r="E977" s="172" t="s">
        <v>3</v>
      </c>
      <c r="F977" s="173" t="s">
        <v>227</v>
      </c>
      <c r="H977" s="174">
        <v>13.44</v>
      </c>
      <c r="I977" s="175"/>
      <c r="L977" s="171"/>
      <c r="M977" s="176"/>
      <c r="N977" s="177"/>
      <c r="O977" s="177"/>
      <c r="P977" s="177"/>
      <c r="Q977" s="177"/>
      <c r="R977" s="177"/>
      <c r="S977" s="177"/>
      <c r="T977" s="178"/>
      <c r="AT977" s="172" t="s">
        <v>143</v>
      </c>
      <c r="AU977" s="172" t="s">
        <v>86</v>
      </c>
      <c r="AV977" s="14" t="s">
        <v>86</v>
      </c>
      <c r="AW977" s="14" t="s">
        <v>34</v>
      </c>
      <c r="AX977" s="14" t="s">
        <v>73</v>
      </c>
      <c r="AY977" s="172" t="s">
        <v>131</v>
      </c>
    </row>
    <row r="978" spans="2:51" s="14" customFormat="1" ht="11.25">
      <c r="B978" s="171"/>
      <c r="D978" s="164" t="s">
        <v>143</v>
      </c>
      <c r="E978" s="172" t="s">
        <v>3</v>
      </c>
      <c r="F978" s="173" t="s">
        <v>228</v>
      </c>
      <c r="H978" s="174">
        <v>3.96</v>
      </c>
      <c r="I978" s="175"/>
      <c r="L978" s="171"/>
      <c r="M978" s="176"/>
      <c r="N978" s="177"/>
      <c r="O978" s="177"/>
      <c r="P978" s="177"/>
      <c r="Q978" s="177"/>
      <c r="R978" s="177"/>
      <c r="S978" s="177"/>
      <c r="T978" s="178"/>
      <c r="AT978" s="172" t="s">
        <v>143</v>
      </c>
      <c r="AU978" s="172" t="s">
        <v>86</v>
      </c>
      <c r="AV978" s="14" t="s">
        <v>86</v>
      </c>
      <c r="AW978" s="14" t="s">
        <v>34</v>
      </c>
      <c r="AX978" s="14" t="s">
        <v>73</v>
      </c>
      <c r="AY978" s="172" t="s">
        <v>131</v>
      </c>
    </row>
    <row r="979" spans="2:51" s="14" customFormat="1" ht="11.25">
      <c r="B979" s="171"/>
      <c r="D979" s="164" t="s">
        <v>143</v>
      </c>
      <c r="E979" s="172" t="s">
        <v>3</v>
      </c>
      <c r="F979" s="173" t="s">
        <v>229</v>
      </c>
      <c r="H979" s="174">
        <v>3.12</v>
      </c>
      <c r="I979" s="175"/>
      <c r="L979" s="171"/>
      <c r="M979" s="176"/>
      <c r="N979" s="177"/>
      <c r="O979" s="177"/>
      <c r="P979" s="177"/>
      <c r="Q979" s="177"/>
      <c r="R979" s="177"/>
      <c r="S979" s="177"/>
      <c r="T979" s="178"/>
      <c r="AT979" s="172" t="s">
        <v>143</v>
      </c>
      <c r="AU979" s="172" t="s">
        <v>86</v>
      </c>
      <c r="AV979" s="14" t="s">
        <v>86</v>
      </c>
      <c r="AW979" s="14" t="s">
        <v>34</v>
      </c>
      <c r="AX979" s="14" t="s">
        <v>73</v>
      </c>
      <c r="AY979" s="172" t="s">
        <v>131</v>
      </c>
    </row>
    <row r="980" spans="2:51" s="15" customFormat="1" ht="11.25">
      <c r="B980" s="179"/>
      <c r="D980" s="164" t="s">
        <v>143</v>
      </c>
      <c r="E980" s="180" t="s">
        <v>3</v>
      </c>
      <c r="F980" s="181" t="s">
        <v>154</v>
      </c>
      <c r="H980" s="182">
        <v>55.239999999999995</v>
      </c>
      <c r="I980" s="183"/>
      <c r="L980" s="179"/>
      <c r="M980" s="184"/>
      <c r="N980" s="185"/>
      <c r="O980" s="185"/>
      <c r="P980" s="185"/>
      <c r="Q980" s="185"/>
      <c r="R980" s="185"/>
      <c r="S980" s="185"/>
      <c r="T980" s="186"/>
      <c r="AT980" s="180" t="s">
        <v>143</v>
      </c>
      <c r="AU980" s="180" t="s">
        <v>86</v>
      </c>
      <c r="AV980" s="15" t="s">
        <v>132</v>
      </c>
      <c r="AW980" s="15" t="s">
        <v>34</v>
      </c>
      <c r="AX980" s="15" t="s">
        <v>73</v>
      </c>
      <c r="AY980" s="180" t="s">
        <v>131</v>
      </c>
    </row>
    <row r="981" spans="2:51" s="13" customFormat="1" ht="11.25">
      <c r="B981" s="163"/>
      <c r="D981" s="164" t="s">
        <v>143</v>
      </c>
      <c r="E981" s="165" t="s">
        <v>3</v>
      </c>
      <c r="F981" s="166" t="s">
        <v>144</v>
      </c>
      <c r="H981" s="165" t="s">
        <v>3</v>
      </c>
      <c r="I981" s="167"/>
      <c r="L981" s="163"/>
      <c r="M981" s="168"/>
      <c r="N981" s="169"/>
      <c r="O981" s="169"/>
      <c r="P981" s="169"/>
      <c r="Q981" s="169"/>
      <c r="R981" s="169"/>
      <c r="S981" s="169"/>
      <c r="T981" s="170"/>
      <c r="AT981" s="165" t="s">
        <v>143</v>
      </c>
      <c r="AU981" s="165" t="s">
        <v>86</v>
      </c>
      <c r="AV981" s="13" t="s">
        <v>80</v>
      </c>
      <c r="AW981" s="13" t="s">
        <v>34</v>
      </c>
      <c r="AX981" s="13" t="s">
        <v>73</v>
      </c>
      <c r="AY981" s="165" t="s">
        <v>131</v>
      </c>
    </row>
    <row r="982" spans="2:51" s="13" customFormat="1" ht="11.25">
      <c r="B982" s="163"/>
      <c r="D982" s="164" t="s">
        <v>143</v>
      </c>
      <c r="E982" s="165" t="s">
        <v>3</v>
      </c>
      <c r="F982" s="166" t="s">
        <v>598</v>
      </c>
      <c r="H982" s="165" t="s">
        <v>3</v>
      </c>
      <c r="I982" s="167"/>
      <c r="L982" s="163"/>
      <c r="M982" s="168"/>
      <c r="N982" s="169"/>
      <c r="O982" s="169"/>
      <c r="P982" s="169"/>
      <c r="Q982" s="169"/>
      <c r="R982" s="169"/>
      <c r="S982" s="169"/>
      <c r="T982" s="170"/>
      <c r="AT982" s="165" t="s">
        <v>143</v>
      </c>
      <c r="AU982" s="165" t="s">
        <v>86</v>
      </c>
      <c r="AV982" s="13" t="s">
        <v>80</v>
      </c>
      <c r="AW982" s="13" t="s">
        <v>34</v>
      </c>
      <c r="AX982" s="13" t="s">
        <v>73</v>
      </c>
      <c r="AY982" s="165" t="s">
        <v>131</v>
      </c>
    </row>
    <row r="983" spans="2:51" s="13" customFormat="1" ht="11.25">
      <c r="B983" s="163"/>
      <c r="D983" s="164" t="s">
        <v>143</v>
      </c>
      <c r="E983" s="165" t="s">
        <v>3</v>
      </c>
      <c r="F983" s="166" t="s">
        <v>230</v>
      </c>
      <c r="H983" s="165" t="s">
        <v>3</v>
      </c>
      <c r="I983" s="167"/>
      <c r="L983" s="163"/>
      <c r="M983" s="168"/>
      <c r="N983" s="169"/>
      <c r="O983" s="169"/>
      <c r="P983" s="169"/>
      <c r="Q983" s="169"/>
      <c r="R983" s="169"/>
      <c r="S983" s="169"/>
      <c r="T983" s="170"/>
      <c r="AT983" s="165" t="s">
        <v>143</v>
      </c>
      <c r="AU983" s="165" t="s">
        <v>86</v>
      </c>
      <c r="AV983" s="13" t="s">
        <v>80</v>
      </c>
      <c r="AW983" s="13" t="s">
        <v>34</v>
      </c>
      <c r="AX983" s="13" t="s">
        <v>73</v>
      </c>
      <c r="AY983" s="165" t="s">
        <v>131</v>
      </c>
    </row>
    <row r="984" spans="2:51" s="14" customFormat="1" ht="11.25">
      <c r="B984" s="171"/>
      <c r="D984" s="164" t="s">
        <v>143</v>
      </c>
      <c r="E984" s="172" t="s">
        <v>3</v>
      </c>
      <c r="F984" s="173" t="s">
        <v>231</v>
      </c>
      <c r="H984" s="174">
        <v>13.6</v>
      </c>
      <c r="I984" s="175"/>
      <c r="L984" s="171"/>
      <c r="M984" s="176"/>
      <c r="N984" s="177"/>
      <c r="O984" s="177"/>
      <c r="P984" s="177"/>
      <c r="Q984" s="177"/>
      <c r="R984" s="177"/>
      <c r="S984" s="177"/>
      <c r="T984" s="178"/>
      <c r="AT984" s="172" t="s">
        <v>143</v>
      </c>
      <c r="AU984" s="172" t="s">
        <v>86</v>
      </c>
      <c r="AV984" s="14" t="s">
        <v>86</v>
      </c>
      <c r="AW984" s="14" t="s">
        <v>34</v>
      </c>
      <c r="AX984" s="14" t="s">
        <v>73</v>
      </c>
      <c r="AY984" s="172" t="s">
        <v>131</v>
      </c>
    </row>
    <row r="985" spans="2:51" s="14" customFormat="1" ht="11.25">
      <c r="B985" s="171"/>
      <c r="D985" s="164" t="s">
        <v>143</v>
      </c>
      <c r="E985" s="172" t="s">
        <v>3</v>
      </c>
      <c r="F985" s="173" t="s">
        <v>232</v>
      </c>
      <c r="H985" s="174">
        <v>12.4</v>
      </c>
      <c r="I985" s="175"/>
      <c r="L985" s="171"/>
      <c r="M985" s="176"/>
      <c r="N985" s="177"/>
      <c r="O985" s="177"/>
      <c r="P985" s="177"/>
      <c r="Q985" s="177"/>
      <c r="R985" s="177"/>
      <c r="S985" s="177"/>
      <c r="T985" s="178"/>
      <c r="AT985" s="172" t="s">
        <v>143</v>
      </c>
      <c r="AU985" s="172" t="s">
        <v>86</v>
      </c>
      <c r="AV985" s="14" t="s">
        <v>86</v>
      </c>
      <c r="AW985" s="14" t="s">
        <v>34</v>
      </c>
      <c r="AX985" s="14" t="s">
        <v>73</v>
      </c>
      <c r="AY985" s="172" t="s">
        <v>131</v>
      </c>
    </row>
    <row r="986" spans="2:51" s="14" customFormat="1" ht="11.25">
      <c r="B986" s="171"/>
      <c r="D986" s="164" t="s">
        <v>143</v>
      </c>
      <c r="E986" s="172" t="s">
        <v>3</v>
      </c>
      <c r="F986" s="173" t="s">
        <v>233</v>
      </c>
      <c r="H986" s="174">
        <v>3.1</v>
      </c>
      <c r="I986" s="175"/>
      <c r="L986" s="171"/>
      <c r="M986" s="176"/>
      <c r="N986" s="177"/>
      <c r="O986" s="177"/>
      <c r="P986" s="177"/>
      <c r="Q986" s="177"/>
      <c r="R986" s="177"/>
      <c r="S986" s="177"/>
      <c r="T986" s="178"/>
      <c r="AT986" s="172" t="s">
        <v>143</v>
      </c>
      <c r="AU986" s="172" t="s">
        <v>86</v>
      </c>
      <c r="AV986" s="14" t="s">
        <v>86</v>
      </c>
      <c r="AW986" s="14" t="s">
        <v>34</v>
      </c>
      <c r="AX986" s="14" t="s">
        <v>73</v>
      </c>
      <c r="AY986" s="172" t="s">
        <v>131</v>
      </c>
    </row>
    <row r="987" spans="2:51" s="14" customFormat="1" ht="11.25">
      <c r="B987" s="171"/>
      <c r="D987" s="164" t="s">
        <v>143</v>
      </c>
      <c r="E987" s="172" t="s">
        <v>3</v>
      </c>
      <c r="F987" s="173" t="s">
        <v>234</v>
      </c>
      <c r="H987" s="174">
        <v>5.6</v>
      </c>
      <c r="I987" s="175"/>
      <c r="L987" s="171"/>
      <c r="M987" s="176"/>
      <c r="N987" s="177"/>
      <c r="O987" s="177"/>
      <c r="P987" s="177"/>
      <c r="Q987" s="177"/>
      <c r="R987" s="177"/>
      <c r="S987" s="177"/>
      <c r="T987" s="178"/>
      <c r="AT987" s="172" t="s">
        <v>143</v>
      </c>
      <c r="AU987" s="172" t="s">
        <v>86</v>
      </c>
      <c r="AV987" s="14" t="s">
        <v>86</v>
      </c>
      <c r="AW987" s="14" t="s">
        <v>34</v>
      </c>
      <c r="AX987" s="14" t="s">
        <v>73</v>
      </c>
      <c r="AY987" s="172" t="s">
        <v>131</v>
      </c>
    </row>
    <row r="988" spans="2:51" s="14" customFormat="1" ht="11.25">
      <c r="B988" s="171"/>
      <c r="D988" s="164" t="s">
        <v>143</v>
      </c>
      <c r="E988" s="172" t="s">
        <v>3</v>
      </c>
      <c r="F988" s="173" t="s">
        <v>235</v>
      </c>
      <c r="H988" s="174">
        <v>5.2</v>
      </c>
      <c r="I988" s="175"/>
      <c r="L988" s="171"/>
      <c r="M988" s="176"/>
      <c r="N988" s="177"/>
      <c r="O988" s="177"/>
      <c r="P988" s="177"/>
      <c r="Q988" s="177"/>
      <c r="R988" s="177"/>
      <c r="S988" s="177"/>
      <c r="T988" s="178"/>
      <c r="AT988" s="172" t="s">
        <v>143</v>
      </c>
      <c r="AU988" s="172" t="s">
        <v>86</v>
      </c>
      <c r="AV988" s="14" t="s">
        <v>86</v>
      </c>
      <c r="AW988" s="14" t="s">
        <v>34</v>
      </c>
      <c r="AX988" s="14" t="s">
        <v>73</v>
      </c>
      <c r="AY988" s="172" t="s">
        <v>131</v>
      </c>
    </row>
    <row r="989" spans="2:51" s="14" customFormat="1" ht="11.25">
      <c r="B989" s="171"/>
      <c r="D989" s="164" t="s">
        <v>143</v>
      </c>
      <c r="E989" s="172" t="s">
        <v>3</v>
      </c>
      <c r="F989" s="173" t="s">
        <v>236</v>
      </c>
      <c r="H989" s="174">
        <v>2.26</v>
      </c>
      <c r="I989" s="175"/>
      <c r="L989" s="171"/>
      <c r="M989" s="176"/>
      <c r="N989" s="177"/>
      <c r="O989" s="177"/>
      <c r="P989" s="177"/>
      <c r="Q989" s="177"/>
      <c r="R989" s="177"/>
      <c r="S989" s="177"/>
      <c r="T989" s="178"/>
      <c r="AT989" s="172" t="s">
        <v>143</v>
      </c>
      <c r="AU989" s="172" t="s">
        <v>86</v>
      </c>
      <c r="AV989" s="14" t="s">
        <v>86</v>
      </c>
      <c r="AW989" s="14" t="s">
        <v>34</v>
      </c>
      <c r="AX989" s="14" t="s">
        <v>73</v>
      </c>
      <c r="AY989" s="172" t="s">
        <v>131</v>
      </c>
    </row>
    <row r="990" spans="2:51" s="14" customFormat="1" ht="11.25">
      <c r="B990" s="171"/>
      <c r="D990" s="164" t="s">
        <v>143</v>
      </c>
      <c r="E990" s="172" t="s">
        <v>3</v>
      </c>
      <c r="F990" s="173" t="s">
        <v>237</v>
      </c>
      <c r="H990" s="174">
        <v>3.55</v>
      </c>
      <c r="I990" s="175"/>
      <c r="L990" s="171"/>
      <c r="M990" s="176"/>
      <c r="N990" s="177"/>
      <c r="O990" s="177"/>
      <c r="P990" s="177"/>
      <c r="Q990" s="177"/>
      <c r="R990" s="177"/>
      <c r="S990" s="177"/>
      <c r="T990" s="178"/>
      <c r="AT990" s="172" t="s">
        <v>143</v>
      </c>
      <c r="AU990" s="172" t="s">
        <v>86</v>
      </c>
      <c r="AV990" s="14" t="s">
        <v>86</v>
      </c>
      <c r="AW990" s="14" t="s">
        <v>34</v>
      </c>
      <c r="AX990" s="14" t="s">
        <v>73</v>
      </c>
      <c r="AY990" s="172" t="s">
        <v>131</v>
      </c>
    </row>
    <row r="991" spans="2:51" s="14" customFormat="1" ht="11.25">
      <c r="B991" s="171"/>
      <c r="D991" s="164" t="s">
        <v>143</v>
      </c>
      <c r="E991" s="172" t="s">
        <v>3</v>
      </c>
      <c r="F991" s="173" t="s">
        <v>238</v>
      </c>
      <c r="H991" s="174">
        <v>3.3</v>
      </c>
      <c r="I991" s="175"/>
      <c r="L991" s="171"/>
      <c r="M991" s="176"/>
      <c r="N991" s="177"/>
      <c r="O991" s="177"/>
      <c r="P991" s="177"/>
      <c r="Q991" s="177"/>
      <c r="R991" s="177"/>
      <c r="S991" s="177"/>
      <c r="T991" s="178"/>
      <c r="AT991" s="172" t="s">
        <v>143</v>
      </c>
      <c r="AU991" s="172" t="s">
        <v>86</v>
      </c>
      <c r="AV991" s="14" t="s">
        <v>86</v>
      </c>
      <c r="AW991" s="14" t="s">
        <v>34</v>
      </c>
      <c r="AX991" s="14" t="s">
        <v>73</v>
      </c>
      <c r="AY991" s="172" t="s">
        <v>131</v>
      </c>
    </row>
    <row r="992" spans="2:51" s="14" customFormat="1" ht="11.25">
      <c r="B992" s="171"/>
      <c r="D992" s="164" t="s">
        <v>143</v>
      </c>
      <c r="E992" s="172" t="s">
        <v>3</v>
      </c>
      <c r="F992" s="173" t="s">
        <v>239</v>
      </c>
      <c r="H992" s="174">
        <v>5.77</v>
      </c>
      <c r="I992" s="175"/>
      <c r="L992" s="171"/>
      <c r="M992" s="176"/>
      <c r="N992" s="177"/>
      <c r="O992" s="177"/>
      <c r="P992" s="177"/>
      <c r="Q992" s="177"/>
      <c r="R992" s="177"/>
      <c r="S992" s="177"/>
      <c r="T992" s="178"/>
      <c r="AT992" s="172" t="s">
        <v>143</v>
      </c>
      <c r="AU992" s="172" t="s">
        <v>86</v>
      </c>
      <c r="AV992" s="14" t="s">
        <v>86</v>
      </c>
      <c r="AW992" s="14" t="s">
        <v>34</v>
      </c>
      <c r="AX992" s="14" t="s">
        <v>73</v>
      </c>
      <c r="AY992" s="172" t="s">
        <v>131</v>
      </c>
    </row>
    <row r="993" spans="2:51" s="14" customFormat="1" ht="11.25">
      <c r="B993" s="171"/>
      <c r="D993" s="164" t="s">
        <v>143</v>
      </c>
      <c r="E993" s="172" t="s">
        <v>3</v>
      </c>
      <c r="F993" s="173" t="s">
        <v>240</v>
      </c>
      <c r="H993" s="174">
        <v>4.6</v>
      </c>
      <c r="I993" s="175"/>
      <c r="L993" s="171"/>
      <c r="M993" s="176"/>
      <c r="N993" s="177"/>
      <c r="O993" s="177"/>
      <c r="P993" s="177"/>
      <c r="Q993" s="177"/>
      <c r="R993" s="177"/>
      <c r="S993" s="177"/>
      <c r="T993" s="178"/>
      <c r="AT993" s="172" t="s">
        <v>143</v>
      </c>
      <c r="AU993" s="172" t="s">
        <v>86</v>
      </c>
      <c r="AV993" s="14" t="s">
        <v>86</v>
      </c>
      <c r="AW993" s="14" t="s">
        <v>34</v>
      </c>
      <c r="AX993" s="14" t="s">
        <v>73</v>
      </c>
      <c r="AY993" s="172" t="s">
        <v>131</v>
      </c>
    </row>
    <row r="994" spans="2:51" s="14" customFormat="1" ht="11.25">
      <c r="B994" s="171"/>
      <c r="D994" s="164" t="s">
        <v>143</v>
      </c>
      <c r="E994" s="172" t="s">
        <v>3</v>
      </c>
      <c r="F994" s="173" t="s">
        <v>241</v>
      </c>
      <c r="H994" s="174">
        <v>5.71</v>
      </c>
      <c r="I994" s="175"/>
      <c r="L994" s="171"/>
      <c r="M994" s="176"/>
      <c r="N994" s="177"/>
      <c r="O994" s="177"/>
      <c r="P994" s="177"/>
      <c r="Q994" s="177"/>
      <c r="R994" s="177"/>
      <c r="S994" s="177"/>
      <c r="T994" s="178"/>
      <c r="AT994" s="172" t="s">
        <v>143</v>
      </c>
      <c r="AU994" s="172" t="s">
        <v>86</v>
      </c>
      <c r="AV994" s="14" t="s">
        <v>86</v>
      </c>
      <c r="AW994" s="14" t="s">
        <v>34</v>
      </c>
      <c r="AX994" s="14" t="s">
        <v>73</v>
      </c>
      <c r="AY994" s="172" t="s">
        <v>131</v>
      </c>
    </row>
    <row r="995" spans="2:51" s="14" customFormat="1" ht="11.25">
      <c r="B995" s="171"/>
      <c r="D995" s="164" t="s">
        <v>143</v>
      </c>
      <c r="E995" s="172" t="s">
        <v>3</v>
      </c>
      <c r="F995" s="173" t="s">
        <v>239</v>
      </c>
      <c r="H995" s="174">
        <v>5.77</v>
      </c>
      <c r="I995" s="175"/>
      <c r="L995" s="171"/>
      <c r="M995" s="176"/>
      <c r="N995" s="177"/>
      <c r="O995" s="177"/>
      <c r="P995" s="177"/>
      <c r="Q995" s="177"/>
      <c r="R995" s="177"/>
      <c r="S995" s="177"/>
      <c r="T995" s="178"/>
      <c r="AT995" s="172" t="s">
        <v>143</v>
      </c>
      <c r="AU995" s="172" t="s">
        <v>86</v>
      </c>
      <c r="AV995" s="14" t="s">
        <v>86</v>
      </c>
      <c r="AW995" s="14" t="s">
        <v>34</v>
      </c>
      <c r="AX995" s="14" t="s">
        <v>73</v>
      </c>
      <c r="AY995" s="172" t="s">
        <v>131</v>
      </c>
    </row>
    <row r="996" spans="2:51" s="14" customFormat="1" ht="11.25">
      <c r="B996" s="171"/>
      <c r="D996" s="164" t="s">
        <v>143</v>
      </c>
      <c r="E996" s="172" t="s">
        <v>3</v>
      </c>
      <c r="F996" s="173" t="s">
        <v>242</v>
      </c>
      <c r="H996" s="174">
        <v>2.8</v>
      </c>
      <c r="I996" s="175"/>
      <c r="L996" s="171"/>
      <c r="M996" s="176"/>
      <c r="N996" s="177"/>
      <c r="O996" s="177"/>
      <c r="P996" s="177"/>
      <c r="Q996" s="177"/>
      <c r="R996" s="177"/>
      <c r="S996" s="177"/>
      <c r="T996" s="178"/>
      <c r="AT996" s="172" t="s">
        <v>143</v>
      </c>
      <c r="AU996" s="172" t="s">
        <v>86</v>
      </c>
      <c r="AV996" s="14" t="s">
        <v>86</v>
      </c>
      <c r="AW996" s="14" t="s">
        <v>34</v>
      </c>
      <c r="AX996" s="14" t="s">
        <v>73</v>
      </c>
      <c r="AY996" s="172" t="s">
        <v>131</v>
      </c>
    </row>
    <row r="997" spans="2:51" s="14" customFormat="1" ht="11.25">
      <c r="B997" s="171"/>
      <c r="D997" s="164" t="s">
        <v>143</v>
      </c>
      <c r="E997" s="172" t="s">
        <v>3</v>
      </c>
      <c r="F997" s="173" t="s">
        <v>243</v>
      </c>
      <c r="H997" s="174">
        <v>3.04</v>
      </c>
      <c r="I997" s="175"/>
      <c r="L997" s="171"/>
      <c r="M997" s="176"/>
      <c r="N997" s="177"/>
      <c r="O997" s="177"/>
      <c r="P997" s="177"/>
      <c r="Q997" s="177"/>
      <c r="R997" s="177"/>
      <c r="S997" s="177"/>
      <c r="T997" s="178"/>
      <c r="AT997" s="172" t="s">
        <v>143</v>
      </c>
      <c r="AU997" s="172" t="s">
        <v>86</v>
      </c>
      <c r="AV997" s="14" t="s">
        <v>86</v>
      </c>
      <c r="AW997" s="14" t="s">
        <v>34</v>
      </c>
      <c r="AX997" s="14" t="s">
        <v>73</v>
      </c>
      <c r="AY997" s="172" t="s">
        <v>131</v>
      </c>
    </row>
    <row r="998" spans="2:51" s="14" customFormat="1" ht="11.25">
      <c r="B998" s="171"/>
      <c r="D998" s="164" t="s">
        <v>143</v>
      </c>
      <c r="E998" s="172" t="s">
        <v>3</v>
      </c>
      <c r="F998" s="173" t="s">
        <v>244</v>
      </c>
      <c r="H998" s="174">
        <v>3.14</v>
      </c>
      <c r="I998" s="175"/>
      <c r="L998" s="171"/>
      <c r="M998" s="176"/>
      <c r="N998" s="177"/>
      <c r="O998" s="177"/>
      <c r="P998" s="177"/>
      <c r="Q998" s="177"/>
      <c r="R998" s="177"/>
      <c r="S998" s="177"/>
      <c r="T998" s="178"/>
      <c r="AT998" s="172" t="s">
        <v>143</v>
      </c>
      <c r="AU998" s="172" t="s">
        <v>86</v>
      </c>
      <c r="AV998" s="14" t="s">
        <v>86</v>
      </c>
      <c r="AW998" s="14" t="s">
        <v>34</v>
      </c>
      <c r="AX998" s="14" t="s">
        <v>73</v>
      </c>
      <c r="AY998" s="172" t="s">
        <v>131</v>
      </c>
    </row>
    <row r="999" spans="2:51" s="15" customFormat="1" ht="11.25">
      <c r="B999" s="179"/>
      <c r="D999" s="164" t="s">
        <v>143</v>
      </c>
      <c r="E999" s="180" t="s">
        <v>3</v>
      </c>
      <c r="F999" s="181" t="s">
        <v>154</v>
      </c>
      <c r="H999" s="182">
        <v>79.84</v>
      </c>
      <c r="I999" s="183"/>
      <c r="L999" s="179"/>
      <c r="M999" s="184"/>
      <c r="N999" s="185"/>
      <c r="O999" s="185"/>
      <c r="P999" s="185"/>
      <c r="Q999" s="185"/>
      <c r="R999" s="185"/>
      <c r="S999" s="185"/>
      <c r="T999" s="186"/>
      <c r="AT999" s="180" t="s">
        <v>143</v>
      </c>
      <c r="AU999" s="180" t="s">
        <v>86</v>
      </c>
      <c r="AV999" s="15" t="s">
        <v>132</v>
      </c>
      <c r="AW999" s="15" t="s">
        <v>34</v>
      </c>
      <c r="AX999" s="15" t="s">
        <v>73</v>
      </c>
      <c r="AY999" s="180" t="s">
        <v>131</v>
      </c>
    </row>
    <row r="1000" spans="2:51" s="13" customFormat="1" ht="11.25">
      <c r="B1000" s="163"/>
      <c r="D1000" s="164" t="s">
        <v>143</v>
      </c>
      <c r="E1000" s="165" t="s">
        <v>3</v>
      </c>
      <c r="F1000" s="166" t="s">
        <v>893</v>
      </c>
      <c r="H1000" s="165" t="s">
        <v>3</v>
      </c>
      <c r="I1000" s="167"/>
      <c r="L1000" s="163"/>
      <c r="M1000" s="168"/>
      <c r="N1000" s="169"/>
      <c r="O1000" s="169"/>
      <c r="P1000" s="169"/>
      <c r="Q1000" s="169"/>
      <c r="R1000" s="169"/>
      <c r="S1000" s="169"/>
      <c r="T1000" s="170"/>
      <c r="AT1000" s="165" t="s">
        <v>143</v>
      </c>
      <c r="AU1000" s="165" t="s">
        <v>86</v>
      </c>
      <c r="AV1000" s="13" t="s">
        <v>80</v>
      </c>
      <c r="AW1000" s="13" t="s">
        <v>34</v>
      </c>
      <c r="AX1000" s="13" t="s">
        <v>73</v>
      </c>
      <c r="AY1000" s="165" t="s">
        <v>131</v>
      </c>
    </row>
    <row r="1001" spans="2:51" s="13" customFormat="1" ht="11.25">
      <c r="B1001" s="163"/>
      <c r="D1001" s="164" t="s">
        <v>143</v>
      </c>
      <c r="E1001" s="165" t="s">
        <v>3</v>
      </c>
      <c r="F1001" s="166" t="s">
        <v>894</v>
      </c>
      <c r="H1001" s="165" t="s">
        <v>3</v>
      </c>
      <c r="I1001" s="167"/>
      <c r="L1001" s="163"/>
      <c r="M1001" s="168"/>
      <c r="N1001" s="169"/>
      <c r="O1001" s="169"/>
      <c r="P1001" s="169"/>
      <c r="Q1001" s="169"/>
      <c r="R1001" s="169"/>
      <c r="S1001" s="169"/>
      <c r="T1001" s="170"/>
      <c r="AT1001" s="165" t="s">
        <v>143</v>
      </c>
      <c r="AU1001" s="165" t="s">
        <v>86</v>
      </c>
      <c r="AV1001" s="13" t="s">
        <v>80</v>
      </c>
      <c r="AW1001" s="13" t="s">
        <v>34</v>
      </c>
      <c r="AX1001" s="13" t="s">
        <v>73</v>
      </c>
      <c r="AY1001" s="165" t="s">
        <v>131</v>
      </c>
    </row>
    <row r="1002" spans="2:51" s="14" customFormat="1" ht="11.25">
      <c r="B1002" s="171"/>
      <c r="D1002" s="164" t="s">
        <v>143</v>
      </c>
      <c r="E1002" s="172" t="s">
        <v>3</v>
      </c>
      <c r="F1002" s="173" t="s">
        <v>895</v>
      </c>
      <c r="H1002" s="174">
        <v>50</v>
      </c>
      <c r="I1002" s="175"/>
      <c r="L1002" s="171"/>
      <c r="M1002" s="176"/>
      <c r="N1002" s="177"/>
      <c r="O1002" s="177"/>
      <c r="P1002" s="177"/>
      <c r="Q1002" s="177"/>
      <c r="R1002" s="177"/>
      <c r="S1002" s="177"/>
      <c r="T1002" s="178"/>
      <c r="AT1002" s="172" t="s">
        <v>143</v>
      </c>
      <c r="AU1002" s="172" t="s">
        <v>86</v>
      </c>
      <c r="AV1002" s="14" t="s">
        <v>86</v>
      </c>
      <c r="AW1002" s="14" t="s">
        <v>34</v>
      </c>
      <c r="AX1002" s="14" t="s">
        <v>73</v>
      </c>
      <c r="AY1002" s="172" t="s">
        <v>131</v>
      </c>
    </row>
    <row r="1003" spans="2:51" s="15" customFormat="1" ht="11.25">
      <c r="B1003" s="179"/>
      <c r="D1003" s="164" t="s">
        <v>143</v>
      </c>
      <c r="E1003" s="180" t="s">
        <v>3</v>
      </c>
      <c r="F1003" s="181" t="s">
        <v>154</v>
      </c>
      <c r="H1003" s="182">
        <v>50</v>
      </c>
      <c r="I1003" s="183"/>
      <c r="L1003" s="179"/>
      <c r="M1003" s="184"/>
      <c r="N1003" s="185"/>
      <c r="O1003" s="185"/>
      <c r="P1003" s="185"/>
      <c r="Q1003" s="185"/>
      <c r="R1003" s="185"/>
      <c r="S1003" s="185"/>
      <c r="T1003" s="186"/>
      <c r="AT1003" s="180" t="s">
        <v>143</v>
      </c>
      <c r="AU1003" s="180" t="s">
        <v>86</v>
      </c>
      <c r="AV1003" s="15" t="s">
        <v>132</v>
      </c>
      <c r="AW1003" s="15" t="s">
        <v>34</v>
      </c>
      <c r="AX1003" s="15" t="s">
        <v>73</v>
      </c>
      <c r="AY1003" s="180" t="s">
        <v>131</v>
      </c>
    </row>
    <row r="1004" spans="2:51" s="16" customFormat="1" ht="11.25">
      <c r="B1004" s="187"/>
      <c r="D1004" s="164" t="s">
        <v>143</v>
      </c>
      <c r="E1004" s="188" t="s">
        <v>3</v>
      </c>
      <c r="F1004" s="189" t="s">
        <v>159</v>
      </c>
      <c r="H1004" s="190">
        <v>185.07999999999996</v>
      </c>
      <c r="I1004" s="191"/>
      <c r="L1004" s="187"/>
      <c r="M1004" s="192"/>
      <c r="N1004" s="193"/>
      <c r="O1004" s="193"/>
      <c r="P1004" s="193"/>
      <c r="Q1004" s="193"/>
      <c r="R1004" s="193"/>
      <c r="S1004" s="193"/>
      <c r="T1004" s="194"/>
      <c r="AT1004" s="188" t="s">
        <v>143</v>
      </c>
      <c r="AU1004" s="188" t="s">
        <v>86</v>
      </c>
      <c r="AV1004" s="16" t="s">
        <v>139</v>
      </c>
      <c r="AW1004" s="16" t="s">
        <v>34</v>
      </c>
      <c r="AX1004" s="16" t="s">
        <v>80</v>
      </c>
      <c r="AY1004" s="188" t="s">
        <v>131</v>
      </c>
    </row>
    <row r="1005" spans="1:65" s="2" customFormat="1" ht="16.5" customHeight="1">
      <c r="A1005" s="34"/>
      <c r="B1005" s="144"/>
      <c r="C1005" s="145" t="s">
        <v>896</v>
      </c>
      <c r="D1005" s="145" t="s">
        <v>134</v>
      </c>
      <c r="E1005" s="146" t="s">
        <v>897</v>
      </c>
      <c r="F1005" s="147" t="s">
        <v>898</v>
      </c>
      <c r="G1005" s="148" t="s">
        <v>137</v>
      </c>
      <c r="H1005" s="149">
        <v>185.08</v>
      </c>
      <c r="I1005" s="150"/>
      <c r="J1005" s="151">
        <f>ROUND(I1005*H1005,2)</f>
        <v>0</v>
      </c>
      <c r="K1005" s="147" t="s">
        <v>138</v>
      </c>
      <c r="L1005" s="35"/>
      <c r="M1005" s="152" t="s">
        <v>3</v>
      </c>
      <c r="N1005" s="153" t="s">
        <v>45</v>
      </c>
      <c r="O1005" s="55"/>
      <c r="P1005" s="154">
        <f>O1005*H1005</f>
        <v>0</v>
      </c>
      <c r="Q1005" s="154">
        <v>0.00022</v>
      </c>
      <c r="R1005" s="154">
        <f>Q1005*H1005</f>
        <v>0.04071760000000001</v>
      </c>
      <c r="S1005" s="154">
        <v>0</v>
      </c>
      <c r="T1005" s="155">
        <f>S1005*H1005</f>
        <v>0</v>
      </c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R1005" s="156" t="s">
        <v>354</v>
      </c>
      <c r="AT1005" s="156" t="s">
        <v>134</v>
      </c>
      <c r="AU1005" s="156" t="s">
        <v>86</v>
      </c>
      <c r="AY1005" s="19" t="s">
        <v>131</v>
      </c>
      <c r="BE1005" s="157">
        <f>IF(N1005="základní",J1005,0)</f>
        <v>0</v>
      </c>
      <c r="BF1005" s="157">
        <f>IF(N1005="snížená",J1005,0)</f>
        <v>0</v>
      </c>
      <c r="BG1005" s="157">
        <f>IF(N1005="zákl. přenesená",J1005,0)</f>
        <v>0</v>
      </c>
      <c r="BH1005" s="157">
        <f>IF(N1005="sníž. přenesená",J1005,0)</f>
        <v>0</v>
      </c>
      <c r="BI1005" s="157">
        <f>IF(N1005="nulová",J1005,0)</f>
        <v>0</v>
      </c>
      <c r="BJ1005" s="19" t="s">
        <v>86</v>
      </c>
      <c r="BK1005" s="157">
        <f>ROUND(I1005*H1005,2)</f>
        <v>0</v>
      </c>
      <c r="BL1005" s="19" t="s">
        <v>354</v>
      </c>
      <c r="BM1005" s="156" t="s">
        <v>899</v>
      </c>
    </row>
    <row r="1006" spans="1:47" s="2" customFormat="1" ht="11.25">
      <c r="A1006" s="34"/>
      <c r="B1006" s="35"/>
      <c r="C1006" s="34"/>
      <c r="D1006" s="158" t="s">
        <v>141</v>
      </c>
      <c r="E1006" s="34"/>
      <c r="F1006" s="159" t="s">
        <v>900</v>
      </c>
      <c r="G1006" s="34"/>
      <c r="H1006" s="34"/>
      <c r="I1006" s="160"/>
      <c r="J1006" s="34"/>
      <c r="K1006" s="34"/>
      <c r="L1006" s="35"/>
      <c r="M1006" s="161"/>
      <c r="N1006" s="162"/>
      <c r="O1006" s="55"/>
      <c r="P1006" s="55"/>
      <c r="Q1006" s="55"/>
      <c r="R1006" s="55"/>
      <c r="S1006" s="55"/>
      <c r="T1006" s="56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T1006" s="19" t="s">
        <v>141</v>
      </c>
      <c r="AU1006" s="19" t="s">
        <v>86</v>
      </c>
    </row>
    <row r="1007" spans="2:51" s="14" customFormat="1" ht="11.25">
      <c r="B1007" s="171"/>
      <c r="D1007" s="164" t="s">
        <v>143</v>
      </c>
      <c r="E1007" s="172" t="s">
        <v>3</v>
      </c>
      <c r="F1007" s="173" t="s">
        <v>901</v>
      </c>
      <c r="H1007" s="174">
        <v>185.08</v>
      </c>
      <c r="I1007" s="175"/>
      <c r="L1007" s="171"/>
      <c r="M1007" s="176"/>
      <c r="N1007" s="177"/>
      <c r="O1007" s="177"/>
      <c r="P1007" s="177"/>
      <c r="Q1007" s="177"/>
      <c r="R1007" s="177"/>
      <c r="S1007" s="177"/>
      <c r="T1007" s="178"/>
      <c r="AT1007" s="172" t="s">
        <v>143</v>
      </c>
      <c r="AU1007" s="172" t="s">
        <v>86</v>
      </c>
      <c r="AV1007" s="14" t="s">
        <v>86</v>
      </c>
      <c r="AW1007" s="14" t="s">
        <v>34</v>
      </c>
      <c r="AX1007" s="14" t="s">
        <v>80</v>
      </c>
      <c r="AY1007" s="172" t="s">
        <v>131</v>
      </c>
    </row>
    <row r="1008" spans="1:65" s="2" customFormat="1" ht="21.75" customHeight="1">
      <c r="A1008" s="34"/>
      <c r="B1008" s="144"/>
      <c r="C1008" s="145" t="s">
        <v>374</v>
      </c>
      <c r="D1008" s="145" t="s">
        <v>134</v>
      </c>
      <c r="E1008" s="146" t="s">
        <v>902</v>
      </c>
      <c r="F1008" s="147" t="s">
        <v>903</v>
      </c>
      <c r="G1008" s="148" t="s">
        <v>137</v>
      </c>
      <c r="H1008" s="149">
        <v>185.08</v>
      </c>
      <c r="I1008" s="150"/>
      <c r="J1008" s="151">
        <f>ROUND(I1008*H1008,2)</f>
        <v>0</v>
      </c>
      <c r="K1008" s="147" t="s">
        <v>138</v>
      </c>
      <c r="L1008" s="35"/>
      <c r="M1008" s="152" t="s">
        <v>3</v>
      </c>
      <c r="N1008" s="153" t="s">
        <v>45</v>
      </c>
      <c r="O1008" s="55"/>
      <c r="P1008" s="154">
        <f>O1008*H1008</f>
        <v>0</v>
      </c>
      <c r="Q1008" s="154">
        <v>0.0002</v>
      </c>
      <c r="R1008" s="154">
        <f>Q1008*H1008</f>
        <v>0.03701600000000001</v>
      </c>
      <c r="S1008" s="154">
        <v>0</v>
      </c>
      <c r="T1008" s="155">
        <f>S1008*H1008</f>
        <v>0</v>
      </c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R1008" s="156" t="s">
        <v>354</v>
      </c>
      <c r="AT1008" s="156" t="s">
        <v>134</v>
      </c>
      <c r="AU1008" s="156" t="s">
        <v>86</v>
      </c>
      <c r="AY1008" s="19" t="s">
        <v>131</v>
      </c>
      <c r="BE1008" s="157">
        <f>IF(N1008="základní",J1008,0)</f>
        <v>0</v>
      </c>
      <c r="BF1008" s="157">
        <f>IF(N1008="snížená",J1008,0)</f>
        <v>0</v>
      </c>
      <c r="BG1008" s="157">
        <f>IF(N1008="zákl. přenesená",J1008,0)</f>
        <v>0</v>
      </c>
      <c r="BH1008" s="157">
        <f>IF(N1008="sníž. přenesená",J1008,0)</f>
        <v>0</v>
      </c>
      <c r="BI1008" s="157">
        <f>IF(N1008="nulová",J1008,0)</f>
        <v>0</v>
      </c>
      <c r="BJ1008" s="19" t="s">
        <v>86</v>
      </c>
      <c r="BK1008" s="157">
        <f>ROUND(I1008*H1008,2)</f>
        <v>0</v>
      </c>
      <c r="BL1008" s="19" t="s">
        <v>354</v>
      </c>
      <c r="BM1008" s="156" t="s">
        <v>904</v>
      </c>
    </row>
    <row r="1009" spans="1:47" s="2" customFormat="1" ht="11.25">
      <c r="A1009" s="34"/>
      <c r="B1009" s="35"/>
      <c r="C1009" s="34"/>
      <c r="D1009" s="158" t="s">
        <v>141</v>
      </c>
      <c r="E1009" s="34"/>
      <c r="F1009" s="159" t="s">
        <v>905</v>
      </c>
      <c r="G1009" s="34"/>
      <c r="H1009" s="34"/>
      <c r="I1009" s="160"/>
      <c r="J1009" s="34"/>
      <c r="K1009" s="34"/>
      <c r="L1009" s="35"/>
      <c r="M1009" s="161"/>
      <c r="N1009" s="162"/>
      <c r="O1009" s="55"/>
      <c r="P1009" s="55"/>
      <c r="Q1009" s="55"/>
      <c r="R1009" s="55"/>
      <c r="S1009" s="55"/>
      <c r="T1009" s="56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T1009" s="19" t="s">
        <v>141</v>
      </c>
      <c r="AU1009" s="19" t="s">
        <v>86</v>
      </c>
    </row>
    <row r="1010" spans="2:51" s="14" customFormat="1" ht="11.25">
      <c r="B1010" s="171"/>
      <c r="D1010" s="164" t="s">
        <v>143</v>
      </c>
      <c r="E1010" s="172" t="s">
        <v>3</v>
      </c>
      <c r="F1010" s="173" t="s">
        <v>901</v>
      </c>
      <c r="H1010" s="174">
        <v>185.08</v>
      </c>
      <c r="I1010" s="175"/>
      <c r="L1010" s="171"/>
      <c r="M1010" s="176"/>
      <c r="N1010" s="177"/>
      <c r="O1010" s="177"/>
      <c r="P1010" s="177"/>
      <c r="Q1010" s="177"/>
      <c r="R1010" s="177"/>
      <c r="S1010" s="177"/>
      <c r="T1010" s="178"/>
      <c r="AT1010" s="172" t="s">
        <v>143</v>
      </c>
      <c r="AU1010" s="172" t="s">
        <v>86</v>
      </c>
      <c r="AV1010" s="14" t="s">
        <v>86</v>
      </c>
      <c r="AW1010" s="14" t="s">
        <v>34</v>
      </c>
      <c r="AX1010" s="14" t="s">
        <v>80</v>
      </c>
      <c r="AY1010" s="172" t="s">
        <v>131</v>
      </c>
    </row>
    <row r="1011" spans="1:65" s="2" customFormat="1" ht="16.5" customHeight="1">
      <c r="A1011" s="34"/>
      <c r="B1011" s="144"/>
      <c r="C1011" s="145" t="s">
        <v>906</v>
      </c>
      <c r="D1011" s="145" t="s">
        <v>134</v>
      </c>
      <c r="E1011" s="146" t="s">
        <v>907</v>
      </c>
      <c r="F1011" s="147" t="s">
        <v>908</v>
      </c>
      <c r="G1011" s="148" t="s">
        <v>137</v>
      </c>
      <c r="H1011" s="149">
        <v>153</v>
      </c>
      <c r="I1011" s="150"/>
      <c r="J1011" s="151">
        <f>ROUND(I1011*H1011,2)</f>
        <v>0</v>
      </c>
      <c r="K1011" s="147" t="s">
        <v>138</v>
      </c>
      <c r="L1011" s="35"/>
      <c r="M1011" s="152" t="s">
        <v>3</v>
      </c>
      <c r="N1011" s="153" t="s">
        <v>45</v>
      </c>
      <c r="O1011" s="55"/>
      <c r="P1011" s="154">
        <f>O1011*H1011</f>
        <v>0</v>
      </c>
      <c r="Q1011" s="154">
        <v>0</v>
      </c>
      <c r="R1011" s="154">
        <f>Q1011*H1011</f>
        <v>0</v>
      </c>
      <c r="S1011" s="154">
        <v>0</v>
      </c>
      <c r="T1011" s="155">
        <f>S1011*H1011</f>
        <v>0</v>
      </c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R1011" s="156" t="s">
        <v>354</v>
      </c>
      <c r="AT1011" s="156" t="s">
        <v>134</v>
      </c>
      <c r="AU1011" s="156" t="s">
        <v>86</v>
      </c>
      <c r="AY1011" s="19" t="s">
        <v>131</v>
      </c>
      <c r="BE1011" s="157">
        <f>IF(N1011="základní",J1011,0)</f>
        <v>0</v>
      </c>
      <c r="BF1011" s="157">
        <f>IF(N1011="snížená",J1011,0)</f>
        <v>0</v>
      </c>
      <c r="BG1011" s="157">
        <f>IF(N1011="zákl. přenesená",J1011,0)</f>
        <v>0</v>
      </c>
      <c r="BH1011" s="157">
        <f>IF(N1011="sníž. přenesená",J1011,0)</f>
        <v>0</v>
      </c>
      <c r="BI1011" s="157">
        <f>IF(N1011="nulová",J1011,0)</f>
        <v>0</v>
      </c>
      <c r="BJ1011" s="19" t="s">
        <v>86</v>
      </c>
      <c r="BK1011" s="157">
        <f>ROUND(I1011*H1011,2)</f>
        <v>0</v>
      </c>
      <c r="BL1011" s="19" t="s">
        <v>354</v>
      </c>
      <c r="BM1011" s="156" t="s">
        <v>909</v>
      </c>
    </row>
    <row r="1012" spans="1:47" s="2" customFormat="1" ht="11.25">
      <c r="A1012" s="34"/>
      <c r="B1012" s="35"/>
      <c r="C1012" s="34"/>
      <c r="D1012" s="158" t="s">
        <v>141</v>
      </c>
      <c r="E1012" s="34"/>
      <c r="F1012" s="159" t="s">
        <v>910</v>
      </c>
      <c r="G1012" s="34"/>
      <c r="H1012" s="34"/>
      <c r="I1012" s="160"/>
      <c r="J1012" s="34"/>
      <c r="K1012" s="34"/>
      <c r="L1012" s="35"/>
      <c r="M1012" s="161"/>
      <c r="N1012" s="162"/>
      <c r="O1012" s="55"/>
      <c r="P1012" s="55"/>
      <c r="Q1012" s="55"/>
      <c r="R1012" s="55"/>
      <c r="S1012" s="55"/>
      <c r="T1012" s="56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T1012" s="19" t="s">
        <v>141</v>
      </c>
      <c r="AU1012" s="19" t="s">
        <v>86</v>
      </c>
    </row>
    <row r="1013" spans="2:51" s="13" customFormat="1" ht="11.25">
      <c r="B1013" s="163"/>
      <c r="D1013" s="164" t="s">
        <v>143</v>
      </c>
      <c r="E1013" s="165" t="s">
        <v>3</v>
      </c>
      <c r="F1013" s="166" t="s">
        <v>343</v>
      </c>
      <c r="H1013" s="165" t="s">
        <v>3</v>
      </c>
      <c r="I1013" s="167"/>
      <c r="L1013" s="163"/>
      <c r="M1013" s="168"/>
      <c r="N1013" s="169"/>
      <c r="O1013" s="169"/>
      <c r="P1013" s="169"/>
      <c r="Q1013" s="169"/>
      <c r="R1013" s="169"/>
      <c r="S1013" s="169"/>
      <c r="T1013" s="170"/>
      <c r="AT1013" s="165" t="s">
        <v>143</v>
      </c>
      <c r="AU1013" s="165" t="s">
        <v>86</v>
      </c>
      <c r="AV1013" s="13" t="s">
        <v>80</v>
      </c>
      <c r="AW1013" s="13" t="s">
        <v>34</v>
      </c>
      <c r="AX1013" s="13" t="s">
        <v>73</v>
      </c>
      <c r="AY1013" s="165" t="s">
        <v>131</v>
      </c>
    </row>
    <row r="1014" spans="2:51" s="13" customFormat="1" ht="11.25">
      <c r="B1014" s="163"/>
      <c r="D1014" s="164" t="s">
        <v>143</v>
      </c>
      <c r="E1014" s="165" t="s">
        <v>3</v>
      </c>
      <c r="F1014" s="166" t="s">
        <v>344</v>
      </c>
      <c r="H1014" s="165" t="s">
        <v>3</v>
      </c>
      <c r="I1014" s="167"/>
      <c r="L1014" s="163"/>
      <c r="M1014" s="168"/>
      <c r="N1014" s="169"/>
      <c r="O1014" s="169"/>
      <c r="P1014" s="169"/>
      <c r="Q1014" s="169"/>
      <c r="R1014" s="169"/>
      <c r="S1014" s="169"/>
      <c r="T1014" s="170"/>
      <c r="AT1014" s="165" t="s">
        <v>143</v>
      </c>
      <c r="AU1014" s="165" t="s">
        <v>86</v>
      </c>
      <c r="AV1014" s="13" t="s">
        <v>80</v>
      </c>
      <c r="AW1014" s="13" t="s">
        <v>34</v>
      </c>
      <c r="AX1014" s="13" t="s">
        <v>73</v>
      </c>
      <c r="AY1014" s="165" t="s">
        <v>131</v>
      </c>
    </row>
    <row r="1015" spans="2:51" s="14" customFormat="1" ht="11.25">
      <c r="B1015" s="171"/>
      <c r="D1015" s="164" t="s">
        <v>143</v>
      </c>
      <c r="E1015" s="172" t="s">
        <v>3</v>
      </c>
      <c r="F1015" s="173" t="s">
        <v>345</v>
      </c>
      <c r="H1015" s="174">
        <v>51</v>
      </c>
      <c r="I1015" s="175"/>
      <c r="L1015" s="171"/>
      <c r="M1015" s="176"/>
      <c r="N1015" s="177"/>
      <c r="O1015" s="177"/>
      <c r="P1015" s="177"/>
      <c r="Q1015" s="177"/>
      <c r="R1015" s="177"/>
      <c r="S1015" s="177"/>
      <c r="T1015" s="178"/>
      <c r="AT1015" s="172" t="s">
        <v>143</v>
      </c>
      <c r="AU1015" s="172" t="s">
        <v>86</v>
      </c>
      <c r="AV1015" s="14" t="s">
        <v>86</v>
      </c>
      <c r="AW1015" s="14" t="s">
        <v>34</v>
      </c>
      <c r="AX1015" s="14" t="s">
        <v>73</v>
      </c>
      <c r="AY1015" s="172" t="s">
        <v>131</v>
      </c>
    </row>
    <row r="1016" spans="2:51" s="14" customFormat="1" ht="11.25">
      <c r="B1016" s="171"/>
      <c r="D1016" s="164" t="s">
        <v>143</v>
      </c>
      <c r="E1016" s="172" t="s">
        <v>3</v>
      </c>
      <c r="F1016" s="173" t="s">
        <v>346</v>
      </c>
      <c r="H1016" s="174">
        <v>87</v>
      </c>
      <c r="I1016" s="175"/>
      <c r="L1016" s="171"/>
      <c r="M1016" s="176"/>
      <c r="N1016" s="177"/>
      <c r="O1016" s="177"/>
      <c r="P1016" s="177"/>
      <c r="Q1016" s="177"/>
      <c r="R1016" s="177"/>
      <c r="S1016" s="177"/>
      <c r="T1016" s="178"/>
      <c r="AT1016" s="172" t="s">
        <v>143</v>
      </c>
      <c r="AU1016" s="172" t="s">
        <v>86</v>
      </c>
      <c r="AV1016" s="14" t="s">
        <v>86</v>
      </c>
      <c r="AW1016" s="14" t="s">
        <v>34</v>
      </c>
      <c r="AX1016" s="14" t="s">
        <v>73</v>
      </c>
      <c r="AY1016" s="172" t="s">
        <v>131</v>
      </c>
    </row>
    <row r="1017" spans="2:51" s="13" customFormat="1" ht="11.25">
      <c r="B1017" s="163"/>
      <c r="D1017" s="164" t="s">
        <v>143</v>
      </c>
      <c r="E1017" s="165" t="s">
        <v>3</v>
      </c>
      <c r="F1017" s="166" t="s">
        <v>347</v>
      </c>
      <c r="H1017" s="165" t="s">
        <v>3</v>
      </c>
      <c r="I1017" s="167"/>
      <c r="L1017" s="163"/>
      <c r="M1017" s="168"/>
      <c r="N1017" s="169"/>
      <c r="O1017" s="169"/>
      <c r="P1017" s="169"/>
      <c r="Q1017" s="169"/>
      <c r="R1017" s="169"/>
      <c r="S1017" s="169"/>
      <c r="T1017" s="170"/>
      <c r="AT1017" s="165" t="s">
        <v>143</v>
      </c>
      <c r="AU1017" s="165" t="s">
        <v>86</v>
      </c>
      <c r="AV1017" s="13" t="s">
        <v>80</v>
      </c>
      <c r="AW1017" s="13" t="s">
        <v>34</v>
      </c>
      <c r="AX1017" s="13" t="s">
        <v>73</v>
      </c>
      <c r="AY1017" s="165" t="s">
        <v>131</v>
      </c>
    </row>
    <row r="1018" spans="2:51" s="14" customFormat="1" ht="11.25">
      <c r="B1018" s="171"/>
      <c r="D1018" s="164" t="s">
        <v>143</v>
      </c>
      <c r="E1018" s="172" t="s">
        <v>3</v>
      </c>
      <c r="F1018" s="173" t="s">
        <v>348</v>
      </c>
      <c r="H1018" s="174">
        <v>15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2" t="s">
        <v>143</v>
      </c>
      <c r="AU1018" s="172" t="s">
        <v>86</v>
      </c>
      <c r="AV1018" s="14" t="s">
        <v>86</v>
      </c>
      <c r="AW1018" s="14" t="s">
        <v>34</v>
      </c>
      <c r="AX1018" s="14" t="s">
        <v>73</v>
      </c>
      <c r="AY1018" s="172" t="s">
        <v>131</v>
      </c>
    </row>
    <row r="1019" spans="2:51" s="16" customFormat="1" ht="11.25">
      <c r="B1019" s="187"/>
      <c r="D1019" s="164" t="s">
        <v>143</v>
      </c>
      <c r="E1019" s="188" t="s">
        <v>3</v>
      </c>
      <c r="F1019" s="189" t="s">
        <v>159</v>
      </c>
      <c r="H1019" s="190">
        <v>153</v>
      </c>
      <c r="I1019" s="191"/>
      <c r="L1019" s="187"/>
      <c r="M1019" s="192"/>
      <c r="N1019" s="193"/>
      <c r="O1019" s="193"/>
      <c r="P1019" s="193"/>
      <c r="Q1019" s="193"/>
      <c r="R1019" s="193"/>
      <c r="S1019" s="193"/>
      <c r="T1019" s="194"/>
      <c r="AT1019" s="188" t="s">
        <v>143</v>
      </c>
      <c r="AU1019" s="188" t="s">
        <v>86</v>
      </c>
      <c r="AV1019" s="16" t="s">
        <v>139</v>
      </c>
      <c r="AW1019" s="16" t="s">
        <v>34</v>
      </c>
      <c r="AX1019" s="16" t="s">
        <v>80</v>
      </c>
      <c r="AY1019" s="188" t="s">
        <v>131</v>
      </c>
    </row>
    <row r="1020" spans="1:65" s="2" customFormat="1" ht="16.5" customHeight="1">
      <c r="A1020" s="34"/>
      <c r="B1020" s="144"/>
      <c r="C1020" s="195" t="s">
        <v>385</v>
      </c>
      <c r="D1020" s="195" t="s">
        <v>692</v>
      </c>
      <c r="E1020" s="196" t="s">
        <v>911</v>
      </c>
      <c r="F1020" s="197" t="s">
        <v>912</v>
      </c>
      <c r="G1020" s="198" t="s">
        <v>137</v>
      </c>
      <c r="H1020" s="199">
        <v>160.65</v>
      </c>
      <c r="I1020" s="200"/>
      <c r="J1020" s="201">
        <f>ROUND(I1020*H1020,2)</f>
        <v>0</v>
      </c>
      <c r="K1020" s="197" t="s">
        <v>138</v>
      </c>
      <c r="L1020" s="202"/>
      <c r="M1020" s="203" t="s">
        <v>3</v>
      </c>
      <c r="N1020" s="204" t="s">
        <v>45</v>
      </c>
      <c r="O1020" s="55"/>
      <c r="P1020" s="154">
        <f>O1020*H1020</f>
        <v>0</v>
      </c>
      <c r="Q1020" s="154">
        <v>5E-05</v>
      </c>
      <c r="R1020" s="154">
        <f>Q1020*H1020</f>
        <v>0.008032500000000001</v>
      </c>
      <c r="S1020" s="154">
        <v>0</v>
      </c>
      <c r="T1020" s="155">
        <f>S1020*H1020</f>
        <v>0</v>
      </c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R1020" s="156" t="s">
        <v>505</v>
      </c>
      <c r="AT1020" s="156" t="s">
        <v>692</v>
      </c>
      <c r="AU1020" s="156" t="s">
        <v>86</v>
      </c>
      <c r="AY1020" s="19" t="s">
        <v>131</v>
      </c>
      <c r="BE1020" s="157">
        <f>IF(N1020="základní",J1020,0)</f>
        <v>0</v>
      </c>
      <c r="BF1020" s="157">
        <f>IF(N1020="snížená",J1020,0)</f>
        <v>0</v>
      </c>
      <c r="BG1020" s="157">
        <f>IF(N1020="zákl. přenesená",J1020,0)</f>
        <v>0</v>
      </c>
      <c r="BH1020" s="157">
        <f>IF(N1020="sníž. přenesená",J1020,0)</f>
        <v>0</v>
      </c>
      <c r="BI1020" s="157">
        <f>IF(N1020="nulová",J1020,0)</f>
        <v>0</v>
      </c>
      <c r="BJ1020" s="19" t="s">
        <v>86</v>
      </c>
      <c r="BK1020" s="157">
        <f>ROUND(I1020*H1020,2)</f>
        <v>0</v>
      </c>
      <c r="BL1020" s="19" t="s">
        <v>354</v>
      </c>
      <c r="BM1020" s="156" t="s">
        <v>913</v>
      </c>
    </row>
    <row r="1021" spans="2:51" s="14" customFormat="1" ht="11.25">
      <c r="B1021" s="171"/>
      <c r="D1021" s="164" t="s">
        <v>143</v>
      </c>
      <c r="E1021" s="172" t="s">
        <v>3</v>
      </c>
      <c r="F1021" s="173" t="s">
        <v>383</v>
      </c>
      <c r="H1021" s="174">
        <v>153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2" t="s">
        <v>143</v>
      </c>
      <c r="AU1021" s="172" t="s">
        <v>86</v>
      </c>
      <c r="AV1021" s="14" t="s">
        <v>86</v>
      </c>
      <c r="AW1021" s="14" t="s">
        <v>34</v>
      </c>
      <c r="AX1021" s="14" t="s">
        <v>73</v>
      </c>
      <c r="AY1021" s="172" t="s">
        <v>131</v>
      </c>
    </row>
    <row r="1022" spans="2:51" s="14" customFormat="1" ht="11.25">
      <c r="B1022" s="171"/>
      <c r="D1022" s="164" t="s">
        <v>143</v>
      </c>
      <c r="E1022" s="172" t="s">
        <v>3</v>
      </c>
      <c r="F1022" s="173" t="s">
        <v>914</v>
      </c>
      <c r="H1022" s="174">
        <v>160.65</v>
      </c>
      <c r="I1022" s="175"/>
      <c r="L1022" s="171"/>
      <c r="M1022" s="176"/>
      <c r="N1022" s="177"/>
      <c r="O1022" s="177"/>
      <c r="P1022" s="177"/>
      <c r="Q1022" s="177"/>
      <c r="R1022" s="177"/>
      <c r="S1022" s="177"/>
      <c r="T1022" s="178"/>
      <c r="AT1022" s="172" t="s">
        <v>143</v>
      </c>
      <c r="AU1022" s="172" t="s">
        <v>86</v>
      </c>
      <c r="AV1022" s="14" t="s">
        <v>86</v>
      </c>
      <c r="AW1022" s="14" t="s">
        <v>34</v>
      </c>
      <c r="AX1022" s="14" t="s">
        <v>80</v>
      </c>
      <c r="AY1022" s="172" t="s">
        <v>131</v>
      </c>
    </row>
    <row r="1023" spans="1:65" s="2" customFormat="1" ht="33" customHeight="1">
      <c r="A1023" s="34"/>
      <c r="B1023" s="144"/>
      <c r="C1023" s="145" t="s">
        <v>915</v>
      </c>
      <c r="D1023" s="145" t="s">
        <v>134</v>
      </c>
      <c r="E1023" s="146" t="s">
        <v>916</v>
      </c>
      <c r="F1023" s="147" t="s">
        <v>917</v>
      </c>
      <c r="G1023" s="148" t="s">
        <v>137</v>
      </c>
      <c r="H1023" s="149">
        <v>150</v>
      </c>
      <c r="I1023" s="150"/>
      <c r="J1023" s="151">
        <f>ROUND(I1023*H1023,2)</f>
        <v>0</v>
      </c>
      <c r="K1023" s="147" t="s">
        <v>138</v>
      </c>
      <c r="L1023" s="35"/>
      <c r="M1023" s="152" t="s">
        <v>3</v>
      </c>
      <c r="N1023" s="153" t="s">
        <v>45</v>
      </c>
      <c r="O1023" s="55"/>
      <c r="P1023" s="154">
        <f>O1023*H1023</f>
        <v>0</v>
      </c>
      <c r="Q1023" s="154">
        <v>0</v>
      </c>
      <c r="R1023" s="154">
        <f>Q1023*H1023</f>
        <v>0</v>
      </c>
      <c r="S1023" s="154">
        <v>0</v>
      </c>
      <c r="T1023" s="155">
        <f>S1023*H1023</f>
        <v>0</v>
      </c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R1023" s="156" t="s">
        <v>354</v>
      </c>
      <c r="AT1023" s="156" t="s">
        <v>134</v>
      </c>
      <c r="AU1023" s="156" t="s">
        <v>86</v>
      </c>
      <c r="AY1023" s="19" t="s">
        <v>131</v>
      </c>
      <c r="BE1023" s="157">
        <f>IF(N1023="základní",J1023,0)</f>
        <v>0</v>
      </c>
      <c r="BF1023" s="157">
        <f>IF(N1023="snížená",J1023,0)</f>
        <v>0</v>
      </c>
      <c r="BG1023" s="157">
        <f>IF(N1023="zákl. přenesená",J1023,0)</f>
        <v>0</v>
      </c>
      <c r="BH1023" s="157">
        <f>IF(N1023="sníž. přenesená",J1023,0)</f>
        <v>0</v>
      </c>
      <c r="BI1023" s="157">
        <f>IF(N1023="nulová",J1023,0)</f>
        <v>0</v>
      </c>
      <c r="BJ1023" s="19" t="s">
        <v>86</v>
      </c>
      <c r="BK1023" s="157">
        <f>ROUND(I1023*H1023,2)</f>
        <v>0</v>
      </c>
      <c r="BL1023" s="19" t="s">
        <v>354</v>
      </c>
      <c r="BM1023" s="156" t="s">
        <v>918</v>
      </c>
    </row>
    <row r="1024" spans="1:47" s="2" customFormat="1" ht="11.25">
      <c r="A1024" s="34"/>
      <c r="B1024" s="35"/>
      <c r="C1024" s="34"/>
      <c r="D1024" s="158" t="s">
        <v>141</v>
      </c>
      <c r="E1024" s="34"/>
      <c r="F1024" s="159" t="s">
        <v>919</v>
      </c>
      <c r="G1024" s="34"/>
      <c r="H1024" s="34"/>
      <c r="I1024" s="160"/>
      <c r="J1024" s="34"/>
      <c r="K1024" s="34"/>
      <c r="L1024" s="35"/>
      <c r="M1024" s="161"/>
      <c r="N1024" s="162"/>
      <c r="O1024" s="55"/>
      <c r="P1024" s="55"/>
      <c r="Q1024" s="55"/>
      <c r="R1024" s="55"/>
      <c r="S1024" s="55"/>
      <c r="T1024" s="56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T1024" s="19" t="s">
        <v>141</v>
      </c>
      <c r="AU1024" s="19" t="s">
        <v>86</v>
      </c>
    </row>
    <row r="1025" spans="2:51" s="14" customFormat="1" ht="11.25">
      <c r="B1025" s="171"/>
      <c r="D1025" s="164" t="s">
        <v>143</v>
      </c>
      <c r="E1025" s="172" t="s">
        <v>3</v>
      </c>
      <c r="F1025" s="173" t="s">
        <v>373</v>
      </c>
      <c r="H1025" s="174">
        <v>150</v>
      </c>
      <c r="I1025" s="175"/>
      <c r="L1025" s="171"/>
      <c r="M1025" s="176"/>
      <c r="N1025" s="177"/>
      <c r="O1025" s="177"/>
      <c r="P1025" s="177"/>
      <c r="Q1025" s="177"/>
      <c r="R1025" s="177"/>
      <c r="S1025" s="177"/>
      <c r="T1025" s="178"/>
      <c r="AT1025" s="172" t="s">
        <v>143</v>
      </c>
      <c r="AU1025" s="172" t="s">
        <v>86</v>
      </c>
      <c r="AV1025" s="14" t="s">
        <v>86</v>
      </c>
      <c r="AW1025" s="14" t="s">
        <v>34</v>
      </c>
      <c r="AX1025" s="14" t="s">
        <v>80</v>
      </c>
      <c r="AY1025" s="172" t="s">
        <v>131</v>
      </c>
    </row>
    <row r="1026" spans="1:65" s="2" customFormat="1" ht="16.5" customHeight="1">
      <c r="A1026" s="34"/>
      <c r="B1026" s="144"/>
      <c r="C1026" s="195" t="s">
        <v>920</v>
      </c>
      <c r="D1026" s="195" t="s">
        <v>692</v>
      </c>
      <c r="E1026" s="196" t="s">
        <v>921</v>
      </c>
      <c r="F1026" s="197" t="s">
        <v>922</v>
      </c>
      <c r="G1026" s="198" t="s">
        <v>137</v>
      </c>
      <c r="H1026" s="199">
        <v>157.5</v>
      </c>
      <c r="I1026" s="200"/>
      <c r="J1026" s="201">
        <f>ROUND(I1026*H1026,2)</f>
        <v>0</v>
      </c>
      <c r="K1026" s="197" t="s">
        <v>138</v>
      </c>
      <c r="L1026" s="202"/>
      <c r="M1026" s="203" t="s">
        <v>3</v>
      </c>
      <c r="N1026" s="204" t="s">
        <v>45</v>
      </c>
      <c r="O1026" s="55"/>
      <c r="P1026" s="154">
        <f>O1026*H1026</f>
        <v>0</v>
      </c>
      <c r="Q1026" s="154">
        <v>1E-05</v>
      </c>
      <c r="R1026" s="154">
        <f>Q1026*H1026</f>
        <v>0.0015750000000000002</v>
      </c>
      <c r="S1026" s="154">
        <v>0</v>
      </c>
      <c r="T1026" s="155">
        <f>S1026*H1026</f>
        <v>0</v>
      </c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R1026" s="156" t="s">
        <v>505</v>
      </c>
      <c r="AT1026" s="156" t="s">
        <v>692</v>
      </c>
      <c r="AU1026" s="156" t="s">
        <v>86</v>
      </c>
      <c r="AY1026" s="19" t="s">
        <v>131</v>
      </c>
      <c r="BE1026" s="157">
        <f>IF(N1026="základní",J1026,0)</f>
        <v>0</v>
      </c>
      <c r="BF1026" s="157">
        <f>IF(N1026="snížená",J1026,0)</f>
        <v>0</v>
      </c>
      <c r="BG1026" s="157">
        <f>IF(N1026="zákl. přenesená",J1026,0)</f>
        <v>0</v>
      </c>
      <c r="BH1026" s="157">
        <f>IF(N1026="sníž. přenesená",J1026,0)</f>
        <v>0</v>
      </c>
      <c r="BI1026" s="157">
        <f>IF(N1026="nulová",J1026,0)</f>
        <v>0</v>
      </c>
      <c r="BJ1026" s="19" t="s">
        <v>86</v>
      </c>
      <c r="BK1026" s="157">
        <f>ROUND(I1026*H1026,2)</f>
        <v>0</v>
      </c>
      <c r="BL1026" s="19" t="s">
        <v>354</v>
      </c>
      <c r="BM1026" s="156" t="s">
        <v>923</v>
      </c>
    </row>
    <row r="1027" spans="2:51" s="14" customFormat="1" ht="11.25">
      <c r="B1027" s="171"/>
      <c r="D1027" s="164" t="s">
        <v>143</v>
      </c>
      <c r="F1027" s="173" t="s">
        <v>924</v>
      </c>
      <c r="H1027" s="174">
        <v>157.5</v>
      </c>
      <c r="I1027" s="175"/>
      <c r="L1027" s="171"/>
      <c r="M1027" s="176"/>
      <c r="N1027" s="177"/>
      <c r="O1027" s="177"/>
      <c r="P1027" s="177"/>
      <c r="Q1027" s="177"/>
      <c r="R1027" s="177"/>
      <c r="S1027" s="177"/>
      <c r="T1027" s="178"/>
      <c r="AT1027" s="172" t="s">
        <v>143</v>
      </c>
      <c r="AU1027" s="172" t="s">
        <v>86</v>
      </c>
      <c r="AV1027" s="14" t="s">
        <v>86</v>
      </c>
      <c r="AW1027" s="14" t="s">
        <v>4</v>
      </c>
      <c r="AX1027" s="14" t="s">
        <v>80</v>
      </c>
      <c r="AY1027" s="172" t="s">
        <v>131</v>
      </c>
    </row>
    <row r="1028" spans="2:63" s="12" customFormat="1" ht="25.5" customHeight="1">
      <c r="B1028" s="131"/>
      <c r="D1028" s="132" t="s">
        <v>72</v>
      </c>
      <c r="E1028" s="133" t="s">
        <v>925</v>
      </c>
      <c r="F1028" s="133" t="s">
        <v>926</v>
      </c>
      <c r="I1028" s="134"/>
      <c r="J1028" s="135">
        <f>BK1028</f>
        <v>0</v>
      </c>
      <c r="L1028" s="131"/>
      <c r="M1028" s="136"/>
      <c r="N1028" s="137"/>
      <c r="O1028" s="137"/>
      <c r="P1028" s="138">
        <f>P1029</f>
        <v>0</v>
      </c>
      <c r="Q1028" s="137"/>
      <c r="R1028" s="138">
        <f>R1029</f>
        <v>0</v>
      </c>
      <c r="S1028" s="137"/>
      <c r="T1028" s="139">
        <f>T1029</f>
        <v>0</v>
      </c>
      <c r="AR1028" s="132" t="s">
        <v>139</v>
      </c>
      <c r="AT1028" s="140" t="s">
        <v>72</v>
      </c>
      <c r="AU1028" s="140" t="s">
        <v>73</v>
      </c>
      <c r="AY1028" s="132" t="s">
        <v>131</v>
      </c>
      <c r="BK1028" s="141">
        <f>BK1029</f>
        <v>0</v>
      </c>
    </row>
    <row r="1029" spans="2:63" s="12" customFormat="1" ht="22.5" customHeight="1">
      <c r="B1029" s="131"/>
      <c r="D1029" s="132" t="s">
        <v>72</v>
      </c>
      <c r="E1029" s="142" t="s">
        <v>927</v>
      </c>
      <c r="F1029" s="142" t="s">
        <v>928</v>
      </c>
      <c r="I1029" s="134"/>
      <c r="J1029" s="143">
        <f>BK1029</f>
        <v>0</v>
      </c>
      <c r="L1029" s="131"/>
      <c r="M1029" s="136"/>
      <c r="N1029" s="137"/>
      <c r="O1029" s="137"/>
      <c r="P1029" s="138">
        <f>SUM(P1030:P1034)</f>
        <v>0</v>
      </c>
      <c r="Q1029" s="137"/>
      <c r="R1029" s="138">
        <f>SUM(R1030:R1034)</f>
        <v>0</v>
      </c>
      <c r="S1029" s="137"/>
      <c r="T1029" s="139">
        <f>SUM(T1030:T1034)</f>
        <v>0</v>
      </c>
      <c r="AR1029" s="132" t="s">
        <v>139</v>
      </c>
      <c r="AT1029" s="140" t="s">
        <v>72</v>
      </c>
      <c r="AU1029" s="140" t="s">
        <v>80</v>
      </c>
      <c r="AY1029" s="132" t="s">
        <v>131</v>
      </c>
      <c r="BK1029" s="141">
        <f>SUM(BK1030:BK1034)</f>
        <v>0</v>
      </c>
    </row>
    <row r="1030" spans="1:65" s="2" customFormat="1" ht="44.25" customHeight="1">
      <c r="A1030" s="34"/>
      <c r="B1030" s="144"/>
      <c r="C1030" s="145" t="s">
        <v>929</v>
      </c>
      <c r="D1030" s="145" t="s">
        <v>134</v>
      </c>
      <c r="E1030" s="146" t="s">
        <v>930</v>
      </c>
      <c r="F1030" s="147" t="s">
        <v>931</v>
      </c>
      <c r="G1030" s="148" t="s">
        <v>932</v>
      </c>
      <c r="H1030" s="149">
        <v>40</v>
      </c>
      <c r="I1030" s="150"/>
      <c r="J1030" s="151">
        <f>ROUND(I1030*H1030,2)</f>
        <v>0</v>
      </c>
      <c r="K1030" s="147" t="s">
        <v>3</v>
      </c>
      <c r="L1030" s="35"/>
      <c r="M1030" s="152" t="s">
        <v>3</v>
      </c>
      <c r="N1030" s="153" t="s">
        <v>45</v>
      </c>
      <c r="O1030" s="55"/>
      <c r="P1030" s="154">
        <f>O1030*H1030</f>
        <v>0</v>
      </c>
      <c r="Q1030" s="154">
        <v>0</v>
      </c>
      <c r="R1030" s="154">
        <f>Q1030*H1030</f>
        <v>0</v>
      </c>
      <c r="S1030" s="154">
        <v>0</v>
      </c>
      <c r="T1030" s="155">
        <f>S1030*H1030</f>
        <v>0</v>
      </c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R1030" s="156" t="s">
        <v>933</v>
      </c>
      <c r="AT1030" s="156" t="s">
        <v>134</v>
      </c>
      <c r="AU1030" s="156" t="s">
        <v>86</v>
      </c>
      <c r="AY1030" s="19" t="s">
        <v>131</v>
      </c>
      <c r="BE1030" s="157">
        <f>IF(N1030="základní",J1030,0)</f>
        <v>0</v>
      </c>
      <c r="BF1030" s="157">
        <f>IF(N1030="snížená",J1030,0)</f>
        <v>0</v>
      </c>
      <c r="BG1030" s="157">
        <f>IF(N1030="zákl. přenesená",J1030,0)</f>
        <v>0</v>
      </c>
      <c r="BH1030" s="157">
        <f>IF(N1030="sníž. přenesená",J1030,0)</f>
        <v>0</v>
      </c>
      <c r="BI1030" s="157">
        <f>IF(N1030="nulová",J1030,0)</f>
        <v>0</v>
      </c>
      <c r="BJ1030" s="19" t="s">
        <v>86</v>
      </c>
      <c r="BK1030" s="157">
        <f>ROUND(I1030*H1030,2)</f>
        <v>0</v>
      </c>
      <c r="BL1030" s="19" t="s">
        <v>933</v>
      </c>
      <c r="BM1030" s="156" t="s">
        <v>934</v>
      </c>
    </row>
    <row r="1031" spans="2:51" s="13" customFormat="1" ht="11.25">
      <c r="B1031" s="163"/>
      <c r="D1031" s="164" t="s">
        <v>143</v>
      </c>
      <c r="E1031" s="165" t="s">
        <v>3</v>
      </c>
      <c r="F1031" s="166" t="s">
        <v>935</v>
      </c>
      <c r="H1031" s="165" t="s">
        <v>3</v>
      </c>
      <c r="I1031" s="167"/>
      <c r="L1031" s="163"/>
      <c r="M1031" s="168"/>
      <c r="N1031" s="169"/>
      <c r="O1031" s="169"/>
      <c r="P1031" s="169"/>
      <c r="Q1031" s="169"/>
      <c r="R1031" s="169"/>
      <c r="S1031" s="169"/>
      <c r="T1031" s="170"/>
      <c r="AT1031" s="165" t="s">
        <v>143</v>
      </c>
      <c r="AU1031" s="165" t="s">
        <v>86</v>
      </c>
      <c r="AV1031" s="13" t="s">
        <v>80</v>
      </c>
      <c r="AW1031" s="13" t="s">
        <v>34</v>
      </c>
      <c r="AX1031" s="13" t="s">
        <v>73</v>
      </c>
      <c r="AY1031" s="165" t="s">
        <v>131</v>
      </c>
    </row>
    <row r="1032" spans="2:51" s="13" customFormat="1" ht="11.25">
      <c r="B1032" s="163"/>
      <c r="D1032" s="164" t="s">
        <v>143</v>
      </c>
      <c r="E1032" s="165" t="s">
        <v>3</v>
      </c>
      <c r="F1032" s="166" t="s">
        <v>936</v>
      </c>
      <c r="H1032" s="165" t="s">
        <v>3</v>
      </c>
      <c r="I1032" s="167"/>
      <c r="L1032" s="163"/>
      <c r="M1032" s="168"/>
      <c r="N1032" s="169"/>
      <c r="O1032" s="169"/>
      <c r="P1032" s="169"/>
      <c r="Q1032" s="169"/>
      <c r="R1032" s="169"/>
      <c r="S1032" s="169"/>
      <c r="T1032" s="170"/>
      <c r="AT1032" s="165" t="s">
        <v>143</v>
      </c>
      <c r="AU1032" s="165" t="s">
        <v>86</v>
      </c>
      <c r="AV1032" s="13" t="s">
        <v>80</v>
      </c>
      <c r="AW1032" s="13" t="s">
        <v>34</v>
      </c>
      <c r="AX1032" s="13" t="s">
        <v>73</v>
      </c>
      <c r="AY1032" s="165" t="s">
        <v>131</v>
      </c>
    </row>
    <row r="1033" spans="2:51" s="14" customFormat="1" ht="11.25">
      <c r="B1033" s="171"/>
      <c r="D1033" s="164" t="s">
        <v>143</v>
      </c>
      <c r="E1033" s="172" t="s">
        <v>3</v>
      </c>
      <c r="F1033" s="173" t="s">
        <v>937</v>
      </c>
      <c r="H1033" s="174">
        <v>40</v>
      </c>
      <c r="I1033" s="175"/>
      <c r="L1033" s="171"/>
      <c r="M1033" s="176"/>
      <c r="N1033" s="177"/>
      <c r="O1033" s="177"/>
      <c r="P1033" s="177"/>
      <c r="Q1033" s="177"/>
      <c r="R1033" s="177"/>
      <c r="S1033" s="177"/>
      <c r="T1033" s="178"/>
      <c r="AT1033" s="172" t="s">
        <v>143</v>
      </c>
      <c r="AU1033" s="172" t="s">
        <v>86</v>
      </c>
      <c r="AV1033" s="14" t="s">
        <v>86</v>
      </c>
      <c r="AW1033" s="14" t="s">
        <v>34</v>
      </c>
      <c r="AX1033" s="14" t="s">
        <v>73</v>
      </c>
      <c r="AY1033" s="172" t="s">
        <v>131</v>
      </c>
    </row>
    <row r="1034" spans="2:51" s="16" customFormat="1" ht="11.25">
      <c r="B1034" s="187"/>
      <c r="D1034" s="164" t="s">
        <v>143</v>
      </c>
      <c r="E1034" s="188" t="s">
        <v>3</v>
      </c>
      <c r="F1034" s="189" t="s">
        <v>159</v>
      </c>
      <c r="H1034" s="190">
        <v>40</v>
      </c>
      <c r="I1034" s="191"/>
      <c r="L1034" s="187"/>
      <c r="M1034" s="205"/>
      <c r="N1034" s="206"/>
      <c r="O1034" s="206"/>
      <c r="P1034" s="206"/>
      <c r="Q1034" s="206"/>
      <c r="R1034" s="206"/>
      <c r="S1034" s="206"/>
      <c r="T1034" s="207"/>
      <c r="AT1034" s="188" t="s">
        <v>143</v>
      </c>
      <c r="AU1034" s="188" t="s">
        <v>86</v>
      </c>
      <c r="AV1034" s="16" t="s">
        <v>139</v>
      </c>
      <c r="AW1034" s="16" t="s">
        <v>34</v>
      </c>
      <c r="AX1034" s="16" t="s">
        <v>80</v>
      </c>
      <c r="AY1034" s="188" t="s">
        <v>131</v>
      </c>
    </row>
    <row r="1035" spans="1:31" s="2" customFormat="1" ht="6.75" customHeight="1">
      <c r="A1035" s="34"/>
      <c r="B1035" s="44"/>
      <c r="C1035" s="45"/>
      <c r="D1035" s="45"/>
      <c r="E1035" s="45"/>
      <c r="F1035" s="45"/>
      <c r="G1035" s="45"/>
      <c r="H1035" s="45"/>
      <c r="I1035" s="45"/>
      <c r="J1035" s="45"/>
      <c r="K1035" s="45"/>
      <c r="L1035" s="35"/>
      <c r="M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</row>
  </sheetData>
  <sheetProtection/>
  <autoFilter ref="C99:K1034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4" r:id="rId1" display="https://podminky.urs.cz/item/CS_URS_2023_01/349231821"/>
    <hyperlink ref="F123" r:id="rId2" display="https://podminky.urs.cz/item/CS_URS_2023_01/349231811"/>
    <hyperlink ref="F152" r:id="rId3" display="https://podminky.urs.cz/item/CS_URS_2023_01/632451021"/>
    <hyperlink ref="F180" r:id="rId4" display="https://podminky.urs.cz/item/CS_URS_2023_01/628195001"/>
    <hyperlink ref="F183" r:id="rId5" display="https://podminky.urs.cz/item/CS_URS_2023_01/612325302"/>
    <hyperlink ref="F220" r:id="rId6" display="https://podminky.urs.cz/item/CS_URS_2023_01/612321191"/>
    <hyperlink ref="F224" r:id="rId7" display="https://podminky.urs.cz/item/CS_URS_2023_01/612131121"/>
    <hyperlink ref="F228" r:id="rId8" display="https://podminky.urs.cz/item/CS_URS_2023_01/629135102"/>
    <hyperlink ref="F249" r:id="rId9" display="https://podminky.urs.cz/item/CS_URS_2023_01/629135101"/>
    <hyperlink ref="F254" r:id="rId10" display="https://podminky.urs.cz/item/CS_URS_2023_01/628195001"/>
    <hyperlink ref="F259" r:id="rId11" display="https://podminky.urs.cz/item/CS_URS_2023_01/619995001"/>
    <hyperlink ref="F295" r:id="rId12" display="https://podminky.urs.cz/item/CS_URS_2023_01/783823135"/>
    <hyperlink ref="F300" r:id="rId13" display="https://podminky.urs.cz/item/CS_URS_2023_01/783826315"/>
    <hyperlink ref="F304" r:id="rId14" display="https://podminky.urs.cz/item/CS_URS_2023_01/952901114"/>
    <hyperlink ref="F322" r:id="rId15" display="https://podminky.urs.cz/item/CS_URS_2023_01/619996117"/>
    <hyperlink ref="F327" r:id="rId16" display="https://podminky.urs.cz/item/CS_URS_2023_01/619991001"/>
    <hyperlink ref="F332" r:id="rId17" display="https://podminky.urs.cz/item/CS_URS_2023_01/619991011"/>
    <hyperlink ref="F338" r:id="rId18" display="https://podminky.urs.cz/item/CS_URS_2023_01/949101112"/>
    <hyperlink ref="F346" r:id="rId19" display="https://podminky.urs.cz/item/CS_URS_2023_01/968072455"/>
    <hyperlink ref="F357" r:id="rId20" display="https://podminky.urs.cz/item/CS_URS_2023_01/968062456"/>
    <hyperlink ref="F365" r:id="rId21" display="https://podminky.urs.cz/item/CS_URS_2023_01/968062355"/>
    <hyperlink ref="F377" r:id="rId22" display="https://podminky.urs.cz/item/CS_URS_2023_01/968062356"/>
    <hyperlink ref="F387" r:id="rId23" display="https://podminky.urs.cz/item/CS_URS_2023_01/968062374"/>
    <hyperlink ref="F401" r:id="rId24" display="https://podminky.urs.cz/item/CS_URS_2023_01/968062375"/>
    <hyperlink ref="F417" r:id="rId25" display="https://podminky.urs.cz/item/CS_URS_2023_01/968062376"/>
    <hyperlink ref="F423" r:id="rId26" display="https://podminky.urs.cz/item/CS_URS_2023_01/968062991"/>
    <hyperlink ref="F437" r:id="rId27" display="https://podminky.urs.cz/item/CS_URS_2023_01/962081131"/>
    <hyperlink ref="F444" r:id="rId28" display="https://podminky.urs.cz/item/CS_URS_2023_01/997013214"/>
    <hyperlink ref="F449" r:id="rId29" display="https://podminky.urs.cz/item/CS_URS_2023_01/997013219"/>
    <hyperlink ref="F452" r:id="rId30" display="https://podminky.urs.cz/item/CS_URS_2023_01/997013511"/>
    <hyperlink ref="F455" r:id="rId31" display="https://podminky.urs.cz/item/CS_URS_2023_01/997013509"/>
    <hyperlink ref="F459" r:id="rId32" display="https://podminky.urs.cz/item/CS_URS_2023_01/997013804"/>
    <hyperlink ref="F464" r:id="rId33" display="https://podminky.urs.cz/item/CS_URS_2023_01/997013811"/>
    <hyperlink ref="F469" r:id="rId34" display="https://podminky.urs.cz/item/CS_URS_2023_01/998018003"/>
    <hyperlink ref="F473" r:id="rId35" display="https://podminky.urs.cz/item/CS_URS_2023_01/764002851"/>
    <hyperlink ref="F504" r:id="rId36" display="https://podminky.urs.cz/item/CS_URS_2023_01/764002861"/>
    <hyperlink ref="F514" r:id="rId37" display="https://podminky.urs.cz/item/CS_URS_2023_01/997013214"/>
    <hyperlink ref="F519" r:id="rId38" display="https://podminky.urs.cz/item/CS_URS_2023_01/997013219"/>
    <hyperlink ref="F521" r:id="rId39" display="https://podminky.urs.cz/item/CS_URS_2023_01/997013511"/>
    <hyperlink ref="F526" r:id="rId40" display="https://podminky.urs.cz/item/CS_URS_2023_01/997013509"/>
    <hyperlink ref="F530" r:id="rId41" display="https://podminky.urs.cz/item/CS_URS_2023_01/764218405"/>
    <hyperlink ref="F540" r:id="rId42" display="https://podminky.urs.cz/item/CS_URS_2023_01/764218445"/>
    <hyperlink ref="F543" r:id="rId43" display="https://podminky.urs.cz/item/CS_URS_2023_01/764216404"/>
    <hyperlink ref="F569" r:id="rId44" display="https://podminky.urs.cz/item/CS_URS_2023_01/764216403"/>
    <hyperlink ref="F578" r:id="rId45" display="https://podminky.urs.cz/item/CS_URS_2023_01/764216465"/>
    <hyperlink ref="F583" r:id="rId46" display="https://podminky.urs.cz/item/CS_URS_2023_01/998764103"/>
    <hyperlink ref="F585" r:id="rId47" display="https://podminky.urs.cz/item/CS_URS_2023_01/998764181"/>
    <hyperlink ref="F587" r:id="rId48" display="https://podminky.urs.cz/item/CS_URS_2023_01/998764192"/>
    <hyperlink ref="F590" r:id="rId49" display="https://podminky.urs.cz/item/CS_URS_2023_01/766691911"/>
    <hyperlink ref="F621" r:id="rId50" display="https://podminky.urs.cz/item/CS_URS_2023_01/766691912"/>
    <hyperlink ref="F636" r:id="rId51" display="https://podminky.urs.cz/item/CS_URS_2023_01/766441811"/>
    <hyperlink ref="F644" r:id="rId52" display="https://podminky.urs.cz/item/CS_URS_2023_01/766441821"/>
    <hyperlink ref="F651" r:id="rId53" display="https://podminky.urs.cz/item/CS_URS_2023_01/766691915"/>
    <hyperlink ref="F658" r:id="rId54" display="https://podminky.urs.cz/item/CS_URS_2023_01/997013214"/>
    <hyperlink ref="F663" r:id="rId55" display="https://podminky.urs.cz/item/CS_URS_2023_01/997013219"/>
    <hyperlink ref="F665" r:id="rId56" display="https://podminky.urs.cz/item/CS_URS_2023_01/997013511"/>
    <hyperlink ref="F669" r:id="rId57" display="https://podminky.urs.cz/item/CS_URS_2023_01/997013509"/>
    <hyperlink ref="F673" r:id="rId58" display="https://podminky.urs.cz/item/CS_URS_2023_01/997013804"/>
    <hyperlink ref="F677" r:id="rId59" display="https://podminky.urs.cz/item/CS_URS_2023_01/997013811"/>
    <hyperlink ref="F680" r:id="rId60" display="https://podminky.urs.cz/item/CS_URS_2023_01/766641161"/>
    <hyperlink ref="F690" r:id="rId61" display="https://podminky.urs.cz/item/CS_URS_2023_01/766660421"/>
    <hyperlink ref="F707" r:id="rId62" display="https://podminky.urs.cz/item/CS_URS_2023_01/766621622"/>
    <hyperlink ref="F732" r:id="rId63" display="https://podminky.urs.cz/item/CS_URS_2023_01/766621211"/>
    <hyperlink ref="F752" r:id="rId64" display="https://podminky.urs.cz/item/CS_URS_2023_01/766621212"/>
    <hyperlink ref="F764" r:id="rId65" display="https://podminky.urs.cz/item/CS_URS_2023_01/766621212"/>
    <hyperlink ref="F780" r:id="rId66" display="https://podminky.urs.cz/item/CS_URS_2023_01/766621012"/>
    <hyperlink ref="F791" r:id="rId67" display="https://podminky.urs.cz/item/CS_URS_2023_01/766621013"/>
    <hyperlink ref="F808" r:id="rId68" display="https://podminky.urs.cz/item/CS_URS_2023_01/766621202"/>
    <hyperlink ref="F818" r:id="rId69" display="https://podminky.urs.cz/item/CS_URS_2023_01/766694126"/>
    <hyperlink ref="F850" r:id="rId70" display="https://podminky.urs.cz/item/CS_URS_2023_01/766629513"/>
    <hyperlink ref="F886" r:id="rId71" display="https://podminky.urs.cz/item/CS_URS_2023_01/998766103"/>
    <hyperlink ref="F888" r:id="rId72" display="https://podminky.urs.cz/item/CS_URS_2023_01/998766181"/>
    <hyperlink ref="F890" r:id="rId73" display="https://podminky.urs.cz/item/CS_URS_2023_01/998766192"/>
    <hyperlink ref="F893" r:id="rId74" display="https://podminky.urs.cz/item/CS_URS_2023_01/767112812"/>
    <hyperlink ref="F924" r:id="rId75" display="https://podminky.urs.cz/item/CS_URS_2023_01/767691822"/>
    <hyperlink ref="F942" r:id="rId76" display="https://podminky.urs.cz/item/CS_URS_2023_01/997013214"/>
    <hyperlink ref="F947" r:id="rId77" display="https://podminky.urs.cz/item/CS_URS_2023_01/997013219"/>
    <hyperlink ref="F950" r:id="rId78" display="https://podminky.urs.cz/item/CS_URS_2023_01/997013511"/>
    <hyperlink ref="F955" r:id="rId79" display="https://podminky.urs.cz/item/CS_URS_2023_01/997013509"/>
    <hyperlink ref="F959" r:id="rId80" display="https://podminky.urs.cz/item/CS_URS_2023_01/997013804"/>
    <hyperlink ref="F964" r:id="rId81" display="https://podminky.urs.cz/item/CS_URS_2023_01/784211113"/>
    <hyperlink ref="F1006" r:id="rId82" display="https://podminky.urs.cz/item/CS_URS_2023_01/784181003"/>
    <hyperlink ref="F1009" r:id="rId83" display="https://podminky.urs.cz/item/CS_URS_2023_01/784181103"/>
    <hyperlink ref="F1012" r:id="rId84" display="https://podminky.urs.cz/item/CS_URS_2023_01/784171101"/>
    <hyperlink ref="F1024" r:id="rId85" display="https://podminky.urs.cz/item/CS_URS_2023_01/78417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4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9" t="s">
        <v>90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75" customHeight="1">
      <c r="B4" s="22"/>
      <c r="D4" s="23" t="s">
        <v>91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5" t="str">
        <f>'Rekapitulace stavby'!K6</f>
        <v>ČESKÁ LÍPA, NÁMĚSTÍ T.G.MASARYKA 195/28 - VÝMĚNA OKEN A VNĚJŠÍCH DVEŘÍ</v>
      </c>
      <c r="F7" s="336"/>
      <c r="G7" s="336"/>
      <c r="H7" s="336"/>
      <c r="L7" s="22"/>
    </row>
    <row r="8" spans="1:31" s="2" customFormat="1" ht="12" customHeight="1">
      <c r="A8" s="34"/>
      <c r="B8" s="35"/>
      <c r="C8" s="34"/>
      <c r="D8" s="29" t="s">
        <v>92</v>
      </c>
      <c r="E8" s="34"/>
      <c r="F8" s="34"/>
      <c r="G8" s="34"/>
      <c r="H8" s="34"/>
      <c r="I8" s="34"/>
      <c r="J8" s="34"/>
      <c r="K8" s="34"/>
      <c r="L8" s="9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2" t="s">
        <v>938</v>
      </c>
      <c r="F9" s="337"/>
      <c r="G9" s="337"/>
      <c r="H9" s="337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20</v>
      </c>
      <c r="G11" s="34"/>
      <c r="H11" s="34"/>
      <c r="I11" s="29" t="s">
        <v>21</v>
      </c>
      <c r="J11" s="27" t="s">
        <v>3</v>
      </c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22</v>
      </c>
      <c r="E12" s="34"/>
      <c r="F12" s="27" t="s">
        <v>23</v>
      </c>
      <c r="G12" s="34"/>
      <c r="H12" s="34"/>
      <c r="I12" s="29" t="s">
        <v>24</v>
      </c>
      <c r="J12" s="52" t="str">
        <f>'Rekapitulace stavby'!AN8</f>
        <v>19. 5. 2023</v>
      </c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26</v>
      </c>
      <c r="E14" s="34"/>
      <c r="F14" s="34"/>
      <c r="G14" s="34"/>
      <c r="H14" s="34"/>
      <c r="I14" s="29" t="s">
        <v>27</v>
      </c>
      <c r="J14" s="27" t="s">
        <v>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</v>
      </c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7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30</v>
      </c>
      <c r="E17" s="34"/>
      <c r="F17" s="34"/>
      <c r="G17" s="34"/>
      <c r="H17" s="34"/>
      <c r="I17" s="29" t="s">
        <v>27</v>
      </c>
      <c r="J17" s="30" t="str">
        <f>'Rekapitulace stavby'!AN13</f>
        <v>Vyplň údaj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8" t="str">
        <f>'Rekapitulace stavby'!E14</f>
        <v>Vyplň údaj</v>
      </c>
      <c r="F18" s="296"/>
      <c r="G18" s="296"/>
      <c r="H18" s="296"/>
      <c r="I18" s="29" t="s">
        <v>29</v>
      </c>
      <c r="J18" s="30" t="str">
        <f>'Rekapitulace stavby'!AN14</f>
        <v>Vyplň údaj</v>
      </c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7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32</v>
      </c>
      <c r="E20" s="34"/>
      <c r="F20" s="34"/>
      <c r="G20" s="34"/>
      <c r="H20" s="34"/>
      <c r="I20" s="29" t="s">
        <v>27</v>
      </c>
      <c r="J20" s="27" t="s">
        <v>3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29" t="s">
        <v>29</v>
      </c>
      <c r="J21" s="27" t="s">
        <v>3</v>
      </c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7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29" t="s">
        <v>27</v>
      </c>
      <c r="J23" s="27">
        <f>IF('Rekapitulace stavby'!AN19="","",'Rekapitulace stavby'!AN19)</f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> </v>
      </c>
      <c r="F24" s="34"/>
      <c r="G24" s="34"/>
      <c r="H24" s="34"/>
      <c r="I24" s="29" t="s">
        <v>29</v>
      </c>
      <c r="J24" s="27">
        <f>IF('Rekapitulace stavby'!AN20="","",'Rekapitulace stavby'!AN20)</f>
      </c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7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37</v>
      </c>
      <c r="E26" s="34"/>
      <c r="F26" s="34"/>
      <c r="G26" s="34"/>
      <c r="H26" s="34"/>
      <c r="I26" s="34"/>
      <c r="J26" s="34"/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7"/>
      <c r="B27" s="98"/>
      <c r="C27" s="97"/>
      <c r="D27" s="97"/>
      <c r="E27" s="301" t="s">
        <v>3</v>
      </c>
      <c r="F27" s="301"/>
      <c r="G27" s="301"/>
      <c r="H27" s="301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7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7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4.75" customHeight="1">
      <c r="A30" s="34"/>
      <c r="B30" s="35"/>
      <c r="C30" s="34"/>
      <c r="D30" s="100" t="s">
        <v>39</v>
      </c>
      <c r="E30" s="34"/>
      <c r="F30" s="34"/>
      <c r="G30" s="34"/>
      <c r="H30" s="34"/>
      <c r="I30" s="34"/>
      <c r="J30" s="68">
        <f>ROUND(J83,2)</f>
        <v>0</v>
      </c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25" customHeight="1">
      <c r="A32" s="34"/>
      <c r="B32" s="35"/>
      <c r="C32" s="34"/>
      <c r="D32" s="34"/>
      <c r="E32" s="34"/>
      <c r="F32" s="38" t="s">
        <v>41</v>
      </c>
      <c r="G32" s="34"/>
      <c r="H32" s="34"/>
      <c r="I32" s="38" t="s">
        <v>40</v>
      </c>
      <c r="J32" s="38" t="s">
        <v>42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25" customHeight="1">
      <c r="A33" s="34"/>
      <c r="B33" s="35"/>
      <c r="C33" s="34"/>
      <c r="D33" s="101" t="s">
        <v>43</v>
      </c>
      <c r="E33" s="29" t="s">
        <v>44</v>
      </c>
      <c r="F33" s="102">
        <f>ROUND((SUM(BE83:BE95)),2)</f>
        <v>0</v>
      </c>
      <c r="G33" s="34"/>
      <c r="H33" s="34"/>
      <c r="I33" s="103">
        <v>0.21</v>
      </c>
      <c r="J33" s="102">
        <f>ROUND(((SUM(BE83:BE95))*I33),2)</f>
        <v>0</v>
      </c>
      <c r="K33" s="34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29" t="s">
        <v>45</v>
      </c>
      <c r="F34" s="102">
        <f>ROUND((SUM(BF83:BF95)),2)</f>
        <v>0</v>
      </c>
      <c r="G34" s="34"/>
      <c r="H34" s="34"/>
      <c r="I34" s="103">
        <v>0.15</v>
      </c>
      <c r="J34" s="102">
        <f>ROUND(((SUM(BF83:BF95))*I34),2)</f>
        <v>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 hidden="1">
      <c r="A35" s="34"/>
      <c r="B35" s="35"/>
      <c r="C35" s="34"/>
      <c r="D35" s="34"/>
      <c r="E35" s="29" t="s">
        <v>46</v>
      </c>
      <c r="F35" s="102">
        <f>ROUND((SUM(BG83:BG95)),2)</f>
        <v>0</v>
      </c>
      <c r="G35" s="34"/>
      <c r="H35" s="34"/>
      <c r="I35" s="103">
        <v>0.21</v>
      </c>
      <c r="J35" s="102">
        <f>0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 hidden="1">
      <c r="A36" s="34"/>
      <c r="B36" s="35"/>
      <c r="C36" s="34"/>
      <c r="D36" s="34"/>
      <c r="E36" s="29" t="s">
        <v>47</v>
      </c>
      <c r="F36" s="102">
        <f>ROUND((SUM(BH83:BH95)),2)</f>
        <v>0</v>
      </c>
      <c r="G36" s="34"/>
      <c r="H36" s="34"/>
      <c r="I36" s="103">
        <v>0.15</v>
      </c>
      <c r="J36" s="102">
        <f>0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48</v>
      </c>
      <c r="F37" s="102">
        <f>ROUND((SUM(BI83:BI95)),2)</f>
        <v>0</v>
      </c>
      <c r="G37" s="34"/>
      <c r="H37" s="34"/>
      <c r="I37" s="103">
        <v>0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7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4.75" customHeight="1">
      <c r="A39" s="34"/>
      <c r="B39" s="35"/>
      <c r="C39" s="104"/>
      <c r="D39" s="105" t="s">
        <v>49</v>
      </c>
      <c r="E39" s="57"/>
      <c r="F39" s="57"/>
      <c r="G39" s="106" t="s">
        <v>50</v>
      </c>
      <c r="H39" s="107" t="s">
        <v>51</v>
      </c>
      <c r="I39" s="57"/>
      <c r="J39" s="108">
        <f>SUM(J30:J37)</f>
        <v>0</v>
      </c>
      <c r="K39" s="109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2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7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75" customHeight="1">
      <c r="A45" s="34"/>
      <c r="B45" s="35"/>
      <c r="C45" s="23" t="s">
        <v>97</v>
      </c>
      <c r="D45" s="34"/>
      <c r="E45" s="34"/>
      <c r="F45" s="34"/>
      <c r="G45" s="34"/>
      <c r="H45" s="34"/>
      <c r="I45" s="34"/>
      <c r="J45" s="34"/>
      <c r="K45" s="34"/>
      <c r="L45" s="9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5" t="str">
        <f>E7</f>
        <v>ČESKÁ LÍPA, NÁMĚSTÍ T.G.MASARYKA 195/28 - VÝMĚNA OKEN A VNĚJŠÍCH DVEŘÍ</v>
      </c>
      <c r="F48" s="336"/>
      <c r="G48" s="336"/>
      <c r="H48" s="336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2" t="str">
        <f>E9</f>
        <v>VRN - VEDLEJŠÍ ROZPOČTOVÉ NÁKLADY</v>
      </c>
      <c r="F50" s="337"/>
      <c r="G50" s="337"/>
      <c r="H50" s="337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7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4"/>
      <c r="E52" s="34"/>
      <c r="F52" s="27" t="str">
        <f>F12</f>
        <v>ČESKÁ LÍPA</v>
      </c>
      <c r="G52" s="34"/>
      <c r="H52" s="34"/>
      <c r="I52" s="29" t="s">
        <v>24</v>
      </c>
      <c r="J52" s="52" t="str">
        <f>IF(J12="","",J12)</f>
        <v>19. 5. 2023</v>
      </c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7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" customHeight="1">
      <c r="A54" s="34"/>
      <c r="B54" s="35"/>
      <c r="C54" s="29" t="s">
        <v>26</v>
      </c>
      <c r="D54" s="34"/>
      <c r="E54" s="34"/>
      <c r="F54" s="27" t="str">
        <f>E15</f>
        <v>MĚSTO ČESKÁ LÍPA</v>
      </c>
      <c r="G54" s="34"/>
      <c r="H54" s="34"/>
      <c r="I54" s="29" t="s">
        <v>32</v>
      </c>
      <c r="J54" s="32" t="str">
        <f>E21</f>
        <v>M.PLESCHINGER</v>
      </c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" customHeight="1">
      <c r="A55" s="34"/>
      <c r="B55" s="35"/>
      <c r="C55" s="29" t="s">
        <v>30</v>
      </c>
      <c r="D55" s="34"/>
      <c r="E55" s="34"/>
      <c r="F55" s="27" t="str">
        <f>IF(E18="","",E18)</f>
        <v>Vyplň údaj</v>
      </c>
      <c r="G55" s="34"/>
      <c r="H55" s="34"/>
      <c r="I55" s="29" t="s">
        <v>35</v>
      </c>
      <c r="J55" s="32" t="str">
        <f>E24</f>
        <v> </v>
      </c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9.7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0" t="s">
        <v>98</v>
      </c>
      <c r="D57" s="104"/>
      <c r="E57" s="104"/>
      <c r="F57" s="104"/>
      <c r="G57" s="104"/>
      <c r="H57" s="104"/>
      <c r="I57" s="104"/>
      <c r="J57" s="111" t="s">
        <v>99</v>
      </c>
      <c r="K57" s="10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9.7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5" customHeight="1">
      <c r="A59" s="34"/>
      <c r="B59" s="35"/>
      <c r="C59" s="112" t="s">
        <v>71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100</v>
      </c>
    </row>
    <row r="60" spans="2:12" s="9" customFormat="1" ht="24.75" customHeight="1">
      <c r="B60" s="113"/>
      <c r="D60" s="114" t="s">
        <v>939</v>
      </c>
      <c r="E60" s="115"/>
      <c r="F60" s="115"/>
      <c r="G60" s="115"/>
      <c r="H60" s="115"/>
      <c r="I60" s="115"/>
      <c r="J60" s="116">
        <f>J84</f>
        <v>0</v>
      </c>
      <c r="L60" s="113"/>
    </row>
    <row r="61" spans="2:12" s="10" customFormat="1" ht="19.5" customHeight="1">
      <c r="B61" s="117"/>
      <c r="D61" s="118" t="s">
        <v>940</v>
      </c>
      <c r="E61" s="119"/>
      <c r="F61" s="119"/>
      <c r="G61" s="119"/>
      <c r="H61" s="119"/>
      <c r="I61" s="119"/>
      <c r="J61" s="120">
        <f>J85</f>
        <v>0</v>
      </c>
      <c r="L61" s="117"/>
    </row>
    <row r="62" spans="2:12" s="10" customFormat="1" ht="19.5" customHeight="1">
      <c r="B62" s="117"/>
      <c r="D62" s="118" t="s">
        <v>941</v>
      </c>
      <c r="E62" s="119"/>
      <c r="F62" s="119"/>
      <c r="G62" s="119"/>
      <c r="H62" s="119"/>
      <c r="I62" s="119"/>
      <c r="J62" s="120">
        <f>J90</f>
        <v>0</v>
      </c>
      <c r="L62" s="117"/>
    </row>
    <row r="63" spans="2:12" s="10" customFormat="1" ht="19.5" customHeight="1">
      <c r="B63" s="117"/>
      <c r="D63" s="118" t="s">
        <v>942</v>
      </c>
      <c r="E63" s="119"/>
      <c r="F63" s="119"/>
      <c r="G63" s="119"/>
      <c r="H63" s="119"/>
      <c r="I63" s="119"/>
      <c r="J63" s="120">
        <f>J93</f>
        <v>0</v>
      </c>
      <c r="L63" s="117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7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7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75" customHeight="1">
      <c r="A70" s="34"/>
      <c r="B70" s="35"/>
      <c r="C70" s="23" t="s">
        <v>116</v>
      </c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17</v>
      </c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35" t="str">
        <f>E7</f>
        <v>ČESKÁ LÍPA, NÁMĚSTÍ T.G.MASARYKA 195/28 - VÝMĚNA OKEN A VNĚJŠÍCH DVEŘÍ</v>
      </c>
      <c r="F73" s="336"/>
      <c r="G73" s="336"/>
      <c r="H73" s="336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92</v>
      </c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12" t="str">
        <f>E9</f>
        <v>VRN - VEDLEJŠÍ ROZPOČTOVÉ NÁKLADY</v>
      </c>
      <c r="F75" s="337"/>
      <c r="G75" s="337"/>
      <c r="H75" s="337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22</v>
      </c>
      <c r="D77" s="34"/>
      <c r="E77" s="34"/>
      <c r="F77" s="27" t="str">
        <f>F12</f>
        <v>ČESKÁ LÍPA</v>
      </c>
      <c r="G77" s="34"/>
      <c r="H77" s="34"/>
      <c r="I77" s="29" t="s">
        <v>24</v>
      </c>
      <c r="J77" s="52" t="str">
        <f>IF(J12="","",J12)</f>
        <v>19. 5. 2023</v>
      </c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7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34"/>
      <c r="B79" s="35"/>
      <c r="C79" s="29" t="s">
        <v>26</v>
      </c>
      <c r="D79" s="34"/>
      <c r="E79" s="34"/>
      <c r="F79" s="27" t="str">
        <f>E15</f>
        <v>MĚSTO ČESKÁ LÍPA</v>
      </c>
      <c r="G79" s="34"/>
      <c r="H79" s="34"/>
      <c r="I79" s="29" t="s">
        <v>32</v>
      </c>
      <c r="J79" s="32" t="str">
        <f>E21</f>
        <v>M.PLESCHINGER</v>
      </c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34"/>
      <c r="B80" s="35"/>
      <c r="C80" s="29" t="s">
        <v>30</v>
      </c>
      <c r="D80" s="34"/>
      <c r="E80" s="34"/>
      <c r="F80" s="27" t="str">
        <f>IF(E18="","",E18)</f>
        <v>Vyplň údaj</v>
      </c>
      <c r="G80" s="34"/>
      <c r="H80" s="34"/>
      <c r="I80" s="29" t="s">
        <v>35</v>
      </c>
      <c r="J80" s="32" t="str">
        <f>E24</f>
        <v> </v>
      </c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9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21"/>
      <c r="B82" s="122"/>
      <c r="C82" s="123" t="s">
        <v>117</v>
      </c>
      <c r="D82" s="124" t="s">
        <v>58</v>
      </c>
      <c r="E82" s="124" t="s">
        <v>54</v>
      </c>
      <c r="F82" s="124" t="s">
        <v>55</v>
      </c>
      <c r="G82" s="124" t="s">
        <v>118</v>
      </c>
      <c r="H82" s="124" t="s">
        <v>119</v>
      </c>
      <c r="I82" s="124" t="s">
        <v>120</v>
      </c>
      <c r="J82" s="124" t="s">
        <v>99</v>
      </c>
      <c r="K82" s="125" t="s">
        <v>121</v>
      </c>
      <c r="L82" s="126"/>
      <c r="M82" s="59" t="s">
        <v>3</v>
      </c>
      <c r="N82" s="60" t="s">
        <v>43</v>
      </c>
      <c r="O82" s="60" t="s">
        <v>122</v>
      </c>
      <c r="P82" s="60" t="s">
        <v>123</v>
      </c>
      <c r="Q82" s="60" t="s">
        <v>124</v>
      </c>
      <c r="R82" s="60" t="s">
        <v>125</v>
      </c>
      <c r="S82" s="60" t="s">
        <v>126</v>
      </c>
      <c r="T82" s="61" t="s">
        <v>127</v>
      </c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</row>
    <row r="83" spans="1:63" s="2" customFormat="1" ht="22.5" customHeight="1">
      <c r="A83" s="34"/>
      <c r="B83" s="35"/>
      <c r="C83" s="66" t="s">
        <v>128</v>
      </c>
      <c r="D83" s="34"/>
      <c r="E83" s="34"/>
      <c r="F83" s="34"/>
      <c r="G83" s="34"/>
      <c r="H83" s="34"/>
      <c r="I83" s="34"/>
      <c r="J83" s="127">
        <f>BK83</f>
        <v>0</v>
      </c>
      <c r="K83" s="34"/>
      <c r="L83" s="35"/>
      <c r="M83" s="62"/>
      <c r="N83" s="53"/>
      <c r="O83" s="63"/>
      <c r="P83" s="128">
        <f>P84</f>
        <v>0</v>
      </c>
      <c r="Q83" s="63"/>
      <c r="R83" s="128">
        <f>R84</f>
        <v>0</v>
      </c>
      <c r="S83" s="63"/>
      <c r="T83" s="129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72</v>
      </c>
      <c r="AU83" s="19" t="s">
        <v>100</v>
      </c>
      <c r="BK83" s="130">
        <f>BK84</f>
        <v>0</v>
      </c>
    </row>
    <row r="84" spans="2:63" s="12" customFormat="1" ht="25.5" customHeight="1">
      <c r="B84" s="131"/>
      <c r="D84" s="132" t="s">
        <v>72</v>
      </c>
      <c r="E84" s="133" t="s">
        <v>88</v>
      </c>
      <c r="F84" s="133" t="s">
        <v>943</v>
      </c>
      <c r="I84" s="134"/>
      <c r="J84" s="135">
        <f>BK84</f>
        <v>0</v>
      </c>
      <c r="L84" s="131"/>
      <c r="M84" s="136"/>
      <c r="N84" s="137"/>
      <c r="O84" s="137"/>
      <c r="P84" s="138">
        <f>P85+P90+P93</f>
        <v>0</v>
      </c>
      <c r="Q84" s="137"/>
      <c r="R84" s="138">
        <f>R85+R90+R93</f>
        <v>0</v>
      </c>
      <c r="S84" s="137"/>
      <c r="T84" s="139">
        <f>T85+T90+T93</f>
        <v>0</v>
      </c>
      <c r="AR84" s="132" t="s">
        <v>212</v>
      </c>
      <c r="AT84" s="140" t="s">
        <v>72</v>
      </c>
      <c r="AU84" s="140" t="s">
        <v>73</v>
      </c>
      <c r="AY84" s="132" t="s">
        <v>131</v>
      </c>
      <c r="BK84" s="141">
        <f>BK85+BK90+BK93</f>
        <v>0</v>
      </c>
    </row>
    <row r="85" spans="2:63" s="12" customFormat="1" ht="22.5" customHeight="1">
      <c r="B85" s="131"/>
      <c r="D85" s="132" t="s">
        <v>72</v>
      </c>
      <c r="E85" s="142" t="s">
        <v>944</v>
      </c>
      <c r="F85" s="142" t="s">
        <v>945</v>
      </c>
      <c r="I85" s="134"/>
      <c r="J85" s="143">
        <f>BK85</f>
        <v>0</v>
      </c>
      <c r="L85" s="131"/>
      <c r="M85" s="136"/>
      <c r="N85" s="137"/>
      <c r="O85" s="137"/>
      <c r="P85" s="138">
        <f>SUM(P86:P89)</f>
        <v>0</v>
      </c>
      <c r="Q85" s="137"/>
      <c r="R85" s="138">
        <f>SUM(R86:R89)</f>
        <v>0</v>
      </c>
      <c r="S85" s="137"/>
      <c r="T85" s="139">
        <f>SUM(T86:T89)</f>
        <v>0</v>
      </c>
      <c r="AR85" s="132" t="s">
        <v>212</v>
      </c>
      <c r="AT85" s="140" t="s">
        <v>72</v>
      </c>
      <c r="AU85" s="140" t="s">
        <v>80</v>
      </c>
      <c r="AY85" s="132" t="s">
        <v>131</v>
      </c>
      <c r="BK85" s="141">
        <f>SUM(BK86:BK89)</f>
        <v>0</v>
      </c>
    </row>
    <row r="86" spans="1:65" s="2" customFormat="1" ht="16.5" customHeight="1">
      <c r="A86" s="34"/>
      <c r="B86" s="144"/>
      <c r="C86" s="145" t="s">
        <v>80</v>
      </c>
      <c r="D86" s="145" t="s">
        <v>134</v>
      </c>
      <c r="E86" s="146" t="s">
        <v>946</v>
      </c>
      <c r="F86" s="147" t="s">
        <v>947</v>
      </c>
      <c r="G86" s="148" t="s">
        <v>948</v>
      </c>
      <c r="H86" s="149">
        <v>1</v>
      </c>
      <c r="I86" s="150"/>
      <c r="J86" s="151">
        <f>ROUND(I86*H86,2)</f>
        <v>0</v>
      </c>
      <c r="K86" s="147" t="s">
        <v>138</v>
      </c>
      <c r="L86" s="35"/>
      <c r="M86" s="152" t="s">
        <v>3</v>
      </c>
      <c r="N86" s="153" t="s">
        <v>45</v>
      </c>
      <c r="O86" s="55"/>
      <c r="P86" s="154">
        <f>O86*H86</f>
        <v>0</v>
      </c>
      <c r="Q86" s="154">
        <v>0</v>
      </c>
      <c r="R86" s="154">
        <f>Q86*H86</f>
        <v>0</v>
      </c>
      <c r="S86" s="154">
        <v>0</v>
      </c>
      <c r="T86" s="155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6" t="s">
        <v>949</v>
      </c>
      <c r="AT86" s="156" t="s">
        <v>134</v>
      </c>
      <c r="AU86" s="156" t="s">
        <v>86</v>
      </c>
      <c r="AY86" s="19" t="s">
        <v>131</v>
      </c>
      <c r="BE86" s="157">
        <f>IF(N86="základní",J86,0)</f>
        <v>0</v>
      </c>
      <c r="BF86" s="157">
        <f>IF(N86="snížená",J86,0)</f>
        <v>0</v>
      </c>
      <c r="BG86" s="157">
        <f>IF(N86="zákl. přenesená",J86,0)</f>
        <v>0</v>
      </c>
      <c r="BH86" s="157">
        <f>IF(N86="sníž. přenesená",J86,0)</f>
        <v>0</v>
      </c>
      <c r="BI86" s="157">
        <f>IF(N86="nulová",J86,0)</f>
        <v>0</v>
      </c>
      <c r="BJ86" s="19" t="s">
        <v>86</v>
      </c>
      <c r="BK86" s="157">
        <f>ROUND(I86*H86,2)</f>
        <v>0</v>
      </c>
      <c r="BL86" s="19" t="s">
        <v>949</v>
      </c>
      <c r="BM86" s="156" t="s">
        <v>950</v>
      </c>
    </row>
    <row r="87" spans="1:47" s="2" customFormat="1" ht="11.25">
      <c r="A87" s="34"/>
      <c r="B87" s="35"/>
      <c r="C87" s="34"/>
      <c r="D87" s="158" t="s">
        <v>141</v>
      </c>
      <c r="E87" s="34"/>
      <c r="F87" s="159" t="s">
        <v>951</v>
      </c>
      <c r="G87" s="34"/>
      <c r="H87" s="34"/>
      <c r="I87" s="160"/>
      <c r="J87" s="34"/>
      <c r="K87" s="34"/>
      <c r="L87" s="35"/>
      <c r="M87" s="161"/>
      <c r="N87" s="162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141</v>
      </c>
      <c r="AU87" s="19" t="s">
        <v>86</v>
      </c>
    </row>
    <row r="88" spans="1:65" s="2" customFormat="1" ht="16.5" customHeight="1">
      <c r="A88" s="34"/>
      <c r="B88" s="144"/>
      <c r="C88" s="145" t="s">
        <v>86</v>
      </c>
      <c r="D88" s="145" t="s">
        <v>134</v>
      </c>
      <c r="E88" s="146" t="s">
        <v>952</v>
      </c>
      <c r="F88" s="147" t="s">
        <v>953</v>
      </c>
      <c r="G88" s="148" t="s">
        <v>948</v>
      </c>
      <c r="H88" s="149">
        <v>1</v>
      </c>
      <c r="I88" s="150"/>
      <c r="J88" s="151">
        <f>ROUND(I88*H88,2)</f>
        <v>0</v>
      </c>
      <c r="K88" s="147" t="s">
        <v>138</v>
      </c>
      <c r="L88" s="35"/>
      <c r="M88" s="152" t="s">
        <v>3</v>
      </c>
      <c r="N88" s="153" t="s">
        <v>45</v>
      </c>
      <c r="O88" s="55"/>
      <c r="P88" s="154">
        <f>O88*H88</f>
        <v>0</v>
      </c>
      <c r="Q88" s="154">
        <v>0</v>
      </c>
      <c r="R88" s="154">
        <f>Q88*H88</f>
        <v>0</v>
      </c>
      <c r="S88" s="154">
        <v>0</v>
      </c>
      <c r="T88" s="155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6" t="s">
        <v>949</v>
      </c>
      <c r="AT88" s="156" t="s">
        <v>134</v>
      </c>
      <c r="AU88" s="156" t="s">
        <v>86</v>
      </c>
      <c r="AY88" s="19" t="s">
        <v>131</v>
      </c>
      <c r="BE88" s="157">
        <f>IF(N88="základní",J88,0)</f>
        <v>0</v>
      </c>
      <c r="BF88" s="157">
        <f>IF(N88="snížená",J88,0)</f>
        <v>0</v>
      </c>
      <c r="BG88" s="157">
        <f>IF(N88="zákl. přenesená",J88,0)</f>
        <v>0</v>
      </c>
      <c r="BH88" s="157">
        <f>IF(N88="sníž. přenesená",J88,0)</f>
        <v>0</v>
      </c>
      <c r="BI88" s="157">
        <f>IF(N88="nulová",J88,0)</f>
        <v>0</v>
      </c>
      <c r="BJ88" s="19" t="s">
        <v>86</v>
      </c>
      <c r="BK88" s="157">
        <f>ROUND(I88*H88,2)</f>
        <v>0</v>
      </c>
      <c r="BL88" s="19" t="s">
        <v>949</v>
      </c>
      <c r="BM88" s="156" t="s">
        <v>954</v>
      </c>
    </row>
    <row r="89" spans="1:47" s="2" customFormat="1" ht="11.25">
      <c r="A89" s="34"/>
      <c r="B89" s="35"/>
      <c r="C89" s="34"/>
      <c r="D89" s="158" t="s">
        <v>141</v>
      </c>
      <c r="E89" s="34"/>
      <c r="F89" s="159" t="s">
        <v>955</v>
      </c>
      <c r="G89" s="34"/>
      <c r="H89" s="34"/>
      <c r="I89" s="160"/>
      <c r="J89" s="34"/>
      <c r="K89" s="34"/>
      <c r="L89" s="35"/>
      <c r="M89" s="161"/>
      <c r="N89" s="162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141</v>
      </c>
      <c r="AU89" s="19" t="s">
        <v>86</v>
      </c>
    </row>
    <row r="90" spans="2:63" s="12" customFormat="1" ht="22.5" customHeight="1">
      <c r="B90" s="131"/>
      <c r="D90" s="132" t="s">
        <v>72</v>
      </c>
      <c r="E90" s="142" t="s">
        <v>956</v>
      </c>
      <c r="F90" s="142" t="s">
        <v>957</v>
      </c>
      <c r="I90" s="134"/>
      <c r="J90" s="143">
        <f>BK90</f>
        <v>0</v>
      </c>
      <c r="L90" s="131"/>
      <c r="M90" s="136"/>
      <c r="N90" s="137"/>
      <c r="O90" s="137"/>
      <c r="P90" s="138">
        <f>SUM(P91:P92)</f>
        <v>0</v>
      </c>
      <c r="Q90" s="137"/>
      <c r="R90" s="138">
        <f>SUM(R91:R92)</f>
        <v>0</v>
      </c>
      <c r="S90" s="137"/>
      <c r="T90" s="139">
        <f>SUM(T91:T92)</f>
        <v>0</v>
      </c>
      <c r="AR90" s="132" t="s">
        <v>212</v>
      </c>
      <c r="AT90" s="140" t="s">
        <v>72</v>
      </c>
      <c r="AU90" s="140" t="s">
        <v>80</v>
      </c>
      <c r="AY90" s="132" t="s">
        <v>131</v>
      </c>
      <c r="BK90" s="141">
        <f>SUM(BK91:BK92)</f>
        <v>0</v>
      </c>
    </row>
    <row r="91" spans="1:65" s="2" customFormat="1" ht="16.5" customHeight="1">
      <c r="A91" s="34"/>
      <c r="B91" s="144"/>
      <c r="C91" s="145" t="s">
        <v>132</v>
      </c>
      <c r="D91" s="145" t="s">
        <v>134</v>
      </c>
      <c r="E91" s="146" t="s">
        <v>958</v>
      </c>
      <c r="F91" s="147" t="s">
        <v>959</v>
      </c>
      <c r="G91" s="148" t="s">
        <v>948</v>
      </c>
      <c r="H91" s="149">
        <v>1</v>
      </c>
      <c r="I91" s="150"/>
      <c r="J91" s="151">
        <f>ROUND(I91*H91,2)</f>
        <v>0</v>
      </c>
      <c r="K91" s="147" t="s">
        <v>138</v>
      </c>
      <c r="L91" s="35"/>
      <c r="M91" s="152" t="s">
        <v>3</v>
      </c>
      <c r="N91" s="153" t="s">
        <v>45</v>
      </c>
      <c r="O91" s="55"/>
      <c r="P91" s="154">
        <f>O91*H91</f>
        <v>0</v>
      </c>
      <c r="Q91" s="154">
        <v>0</v>
      </c>
      <c r="R91" s="154">
        <f>Q91*H91</f>
        <v>0</v>
      </c>
      <c r="S91" s="154">
        <v>0</v>
      </c>
      <c r="T91" s="155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6" t="s">
        <v>949</v>
      </c>
      <c r="AT91" s="156" t="s">
        <v>134</v>
      </c>
      <c r="AU91" s="156" t="s">
        <v>86</v>
      </c>
      <c r="AY91" s="19" t="s">
        <v>131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9" t="s">
        <v>86</v>
      </c>
      <c r="BK91" s="157">
        <f>ROUND(I91*H91,2)</f>
        <v>0</v>
      </c>
      <c r="BL91" s="19" t="s">
        <v>949</v>
      </c>
      <c r="BM91" s="156" t="s">
        <v>960</v>
      </c>
    </row>
    <row r="92" spans="1:47" s="2" customFormat="1" ht="11.25">
      <c r="A92" s="34"/>
      <c r="B92" s="35"/>
      <c r="C92" s="34"/>
      <c r="D92" s="158" t="s">
        <v>141</v>
      </c>
      <c r="E92" s="34"/>
      <c r="F92" s="159" t="s">
        <v>961</v>
      </c>
      <c r="G92" s="34"/>
      <c r="H92" s="34"/>
      <c r="I92" s="160"/>
      <c r="J92" s="34"/>
      <c r="K92" s="34"/>
      <c r="L92" s="35"/>
      <c r="M92" s="161"/>
      <c r="N92" s="162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141</v>
      </c>
      <c r="AU92" s="19" t="s">
        <v>86</v>
      </c>
    </row>
    <row r="93" spans="2:63" s="12" customFormat="1" ht="22.5" customHeight="1">
      <c r="B93" s="131"/>
      <c r="D93" s="132" t="s">
        <v>72</v>
      </c>
      <c r="E93" s="142" t="s">
        <v>962</v>
      </c>
      <c r="F93" s="142" t="s">
        <v>963</v>
      </c>
      <c r="I93" s="134"/>
      <c r="J93" s="143">
        <f>BK93</f>
        <v>0</v>
      </c>
      <c r="L93" s="131"/>
      <c r="M93" s="136"/>
      <c r="N93" s="137"/>
      <c r="O93" s="137"/>
      <c r="P93" s="138">
        <f>SUM(P94:P95)</f>
        <v>0</v>
      </c>
      <c r="Q93" s="137"/>
      <c r="R93" s="138">
        <f>SUM(R94:R95)</f>
        <v>0</v>
      </c>
      <c r="S93" s="137"/>
      <c r="T93" s="139">
        <f>SUM(T94:T95)</f>
        <v>0</v>
      </c>
      <c r="AR93" s="132" t="s">
        <v>212</v>
      </c>
      <c r="AT93" s="140" t="s">
        <v>72</v>
      </c>
      <c r="AU93" s="140" t="s">
        <v>80</v>
      </c>
      <c r="AY93" s="132" t="s">
        <v>131</v>
      </c>
      <c r="BK93" s="141">
        <f>SUM(BK94:BK95)</f>
        <v>0</v>
      </c>
    </row>
    <row r="94" spans="1:65" s="2" customFormat="1" ht="16.5" customHeight="1">
      <c r="A94" s="34"/>
      <c r="B94" s="144"/>
      <c r="C94" s="145" t="s">
        <v>139</v>
      </c>
      <c r="D94" s="145" t="s">
        <v>134</v>
      </c>
      <c r="E94" s="146" t="s">
        <v>964</v>
      </c>
      <c r="F94" s="147" t="s">
        <v>965</v>
      </c>
      <c r="G94" s="148" t="s">
        <v>948</v>
      </c>
      <c r="H94" s="149">
        <v>1</v>
      </c>
      <c r="I94" s="150"/>
      <c r="J94" s="151">
        <f>ROUND(I94*H94,2)</f>
        <v>0</v>
      </c>
      <c r="K94" s="147" t="s">
        <v>138</v>
      </c>
      <c r="L94" s="35"/>
      <c r="M94" s="152" t="s">
        <v>3</v>
      </c>
      <c r="N94" s="153" t="s">
        <v>45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949</v>
      </c>
      <c r="AT94" s="156" t="s">
        <v>134</v>
      </c>
      <c r="AU94" s="156" t="s">
        <v>86</v>
      </c>
      <c r="AY94" s="19" t="s">
        <v>131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86</v>
      </c>
      <c r="BK94" s="157">
        <f>ROUND(I94*H94,2)</f>
        <v>0</v>
      </c>
      <c r="BL94" s="19" t="s">
        <v>949</v>
      </c>
      <c r="BM94" s="156" t="s">
        <v>966</v>
      </c>
    </row>
    <row r="95" spans="1:47" s="2" customFormat="1" ht="11.25">
      <c r="A95" s="34"/>
      <c r="B95" s="35"/>
      <c r="C95" s="34"/>
      <c r="D95" s="158" t="s">
        <v>141</v>
      </c>
      <c r="E95" s="34"/>
      <c r="F95" s="159" t="s">
        <v>967</v>
      </c>
      <c r="G95" s="34"/>
      <c r="H95" s="34"/>
      <c r="I95" s="160"/>
      <c r="J95" s="34"/>
      <c r="K95" s="34"/>
      <c r="L95" s="35"/>
      <c r="M95" s="208"/>
      <c r="N95" s="209"/>
      <c r="O95" s="210"/>
      <c r="P95" s="210"/>
      <c r="Q95" s="210"/>
      <c r="R95" s="210"/>
      <c r="S95" s="210"/>
      <c r="T95" s="211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141</v>
      </c>
      <c r="AU95" s="19" t="s">
        <v>86</v>
      </c>
    </row>
    <row r="96" spans="1:31" s="2" customFormat="1" ht="6.75" customHeight="1">
      <c r="A96" s="34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35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sheetProtection/>
  <autoFilter ref="C82:K9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1/030001000"/>
    <hyperlink ref="F89" r:id="rId2" display="https://podminky.urs.cz/item/CS_URS_2023_01/034002000"/>
    <hyperlink ref="F92" r:id="rId3" display="https://podminky.urs.cz/item/CS_URS_2023_01/045002000"/>
    <hyperlink ref="F95" r:id="rId4" display="https://podminky.urs.cz/item/CS_URS_2023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s="1" customFormat="1" ht="37.5" customHeight="1"/>
    <row r="2" spans="2:11" s="1" customFormat="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7" customFormat="1" ht="45" customHeight="1">
      <c r="B3" s="216"/>
      <c r="C3" s="340" t="s">
        <v>968</v>
      </c>
      <c r="D3" s="340"/>
      <c r="E3" s="340"/>
      <c r="F3" s="340"/>
      <c r="G3" s="340"/>
      <c r="H3" s="340"/>
      <c r="I3" s="340"/>
      <c r="J3" s="340"/>
      <c r="K3" s="217"/>
    </row>
    <row r="4" spans="2:11" s="1" customFormat="1" ht="25.5" customHeight="1">
      <c r="B4" s="218"/>
      <c r="C4" s="345" t="s">
        <v>969</v>
      </c>
      <c r="D4" s="345"/>
      <c r="E4" s="345"/>
      <c r="F4" s="345"/>
      <c r="G4" s="345"/>
      <c r="H4" s="345"/>
      <c r="I4" s="345"/>
      <c r="J4" s="345"/>
      <c r="K4" s="219"/>
    </row>
    <row r="5" spans="2:11" s="1" customFormat="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s="1" customFormat="1" ht="15" customHeight="1">
      <c r="B6" s="218"/>
      <c r="C6" s="344" t="s">
        <v>970</v>
      </c>
      <c r="D6" s="344"/>
      <c r="E6" s="344"/>
      <c r="F6" s="344"/>
      <c r="G6" s="344"/>
      <c r="H6" s="344"/>
      <c r="I6" s="344"/>
      <c r="J6" s="344"/>
      <c r="K6" s="219"/>
    </row>
    <row r="7" spans="2:11" s="1" customFormat="1" ht="15" customHeight="1">
      <c r="B7" s="222"/>
      <c r="C7" s="344" t="s">
        <v>971</v>
      </c>
      <c r="D7" s="344"/>
      <c r="E7" s="344"/>
      <c r="F7" s="344"/>
      <c r="G7" s="344"/>
      <c r="H7" s="344"/>
      <c r="I7" s="344"/>
      <c r="J7" s="344"/>
      <c r="K7" s="219"/>
    </row>
    <row r="8" spans="2:11" s="1" customFormat="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s="1" customFormat="1" ht="15" customHeight="1">
      <c r="B9" s="222"/>
      <c r="C9" s="344" t="s">
        <v>972</v>
      </c>
      <c r="D9" s="344"/>
      <c r="E9" s="344"/>
      <c r="F9" s="344"/>
      <c r="G9" s="344"/>
      <c r="H9" s="344"/>
      <c r="I9" s="344"/>
      <c r="J9" s="344"/>
      <c r="K9" s="219"/>
    </row>
    <row r="10" spans="2:11" s="1" customFormat="1" ht="15" customHeight="1">
      <c r="B10" s="222"/>
      <c r="C10" s="221"/>
      <c r="D10" s="344" t="s">
        <v>973</v>
      </c>
      <c r="E10" s="344"/>
      <c r="F10" s="344"/>
      <c r="G10" s="344"/>
      <c r="H10" s="344"/>
      <c r="I10" s="344"/>
      <c r="J10" s="344"/>
      <c r="K10" s="219"/>
    </row>
    <row r="11" spans="2:11" s="1" customFormat="1" ht="15" customHeight="1">
      <c r="B11" s="222"/>
      <c r="C11" s="223"/>
      <c r="D11" s="344" t="s">
        <v>974</v>
      </c>
      <c r="E11" s="344"/>
      <c r="F11" s="344"/>
      <c r="G11" s="344"/>
      <c r="H11" s="344"/>
      <c r="I11" s="344"/>
      <c r="J11" s="344"/>
      <c r="K11" s="219"/>
    </row>
    <row r="12" spans="2:11" s="1" customFormat="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s="1" customFormat="1" ht="15" customHeight="1">
      <c r="B13" s="222"/>
      <c r="C13" s="223"/>
      <c r="D13" s="224" t="s">
        <v>975</v>
      </c>
      <c r="E13" s="221"/>
      <c r="F13" s="221"/>
      <c r="G13" s="221"/>
      <c r="H13" s="221"/>
      <c r="I13" s="221"/>
      <c r="J13" s="221"/>
      <c r="K13" s="219"/>
    </row>
    <row r="14" spans="2:11" s="1" customFormat="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s="1" customFormat="1" ht="15" customHeight="1">
      <c r="B15" s="222"/>
      <c r="C15" s="223"/>
      <c r="D15" s="344" t="s">
        <v>976</v>
      </c>
      <c r="E15" s="344"/>
      <c r="F15" s="344"/>
      <c r="G15" s="344"/>
      <c r="H15" s="344"/>
      <c r="I15" s="344"/>
      <c r="J15" s="344"/>
      <c r="K15" s="219"/>
    </row>
    <row r="16" spans="2:11" s="1" customFormat="1" ht="15" customHeight="1">
      <c r="B16" s="222"/>
      <c r="C16" s="223"/>
      <c r="D16" s="344" t="s">
        <v>977</v>
      </c>
      <c r="E16" s="344"/>
      <c r="F16" s="344"/>
      <c r="G16" s="344"/>
      <c r="H16" s="344"/>
      <c r="I16" s="344"/>
      <c r="J16" s="344"/>
      <c r="K16" s="219"/>
    </row>
    <row r="17" spans="2:11" s="1" customFormat="1" ht="15" customHeight="1">
      <c r="B17" s="222"/>
      <c r="C17" s="223"/>
      <c r="D17" s="344" t="s">
        <v>978</v>
      </c>
      <c r="E17" s="344"/>
      <c r="F17" s="344"/>
      <c r="G17" s="344"/>
      <c r="H17" s="344"/>
      <c r="I17" s="344"/>
      <c r="J17" s="344"/>
      <c r="K17" s="219"/>
    </row>
    <row r="18" spans="2:11" s="1" customFormat="1" ht="15" customHeight="1">
      <c r="B18" s="222"/>
      <c r="C18" s="223"/>
      <c r="D18" s="223"/>
      <c r="E18" s="225" t="s">
        <v>79</v>
      </c>
      <c r="F18" s="344" t="s">
        <v>979</v>
      </c>
      <c r="G18" s="344"/>
      <c r="H18" s="344"/>
      <c r="I18" s="344"/>
      <c r="J18" s="344"/>
      <c r="K18" s="219"/>
    </row>
    <row r="19" spans="2:11" s="1" customFormat="1" ht="15" customHeight="1">
      <c r="B19" s="222"/>
      <c r="C19" s="223"/>
      <c r="D19" s="223"/>
      <c r="E19" s="225" t="s">
        <v>980</v>
      </c>
      <c r="F19" s="344" t="s">
        <v>981</v>
      </c>
      <c r="G19" s="344"/>
      <c r="H19" s="344"/>
      <c r="I19" s="344"/>
      <c r="J19" s="344"/>
      <c r="K19" s="219"/>
    </row>
    <row r="20" spans="2:11" s="1" customFormat="1" ht="15" customHeight="1">
      <c r="B20" s="222"/>
      <c r="C20" s="223"/>
      <c r="D20" s="223"/>
      <c r="E20" s="225" t="s">
        <v>982</v>
      </c>
      <c r="F20" s="344" t="s">
        <v>983</v>
      </c>
      <c r="G20" s="344"/>
      <c r="H20" s="344"/>
      <c r="I20" s="344"/>
      <c r="J20" s="344"/>
      <c r="K20" s="219"/>
    </row>
    <row r="21" spans="2:11" s="1" customFormat="1" ht="15" customHeight="1">
      <c r="B21" s="222"/>
      <c r="C21" s="223"/>
      <c r="D21" s="223"/>
      <c r="E21" s="225" t="s">
        <v>984</v>
      </c>
      <c r="F21" s="344" t="s">
        <v>985</v>
      </c>
      <c r="G21" s="344"/>
      <c r="H21" s="344"/>
      <c r="I21" s="344"/>
      <c r="J21" s="344"/>
      <c r="K21" s="219"/>
    </row>
    <row r="22" spans="2:11" s="1" customFormat="1" ht="15" customHeight="1">
      <c r="B22" s="222"/>
      <c r="C22" s="223"/>
      <c r="D22" s="223"/>
      <c r="E22" s="225" t="s">
        <v>925</v>
      </c>
      <c r="F22" s="344" t="s">
        <v>926</v>
      </c>
      <c r="G22" s="344"/>
      <c r="H22" s="344"/>
      <c r="I22" s="344"/>
      <c r="J22" s="344"/>
      <c r="K22" s="219"/>
    </row>
    <row r="23" spans="2:11" s="1" customFormat="1" ht="15" customHeight="1">
      <c r="B23" s="222"/>
      <c r="C23" s="223"/>
      <c r="D23" s="223"/>
      <c r="E23" s="225" t="s">
        <v>85</v>
      </c>
      <c r="F23" s="344" t="s">
        <v>986</v>
      </c>
      <c r="G23" s="344"/>
      <c r="H23" s="344"/>
      <c r="I23" s="344"/>
      <c r="J23" s="344"/>
      <c r="K23" s="219"/>
    </row>
    <row r="24" spans="2:11" s="1" customFormat="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s="1" customFormat="1" ht="15" customHeight="1">
      <c r="B25" s="222"/>
      <c r="C25" s="344" t="s">
        <v>987</v>
      </c>
      <c r="D25" s="344"/>
      <c r="E25" s="344"/>
      <c r="F25" s="344"/>
      <c r="G25" s="344"/>
      <c r="H25" s="344"/>
      <c r="I25" s="344"/>
      <c r="J25" s="344"/>
      <c r="K25" s="219"/>
    </row>
    <row r="26" spans="2:11" s="1" customFormat="1" ht="15" customHeight="1">
      <c r="B26" s="222"/>
      <c r="C26" s="344" t="s">
        <v>988</v>
      </c>
      <c r="D26" s="344"/>
      <c r="E26" s="344"/>
      <c r="F26" s="344"/>
      <c r="G26" s="344"/>
      <c r="H26" s="344"/>
      <c r="I26" s="344"/>
      <c r="J26" s="344"/>
      <c r="K26" s="219"/>
    </row>
    <row r="27" spans="2:11" s="1" customFormat="1" ht="15" customHeight="1">
      <c r="B27" s="222"/>
      <c r="C27" s="221"/>
      <c r="D27" s="344" t="s">
        <v>989</v>
      </c>
      <c r="E27" s="344"/>
      <c r="F27" s="344"/>
      <c r="G27" s="344"/>
      <c r="H27" s="344"/>
      <c r="I27" s="344"/>
      <c r="J27" s="344"/>
      <c r="K27" s="219"/>
    </row>
    <row r="28" spans="2:11" s="1" customFormat="1" ht="15" customHeight="1">
      <c r="B28" s="222"/>
      <c r="C28" s="223"/>
      <c r="D28" s="344" t="s">
        <v>990</v>
      </c>
      <c r="E28" s="344"/>
      <c r="F28" s="344"/>
      <c r="G28" s="344"/>
      <c r="H28" s="344"/>
      <c r="I28" s="344"/>
      <c r="J28" s="344"/>
      <c r="K28" s="219"/>
    </row>
    <row r="29" spans="2:11" s="1" customFormat="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s="1" customFormat="1" ht="15" customHeight="1">
      <c r="B30" s="222"/>
      <c r="C30" s="223"/>
      <c r="D30" s="344" t="s">
        <v>991</v>
      </c>
      <c r="E30" s="344"/>
      <c r="F30" s="344"/>
      <c r="G30" s="344"/>
      <c r="H30" s="344"/>
      <c r="I30" s="344"/>
      <c r="J30" s="344"/>
      <c r="K30" s="219"/>
    </row>
    <row r="31" spans="2:11" s="1" customFormat="1" ht="15" customHeight="1">
      <c r="B31" s="222"/>
      <c r="C31" s="223"/>
      <c r="D31" s="344" t="s">
        <v>992</v>
      </c>
      <c r="E31" s="344"/>
      <c r="F31" s="344"/>
      <c r="G31" s="344"/>
      <c r="H31" s="344"/>
      <c r="I31" s="344"/>
      <c r="J31" s="344"/>
      <c r="K31" s="219"/>
    </row>
    <row r="32" spans="2:11" s="1" customFormat="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s="1" customFormat="1" ht="15" customHeight="1">
      <c r="B33" s="222"/>
      <c r="C33" s="223"/>
      <c r="D33" s="344" t="s">
        <v>993</v>
      </c>
      <c r="E33" s="344"/>
      <c r="F33" s="344"/>
      <c r="G33" s="344"/>
      <c r="H33" s="344"/>
      <c r="I33" s="344"/>
      <c r="J33" s="344"/>
      <c r="K33" s="219"/>
    </row>
    <row r="34" spans="2:11" s="1" customFormat="1" ht="15" customHeight="1">
      <c r="B34" s="222"/>
      <c r="C34" s="223"/>
      <c r="D34" s="344" t="s">
        <v>994</v>
      </c>
      <c r="E34" s="344"/>
      <c r="F34" s="344"/>
      <c r="G34" s="344"/>
      <c r="H34" s="344"/>
      <c r="I34" s="344"/>
      <c r="J34" s="344"/>
      <c r="K34" s="219"/>
    </row>
    <row r="35" spans="2:11" s="1" customFormat="1" ht="15" customHeight="1">
      <c r="B35" s="222"/>
      <c r="C35" s="223"/>
      <c r="D35" s="344" t="s">
        <v>995</v>
      </c>
      <c r="E35" s="344"/>
      <c r="F35" s="344"/>
      <c r="G35" s="344"/>
      <c r="H35" s="344"/>
      <c r="I35" s="344"/>
      <c r="J35" s="344"/>
      <c r="K35" s="219"/>
    </row>
    <row r="36" spans="2:11" s="1" customFormat="1" ht="15" customHeight="1">
      <c r="B36" s="222"/>
      <c r="C36" s="223"/>
      <c r="D36" s="221"/>
      <c r="E36" s="224" t="s">
        <v>117</v>
      </c>
      <c r="F36" s="221"/>
      <c r="G36" s="344" t="s">
        <v>996</v>
      </c>
      <c r="H36" s="344"/>
      <c r="I36" s="344"/>
      <c r="J36" s="344"/>
      <c r="K36" s="219"/>
    </row>
    <row r="37" spans="2:11" s="1" customFormat="1" ht="30.75" customHeight="1">
      <c r="B37" s="222"/>
      <c r="C37" s="223"/>
      <c r="D37" s="221"/>
      <c r="E37" s="224" t="s">
        <v>997</v>
      </c>
      <c r="F37" s="221"/>
      <c r="G37" s="344" t="s">
        <v>998</v>
      </c>
      <c r="H37" s="344"/>
      <c r="I37" s="344"/>
      <c r="J37" s="344"/>
      <c r="K37" s="219"/>
    </row>
    <row r="38" spans="2:11" s="1" customFormat="1" ht="15" customHeight="1">
      <c r="B38" s="222"/>
      <c r="C38" s="223"/>
      <c r="D38" s="221"/>
      <c r="E38" s="224" t="s">
        <v>54</v>
      </c>
      <c r="F38" s="221"/>
      <c r="G38" s="344" t="s">
        <v>999</v>
      </c>
      <c r="H38" s="344"/>
      <c r="I38" s="344"/>
      <c r="J38" s="344"/>
      <c r="K38" s="219"/>
    </row>
    <row r="39" spans="2:11" s="1" customFormat="1" ht="15" customHeight="1">
      <c r="B39" s="222"/>
      <c r="C39" s="223"/>
      <c r="D39" s="221"/>
      <c r="E39" s="224" t="s">
        <v>55</v>
      </c>
      <c r="F39" s="221"/>
      <c r="G39" s="344" t="s">
        <v>1000</v>
      </c>
      <c r="H39" s="344"/>
      <c r="I39" s="344"/>
      <c r="J39" s="344"/>
      <c r="K39" s="219"/>
    </row>
    <row r="40" spans="2:11" s="1" customFormat="1" ht="15" customHeight="1">
      <c r="B40" s="222"/>
      <c r="C40" s="223"/>
      <c r="D40" s="221"/>
      <c r="E40" s="224" t="s">
        <v>118</v>
      </c>
      <c r="F40" s="221"/>
      <c r="G40" s="344" t="s">
        <v>1001</v>
      </c>
      <c r="H40" s="344"/>
      <c r="I40" s="344"/>
      <c r="J40" s="344"/>
      <c r="K40" s="219"/>
    </row>
    <row r="41" spans="2:11" s="1" customFormat="1" ht="15" customHeight="1">
      <c r="B41" s="222"/>
      <c r="C41" s="223"/>
      <c r="D41" s="221"/>
      <c r="E41" s="224" t="s">
        <v>119</v>
      </c>
      <c r="F41" s="221"/>
      <c r="G41" s="344" t="s">
        <v>1002</v>
      </c>
      <c r="H41" s="344"/>
      <c r="I41" s="344"/>
      <c r="J41" s="344"/>
      <c r="K41" s="219"/>
    </row>
    <row r="42" spans="2:11" s="1" customFormat="1" ht="15" customHeight="1">
      <c r="B42" s="222"/>
      <c r="C42" s="223"/>
      <c r="D42" s="221"/>
      <c r="E42" s="224" t="s">
        <v>1003</v>
      </c>
      <c r="F42" s="221"/>
      <c r="G42" s="344" t="s">
        <v>1004</v>
      </c>
      <c r="H42" s="344"/>
      <c r="I42" s="344"/>
      <c r="J42" s="344"/>
      <c r="K42" s="219"/>
    </row>
    <row r="43" spans="2:11" s="1" customFormat="1" ht="15" customHeight="1">
      <c r="B43" s="222"/>
      <c r="C43" s="223"/>
      <c r="D43" s="221"/>
      <c r="E43" s="224"/>
      <c r="F43" s="221"/>
      <c r="G43" s="344" t="s">
        <v>1005</v>
      </c>
      <c r="H43" s="344"/>
      <c r="I43" s="344"/>
      <c r="J43" s="344"/>
      <c r="K43" s="219"/>
    </row>
    <row r="44" spans="2:11" s="1" customFormat="1" ht="15" customHeight="1">
      <c r="B44" s="222"/>
      <c r="C44" s="223"/>
      <c r="D44" s="221"/>
      <c r="E44" s="224" t="s">
        <v>1006</v>
      </c>
      <c r="F44" s="221"/>
      <c r="G44" s="344" t="s">
        <v>1007</v>
      </c>
      <c r="H44" s="344"/>
      <c r="I44" s="344"/>
      <c r="J44" s="344"/>
      <c r="K44" s="219"/>
    </row>
    <row r="45" spans="2:11" s="1" customFormat="1" ht="15" customHeight="1">
      <c r="B45" s="222"/>
      <c r="C45" s="223"/>
      <c r="D45" s="221"/>
      <c r="E45" s="224" t="s">
        <v>121</v>
      </c>
      <c r="F45" s="221"/>
      <c r="G45" s="344" t="s">
        <v>1008</v>
      </c>
      <c r="H45" s="344"/>
      <c r="I45" s="344"/>
      <c r="J45" s="344"/>
      <c r="K45" s="219"/>
    </row>
    <row r="46" spans="2:11" s="1" customFormat="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s="1" customFormat="1" ht="15" customHeight="1">
      <c r="B47" s="222"/>
      <c r="C47" s="223"/>
      <c r="D47" s="344" t="s">
        <v>1009</v>
      </c>
      <c r="E47" s="344"/>
      <c r="F47" s="344"/>
      <c r="G47" s="344"/>
      <c r="H47" s="344"/>
      <c r="I47" s="344"/>
      <c r="J47" s="344"/>
      <c r="K47" s="219"/>
    </row>
    <row r="48" spans="2:11" s="1" customFormat="1" ht="15" customHeight="1">
      <c r="B48" s="222"/>
      <c r="C48" s="223"/>
      <c r="D48" s="223"/>
      <c r="E48" s="344" t="s">
        <v>1010</v>
      </c>
      <c r="F48" s="344"/>
      <c r="G48" s="344"/>
      <c r="H48" s="344"/>
      <c r="I48" s="344"/>
      <c r="J48" s="344"/>
      <c r="K48" s="219"/>
    </row>
    <row r="49" spans="2:11" s="1" customFormat="1" ht="15" customHeight="1">
      <c r="B49" s="222"/>
      <c r="C49" s="223"/>
      <c r="D49" s="223"/>
      <c r="E49" s="344" t="s">
        <v>1011</v>
      </c>
      <c r="F49" s="344"/>
      <c r="G49" s="344"/>
      <c r="H49" s="344"/>
      <c r="I49" s="344"/>
      <c r="J49" s="344"/>
      <c r="K49" s="219"/>
    </row>
    <row r="50" spans="2:11" s="1" customFormat="1" ht="15" customHeight="1">
      <c r="B50" s="222"/>
      <c r="C50" s="223"/>
      <c r="D50" s="223"/>
      <c r="E50" s="344" t="s">
        <v>1012</v>
      </c>
      <c r="F50" s="344"/>
      <c r="G50" s="344"/>
      <c r="H50" s="344"/>
      <c r="I50" s="344"/>
      <c r="J50" s="344"/>
      <c r="K50" s="219"/>
    </row>
    <row r="51" spans="2:11" s="1" customFormat="1" ht="15" customHeight="1">
      <c r="B51" s="222"/>
      <c r="C51" s="223"/>
      <c r="D51" s="344" t="s">
        <v>1013</v>
      </c>
      <c r="E51" s="344"/>
      <c r="F51" s="344"/>
      <c r="G51" s="344"/>
      <c r="H51" s="344"/>
      <c r="I51" s="344"/>
      <c r="J51" s="344"/>
      <c r="K51" s="219"/>
    </row>
    <row r="52" spans="2:11" s="1" customFormat="1" ht="25.5" customHeight="1">
      <c r="B52" s="218"/>
      <c r="C52" s="345" t="s">
        <v>1014</v>
      </c>
      <c r="D52" s="345"/>
      <c r="E52" s="345"/>
      <c r="F52" s="345"/>
      <c r="G52" s="345"/>
      <c r="H52" s="345"/>
      <c r="I52" s="345"/>
      <c r="J52" s="345"/>
      <c r="K52" s="219"/>
    </row>
    <row r="53" spans="2:11" s="1" customFormat="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s="1" customFormat="1" ht="15" customHeight="1">
      <c r="B54" s="218"/>
      <c r="C54" s="344" t="s">
        <v>1015</v>
      </c>
      <c r="D54" s="344"/>
      <c r="E54" s="344"/>
      <c r="F54" s="344"/>
      <c r="G54" s="344"/>
      <c r="H54" s="344"/>
      <c r="I54" s="344"/>
      <c r="J54" s="344"/>
      <c r="K54" s="219"/>
    </row>
    <row r="55" spans="2:11" s="1" customFormat="1" ht="15" customHeight="1">
      <c r="B55" s="218"/>
      <c r="C55" s="344" t="s">
        <v>1016</v>
      </c>
      <c r="D55" s="344"/>
      <c r="E55" s="344"/>
      <c r="F55" s="344"/>
      <c r="G55" s="344"/>
      <c r="H55" s="344"/>
      <c r="I55" s="344"/>
      <c r="J55" s="344"/>
      <c r="K55" s="219"/>
    </row>
    <row r="56" spans="2:11" s="1" customFormat="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s="1" customFormat="1" ht="15" customHeight="1">
      <c r="B57" s="218"/>
      <c r="C57" s="344" t="s">
        <v>1017</v>
      </c>
      <c r="D57" s="344"/>
      <c r="E57" s="344"/>
      <c r="F57" s="344"/>
      <c r="G57" s="344"/>
      <c r="H57" s="344"/>
      <c r="I57" s="344"/>
      <c r="J57" s="344"/>
      <c r="K57" s="219"/>
    </row>
    <row r="58" spans="2:11" s="1" customFormat="1" ht="15" customHeight="1">
      <c r="B58" s="218"/>
      <c r="C58" s="223"/>
      <c r="D58" s="344" t="s">
        <v>1018</v>
      </c>
      <c r="E58" s="344"/>
      <c r="F58" s="344"/>
      <c r="G58" s="344"/>
      <c r="H58" s="344"/>
      <c r="I58" s="344"/>
      <c r="J58" s="344"/>
      <c r="K58" s="219"/>
    </row>
    <row r="59" spans="2:11" s="1" customFormat="1" ht="15" customHeight="1">
      <c r="B59" s="218"/>
      <c r="C59" s="223"/>
      <c r="D59" s="344" t="s">
        <v>1019</v>
      </c>
      <c r="E59" s="344"/>
      <c r="F59" s="344"/>
      <c r="G59" s="344"/>
      <c r="H59" s="344"/>
      <c r="I59" s="344"/>
      <c r="J59" s="344"/>
      <c r="K59" s="219"/>
    </row>
    <row r="60" spans="2:11" s="1" customFormat="1" ht="15" customHeight="1">
      <c r="B60" s="218"/>
      <c r="C60" s="223"/>
      <c r="D60" s="344" t="s">
        <v>1020</v>
      </c>
      <c r="E60" s="344"/>
      <c r="F60" s="344"/>
      <c r="G60" s="344"/>
      <c r="H60" s="344"/>
      <c r="I60" s="344"/>
      <c r="J60" s="344"/>
      <c r="K60" s="219"/>
    </row>
    <row r="61" spans="2:11" s="1" customFormat="1" ht="15" customHeight="1">
      <c r="B61" s="218"/>
      <c r="C61" s="223"/>
      <c r="D61" s="344" t="s">
        <v>1021</v>
      </c>
      <c r="E61" s="344"/>
      <c r="F61" s="344"/>
      <c r="G61" s="344"/>
      <c r="H61" s="344"/>
      <c r="I61" s="344"/>
      <c r="J61" s="344"/>
      <c r="K61" s="219"/>
    </row>
    <row r="62" spans="2:11" s="1" customFormat="1" ht="15" customHeight="1">
      <c r="B62" s="218"/>
      <c r="C62" s="223"/>
      <c r="D62" s="346" t="s">
        <v>1022</v>
      </c>
      <c r="E62" s="346"/>
      <c r="F62" s="346"/>
      <c r="G62" s="346"/>
      <c r="H62" s="346"/>
      <c r="I62" s="346"/>
      <c r="J62" s="346"/>
      <c r="K62" s="219"/>
    </row>
    <row r="63" spans="2:11" s="1" customFormat="1" ht="15" customHeight="1">
      <c r="B63" s="218"/>
      <c r="C63" s="223"/>
      <c r="D63" s="344" t="s">
        <v>1023</v>
      </c>
      <c r="E63" s="344"/>
      <c r="F63" s="344"/>
      <c r="G63" s="344"/>
      <c r="H63" s="344"/>
      <c r="I63" s="344"/>
      <c r="J63" s="344"/>
      <c r="K63" s="219"/>
    </row>
    <row r="64" spans="2:11" s="1" customFormat="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s="1" customFormat="1" ht="15" customHeight="1">
      <c r="B65" s="218"/>
      <c r="C65" s="223"/>
      <c r="D65" s="344" t="s">
        <v>1024</v>
      </c>
      <c r="E65" s="344"/>
      <c r="F65" s="344"/>
      <c r="G65" s="344"/>
      <c r="H65" s="344"/>
      <c r="I65" s="344"/>
      <c r="J65" s="344"/>
      <c r="K65" s="219"/>
    </row>
    <row r="66" spans="2:11" s="1" customFormat="1" ht="15" customHeight="1">
      <c r="B66" s="218"/>
      <c r="C66" s="223"/>
      <c r="D66" s="346" t="s">
        <v>1025</v>
      </c>
      <c r="E66" s="346"/>
      <c r="F66" s="346"/>
      <c r="G66" s="346"/>
      <c r="H66" s="346"/>
      <c r="I66" s="346"/>
      <c r="J66" s="346"/>
      <c r="K66" s="219"/>
    </row>
    <row r="67" spans="2:11" s="1" customFormat="1" ht="15" customHeight="1">
      <c r="B67" s="218"/>
      <c r="C67" s="223"/>
      <c r="D67" s="344" t="s">
        <v>1026</v>
      </c>
      <c r="E67" s="344"/>
      <c r="F67" s="344"/>
      <c r="G67" s="344"/>
      <c r="H67" s="344"/>
      <c r="I67" s="344"/>
      <c r="J67" s="344"/>
      <c r="K67" s="219"/>
    </row>
    <row r="68" spans="2:11" s="1" customFormat="1" ht="15" customHeight="1">
      <c r="B68" s="218"/>
      <c r="C68" s="223"/>
      <c r="D68" s="344" t="s">
        <v>1027</v>
      </c>
      <c r="E68" s="344"/>
      <c r="F68" s="344"/>
      <c r="G68" s="344"/>
      <c r="H68" s="344"/>
      <c r="I68" s="344"/>
      <c r="J68" s="344"/>
      <c r="K68" s="219"/>
    </row>
    <row r="69" spans="2:11" s="1" customFormat="1" ht="15" customHeight="1">
      <c r="B69" s="218"/>
      <c r="C69" s="223"/>
      <c r="D69" s="344" t="s">
        <v>1028</v>
      </c>
      <c r="E69" s="344"/>
      <c r="F69" s="344"/>
      <c r="G69" s="344"/>
      <c r="H69" s="344"/>
      <c r="I69" s="344"/>
      <c r="J69" s="344"/>
      <c r="K69" s="219"/>
    </row>
    <row r="70" spans="2:11" s="1" customFormat="1" ht="15" customHeight="1">
      <c r="B70" s="218"/>
      <c r="C70" s="223"/>
      <c r="D70" s="344" t="s">
        <v>1029</v>
      </c>
      <c r="E70" s="344"/>
      <c r="F70" s="344"/>
      <c r="G70" s="344"/>
      <c r="H70" s="344"/>
      <c r="I70" s="344"/>
      <c r="J70" s="344"/>
      <c r="K70" s="219"/>
    </row>
    <row r="71" spans="2:11" s="1" customFormat="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s="1" customFormat="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1" customFormat="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s="1" customFormat="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s="1" customFormat="1" ht="45" customHeight="1">
      <c r="B75" s="235"/>
      <c r="C75" s="339" t="s">
        <v>1030</v>
      </c>
      <c r="D75" s="339"/>
      <c r="E75" s="339"/>
      <c r="F75" s="339"/>
      <c r="G75" s="339"/>
      <c r="H75" s="339"/>
      <c r="I75" s="339"/>
      <c r="J75" s="339"/>
      <c r="K75" s="236"/>
    </row>
    <row r="76" spans="2:11" s="1" customFormat="1" ht="17.25" customHeight="1">
      <c r="B76" s="235"/>
      <c r="C76" s="237" t="s">
        <v>1031</v>
      </c>
      <c r="D76" s="237"/>
      <c r="E76" s="237"/>
      <c r="F76" s="237" t="s">
        <v>1032</v>
      </c>
      <c r="G76" s="238"/>
      <c r="H76" s="237" t="s">
        <v>55</v>
      </c>
      <c r="I76" s="237" t="s">
        <v>58</v>
      </c>
      <c r="J76" s="237" t="s">
        <v>1033</v>
      </c>
      <c r="K76" s="236"/>
    </row>
    <row r="77" spans="2:11" s="1" customFormat="1" ht="17.25" customHeight="1">
      <c r="B77" s="235"/>
      <c r="C77" s="239" t="s">
        <v>1034</v>
      </c>
      <c r="D77" s="239"/>
      <c r="E77" s="239"/>
      <c r="F77" s="240" t="s">
        <v>1035</v>
      </c>
      <c r="G77" s="241"/>
      <c r="H77" s="239"/>
      <c r="I77" s="239"/>
      <c r="J77" s="239" t="s">
        <v>1036</v>
      </c>
      <c r="K77" s="236"/>
    </row>
    <row r="78" spans="2:11" s="1" customFormat="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5"/>
      <c r="C79" s="224" t="s">
        <v>54</v>
      </c>
      <c r="D79" s="244"/>
      <c r="E79" s="244"/>
      <c r="F79" s="245" t="s">
        <v>1037</v>
      </c>
      <c r="G79" s="246"/>
      <c r="H79" s="224" t="s">
        <v>1038</v>
      </c>
      <c r="I79" s="224" t="s">
        <v>1039</v>
      </c>
      <c r="J79" s="224">
        <v>20</v>
      </c>
      <c r="K79" s="236"/>
    </row>
    <row r="80" spans="2:11" s="1" customFormat="1" ht="15" customHeight="1">
      <c r="B80" s="235"/>
      <c r="C80" s="224" t="s">
        <v>1040</v>
      </c>
      <c r="D80" s="224"/>
      <c r="E80" s="224"/>
      <c r="F80" s="245" t="s">
        <v>1037</v>
      </c>
      <c r="G80" s="246"/>
      <c r="H80" s="224" t="s">
        <v>1041</v>
      </c>
      <c r="I80" s="224" t="s">
        <v>1039</v>
      </c>
      <c r="J80" s="224">
        <v>120</v>
      </c>
      <c r="K80" s="236"/>
    </row>
    <row r="81" spans="2:11" s="1" customFormat="1" ht="15" customHeight="1">
      <c r="B81" s="247"/>
      <c r="C81" s="224" t="s">
        <v>1042</v>
      </c>
      <c r="D81" s="224"/>
      <c r="E81" s="224"/>
      <c r="F81" s="245" t="s">
        <v>1043</v>
      </c>
      <c r="G81" s="246"/>
      <c r="H81" s="224" t="s">
        <v>1044</v>
      </c>
      <c r="I81" s="224" t="s">
        <v>1039</v>
      </c>
      <c r="J81" s="224">
        <v>50</v>
      </c>
      <c r="K81" s="236"/>
    </row>
    <row r="82" spans="2:11" s="1" customFormat="1" ht="15" customHeight="1">
      <c r="B82" s="247"/>
      <c r="C82" s="224" t="s">
        <v>1045</v>
      </c>
      <c r="D82" s="224"/>
      <c r="E82" s="224"/>
      <c r="F82" s="245" t="s">
        <v>1037</v>
      </c>
      <c r="G82" s="246"/>
      <c r="H82" s="224" t="s">
        <v>1046</v>
      </c>
      <c r="I82" s="224" t="s">
        <v>1047</v>
      </c>
      <c r="J82" s="224"/>
      <c r="K82" s="236"/>
    </row>
    <row r="83" spans="2:11" s="1" customFormat="1" ht="15" customHeight="1">
      <c r="B83" s="247"/>
      <c r="C83" s="248" t="s">
        <v>1048</v>
      </c>
      <c r="D83" s="248"/>
      <c r="E83" s="248"/>
      <c r="F83" s="249" t="s">
        <v>1043</v>
      </c>
      <c r="G83" s="248"/>
      <c r="H83" s="248" t="s">
        <v>1049</v>
      </c>
      <c r="I83" s="248" t="s">
        <v>1039</v>
      </c>
      <c r="J83" s="248">
        <v>15</v>
      </c>
      <c r="K83" s="236"/>
    </row>
    <row r="84" spans="2:11" s="1" customFormat="1" ht="15" customHeight="1">
      <c r="B84" s="247"/>
      <c r="C84" s="248" t="s">
        <v>1050</v>
      </c>
      <c r="D84" s="248"/>
      <c r="E84" s="248"/>
      <c r="F84" s="249" t="s">
        <v>1043</v>
      </c>
      <c r="G84" s="248"/>
      <c r="H84" s="248" t="s">
        <v>1051</v>
      </c>
      <c r="I84" s="248" t="s">
        <v>1039</v>
      </c>
      <c r="J84" s="248">
        <v>15</v>
      </c>
      <c r="K84" s="236"/>
    </row>
    <row r="85" spans="2:11" s="1" customFormat="1" ht="15" customHeight="1">
      <c r="B85" s="247"/>
      <c r="C85" s="248" t="s">
        <v>1052</v>
      </c>
      <c r="D85" s="248"/>
      <c r="E85" s="248"/>
      <c r="F85" s="249" t="s">
        <v>1043</v>
      </c>
      <c r="G85" s="248"/>
      <c r="H85" s="248" t="s">
        <v>1053</v>
      </c>
      <c r="I85" s="248" t="s">
        <v>1039</v>
      </c>
      <c r="J85" s="248">
        <v>20</v>
      </c>
      <c r="K85" s="236"/>
    </row>
    <row r="86" spans="2:11" s="1" customFormat="1" ht="15" customHeight="1">
      <c r="B86" s="247"/>
      <c r="C86" s="248" t="s">
        <v>1054</v>
      </c>
      <c r="D86" s="248"/>
      <c r="E86" s="248"/>
      <c r="F86" s="249" t="s">
        <v>1043</v>
      </c>
      <c r="G86" s="248"/>
      <c r="H86" s="248" t="s">
        <v>1055</v>
      </c>
      <c r="I86" s="248" t="s">
        <v>1039</v>
      </c>
      <c r="J86" s="248">
        <v>20</v>
      </c>
      <c r="K86" s="236"/>
    </row>
    <row r="87" spans="2:11" s="1" customFormat="1" ht="15" customHeight="1">
      <c r="B87" s="247"/>
      <c r="C87" s="224" t="s">
        <v>1056</v>
      </c>
      <c r="D87" s="224"/>
      <c r="E87" s="224"/>
      <c r="F87" s="245" t="s">
        <v>1043</v>
      </c>
      <c r="G87" s="246"/>
      <c r="H87" s="224" t="s">
        <v>1057</v>
      </c>
      <c r="I87" s="224" t="s">
        <v>1039</v>
      </c>
      <c r="J87" s="224">
        <v>50</v>
      </c>
      <c r="K87" s="236"/>
    </row>
    <row r="88" spans="2:11" s="1" customFormat="1" ht="15" customHeight="1">
      <c r="B88" s="247"/>
      <c r="C88" s="224" t="s">
        <v>1058</v>
      </c>
      <c r="D88" s="224"/>
      <c r="E88" s="224"/>
      <c r="F88" s="245" t="s">
        <v>1043</v>
      </c>
      <c r="G88" s="246"/>
      <c r="H88" s="224" t="s">
        <v>1059</v>
      </c>
      <c r="I88" s="224" t="s">
        <v>1039</v>
      </c>
      <c r="J88" s="224">
        <v>20</v>
      </c>
      <c r="K88" s="236"/>
    </row>
    <row r="89" spans="2:11" s="1" customFormat="1" ht="15" customHeight="1">
      <c r="B89" s="247"/>
      <c r="C89" s="224" t="s">
        <v>1060</v>
      </c>
      <c r="D89" s="224"/>
      <c r="E89" s="224"/>
      <c r="F89" s="245" t="s">
        <v>1043</v>
      </c>
      <c r="G89" s="246"/>
      <c r="H89" s="224" t="s">
        <v>1061</v>
      </c>
      <c r="I89" s="224" t="s">
        <v>1039</v>
      </c>
      <c r="J89" s="224">
        <v>20</v>
      </c>
      <c r="K89" s="236"/>
    </row>
    <row r="90" spans="2:11" s="1" customFormat="1" ht="15" customHeight="1">
      <c r="B90" s="247"/>
      <c r="C90" s="224" t="s">
        <v>1062</v>
      </c>
      <c r="D90" s="224"/>
      <c r="E90" s="224"/>
      <c r="F90" s="245" t="s">
        <v>1043</v>
      </c>
      <c r="G90" s="246"/>
      <c r="H90" s="224" t="s">
        <v>1063</v>
      </c>
      <c r="I90" s="224" t="s">
        <v>1039</v>
      </c>
      <c r="J90" s="224">
        <v>50</v>
      </c>
      <c r="K90" s="236"/>
    </row>
    <row r="91" spans="2:11" s="1" customFormat="1" ht="15" customHeight="1">
      <c r="B91" s="247"/>
      <c r="C91" s="224" t="s">
        <v>1064</v>
      </c>
      <c r="D91" s="224"/>
      <c r="E91" s="224"/>
      <c r="F91" s="245" t="s">
        <v>1043</v>
      </c>
      <c r="G91" s="246"/>
      <c r="H91" s="224" t="s">
        <v>1064</v>
      </c>
      <c r="I91" s="224" t="s">
        <v>1039</v>
      </c>
      <c r="J91" s="224">
        <v>50</v>
      </c>
      <c r="K91" s="236"/>
    </row>
    <row r="92" spans="2:11" s="1" customFormat="1" ht="15" customHeight="1">
      <c r="B92" s="247"/>
      <c r="C92" s="224" t="s">
        <v>1065</v>
      </c>
      <c r="D92" s="224"/>
      <c r="E92" s="224"/>
      <c r="F92" s="245" t="s">
        <v>1043</v>
      </c>
      <c r="G92" s="246"/>
      <c r="H92" s="224" t="s">
        <v>1066</v>
      </c>
      <c r="I92" s="224" t="s">
        <v>1039</v>
      </c>
      <c r="J92" s="224">
        <v>255</v>
      </c>
      <c r="K92" s="236"/>
    </row>
    <row r="93" spans="2:11" s="1" customFormat="1" ht="15" customHeight="1">
      <c r="B93" s="247"/>
      <c r="C93" s="224" t="s">
        <v>1067</v>
      </c>
      <c r="D93" s="224"/>
      <c r="E93" s="224"/>
      <c r="F93" s="245" t="s">
        <v>1037</v>
      </c>
      <c r="G93" s="246"/>
      <c r="H93" s="224" t="s">
        <v>1068</v>
      </c>
      <c r="I93" s="224" t="s">
        <v>1069</v>
      </c>
      <c r="J93" s="224"/>
      <c r="K93" s="236"/>
    </row>
    <row r="94" spans="2:11" s="1" customFormat="1" ht="15" customHeight="1">
      <c r="B94" s="247"/>
      <c r="C94" s="224" t="s">
        <v>1070</v>
      </c>
      <c r="D94" s="224"/>
      <c r="E94" s="224"/>
      <c r="F94" s="245" t="s">
        <v>1037</v>
      </c>
      <c r="G94" s="246"/>
      <c r="H94" s="224" t="s">
        <v>1071</v>
      </c>
      <c r="I94" s="224" t="s">
        <v>1072</v>
      </c>
      <c r="J94" s="224"/>
      <c r="K94" s="236"/>
    </row>
    <row r="95" spans="2:11" s="1" customFormat="1" ht="15" customHeight="1">
      <c r="B95" s="247"/>
      <c r="C95" s="224" t="s">
        <v>1073</v>
      </c>
      <c r="D95" s="224"/>
      <c r="E95" s="224"/>
      <c r="F95" s="245" t="s">
        <v>1037</v>
      </c>
      <c r="G95" s="246"/>
      <c r="H95" s="224" t="s">
        <v>1073</v>
      </c>
      <c r="I95" s="224" t="s">
        <v>1072</v>
      </c>
      <c r="J95" s="224"/>
      <c r="K95" s="236"/>
    </row>
    <row r="96" spans="2:11" s="1" customFormat="1" ht="15" customHeight="1">
      <c r="B96" s="247"/>
      <c r="C96" s="224" t="s">
        <v>39</v>
      </c>
      <c r="D96" s="224"/>
      <c r="E96" s="224"/>
      <c r="F96" s="245" t="s">
        <v>1037</v>
      </c>
      <c r="G96" s="246"/>
      <c r="H96" s="224" t="s">
        <v>1074</v>
      </c>
      <c r="I96" s="224" t="s">
        <v>1072</v>
      </c>
      <c r="J96" s="224"/>
      <c r="K96" s="236"/>
    </row>
    <row r="97" spans="2:11" s="1" customFormat="1" ht="15" customHeight="1">
      <c r="B97" s="247"/>
      <c r="C97" s="224" t="s">
        <v>49</v>
      </c>
      <c r="D97" s="224"/>
      <c r="E97" s="224"/>
      <c r="F97" s="245" t="s">
        <v>1037</v>
      </c>
      <c r="G97" s="246"/>
      <c r="H97" s="224" t="s">
        <v>1075</v>
      </c>
      <c r="I97" s="224" t="s">
        <v>1072</v>
      </c>
      <c r="J97" s="224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s="1" customFormat="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s="1" customFormat="1" ht="45" customHeight="1">
      <c r="B102" s="235"/>
      <c r="C102" s="339" t="s">
        <v>1076</v>
      </c>
      <c r="D102" s="339"/>
      <c r="E102" s="339"/>
      <c r="F102" s="339"/>
      <c r="G102" s="339"/>
      <c r="H102" s="339"/>
      <c r="I102" s="339"/>
      <c r="J102" s="339"/>
      <c r="K102" s="236"/>
    </row>
    <row r="103" spans="2:11" s="1" customFormat="1" ht="17.25" customHeight="1">
      <c r="B103" s="235"/>
      <c r="C103" s="237" t="s">
        <v>1031</v>
      </c>
      <c r="D103" s="237"/>
      <c r="E103" s="237"/>
      <c r="F103" s="237" t="s">
        <v>1032</v>
      </c>
      <c r="G103" s="238"/>
      <c r="H103" s="237" t="s">
        <v>55</v>
      </c>
      <c r="I103" s="237" t="s">
        <v>58</v>
      </c>
      <c r="J103" s="237" t="s">
        <v>1033</v>
      </c>
      <c r="K103" s="236"/>
    </row>
    <row r="104" spans="2:11" s="1" customFormat="1" ht="17.25" customHeight="1">
      <c r="B104" s="235"/>
      <c r="C104" s="239" t="s">
        <v>1034</v>
      </c>
      <c r="D104" s="239"/>
      <c r="E104" s="239"/>
      <c r="F104" s="240" t="s">
        <v>1035</v>
      </c>
      <c r="G104" s="241"/>
      <c r="H104" s="239"/>
      <c r="I104" s="239"/>
      <c r="J104" s="239" t="s">
        <v>1036</v>
      </c>
      <c r="K104" s="236"/>
    </row>
    <row r="105" spans="2:11" s="1" customFormat="1" ht="5.25" customHeight="1">
      <c r="B105" s="235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5"/>
      <c r="C106" s="224" t="s">
        <v>54</v>
      </c>
      <c r="D106" s="244"/>
      <c r="E106" s="244"/>
      <c r="F106" s="245" t="s">
        <v>1037</v>
      </c>
      <c r="G106" s="224"/>
      <c r="H106" s="224" t="s">
        <v>1077</v>
      </c>
      <c r="I106" s="224" t="s">
        <v>1039</v>
      </c>
      <c r="J106" s="224">
        <v>20</v>
      </c>
      <c r="K106" s="236"/>
    </row>
    <row r="107" spans="2:11" s="1" customFormat="1" ht="15" customHeight="1">
      <c r="B107" s="235"/>
      <c r="C107" s="224" t="s">
        <v>1040</v>
      </c>
      <c r="D107" s="224"/>
      <c r="E107" s="224"/>
      <c r="F107" s="245" t="s">
        <v>1037</v>
      </c>
      <c r="G107" s="224"/>
      <c r="H107" s="224" t="s">
        <v>1077</v>
      </c>
      <c r="I107" s="224" t="s">
        <v>1039</v>
      </c>
      <c r="J107" s="224">
        <v>120</v>
      </c>
      <c r="K107" s="236"/>
    </row>
    <row r="108" spans="2:11" s="1" customFormat="1" ht="15" customHeight="1">
      <c r="B108" s="247"/>
      <c r="C108" s="224" t="s">
        <v>1042</v>
      </c>
      <c r="D108" s="224"/>
      <c r="E108" s="224"/>
      <c r="F108" s="245" t="s">
        <v>1043</v>
      </c>
      <c r="G108" s="224"/>
      <c r="H108" s="224" t="s">
        <v>1077</v>
      </c>
      <c r="I108" s="224" t="s">
        <v>1039</v>
      </c>
      <c r="J108" s="224">
        <v>50</v>
      </c>
      <c r="K108" s="236"/>
    </row>
    <row r="109" spans="2:11" s="1" customFormat="1" ht="15" customHeight="1">
      <c r="B109" s="247"/>
      <c r="C109" s="224" t="s">
        <v>1045</v>
      </c>
      <c r="D109" s="224"/>
      <c r="E109" s="224"/>
      <c r="F109" s="245" t="s">
        <v>1037</v>
      </c>
      <c r="G109" s="224"/>
      <c r="H109" s="224" t="s">
        <v>1077</v>
      </c>
      <c r="I109" s="224" t="s">
        <v>1047</v>
      </c>
      <c r="J109" s="224"/>
      <c r="K109" s="236"/>
    </row>
    <row r="110" spans="2:11" s="1" customFormat="1" ht="15" customHeight="1">
      <c r="B110" s="247"/>
      <c r="C110" s="224" t="s">
        <v>1056</v>
      </c>
      <c r="D110" s="224"/>
      <c r="E110" s="224"/>
      <c r="F110" s="245" t="s">
        <v>1043</v>
      </c>
      <c r="G110" s="224"/>
      <c r="H110" s="224" t="s">
        <v>1077</v>
      </c>
      <c r="I110" s="224" t="s">
        <v>1039</v>
      </c>
      <c r="J110" s="224">
        <v>50</v>
      </c>
      <c r="K110" s="236"/>
    </row>
    <row r="111" spans="2:11" s="1" customFormat="1" ht="15" customHeight="1">
      <c r="B111" s="247"/>
      <c r="C111" s="224" t="s">
        <v>1064</v>
      </c>
      <c r="D111" s="224"/>
      <c r="E111" s="224"/>
      <c r="F111" s="245" t="s">
        <v>1043</v>
      </c>
      <c r="G111" s="224"/>
      <c r="H111" s="224" t="s">
        <v>1077</v>
      </c>
      <c r="I111" s="224" t="s">
        <v>1039</v>
      </c>
      <c r="J111" s="224">
        <v>50</v>
      </c>
      <c r="K111" s="236"/>
    </row>
    <row r="112" spans="2:11" s="1" customFormat="1" ht="15" customHeight="1">
      <c r="B112" s="247"/>
      <c r="C112" s="224" t="s">
        <v>1062</v>
      </c>
      <c r="D112" s="224"/>
      <c r="E112" s="224"/>
      <c r="F112" s="245" t="s">
        <v>1043</v>
      </c>
      <c r="G112" s="224"/>
      <c r="H112" s="224" t="s">
        <v>1077</v>
      </c>
      <c r="I112" s="224" t="s">
        <v>1039</v>
      </c>
      <c r="J112" s="224">
        <v>50</v>
      </c>
      <c r="K112" s="236"/>
    </row>
    <row r="113" spans="2:11" s="1" customFormat="1" ht="15" customHeight="1">
      <c r="B113" s="247"/>
      <c r="C113" s="224" t="s">
        <v>54</v>
      </c>
      <c r="D113" s="224"/>
      <c r="E113" s="224"/>
      <c r="F113" s="245" t="s">
        <v>1037</v>
      </c>
      <c r="G113" s="224"/>
      <c r="H113" s="224" t="s">
        <v>1078</v>
      </c>
      <c r="I113" s="224" t="s">
        <v>1039</v>
      </c>
      <c r="J113" s="224">
        <v>20</v>
      </c>
      <c r="K113" s="236"/>
    </row>
    <row r="114" spans="2:11" s="1" customFormat="1" ht="15" customHeight="1">
      <c r="B114" s="247"/>
      <c r="C114" s="224" t="s">
        <v>1079</v>
      </c>
      <c r="D114" s="224"/>
      <c r="E114" s="224"/>
      <c r="F114" s="245" t="s">
        <v>1037</v>
      </c>
      <c r="G114" s="224"/>
      <c r="H114" s="224" t="s">
        <v>1080</v>
      </c>
      <c r="I114" s="224" t="s">
        <v>1039</v>
      </c>
      <c r="J114" s="224">
        <v>120</v>
      </c>
      <c r="K114" s="236"/>
    </row>
    <row r="115" spans="2:11" s="1" customFormat="1" ht="15" customHeight="1">
      <c r="B115" s="247"/>
      <c r="C115" s="224" t="s">
        <v>39</v>
      </c>
      <c r="D115" s="224"/>
      <c r="E115" s="224"/>
      <c r="F115" s="245" t="s">
        <v>1037</v>
      </c>
      <c r="G115" s="224"/>
      <c r="H115" s="224" t="s">
        <v>1081</v>
      </c>
      <c r="I115" s="224" t="s">
        <v>1072</v>
      </c>
      <c r="J115" s="224"/>
      <c r="K115" s="236"/>
    </row>
    <row r="116" spans="2:11" s="1" customFormat="1" ht="15" customHeight="1">
      <c r="B116" s="247"/>
      <c r="C116" s="224" t="s">
        <v>49</v>
      </c>
      <c r="D116" s="224"/>
      <c r="E116" s="224"/>
      <c r="F116" s="245" t="s">
        <v>1037</v>
      </c>
      <c r="G116" s="224"/>
      <c r="H116" s="224" t="s">
        <v>1082</v>
      </c>
      <c r="I116" s="224" t="s">
        <v>1072</v>
      </c>
      <c r="J116" s="224"/>
      <c r="K116" s="236"/>
    </row>
    <row r="117" spans="2:11" s="1" customFormat="1" ht="15" customHeight="1">
      <c r="B117" s="247"/>
      <c r="C117" s="224" t="s">
        <v>58</v>
      </c>
      <c r="D117" s="224"/>
      <c r="E117" s="224"/>
      <c r="F117" s="245" t="s">
        <v>1037</v>
      </c>
      <c r="G117" s="224"/>
      <c r="H117" s="224" t="s">
        <v>1083</v>
      </c>
      <c r="I117" s="224" t="s">
        <v>1084</v>
      </c>
      <c r="J117" s="224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340" t="s">
        <v>1085</v>
      </c>
      <c r="D122" s="340"/>
      <c r="E122" s="340"/>
      <c r="F122" s="340"/>
      <c r="G122" s="340"/>
      <c r="H122" s="340"/>
      <c r="I122" s="340"/>
      <c r="J122" s="340"/>
      <c r="K122" s="264"/>
    </row>
    <row r="123" spans="2:11" s="1" customFormat="1" ht="17.25" customHeight="1">
      <c r="B123" s="265"/>
      <c r="C123" s="237" t="s">
        <v>1031</v>
      </c>
      <c r="D123" s="237"/>
      <c r="E123" s="237"/>
      <c r="F123" s="237" t="s">
        <v>1032</v>
      </c>
      <c r="G123" s="238"/>
      <c r="H123" s="237" t="s">
        <v>55</v>
      </c>
      <c r="I123" s="237" t="s">
        <v>58</v>
      </c>
      <c r="J123" s="237" t="s">
        <v>1033</v>
      </c>
      <c r="K123" s="266"/>
    </row>
    <row r="124" spans="2:11" s="1" customFormat="1" ht="17.25" customHeight="1">
      <c r="B124" s="265"/>
      <c r="C124" s="239" t="s">
        <v>1034</v>
      </c>
      <c r="D124" s="239"/>
      <c r="E124" s="239"/>
      <c r="F124" s="240" t="s">
        <v>1035</v>
      </c>
      <c r="G124" s="241"/>
      <c r="H124" s="239"/>
      <c r="I124" s="239"/>
      <c r="J124" s="239" t="s">
        <v>1036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4" t="s">
        <v>1040</v>
      </c>
      <c r="D126" s="244"/>
      <c r="E126" s="244"/>
      <c r="F126" s="245" t="s">
        <v>1037</v>
      </c>
      <c r="G126" s="224"/>
      <c r="H126" s="224" t="s">
        <v>1077</v>
      </c>
      <c r="I126" s="224" t="s">
        <v>1039</v>
      </c>
      <c r="J126" s="224">
        <v>120</v>
      </c>
      <c r="K126" s="270"/>
    </row>
    <row r="127" spans="2:11" s="1" customFormat="1" ht="15" customHeight="1">
      <c r="B127" s="267"/>
      <c r="C127" s="224" t="s">
        <v>1086</v>
      </c>
      <c r="D127" s="224"/>
      <c r="E127" s="224"/>
      <c r="F127" s="245" t="s">
        <v>1037</v>
      </c>
      <c r="G127" s="224"/>
      <c r="H127" s="224" t="s">
        <v>1087</v>
      </c>
      <c r="I127" s="224" t="s">
        <v>1039</v>
      </c>
      <c r="J127" s="224" t="s">
        <v>1088</v>
      </c>
      <c r="K127" s="270"/>
    </row>
    <row r="128" spans="2:11" s="1" customFormat="1" ht="15" customHeight="1">
      <c r="B128" s="267"/>
      <c r="C128" s="224" t="s">
        <v>85</v>
      </c>
      <c r="D128" s="224"/>
      <c r="E128" s="224"/>
      <c r="F128" s="245" t="s">
        <v>1037</v>
      </c>
      <c r="G128" s="224"/>
      <c r="H128" s="224" t="s">
        <v>1089</v>
      </c>
      <c r="I128" s="224" t="s">
        <v>1039</v>
      </c>
      <c r="J128" s="224" t="s">
        <v>1088</v>
      </c>
      <c r="K128" s="270"/>
    </row>
    <row r="129" spans="2:11" s="1" customFormat="1" ht="15" customHeight="1">
      <c r="B129" s="267"/>
      <c r="C129" s="224" t="s">
        <v>1048</v>
      </c>
      <c r="D129" s="224"/>
      <c r="E129" s="224"/>
      <c r="F129" s="245" t="s">
        <v>1043</v>
      </c>
      <c r="G129" s="224"/>
      <c r="H129" s="224" t="s">
        <v>1049</v>
      </c>
      <c r="I129" s="224" t="s">
        <v>1039</v>
      </c>
      <c r="J129" s="224">
        <v>15</v>
      </c>
      <c r="K129" s="270"/>
    </row>
    <row r="130" spans="2:11" s="1" customFormat="1" ht="15" customHeight="1">
      <c r="B130" s="267"/>
      <c r="C130" s="248" t="s">
        <v>1050</v>
      </c>
      <c r="D130" s="248"/>
      <c r="E130" s="248"/>
      <c r="F130" s="249" t="s">
        <v>1043</v>
      </c>
      <c r="G130" s="248"/>
      <c r="H130" s="248" t="s">
        <v>1051</v>
      </c>
      <c r="I130" s="248" t="s">
        <v>1039</v>
      </c>
      <c r="J130" s="248">
        <v>15</v>
      </c>
      <c r="K130" s="270"/>
    </row>
    <row r="131" spans="2:11" s="1" customFormat="1" ht="15" customHeight="1">
      <c r="B131" s="267"/>
      <c r="C131" s="248" t="s">
        <v>1052</v>
      </c>
      <c r="D131" s="248"/>
      <c r="E131" s="248"/>
      <c r="F131" s="249" t="s">
        <v>1043</v>
      </c>
      <c r="G131" s="248"/>
      <c r="H131" s="248" t="s">
        <v>1053</v>
      </c>
      <c r="I131" s="248" t="s">
        <v>1039</v>
      </c>
      <c r="J131" s="248">
        <v>20</v>
      </c>
      <c r="K131" s="270"/>
    </row>
    <row r="132" spans="2:11" s="1" customFormat="1" ht="15" customHeight="1">
      <c r="B132" s="267"/>
      <c r="C132" s="248" t="s">
        <v>1054</v>
      </c>
      <c r="D132" s="248"/>
      <c r="E132" s="248"/>
      <c r="F132" s="249" t="s">
        <v>1043</v>
      </c>
      <c r="G132" s="248"/>
      <c r="H132" s="248" t="s">
        <v>1055</v>
      </c>
      <c r="I132" s="248" t="s">
        <v>1039</v>
      </c>
      <c r="J132" s="248">
        <v>20</v>
      </c>
      <c r="K132" s="270"/>
    </row>
    <row r="133" spans="2:11" s="1" customFormat="1" ht="15" customHeight="1">
      <c r="B133" s="267"/>
      <c r="C133" s="224" t="s">
        <v>1042</v>
      </c>
      <c r="D133" s="224"/>
      <c r="E133" s="224"/>
      <c r="F133" s="245" t="s">
        <v>1043</v>
      </c>
      <c r="G133" s="224"/>
      <c r="H133" s="224" t="s">
        <v>1077</v>
      </c>
      <c r="I133" s="224" t="s">
        <v>1039</v>
      </c>
      <c r="J133" s="224">
        <v>50</v>
      </c>
      <c r="K133" s="270"/>
    </row>
    <row r="134" spans="2:11" s="1" customFormat="1" ht="15" customHeight="1">
      <c r="B134" s="267"/>
      <c r="C134" s="224" t="s">
        <v>1056</v>
      </c>
      <c r="D134" s="224"/>
      <c r="E134" s="224"/>
      <c r="F134" s="245" t="s">
        <v>1043</v>
      </c>
      <c r="G134" s="224"/>
      <c r="H134" s="224" t="s">
        <v>1077</v>
      </c>
      <c r="I134" s="224" t="s">
        <v>1039</v>
      </c>
      <c r="J134" s="224">
        <v>50</v>
      </c>
      <c r="K134" s="270"/>
    </row>
    <row r="135" spans="2:11" s="1" customFormat="1" ht="15" customHeight="1">
      <c r="B135" s="267"/>
      <c r="C135" s="224" t="s">
        <v>1062</v>
      </c>
      <c r="D135" s="224"/>
      <c r="E135" s="224"/>
      <c r="F135" s="245" t="s">
        <v>1043</v>
      </c>
      <c r="G135" s="224"/>
      <c r="H135" s="224" t="s">
        <v>1077</v>
      </c>
      <c r="I135" s="224" t="s">
        <v>1039</v>
      </c>
      <c r="J135" s="224">
        <v>50</v>
      </c>
      <c r="K135" s="270"/>
    </row>
    <row r="136" spans="2:11" s="1" customFormat="1" ht="15" customHeight="1">
      <c r="B136" s="267"/>
      <c r="C136" s="224" t="s">
        <v>1064</v>
      </c>
      <c r="D136" s="224"/>
      <c r="E136" s="224"/>
      <c r="F136" s="245" t="s">
        <v>1043</v>
      </c>
      <c r="G136" s="224"/>
      <c r="H136" s="224" t="s">
        <v>1077</v>
      </c>
      <c r="I136" s="224" t="s">
        <v>1039</v>
      </c>
      <c r="J136" s="224">
        <v>50</v>
      </c>
      <c r="K136" s="270"/>
    </row>
    <row r="137" spans="2:11" s="1" customFormat="1" ht="15" customHeight="1">
      <c r="B137" s="267"/>
      <c r="C137" s="224" t="s">
        <v>1065</v>
      </c>
      <c r="D137" s="224"/>
      <c r="E137" s="224"/>
      <c r="F137" s="245" t="s">
        <v>1043</v>
      </c>
      <c r="G137" s="224"/>
      <c r="H137" s="224" t="s">
        <v>1090</v>
      </c>
      <c r="I137" s="224" t="s">
        <v>1039</v>
      </c>
      <c r="J137" s="224">
        <v>255</v>
      </c>
      <c r="K137" s="270"/>
    </row>
    <row r="138" spans="2:11" s="1" customFormat="1" ht="15" customHeight="1">
      <c r="B138" s="267"/>
      <c r="C138" s="224" t="s">
        <v>1067</v>
      </c>
      <c r="D138" s="224"/>
      <c r="E138" s="224"/>
      <c r="F138" s="245" t="s">
        <v>1037</v>
      </c>
      <c r="G138" s="224"/>
      <c r="H138" s="224" t="s">
        <v>1091</v>
      </c>
      <c r="I138" s="224" t="s">
        <v>1069</v>
      </c>
      <c r="J138" s="224"/>
      <c r="K138" s="270"/>
    </row>
    <row r="139" spans="2:11" s="1" customFormat="1" ht="15" customHeight="1">
      <c r="B139" s="267"/>
      <c r="C139" s="224" t="s">
        <v>1070</v>
      </c>
      <c r="D139" s="224"/>
      <c r="E139" s="224"/>
      <c r="F139" s="245" t="s">
        <v>1037</v>
      </c>
      <c r="G139" s="224"/>
      <c r="H139" s="224" t="s">
        <v>1092</v>
      </c>
      <c r="I139" s="224" t="s">
        <v>1072</v>
      </c>
      <c r="J139" s="224"/>
      <c r="K139" s="270"/>
    </row>
    <row r="140" spans="2:11" s="1" customFormat="1" ht="15" customHeight="1">
      <c r="B140" s="267"/>
      <c r="C140" s="224" t="s">
        <v>1073</v>
      </c>
      <c r="D140" s="224"/>
      <c r="E140" s="224"/>
      <c r="F140" s="245" t="s">
        <v>1037</v>
      </c>
      <c r="G140" s="224"/>
      <c r="H140" s="224" t="s">
        <v>1073</v>
      </c>
      <c r="I140" s="224" t="s">
        <v>1072</v>
      </c>
      <c r="J140" s="224"/>
      <c r="K140" s="270"/>
    </row>
    <row r="141" spans="2:11" s="1" customFormat="1" ht="15" customHeight="1">
      <c r="B141" s="267"/>
      <c r="C141" s="224" t="s">
        <v>39</v>
      </c>
      <c r="D141" s="224"/>
      <c r="E141" s="224"/>
      <c r="F141" s="245" t="s">
        <v>1037</v>
      </c>
      <c r="G141" s="224"/>
      <c r="H141" s="224" t="s">
        <v>1093</v>
      </c>
      <c r="I141" s="224" t="s">
        <v>1072</v>
      </c>
      <c r="J141" s="224"/>
      <c r="K141" s="270"/>
    </row>
    <row r="142" spans="2:11" s="1" customFormat="1" ht="15" customHeight="1">
      <c r="B142" s="267"/>
      <c r="C142" s="224" t="s">
        <v>1094</v>
      </c>
      <c r="D142" s="224"/>
      <c r="E142" s="224"/>
      <c r="F142" s="245" t="s">
        <v>1037</v>
      </c>
      <c r="G142" s="224"/>
      <c r="H142" s="224" t="s">
        <v>1095</v>
      </c>
      <c r="I142" s="224" t="s">
        <v>1072</v>
      </c>
      <c r="J142" s="224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s="1" customFormat="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s="1" customFormat="1" ht="45" customHeight="1">
      <c r="B147" s="235"/>
      <c r="C147" s="339" t="s">
        <v>1096</v>
      </c>
      <c r="D147" s="339"/>
      <c r="E147" s="339"/>
      <c r="F147" s="339"/>
      <c r="G147" s="339"/>
      <c r="H147" s="339"/>
      <c r="I147" s="339"/>
      <c r="J147" s="339"/>
      <c r="K147" s="236"/>
    </row>
    <row r="148" spans="2:11" s="1" customFormat="1" ht="17.25" customHeight="1">
      <c r="B148" s="235"/>
      <c r="C148" s="237" t="s">
        <v>1031</v>
      </c>
      <c r="D148" s="237"/>
      <c r="E148" s="237"/>
      <c r="F148" s="237" t="s">
        <v>1032</v>
      </c>
      <c r="G148" s="238"/>
      <c r="H148" s="237" t="s">
        <v>55</v>
      </c>
      <c r="I148" s="237" t="s">
        <v>58</v>
      </c>
      <c r="J148" s="237" t="s">
        <v>1033</v>
      </c>
      <c r="K148" s="236"/>
    </row>
    <row r="149" spans="2:11" s="1" customFormat="1" ht="17.25" customHeight="1">
      <c r="B149" s="235"/>
      <c r="C149" s="239" t="s">
        <v>1034</v>
      </c>
      <c r="D149" s="239"/>
      <c r="E149" s="239"/>
      <c r="F149" s="240" t="s">
        <v>1035</v>
      </c>
      <c r="G149" s="241"/>
      <c r="H149" s="239"/>
      <c r="I149" s="239"/>
      <c r="J149" s="239" t="s">
        <v>1036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1040</v>
      </c>
      <c r="D151" s="224"/>
      <c r="E151" s="224"/>
      <c r="F151" s="275" t="s">
        <v>1037</v>
      </c>
      <c r="G151" s="224"/>
      <c r="H151" s="274" t="s">
        <v>1077</v>
      </c>
      <c r="I151" s="274" t="s">
        <v>1039</v>
      </c>
      <c r="J151" s="274">
        <v>120</v>
      </c>
      <c r="K151" s="270"/>
    </row>
    <row r="152" spans="2:11" s="1" customFormat="1" ht="15" customHeight="1">
      <c r="B152" s="247"/>
      <c r="C152" s="274" t="s">
        <v>1086</v>
      </c>
      <c r="D152" s="224"/>
      <c r="E152" s="224"/>
      <c r="F152" s="275" t="s">
        <v>1037</v>
      </c>
      <c r="G152" s="224"/>
      <c r="H152" s="274" t="s">
        <v>1097</v>
      </c>
      <c r="I152" s="274" t="s">
        <v>1039</v>
      </c>
      <c r="J152" s="274" t="s">
        <v>1088</v>
      </c>
      <c r="K152" s="270"/>
    </row>
    <row r="153" spans="2:11" s="1" customFormat="1" ht="15" customHeight="1">
      <c r="B153" s="247"/>
      <c r="C153" s="274" t="s">
        <v>85</v>
      </c>
      <c r="D153" s="224"/>
      <c r="E153" s="224"/>
      <c r="F153" s="275" t="s">
        <v>1037</v>
      </c>
      <c r="G153" s="224"/>
      <c r="H153" s="274" t="s">
        <v>1098</v>
      </c>
      <c r="I153" s="274" t="s">
        <v>1039</v>
      </c>
      <c r="J153" s="274" t="s">
        <v>1088</v>
      </c>
      <c r="K153" s="270"/>
    </row>
    <row r="154" spans="2:11" s="1" customFormat="1" ht="15" customHeight="1">
      <c r="B154" s="247"/>
      <c r="C154" s="274" t="s">
        <v>1042</v>
      </c>
      <c r="D154" s="224"/>
      <c r="E154" s="224"/>
      <c r="F154" s="275" t="s">
        <v>1043</v>
      </c>
      <c r="G154" s="224"/>
      <c r="H154" s="274" t="s">
        <v>1077</v>
      </c>
      <c r="I154" s="274" t="s">
        <v>1039</v>
      </c>
      <c r="J154" s="274">
        <v>50</v>
      </c>
      <c r="K154" s="270"/>
    </row>
    <row r="155" spans="2:11" s="1" customFormat="1" ht="15" customHeight="1">
      <c r="B155" s="247"/>
      <c r="C155" s="274" t="s">
        <v>1045</v>
      </c>
      <c r="D155" s="224"/>
      <c r="E155" s="224"/>
      <c r="F155" s="275" t="s">
        <v>1037</v>
      </c>
      <c r="G155" s="224"/>
      <c r="H155" s="274" t="s">
        <v>1077</v>
      </c>
      <c r="I155" s="274" t="s">
        <v>1047</v>
      </c>
      <c r="J155" s="274"/>
      <c r="K155" s="270"/>
    </row>
    <row r="156" spans="2:11" s="1" customFormat="1" ht="15" customHeight="1">
      <c r="B156" s="247"/>
      <c r="C156" s="274" t="s">
        <v>1056</v>
      </c>
      <c r="D156" s="224"/>
      <c r="E156" s="224"/>
      <c r="F156" s="275" t="s">
        <v>1043</v>
      </c>
      <c r="G156" s="224"/>
      <c r="H156" s="274" t="s">
        <v>1077</v>
      </c>
      <c r="I156" s="274" t="s">
        <v>1039</v>
      </c>
      <c r="J156" s="274">
        <v>50</v>
      </c>
      <c r="K156" s="270"/>
    </row>
    <row r="157" spans="2:11" s="1" customFormat="1" ht="15" customHeight="1">
      <c r="B157" s="247"/>
      <c r="C157" s="274" t="s">
        <v>1064</v>
      </c>
      <c r="D157" s="224"/>
      <c r="E157" s="224"/>
      <c r="F157" s="275" t="s">
        <v>1043</v>
      </c>
      <c r="G157" s="224"/>
      <c r="H157" s="274" t="s">
        <v>1077</v>
      </c>
      <c r="I157" s="274" t="s">
        <v>1039</v>
      </c>
      <c r="J157" s="274">
        <v>50</v>
      </c>
      <c r="K157" s="270"/>
    </row>
    <row r="158" spans="2:11" s="1" customFormat="1" ht="15" customHeight="1">
      <c r="B158" s="247"/>
      <c r="C158" s="274" t="s">
        <v>1062</v>
      </c>
      <c r="D158" s="224"/>
      <c r="E158" s="224"/>
      <c r="F158" s="275" t="s">
        <v>1043</v>
      </c>
      <c r="G158" s="224"/>
      <c r="H158" s="274" t="s">
        <v>1077</v>
      </c>
      <c r="I158" s="274" t="s">
        <v>1039</v>
      </c>
      <c r="J158" s="274">
        <v>50</v>
      </c>
      <c r="K158" s="270"/>
    </row>
    <row r="159" spans="2:11" s="1" customFormat="1" ht="15" customHeight="1">
      <c r="B159" s="247"/>
      <c r="C159" s="274" t="s">
        <v>98</v>
      </c>
      <c r="D159" s="224"/>
      <c r="E159" s="224"/>
      <c r="F159" s="275" t="s">
        <v>1037</v>
      </c>
      <c r="G159" s="224"/>
      <c r="H159" s="274" t="s">
        <v>1099</v>
      </c>
      <c r="I159" s="274" t="s">
        <v>1039</v>
      </c>
      <c r="J159" s="274" t="s">
        <v>1100</v>
      </c>
      <c r="K159" s="270"/>
    </row>
    <row r="160" spans="2:11" s="1" customFormat="1" ht="15" customHeight="1">
      <c r="B160" s="247"/>
      <c r="C160" s="274" t="s">
        <v>1101</v>
      </c>
      <c r="D160" s="224"/>
      <c r="E160" s="224"/>
      <c r="F160" s="275" t="s">
        <v>1037</v>
      </c>
      <c r="G160" s="224"/>
      <c r="H160" s="274" t="s">
        <v>1102</v>
      </c>
      <c r="I160" s="274" t="s">
        <v>1072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s="1" customFormat="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s="1" customFormat="1" ht="45" customHeight="1">
      <c r="B165" s="216"/>
      <c r="C165" s="340" t="s">
        <v>1103</v>
      </c>
      <c r="D165" s="340"/>
      <c r="E165" s="340"/>
      <c r="F165" s="340"/>
      <c r="G165" s="340"/>
      <c r="H165" s="340"/>
      <c r="I165" s="340"/>
      <c r="J165" s="340"/>
      <c r="K165" s="217"/>
    </row>
    <row r="166" spans="2:11" s="1" customFormat="1" ht="17.25" customHeight="1">
      <c r="B166" s="216"/>
      <c r="C166" s="237" t="s">
        <v>1031</v>
      </c>
      <c r="D166" s="237"/>
      <c r="E166" s="237"/>
      <c r="F166" s="237" t="s">
        <v>1032</v>
      </c>
      <c r="G166" s="279"/>
      <c r="H166" s="280" t="s">
        <v>55</v>
      </c>
      <c r="I166" s="280" t="s">
        <v>58</v>
      </c>
      <c r="J166" s="237" t="s">
        <v>1033</v>
      </c>
      <c r="K166" s="217"/>
    </row>
    <row r="167" spans="2:11" s="1" customFormat="1" ht="17.25" customHeight="1">
      <c r="B167" s="218"/>
      <c r="C167" s="239" t="s">
        <v>1034</v>
      </c>
      <c r="D167" s="239"/>
      <c r="E167" s="239"/>
      <c r="F167" s="240" t="s">
        <v>1035</v>
      </c>
      <c r="G167" s="281"/>
      <c r="H167" s="282"/>
      <c r="I167" s="282"/>
      <c r="J167" s="239" t="s">
        <v>1036</v>
      </c>
      <c r="K167" s="219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4" t="s">
        <v>1040</v>
      </c>
      <c r="D169" s="224"/>
      <c r="E169" s="224"/>
      <c r="F169" s="245" t="s">
        <v>1037</v>
      </c>
      <c r="G169" s="224"/>
      <c r="H169" s="224" t="s">
        <v>1077</v>
      </c>
      <c r="I169" s="224" t="s">
        <v>1039</v>
      </c>
      <c r="J169" s="224">
        <v>120</v>
      </c>
      <c r="K169" s="270"/>
    </row>
    <row r="170" spans="2:11" s="1" customFormat="1" ht="15" customHeight="1">
      <c r="B170" s="247"/>
      <c r="C170" s="224" t="s">
        <v>1086</v>
      </c>
      <c r="D170" s="224"/>
      <c r="E170" s="224"/>
      <c r="F170" s="245" t="s">
        <v>1037</v>
      </c>
      <c r="G170" s="224"/>
      <c r="H170" s="224" t="s">
        <v>1087</v>
      </c>
      <c r="I170" s="224" t="s">
        <v>1039</v>
      </c>
      <c r="J170" s="224" t="s">
        <v>1088</v>
      </c>
      <c r="K170" s="270"/>
    </row>
    <row r="171" spans="2:11" s="1" customFormat="1" ht="15" customHeight="1">
      <c r="B171" s="247"/>
      <c r="C171" s="224" t="s">
        <v>85</v>
      </c>
      <c r="D171" s="224"/>
      <c r="E171" s="224"/>
      <c r="F171" s="245" t="s">
        <v>1037</v>
      </c>
      <c r="G171" s="224"/>
      <c r="H171" s="224" t="s">
        <v>1104</v>
      </c>
      <c r="I171" s="224" t="s">
        <v>1039</v>
      </c>
      <c r="J171" s="224" t="s">
        <v>1088</v>
      </c>
      <c r="K171" s="270"/>
    </row>
    <row r="172" spans="2:11" s="1" customFormat="1" ht="15" customHeight="1">
      <c r="B172" s="247"/>
      <c r="C172" s="224" t="s">
        <v>1042</v>
      </c>
      <c r="D172" s="224"/>
      <c r="E172" s="224"/>
      <c r="F172" s="245" t="s">
        <v>1043</v>
      </c>
      <c r="G172" s="224"/>
      <c r="H172" s="224" t="s">
        <v>1104</v>
      </c>
      <c r="I172" s="224" t="s">
        <v>1039</v>
      </c>
      <c r="J172" s="224">
        <v>50</v>
      </c>
      <c r="K172" s="270"/>
    </row>
    <row r="173" spans="2:11" s="1" customFormat="1" ht="15" customHeight="1">
      <c r="B173" s="247"/>
      <c r="C173" s="224" t="s">
        <v>1045</v>
      </c>
      <c r="D173" s="224"/>
      <c r="E173" s="224"/>
      <c r="F173" s="245" t="s">
        <v>1037</v>
      </c>
      <c r="G173" s="224"/>
      <c r="H173" s="224" t="s">
        <v>1104</v>
      </c>
      <c r="I173" s="224" t="s">
        <v>1047</v>
      </c>
      <c r="J173" s="224"/>
      <c r="K173" s="270"/>
    </row>
    <row r="174" spans="2:11" s="1" customFormat="1" ht="15" customHeight="1">
      <c r="B174" s="247"/>
      <c r="C174" s="224" t="s">
        <v>1056</v>
      </c>
      <c r="D174" s="224"/>
      <c r="E174" s="224"/>
      <c r="F174" s="245" t="s">
        <v>1043</v>
      </c>
      <c r="G174" s="224"/>
      <c r="H174" s="224" t="s">
        <v>1104</v>
      </c>
      <c r="I174" s="224" t="s">
        <v>1039</v>
      </c>
      <c r="J174" s="224">
        <v>50</v>
      </c>
      <c r="K174" s="270"/>
    </row>
    <row r="175" spans="2:11" s="1" customFormat="1" ht="15" customHeight="1">
      <c r="B175" s="247"/>
      <c r="C175" s="224" t="s">
        <v>1064</v>
      </c>
      <c r="D175" s="224"/>
      <c r="E175" s="224"/>
      <c r="F175" s="245" t="s">
        <v>1043</v>
      </c>
      <c r="G175" s="224"/>
      <c r="H175" s="224" t="s">
        <v>1104</v>
      </c>
      <c r="I175" s="224" t="s">
        <v>1039</v>
      </c>
      <c r="J175" s="224">
        <v>50</v>
      </c>
      <c r="K175" s="270"/>
    </row>
    <row r="176" spans="2:11" s="1" customFormat="1" ht="15" customHeight="1">
      <c r="B176" s="247"/>
      <c r="C176" s="224" t="s">
        <v>1062</v>
      </c>
      <c r="D176" s="224"/>
      <c r="E176" s="224"/>
      <c r="F176" s="245" t="s">
        <v>1043</v>
      </c>
      <c r="G176" s="224"/>
      <c r="H176" s="224" t="s">
        <v>1104</v>
      </c>
      <c r="I176" s="224" t="s">
        <v>1039</v>
      </c>
      <c r="J176" s="224">
        <v>50</v>
      </c>
      <c r="K176" s="270"/>
    </row>
    <row r="177" spans="2:11" s="1" customFormat="1" ht="15" customHeight="1">
      <c r="B177" s="247"/>
      <c r="C177" s="224" t="s">
        <v>117</v>
      </c>
      <c r="D177" s="224"/>
      <c r="E177" s="224"/>
      <c r="F177" s="245" t="s">
        <v>1037</v>
      </c>
      <c r="G177" s="224"/>
      <c r="H177" s="224" t="s">
        <v>1105</v>
      </c>
      <c r="I177" s="224" t="s">
        <v>1106</v>
      </c>
      <c r="J177" s="224"/>
      <c r="K177" s="270"/>
    </row>
    <row r="178" spans="2:11" s="1" customFormat="1" ht="15" customHeight="1">
      <c r="B178" s="247"/>
      <c r="C178" s="224" t="s">
        <v>58</v>
      </c>
      <c r="D178" s="224"/>
      <c r="E178" s="224"/>
      <c r="F178" s="245" t="s">
        <v>1037</v>
      </c>
      <c r="G178" s="224"/>
      <c r="H178" s="224" t="s">
        <v>1107</v>
      </c>
      <c r="I178" s="224" t="s">
        <v>1108</v>
      </c>
      <c r="J178" s="224">
        <v>1</v>
      </c>
      <c r="K178" s="270"/>
    </row>
    <row r="179" spans="2:11" s="1" customFormat="1" ht="15" customHeight="1">
      <c r="B179" s="247"/>
      <c r="C179" s="224" t="s">
        <v>54</v>
      </c>
      <c r="D179" s="224"/>
      <c r="E179" s="224"/>
      <c r="F179" s="245" t="s">
        <v>1037</v>
      </c>
      <c r="G179" s="224"/>
      <c r="H179" s="224" t="s">
        <v>1109</v>
      </c>
      <c r="I179" s="224" t="s">
        <v>1039</v>
      </c>
      <c r="J179" s="224">
        <v>20</v>
      </c>
      <c r="K179" s="270"/>
    </row>
    <row r="180" spans="2:11" s="1" customFormat="1" ht="15" customHeight="1">
      <c r="B180" s="247"/>
      <c r="C180" s="224" t="s">
        <v>55</v>
      </c>
      <c r="D180" s="224"/>
      <c r="E180" s="224"/>
      <c r="F180" s="245" t="s">
        <v>1037</v>
      </c>
      <c r="G180" s="224"/>
      <c r="H180" s="224" t="s">
        <v>1110</v>
      </c>
      <c r="I180" s="224" t="s">
        <v>1039</v>
      </c>
      <c r="J180" s="224">
        <v>255</v>
      </c>
      <c r="K180" s="270"/>
    </row>
    <row r="181" spans="2:11" s="1" customFormat="1" ht="15" customHeight="1">
      <c r="B181" s="247"/>
      <c r="C181" s="224" t="s">
        <v>118</v>
      </c>
      <c r="D181" s="224"/>
      <c r="E181" s="224"/>
      <c r="F181" s="245" t="s">
        <v>1037</v>
      </c>
      <c r="G181" s="224"/>
      <c r="H181" s="224" t="s">
        <v>1001</v>
      </c>
      <c r="I181" s="224" t="s">
        <v>1039</v>
      </c>
      <c r="J181" s="224">
        <v>10</v>
      </c>
      <c r="K181" s="270"/>
    </row>
    <row r="182" spans="2:11" s="1" customFormat="1" ht="15" customHeight="1">
      <c r="B182" s="247"/>
      <c r="C182" s="224" t="s">
        <v>119</v>
      </c>
      <c r="D182" s="224"/>
      <c r="E182" s="224"/>
      <c r="F182" s="245" t="s">
        <v>1037</v>
      </c>
      <c r="G182" s="224"/>
      <c r="H182" s="224" t="s">
        <v>1111</v>
      </c>
      <c r="I182" s="224" t="s">
        <v>1072</v>
      </c>
      <c r="J182" s="224"/>
      <c r="K182" s="270"/>
    </row>
    <row r="183" spans="2:11" s="1" customFormat="1" ht="15" customHeight="1">
      <c r="B183" s="247"/>
      <c r="C183" s="224" t="s">
        <v>1112</v>
      </c>
      <c r="D183" s="224"/>
      <c r="E183" s="224"/>
      <c r="F183" s="245" t="s">
        <v>1037</v>
      </c>
      <c r="G183" s="224"/>
      <c r="H183" s="224" t="s">
        <v>1113</v>
      </c>
      <c r="I183" s="224" t="s">
        <v>1072</v>
      </c>
      <c r="J183" s="224"/>
      <c r="K183" s="270"/>
    </row>
    <row r="184" spans="2:11" s="1" customFormat="1" ht="15" customHeight="1">
      <c r="B184" s="247"/>
      <c r="C184" s="224" t="s">
        <v>1101</v>
      </c>
      <c r="D184" s="224"/>
      <c r="E184" s="224"/>
      <c r="F184" s="245" t="s">
        <v>1037</v>
      </c>
      <c r="G184" s="224"/>
      <c r="H184" s="224" t="s">
        <v>1114</v>
      </c>
      <c r="I184" s="224" t="s">
        <v>1072</v>
      </c>
      <c r="J184" s="224"/>
      <c r="K184" s="270"/>
    </row>
    <row r="185" spans="2:11" s="1" customFormat="1" ht="15" customHeight="1">
      <c r="B185" s="247"/>
      <c r="C185" s="224" t="s">
        <v>121</v>
      </c>
      <c r="D185" s="224"/>
      <c r="E185" s="224"/>
      <c r="F185" s="245" t="s">
        <v>1043</v>
      </c>
      <c r="G185" s="224"/>
      <c r="H185" s="224" t="s">
        <v>1115</v>
      </c>
      <c r="I185" s="224" t="s">
        <v>1039</v>
      </c>
      <c r="J185" s="224">
        <v>50</v>
      </c>
      <c r="K185" s="270"/>
    </row>
    <row r="186" spans="2:11" s="1" customFormat="1" ht="15" customHeight="1">
      <c r="B186" s="247"/>
      <c r="C186" s="224" t="s">
        <v>1116</v>
      </c>
      <c r="D186" s="224"/>
      <c r="E186" s="224"/>
      <c r="F186" s="245" t="s">
        <v>1043</v>
      </c>
      <c r="G186" s="224"/>
      <c r="H186" s="224" t="s">
        <v>1117</v>
      </c>
      <c r="I186" s="224" t="s">
        <v>1118</v>
      </c>
      <c r="J186" s="224"/>
      <c r="K186" s="270"/>
    </row>
    <row r="187" spans="2:11" s="1" customFormat="1" ht="15" customHeight="1">
      <c r="B187" s="247"/>
      <c r="C187" s="224" t="s">
        <v>1119</v>
      </c>
      <c r="D187" s="224"/>
      <c r="E187" s="224"/>
      <c r="F187" s="245" t="s">
        <v>1043</v>
      </c>
      <c r="G187" s="224"/>
      <c r="H187" s="224" t="s">
        <v>1120</v>
      </c>
      <c r="I187" s="224" t="s">
        <v>1118</v>
      </c>
      <c r="J187" s="224"/>
      <c r="K187" s="270"/>
    </row>
    <row r="188" spans="2:11" s="1" customFormat="1" ht="15" customHeight="1">
      <c r="B188" s="247"/>
      <c r="C188" s="224" t="s">
        <v>1121</v>
      </c>
      <c r="D188" s="224"/>
      <c r="E188" s="224"/>
      <c r="F188" s="245" t="s">
        <v>1043</v>
      </c>
      <c r="G188" s="224"/>
      <c r="H188" s="224" t="s">
        <v>1122</v>
      </c>
      <c r="I188" s="224" t="s">
        <v>1118</v>
      </c>
      <c r="J188" s="224"/>
      <c r="K188" s="270"/>
    </row>
    <row r="189" spans="2:11" s="1" customFormat="1" ht="15" customHeight="1">
      <c r="B189" s="247"/>
      <c r="C189" s="283" t="s">
        <v>1123</v>
      </c>
      <c r="D189" s="224"/>
      <c r="E189" s="224"/>
      <c r="F189" s="245" t="s">
        <v>1043</v>
      </c>
      <c r="G189" s="224"/>
      <c r="H189" s="224" t="s">
        <v>1124</v>
      </c>
      <c r="I189" s="224" t="s">
        <v>1125</v>
      </c>
      <c r="J189" s="284" t="s">
        <v>1126</v>
      </c>
      <c r="K189" s="270"/>
    </row>
    <row r="190" spans="2:11" s="1" customFormat="1" ht="15" customHeight="1">
      <c r="B190" s="247"/>
      <c r="C190" s="283" t="s">
        <v>43</v>
      </c>
      <c r="D190" s="224"/>
      <c r="E190" s="224"/>
      <c r="F190" s="245" t="s">
        <v>1037</v>
      </c>
      <c r="G190" s="224"/>
      <c r="H190" s="221" t="s">
        <v>1127</v>
      </c>
      <c r="I190" s="224" t="s">
        <v>1128</v>
      </c>
      <c r="J190" s="224"/>
      <c r="K190" s="270"/>
    </row>
    <row r="191" spans="2:11" s="1" customFormat="1" ht="15" customHeight="1">
      <c r="B191" s="247"/>
      <c r="C191" s="283" t="s">
        <v>1129</v>
      </c>
      <c r="D191" s="224"/>
      <c r="E191" s="224"/>
      <c r="F191" s="245" t="s">
        <v>1037</v>
      </c>
      <c r="G191" s="224"/>
      <c r="H191" s="224" t="s">
        <v>1130</v>
      </c>
      <c r="I191" s="224" t="s">
        <v>1072</v>
      </c>
      <c r="J191" s="224"/>
      <c r="K191" s="270"/>
    </row>
    <row r="192" spans="2:11" s="1" customFormat="1" ht="15" customHeight="1">
      <c r="B192" s="247"/>
      <c r="C192" s="283" t="s">
        <v>1131</v>
      </c>
      <c r="D192" s="224"/>
      <c r="E192" s="224"/>
      <c r="F192" s="245" t="s">
        <v>1037</v>
      </c>
      <c r="G192" s="224"/>
      <c r="H192" s="224" t="s">
        <v>1132</v>
      </c>
      <c r="I192" s="224" t="s">
        <v>1072</v>
      </c>
      <c r="J192" s="224"/>
      <c r="K192" s="270"/>
    </row>
    <row r="193" spans="2:11" s="1" customFormat="1" ht="15" customHeight="1">
      <c r="B193" s="247"/>
      <c r="C193" s="283" t="s">
        <v>1133</v>
      </c>
      <c r="D193" s="224"/>
      <c r="E193" s="224"/>
      <c r="F193" s="245" t="s">
        <v>1043</v>
      </c>
      <c r="G193" s="224"/>
      <c r="H193" s="224" t="s">
        <v>1134</v>
      </c>
      <c r="I193" s="224" t="s">
        <v>1072</v>
      </c>
      <c r="J193" s="224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s="1" customFormat="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s="1" customFormat="1" ht="21">
      <c r="B199" s="216"/>
      <c r="C199" s="340" t="s">
        <v>1135</v>
      </c>
      <c r="D199" s="340"/>
      <c r="E199" s="340"/>
      <c r="F199" s="340"/>
      <c r="G199" s="340"/>
      <c r="H199" s="340"/>
      <c r="I199" s="340"/>
      <c r="J199" s="340"/>
      <c r="K199" s="217"/>
    </row>
    <row r="200" spans="2:11" s="1" customFormat="1" ht="25.5" customHeight="1">
      <c r="B200" s="216"/>
      <c r="C200" s="286" t="s">
        <v>1136</v>
      </c>
      <c r="D200" s="286"/>
      <c r="E200" s="286"/>
      <c r="F200" s="286" t="s">
        <v>1137</v>
      </c>
      <c r="G200" s="287"/>
      <c r="H200" s="341" t="s">
        <v>1138</v>
      </c>
      <c r="I200" s="341"/>
      <c r="J200" s="341"/>
      <c r="K200" s="217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4" t="s">
        <v>1128</v>
      </c>
      <c r="D202" s="224"/>
      <c r="E202" s="224"/>
      <c r="F202" s="245" t="s">
        <v>44</v>
      </c>
      <c r="G202" s="224"/>
      <c r="H202" s="342" t="s">
        <v>1139</v>
      </c>
      <c r="I202" s="342"/>
      <c r="J202" s="342"/>
      <c r="K202" s="270"/>
    </row>
    <row r="203" spans="2:11" s="1" customFormat="1" ht="15" customHeight="1">
      <c r="B203" s="247"/>
      <c r="C203" s="224"/>
      <c r="D203" s="224"/>
      <c r="E203" s="224"/>
      <c r="F203" s="245" t="s">
        <v>45</v>
      </c>
      <c r="G203" s="224"/>
      <c r="H203" s="342" t="s">
        <v>1140</v>
      </c>
      <c r="I203" s="342"/>
      <c r="J203" s="342"/>
      <c r="K203" s="270"/>
    </row>
    <row r="204" spans="2:11" s="1" customFormat="1" ht="15" customHeight="1">
      <c r="B204" s="247"/>
      <c r="C204" s="224"/>
      <c r="D204" s="224"/>
      <c r="E204" s="224"/>
      <c r="F204" s="245" t="s">
        <v>48</v>
      </c>
      <c r="G204" s="224"/>
      <c r="H204" s="342" t="s">
        <v>1141</v>
      </c>
      <c r="I204" s="342"/>
      <c r="J204" s="342"/>
      <c r="K204" s="270"/>
    </row>
    <row r="205" spans="2:11" s="1" customFormat="1" ht="15" customHeight="1">
      <c r="B205" s="247"/>
      <c r="C205" s="224"/>
      <c r="D205" s="224"/>
      <c r="E205" s="224"/>
      <c r="F205" s="245" t="s">
        <v>46</v>
      </c>
      <c r="G205" s="224"/>
      <c r="H205" s="342" t="s">
        <v>1142</v>
      </c>
      <c r="I205" s="342"/>
      <c r="J205" s="342"/>
      <c r="K205" s="270"/>
    </row>
    <row r="206" spans="2:11" s="1" customFormat="1" ht="15" customHeight="1">
      <c r="B206" s="247"/>
      <c r="C206" s="224"/>
      <c r="D206" s="224"/>
      <c r="E206" s="224"/>
      <c r="F206" s="245" t="s">
        <v>47</v>
      </c>
      <c r="G206" s="224"/>
      <c r="H206" s="342" t="s">
        <v>1143</v>
      </c>
      <c r="I206" s="342"/>
      <c r="J206" s="342"/>
      <c r="K206" s="270"/>
    </row>
    <row r="207" spans="2:11" s="1" customFormat="1" ht="15" customHeight="1">
      <c r="B207" s="247"/>
      <c r="C207" s="224"/>
      <c r="D207" s="224"/>
      <c r="E207" s="224"/>
      <c r="F207" s="245"/>
      <c r="G207" s="224"/>
      <c r="H207" s="224"/>
      <c r="I207" s="224"/>
      <c r="J207" s="224"/>
      <c r="K207" s="270"/>
    </row>
    <row r="208" spans="2:11" s="1" customFormat="1" ht="15" customHeight="1">
      <c r="B208" s="247"/>
      <c r="C208" s="224" t="s">
        <v>1084</v>
      </c>
      <c r="D208" s="224"/>
      <c r="E208" s="224"/>
      <c r="F208" s="245" t="s">
        <v>79</v>
      </c>
      <c r="G208" s="224"/>
      <c r="H208" s="342" t="s">
        <v>1144</v>
      </c>
      <c r="I208" s="342"/>
      <c r="J208" s="342"/>
      <c r="K208" s="270"/>
    </row>
    <row r="209" spans="2:11" s="1" customFormat="1" ht="15" customHeight="1">
      <c r="B209" s="247"/>
      <c r="C209" s="224"/>
      <c r="D209" s="224"/>
      <c r="E209" s="224"/>
      <c r="F209" s="245" t="s">
        <v>982</v>
      </c>
      <c r="G209" s="224"/>
      <c r="H209" s="342" t="s">
        <v>983</v>
      </c>
      <c r="I209" s="342"/>
      <c r="J209" s="342"/>
      <c r="K209" s="270"/>
    </row>
    <row r="210" spans="2:11" s="1" customFormat="1" ht="15" customHeight="1">
      <c r="B210" s="247"/>
      <c r="C210" s="224"/>
      <c r="D210" s="224"/>
      <c r="E210" s="224"/>
      <c r="F210" s="245" t="s">
        <v>980</v>
      </c>
      <c r="G210" s="224"/>
      <c r="H210" s="342" t="s">
        <v>1145</v>
      </c>
      <c r="I210" s="342"/>
      <c r="J210" s="342"/>
      <c r="K210" s="270"/>
    </row>
    <row r="211" spans="2:11" s="1" customFormat="1" ht="15" customHeight="1">
      <c r="B211" s="288"/>
      <c r="C211" s="224"/>
      <c r="D211" s="224"/>
      <c r="E211" s="224"/>
      <c r="F211" s="245" t="s">
        <v>984</v>
      </c>
      <c r="G211" s="283"/>
      <c r="H211" s="343" t="s">
        <v>985</v>
      </c>
      <c r="I211" s="343"/>
      <c r="J211" s="343"/>
      <c r="K211" s="289"/>
    </row>
    <row r="212" spans="2:11" s="1" customFormat="1" ht="15" customHeight="1">
      <c r="B212" s="288"/>
      <c r="C212" s="224"/>
      <c r="D212" s="224"/>
      <c r="E212" s="224"/>
      <c r="F212" s="245" t="s">
        <v>925</v>
      </c>
      <c r="G212" s="283"/>
      <c r="H212" s="343" t="s">
        <v>1146</v>
      </c>
      <c r="I212" s="343"/>
      <c r="J212" s="343"/>
      <c r="K212" s="289"/>
    </row>
    <row r="213" spans="2:11" s="1" customFormat="1" ht="15" customHeight="1">
      <c r="B213" s="288"/>
      <c r="C213" s="224"/>
      <c r="D213" s="224"/>
      <c r="E213" s="224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4" t="s">
        <v>1108</v>
      </c>
      <c r="D214" s="224"/>
      <c r="E214" s="224"/>
      <c r="F214" s="245">
        <v>1</v>
      </c>
      <c r="G214" s="283"/>
      <c r="H214" s="343" t="s">
        <v>1147</v>
      </c>
      <c r="I214" s="343"/>
      <c r="J214" s="343"/>
      <c r="K214" s="289"/>
    </row>
    <row r="215" spans="2:11" s="1" customFormat="1" ht="15" customHeight="1">
      <c r="B215" s="288"/>
      <c r="C215" s="224"/>
      <c r="D215" s="224"/>
      <c r="E215" s="224"/>
      <c r="F215" s="245">
        <v>2</v>
      </c>
      <c r="G215" s="283"/>
      <c r="H215" s="343" t="s">
        <v>1148</v>
      </c>
      <c r="I215" s="343"/>
      <c r="J215" s="343"/>
      <c r="K215" s="289"/>
    </row>
    <row r="216" spans="2:11" s="1" customFormat="1" ht="15" customHeight="1">
      <c r="B216" s="288"/>
      <c r="C216" s="224"/>
      <c r="D216" s="224"/>
      <c r="E216" s="224"/>
      <c r="F216" s="245">
        <v>3</v>
      </c>
      <c r="G216" s="283"/>
      <c r="H216" s="343" t="s">
        <v>1149</v>
      </c>
      <c r="I216" s="343"/>
      <c r="J216" s="343"/>
      <c r="K216" s="289"/>
    </row>
    <row r="217" spans="2:11" s="1" customFormat="1" ht="15" customHeight="1">
      <c r="B217" s="288"/>
      <c r="C217" s="224"/>
      <c r="D217" s="224"/>
      <c r="E217" s="224"/>
      <c r="F217" s="245">
        <v>4</v>
      </c>
      <c r="G217" s="283"/>
      <c r="H217" s="343" t="s">
        <v>1150</v>
      </c>
      <c r="I217" s="343"/>
      <c r="J217" s="343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vera</cp:lastModifiedBy>
  <dcterms:created xsi:type="dcterms:W3CDTF">2023-05-25T12:19:08Z</dcterms:created>
  <dcterms:modified xsi:type="dcterms:W3CDTF">2023-05-25T12:19:48Z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