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40127-1 - ZŠ Dr. Mirosla..." sheetId="2" r:id="rId2"/>
    <sheet name="240127-2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'240127-1 - ZŠ Dr. Mirosla...'!$C$126:$K$416</definedName>
    <definedName name="_xlnm.Print_Area" localSheetId="1">'240127-1 - ZŠ Dr. Mirosla...'!$C$4:$J$76,'240127-1 - ZŠ Dr. Mirosla...'!$C$82:$J$108,'240127-1 - ZŠ Dr. Mirosla...'!$C$114:$K$416</definedName>
    <definedName name="_xlnm.Print_Titles" localSheetId="1">'240127-1 - ZŠ Dr. Mirosla...'!$126:$126</definedName>
    <definedName name="_xlnm._FilterDatabase" localSheetId="2" hidden="1">'240127-2 - VRN'!$C$121:$K$147</definedName>
    <definedName name="_xlnm.Print_Area" localSheetId="2">'240127-2 - VRN'!$C$4:$J$76,'240127-2 - VRN'!$C$82:$J$103,'240127-2 - VRN'!$C$109:$K$147</definedName>
    <definedName name="_xlnm.Print_Titles" localSheetId="2">'240127-2 - VRN'!$121:$121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BI125"/>
  <c r="BH125"/>
  <c r="BG125"/>
  <c r="BF125"/>
  <c r="T125"/>
  <c r="T124"/>
  <c r="R125"/>
  <c r="R124"/>
  <c r="P125"/>
  <c r="P124"/>
  <c r="F116"/>
  <c r="E114"/>
  <c r="F89"/>
  <c r="E87"/>
  <c r="J24"/>
  <c r="E24"/>
  <c r="J119"/>
  <c r="J23"/>
  <c r="J21"/>
  <c r="E21"/>
  <c r="J91"/>
  <c r="J20"/>
  <c r="J18"/>
  <c r="E18"/>
  <c r="F119"/>
  <c r="J17"/>
  <c r="J15"/>
  <c r="E15"/>
  <c r="F118"/>
  <c r="J14"/>
  <c r="J12"/>
  <c r="J89"/>
  <c r="E7"/>
  <c r="E112"/>
  <c i="2" r="J37"/>
  <c r="J36"/>
  <c i="1" r="AY95"/>
  <c i="2" r="J35"/>
  <c i="1" r="AX95"/>
  <c i="2" r="BI402"/>
  <c r="BH402"/>
  <c r="BG402"/>
  <c r="BF402"/>
  <c r="T402"/>
  <c r="R402"/>
  <c r="P402"/>
  <c r="BI388"/>
  <c r="BH388"/>
  <c r="BG388"/>
  <c r="BF388"/>
  <c r="T388"/>
  <c r="R388"/>
  <c r="P388"/>
  <c r="BI374"/>
  <c r="BH374"/>
  <c r="BG374"/>
  <c r="BF374"/>
  <c r="T374"/>
  <c r="R374"/>
  <c r="P374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5"/>
  <c r="BH335"/>
  <c r="BG335"/>
  <c r="BF335"/>
  <c r="T335"/>
  <c r="R335"/>
  <c r="P335"/>
  <c r="BI331"/>
  <c r="BH331"/>
  <c r="BG331"/>
  <c r="BF331"/>
  <c r="T331"/>
  <c r="R331"/>
  <c r="P331"/>
  <c r="BI319"/>
  <c r="BH319"/>
  <c r="BG319"/>
  <c r="BF319"/>
  <c r="T319"/>
  <c r="R319"/>
  <c r="P319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295"/>
  <c r="BH295"/>
  <c r="BG295"/>
  <c r="BF295"/>
  <c r="T295"/>
  <c r="R295"/>
  <c r="P295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T234"/>
  <c r="R235"/>
  <c r="R234"/>
  <c r="P235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16"/>
  <c r="BH216"/>
  <c r="BG216"/>
  <c r="BF216"/>
  <c r="T216"/>
  <c r="R216"/>
  <c r="P216"/>
  <c r="BI212"/>
  <c r="BH212"/>
  <c r="BG212"/>
  <c r="BF212"/>
  <c r="T212"/>
  <c r="R212"/>
  <c r="P212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88"/>
  <c r="BH188"/>
  <c r="BG188"/>
  <c r="BF188"/>
  <c r="T188"/>
  <c r="R188"/>
  <c r="P188"/>
  <c r="BI186"/>
  <c r="BH186"/>
  <c r="BG186"/>
  <c r="BF186"/>
  <c r="T186"/>
  <c r="R186"/>
  <c r="P186"/>
  <c r="BI175"/>
  <c r="BH175"/>
  <c r="BG175"/>
  <c r="BF175"/>
  <c r="T175"/>
  <c r="R175"/>
  <c r="P175"/>
  <c r="BI173"/>
  <c r="BH173"/>
  <c r="BG173"/>
  <c r="BF173"/>
  <c r="T173"/>
  <c r="R173"/>
  <c r="P173"/>
  <c r="BI160"/>
  <c r="BH160"/>
  <c r="BG160"/>
  <c r="BF160"/>
  <c r="T160"/>
  <c r="R160"/>
  <c r="P160"/>
  <c r="BI156"/>
  <c r="BH156"/>
  <c r="BG156"/>
  <c r="BF156"/>
  <c r="T156"/>
  <c r="R156"/>
  <c r="P156"/>
  <c r="BI143"/>
  <c r="BH143"/>
  <c r="BG143"/>
  <c r="BF143"/>
  <c r="T143"/>
  <c r="R143"/>
  <c r="P143"/>
  <c r="BI130"/>
  <c r="BH130"/>
  <c r="BG130"/>
  <c r="BF130"/>
  <c r="T130"/>
  <c r="R130"/>
  <c r="P130"/>
  <c r="F121"/>
  <c r="E119"/>
  <c r="F89"/>
  <c r="E87"/>
  <c r="J24"/>
  <c r="E24"/>
  <c r="J124"/>
  <c r="J23"/>
  <c r="J21"/>
  <c r="E21"/>
  <c r="J123"/>
  <c r="J20"/>
  <c r="J18"/>
  <c r="E18"/>
  <c r="F124"/>
  <c r="J17"/>
  <c r="J15"/>
  <c r="E15"/>
  <c r="F123"/>
  <c r="J14"/>
  <c r="J12"/>
  <c r="J121"/>
  <c r="E7"/>
  <c r="E117"/>
  <c i="1" r="L90"/>
  <c r="AM90"/>
  <c r="AM89"/>
  <c r="L89"/>
  <c r="AM87"/>
  <c r="L87"/>
  <c r="L85"/>
  <c r="L84"/>
  <c i="2" r="J402"/>
  <c r="BK354"/>
  <c r="J342"/>
  <c r="BK319"/>
  <c r="BK295"/>
  <c r="BK272"/>
  <c r="BK253"/>
  <c r="BK247"/>
  <c r="J241"/>
  <c r="J232"/>
  <c r="BK212"/>
  <c r="J194"/>
  <c r="BK173"/>
  <c r="BK143"/>
  <c r="F35"/>
  <c r="BK374"/>
  <c r="BK357"/>
  <c r="J346"/>
  <c r="J331"/>
  <c r="BK304"/>
  <c r="BK281"/>
  <c r="J275"/>
  <c r="J258"/>
  <c r="BK251"/>
  <c r="BK243"/>
  <c r="BK235"/>
  <c r="BK230"/>
  <c r="J212"/>
  <c r="BK188"/>
  <c r="J175"/>
  <c r="BK156"/>
  <c r="F36"/>
  <c r="BK402"/>
  <c r="J360"/>
  <c r="BK346"/>
  <c r="J338"/>
  <c r="BK308"/>
  <c r="BK284"/>
  <c r="BK275"/>
  <c r="J265"/>
  <c r="BK249"/>
  <c r="BK241"/>
  <c r="J216"/>
  <c r="J200"/>
  <c r="J188"/>
  <c r="J173"/>
  <c r="J143"/>
  <c r="J34"/>
  <c r="J374"/>
  <c r="BK350"/>
  <c r="J335"/>
  <c r="J308"/>
  <c r="J295"/>
  <c r="J278"/>
  <c r="BK265"/>
  <c r="J253"/>
  <c r="J245"/>
  <c r="BK232"/>
  <c r="J228"/>
  <c r="BK204"/>
  <c r="BK194"/>
  <c r="BK175"/>
  <c r="J156"/>
  <c r="F34"/>
  <c r="J388"/>
  <c r="J354"/>
  <c r="BK335"/>
  <c r="J306"/>
  <c r="J284"/>
  <c r="J272"/>
  <c r="BK258"/>
  <c r="J249"/>
  <c r="J243"/>
  <c r="J235"/>
  <c r="J230"/>
  <c r="J204"/>
  <c r="J196"/>
  <c r="J186"/>
  <c r="J130"/>
  <c i="3" r="J144"/>
  <c r="J132"/>
  <c r="F35"/>
  <c i="2" r="BK360"/>
  <c r="J350"/>
  <c r="BK338"/>
  <c r="J319"/>
  <c r="J304"/>
  <c r="BK278"/>
  <c r="J269"/>
  <c r="J255"/>
  <c r="J247"/>
  <c r="BK239"/>
  <c r="BK228"/>
  <c r="BK200"/>
  <c r="BK186"/>
  <c r="J160"/>
  <c r="BK130"/>
  <c i="3" r="J146"/>
  <c r="J138"/>
  <c r="BK128"/>
  <c r="BK134"/>
  <c r="J141"/>
  <c r="BK136"/>
  <c r="J125"/>
  <c r="J128"/>
  <c i="2" r="F37"/>
  <c i="3" r="J134"/>
  <c r="BK146"/>
  <c r="BK141"/>
  <c r="J136"/>
  <c i="2" r="BK388"/>
  <c r="J357"/>
  <c r="BK342"/>
  <c r="BK331"/>
  <c r="BK306"/>
  <c r="J281"/>
  <c r="BK269"/>
  <c r="BK255"/>
  <c r="J251"/>
  <c r="BK245"/>
  <c r="J239"/>
  <c r="BK216"/>
  <c r="BK196"/>
  <c r="BK160"/>
  <c i="1" r="AS94"/>
  <c i="3" r="BK138"/>
  <c r="BK144"/>
  <c r="BK132"/>
  <c r="BK125"/>
  <c i="2" l="1" r="BK185"/>
  <c r="J185"/>
  <c r="J99"/>
  <c r="P271"/>
  <c r="T129"/>
  <c r="BK227"/>
  <c r="J227"/>
  <c r="J100"/>
  <c r="T271"/>
  <c r="T337"/>
  <c r="R359"/>
  <c r="BK129"/>
  <c r="J129"/>
  <c r="J98"/>
  <c r="P227"/>
  <c r="R238"/>
  <c r="T257"/>
  <c r="P337"/>
  <c r="T185"/>
  <c r="R271"/>
  <c r="P129"/>
  <c r="T227"/>
  <c r="P238"/>
  <c r="R257"/>
  <c r="BK337"/>
  <c r="J337"/>
  <c r="J106"/>
  <c r="R129"/>
  <c r="R128"/>
  <c r="R227"/>
  <c r="BK238"/>
  <c r="BK257"/>
  <c r="J257"/>
  <c r="J104"/>
  <c r="R337"/>
  <c r="R185"/>
  <c r="BK271"/>
  <c r="J271"/>
  <c r="J105"/>
  <c r="P359"/>
  <c r="P185"/>
  <c r="T238"/>
  <c r="P257"/>
  <c r="BK359"/>
  <c r="J359"/>
  <c r="J107"/>
  <c r="T359"/>
  <c r="T237"/>
  <c i="3" r="BK131"/>
  <c r="J131"/>
  <c r="J100"/>
  <c r="P131"/>
  <c r="P123"/>
  <c r="P122"/>
  <c i="1" r="AU96"/>
  <c i="3" r="R131"/>
  <c r="R123"/>
  <c r="R122"/>
  <c r="T131"/>
  <c r="T123"/>
  <c r="T122"/>
  <c r="BK143"/>
  <c r="J143"/>
  <c r="J102"/>
  <c r="P143"/>
  <c r="R143"/>
  <c r="T143"/>
  <c i="2" r="BK234"/>
  <c r="J234"/>
  <c r="J101"/>
  <c i="3" r="BK124"/>
  <c r="J124"/>
  <c r="J98"/>
  <c r="BK127"/>
  <c r="J127"/>
  <c r="J99"/>
  <c r="BK140"/>
  <c r="J140"/>
  <c r="J101"/>
  <c r="F92"/>
  <c r="BE132"/>
  <c r="BE134"/>
  <c i="2" r="J238"/>
  <c r="J103"/>
  <c i="3" r="J92"/>
  <c r="J116"/>
  <c r="BE136"/>
  <c r="BE146"/>
  <c r="E85"/>
  <c r="F91"/>
  <c r="BE128"/>
  <c r="BE144"/>
  <c r="J118"/>
  <c r="BE138"/>
  <c r="BE141"/>
  <c r="BE125"/>
  <c i="1" r="BB96"/>
  <c r="BA95"/>
  <c r="BB95"/>
  <c r="BC95"/>
  <c r="AW95"/>
  <c i="2" r="E85"/>
  <c r="J89"/>
  <c r="F91"/>
  <c r="J91"/>
  <c r="F92"/>
  <c r="J92"/>
  <c r="BE130"/>
  <c r="BE143"/>
  <c r="BE156"/>
  <c r="BE160"/>
  <c r="BE173"/>
  <c r="BE175"/>
  <c r="BE186"/>
  <c r="BE188"/>
  <c r="BE194"/>
  <c r="BE196"/>
  <c r="BE200"/>
  <c r="BE204"/>
  <c r="BE212"/>
  <c r="BE216"/>
  <c r="BE228"/>
  <c r="BE230"/>
  <c r="BE232"/>
  <c r="BE235"/>
  <c r="BE239"/>
  <c r="BE241"/>
  <c r="BE243"/>
  <c r="BE245"/>
  <c r="BE247"/>
  <c r="BE249"/>
  <c r="BE251"/>
  <c r="BE253"/>
  <c r="BE255"/>
  <c r="BE258"/>
  <c r="BE265"/>
  <c r="BE269"/>
  <c r="BE272"/>
  <c r="BE275"/>
  <c r="BE278"/>
  <c r="BE281"/>
  <c r="BE284"/>
  <c r="BE295"/>
  <c r="BE304"/>
  <c r="BE306"/>
  <c r="BE308"/>
  <c r="BE319"/>
  <c r="BE331"/>
  <c r="BE335"/>
  <c r="BE338"/>
  <c r="BE342"/>
  <c r="BE346"/>
  <c r="BE350"/>
  <c r="BE354"/>
  <c r="BE357"/>
  <c r="BE360"/>
  <c r="BE374"/>
  <c r="BE388"/>
  <c r="BE402"/>
  <c i="1" r="BD95"/>
  <c i="3" r="F36"/>
  <c i="1" r="BC96"/>
  <c r="BC94"/>
  <c r="W32"/>
  <c r="BB94"/>
  <c r="W31"/>
  <c i="3" r="J34"/>
  <c i="1" r="AW96"/>
  <c i="3" r="F37"/>
  <c i="1" r="BD96"/>
  <c r="BD94"/>
  <c r="W33"/>
  <c i="3" r="F34"/>
  <c i="1" r="BA96"/>
  <c r="BA94"/>
  <c r="W30"/>
  <c i="2" l="1" r="BK237"/>
  <c r="R237"/>
  <c r="R127"/>
  <c r="P128"/>
  <c r="P237"/>
  <c r="P127"/>
  <c i="1" r="AU95"/>
  <c i="2" r="T128"/>
  <c r="T127"/>
  <c i="3" r="BK123"/>
  <c r="BK122"/>
  <c r="J122"/>
  <c r="J96"/>
  <c i="2" r="BK128"/>
  <c r="J128"/>
  <c r="J97"/>
  <c r="J33"/>
  <c i="1" r="AV95"/>
  <c r="AT95"/>
  <c r="AW94"/>
  <c r="AK30"/>
  <c r="AU94"/>
  <c i="2" r="F33"/>
  <c i="1" r="AZ95"/>
  <c i="3" r="J33"/>
  <c i="1" r="AV96"/>
  <c r="AT96"/>
  <c r="AX94"/>
  <c i="3" r="F33"/>
  <c i="1" r="AZ96"/>
  <c r="AY94"/>
  <c i="2" l="1" r="BK127"/>
  <c r="J127"/>
  <c r="J96"/>
  <c i="3" r="J123"/>
  <c r="J97"/>
  <c i="2" r="J237"/>
  <c r="J102"/>
  <c i="3" r="J30"/>
  <c i="1" r="AG96"/>
  <c r="AZ94"/>
  <c r="W29"/>
  <c i="3" l="1" r="J39"/>
  <c i="1" r="AN96"/>
  <c r="AV94"/>
  <c r="AK29"/>
  <c i="2" r="J30"/>
  <c i="1" r="AG95"/>
  <c r="AG94"/>
  <c r="AK26"/>
  <c i="2" l="1" r="J39"/>
  <c i="1" r="AN95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<sst xmlns="http://schemas.openxmlformats.org/spreadsheetml/2006/main">
  <si>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</si>
  <si>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</si>
  <si>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</si>
  <si>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</si>
  <si>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</si>
  <si>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{59625e11-a042-4411-afef-e0f0937ba785}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</si>
  <si>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</si>
  <si>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</si>
  <si>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</si>
  <si>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</si>
  <si>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</si>
  <si>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</si>
  <si>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</si>
  <si>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</si>
  <si>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240127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</si>
  <si>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</si>
  <si>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</si>
  <si>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Dr. Miroslava Tyrše - výměna oken, III. etapa</t>
  </si>
  <si>
    <t>0,1</t>
  </si>
  <si>
    <t>KSO:</t>
  </si>
  <si>
    <t>CC-CZ:</t>
  </si>
  <si>
    <t>1</t>
  </si>
  <si>
    <t>Místo:</t>
  </si>
  <si>
    <t>Česká Lípa</t>
  </si>
  <si>
    <t>Datum:</t>
  </si>
  <si>
    <t>27. 1. 2024</t>
  </si>
  <si>
    <t>10</t>
  </si>
  <si>
    <t>100</t>
  </si>
  <si>
    <t>Zadavatel:</t>
  </si>
  <si>
    <t>IČ:</t>
  </si>
  <si>
    <t>Město Česká Lípa</t>
  </si>
  <si>
    <t>DIČ:</t>
  </si>
  <si>
    <t>Uchazeč:</t>
  </si>
  <si>
    <t>Vyplň údaj</t>
  </si>
  <si>
    <t>Projektant:</t>
  </si>
  <si>
    <t>Petr Kubiš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</si>
  <si>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</si>
  <si>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</si>
  <si>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</si>
  <si>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</si>
  <si>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</si>
  <si>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</si>
  <si>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</si>
  <si>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</si>
  <si>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</si>
  <si>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</si>
  <si>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</si>
  <si>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</si>
  <si>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</si>
  <si>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</si>
  <si>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</si>
  <si>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</si>
  <si>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</si>
  <si>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</si>
  <si>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</si>
  <si>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</si>
  <si>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</si>
  <si>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</si>
  <si>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</si>
  <si>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</si>
  <si>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</si>
  <si>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</si>
  <si>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</si>
  <si>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</si>
  <si>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</si>
  <si>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</si>
  <si>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</si>
  <si>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</si>
  <si>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</si>
  <si>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</si>
  <si>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</si>
  <si>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</si>
  <si>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</si>
  <si>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</si>
  <si>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</si>
  <si>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</si>
  <si>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</si>
  <si>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</si>
  <si>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</si>
  <si>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</si>
  <si>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</si>
  <si>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</si>
  <si>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</si>
  <si>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</si>
  <si>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</si>
  <si>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240127-1</t>
  </si>
  <si>
    <t>STA</t>
  </si>
  <si>
    <t>{63e652e4-0b68-4518-89f1-6fb363cdb286}</t>
  </si>
  <si>
    <t>2</t>
  </si>
  <si>
    <t>240127-2</t>
  </si>
  <si>
    <t>VRN</t>
  </si>
  <si>
    <t>{d23fd4da-173c-46df-a807-8c80ec99851d}</t>
  </si>
  <si>
    <t>KRYCÍ LIST SOUPISU PRACÍ</t>
  </si>
  <si>
    <t>Objekt:</t>
  </si>
  <si>
    <t>240127-1 - ZŠ Dr. Miroslava Tyrše - výměna oken, III. etapa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</si>
  <si>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</si>
  <si>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</si>
  <si>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</si>
  <si>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</si>
  <si>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</si>
  <si>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</si>
  <si>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</si>
  <si>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</si>
  <si>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</si>
  <si>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</si>
  <si>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</si>
  <si>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742 - Elektroinstalace - slaboproud</t>
  </si>
  <si>
    <t xml:space="preserve">    764 - Konstrukce klempířské</t>
  </si>
  <si>
    <t xml:space="preserve">    766 - Konstrukce truhlářské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</si>
  <si>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</si>
  <si>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</si>
  <si>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</si>
  <si>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</si>
  <si>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</si>
  <si>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</si>
  <si>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</si>
  <si>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</si>
  <si>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</si>
  <si>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</si>
  <si>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</si>
  <si>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</si>
  <si>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</si>
  <si>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</si>
  <si>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</si>
  <si>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</si>
  <si>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</si>
  <si>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</si>
  <si>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</si>
  <si>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</si>
  <si>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</si>
  <si>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612131121</t>
  </si>
  <si>
    <t>Penetrační disperzní nátěr vnitřních stěn nanášený ručně</t>
  </si>
  <si>
    <t>m2</t>
  </si>
  <si>
    <t>CS ÚRS 2024 01</t>
  </si>
  <si>
    <t>4</t>
  </si>
  <si>
    <t>-43993808</t>
  </si>
  <si>
    <t>PP</t>
  </si>
  <si>
    <t xml:space="preserve">Podkladní a spojovací vrstva vnitřních omítaných ploch  penetrace akrylát-silikonová nanášená ručně stěn</t>
  </si>
  <si>
    <t>VV</t>
  </si>
  <si>
    <t>ozn.W1</t>
  </si>
  <si>
    <t>(1,75+2,55*2)*0,3*32</t>
  </si>
  <si>
    <t>ozn.W2</t>
  </si>
  <si>
    <t>(1,25+2,05*2)*0,3*10</t>
  </si>
  <si>
    <t>ozn.W3</t>
  </si>
  <si>
    <t>(0,5+1,25*2)*0,3*2</t>
  </si>
  <si>
    <t>ozn.W4</t>
  </si>
  <si>
    <t>(1,20+3,70*2)*0,2</t>
  </si>
  <si>
    <t>drobné opravy</t>
  </si>
  <si>
    <t>10,0</t>
  </si>
  <si>
    <t>Součet</t>
  </si>
  <si>
    <t>612311131R</t>
  </si>
  <si>
    <t>Potažení vnitřních stěn vápenným štukem tloušťky do 3 mm - špalety</t>
  </si>
  <si>
    <t>-68962451</t>
  </si>
  <si>
    <t>3</t>
  </si>
  <si>
    <t>612325302</t>
  </si>
  <si>
    <t>Vápenocementová štuková omítka ostění nebo nadpraží</t>
  </si>
  <si>
    <t>600795533</t>
  </si>
  <si>
    <t>Vápenocementová omítka ostění nebo nadpraží štuková</t>
  </si>
  <si>
    <t>vnitřní špalety oken W3</t>
  </si>
  <si>
    <t>(0,25*1,5)*4*0,3</t>
  </si>
  <si>
    <t>619995001</t>
  </si>
  <si>
    <t>Začištění omítek kolem oken, dveří, podlah nebo obkladů</t>
  </si>
  <si>
    <t>m</t>
  </si>
  <si>
    <t>-2141821240</t>
  </si>
  <si>
    <t>začístění omítek kolem oken, dveří, podlah nebo obkladů</t>
  </si>
  <si>
    <t>exteriér a interiér</t>
  </si>
  <si>
    <t>(1,75+2,55*2)*32*2</t>
  </si>
  <si>
    <t>(1,25+2,05*2)*10*2</t>
  </si>
  <si>
    <t>(0,5+1,25*2)*2*2</t>
  </si>
  <si>
    <t>(1,20+3,70*2)*2</t>
  </si>
  <si>
    <t>5</t>
  </si>
  <si>
    <t>619999001.1</t>
  </si>
  <si>
    <t>Ochrana a zakrývání souvisejících ploch v rozsahu nutném pro provedení výměny oken</t>
  </si>
  <si>
    <t>kpl</t>
  </si>
  <si>
    <t>2130098646</t>
  </si>
  <si>
    <t>632450121</t>
  </si>
  <si>
    <t>Vyrovnávací cementový potěr tl do 20 mm ze suchých směsí provedený v pásu</t>
  </si>
  <si>
    <t>1407845223</t>
  </si>
  <si>
    <t>vnitřní parapety oken</t>
  </si>
  <si>
    <t>1,9*0,25*16</t>
  </si>
  <si>
    <t>1,7*0,25*16</t>
  </si>
  <si>
    <t>1,4*0,25*10</t>
  </si>
  <si>
    <t>0,5*0,25*2</t>
  </si>
  <si>
    <t>vnější parapety oken</t>
  </si>
  <si>
    <t>9</t>
  </si>
  <si>
    <t>Ostatní konstrukce a práce, bourání</t>
  </si>
  <si>
    <t>7</t>
  </si>
  <si>
    <t>94542111R</t>
  </si>
  <si>
    <t>Hydraulická zvedací plošina na automobilovém podvozku výška zdvihu do 18 m včetně obsluhy</t>
  </si>
  <si>
    <t>-347782287</t>
  </si>
  <si>
    <t xml:space="preserve">Hydraulická zvedací plošina včetně obsluhy  instalovaná na automobilovém podvozku, výšky zdvihu do 18 m</t>
  </si>
  <si>
    <t>8</t>
  </si>
  <si>
    <t>949101112</t>
  </si>
  <si>
    <t>Lešení pomocné pro objekty pozemních staveb s lešeňovou podlahou v přes 1,9 do 3,5 m zatížení do 150 kg/m2</t>
  </si>
  <si>
    <t>1598763157</t>
  </si>
  <si>
    <t>Lešení pomocné pracovní pro objekty pozemních staveb pro zatížení do 150 kg/m2, o výšce lešeňové podlahy přes 1,9 do 3,5 m</t>
  </si>
  <si>
    <t>42*3 "přízemí</t>
  </si>
  <si>
    <t xml:space="preserve">37,6*3  "I.patro</t>
  </si>
  <si>
    <t xml:space="preserve">37,6*3  "II patro</t>
  </si>
  <si>
    <t>952000000</t>
  </si>
  <si>
    <t>Úklidové, přípravné a dokončovací práce</t>
  </si>
  <si>
    <t>-402958752</t>
  </si>
  <si>
    <t>968062374</t>
  </si>
  <si>
    <t>Vybourání dřevěných rámů oken zdvojených včetně křídel pl do 1 m2</t>
  </si>
  <si>
    <t>-753348505</t>
  </si>
  <si>
    <t>Vybourání dřevěných rámů oken s křídly, dveřních zárubní, vrat, stěn, ostění nebo obkladů rámů oken s křídly zdvojených, plochy do 1 m2</t>
  </si>
  <si>
    <t>okna ozn. W3</t>
  </si>
  <si>
    <t>0,5*1,25*2</t>
  </si>
  <si>
    <t>11</t>
  </si>
  <si>
    <t>968062376</t>
  </si>
  <si>
    <t>Vybourání dřevěných rámů oken zdvojených včetně křídel pl do 4 m2</t>
  </si>
  <si>
    <t>-2026336408</t>
  </si>
  <si>
    <t>Vybourání dřevěných rámů oken s křídly, dveřních zárubní, vrat, stěn, ostění nebo obkladů rámů oken s křídly zdvojených, plochy do 4 m2</t>
  </si>
  <si>
    <t>okna ozn. W2</t>
  </si>
  <si>
    <t>1,25*2,05*10</t>
  </si>
  <si>
    <t>12</t>
  </si>
  <si>
    <t>968062377</t>
  </si>
  <si>
    <t>Vybourání dřevěných rámů oken zdvojených včetně křídel pl přes 4 m2</t>
  </si>
  <si>
    <t>-798654005</t>
  </si>
  <si>
    <t xml:space="preserve">Vybourání dřevěných rámů oken s křídly, dveřních zárubní, vrat, stěn, ostění nebo obkladů  rámů oken s křídly zdvojených, plochy přes 4 m2</t>
  </si>
  <si>
    <t>P</t>
  </si>
  <si>
    <t>Poznámka k položce:_x000d_
Demontáž oken vč. stávajících žaluzií</t>
  </si>
  <si>
    <t>okna ozn. W1</t>
  </si>
  <si>
    <t>1,75*2,25*32</t>
  </si>
  <si>
    <t>okna ozn. W4</t>
  </si>
  <si>
    <t>1,20*3,70</t>
  </si>
  <si>
    <t>13</t>
  </si>
  <si>
    <t>978013191</t>
  </si>
  <si>
    <t>Otlučení (osekání) vnitřní vápenné nebo vápenocementové omítky stěn v rozsahu přes 50 do 100 %</t>
  </si>
  <si>
    <t>8133696</t>
  </si>
  <si>
    <t>Otlučení vápenných nebo vápenocementových omítek vnitřních ploch stěn s vyškrabáním spar, s očištěním zdiva, v rozsahu přes 50 do 100 %</t>
  </si>
  <si>
    <t>(0,25*1,5)*4</t>
  </si>
  <si>
    <t>14</t>
  </si>
  <si>
    <t>978059511</t>
  </si>
  <si>
    <t>Odsekání a odebrání obkladů stěn z vnitřních obkládaček plochy do 1 m2</t>
  </si>
  <si>
    <t>-854169553</t>
  </si>
  <si>
    <t xml:space="preserve">Odsekání obkladů  stěn včetně otlučení podkladní omítky až na zdivo z obkládaček vnitřních, z jakýchkoliv materiálů, plochy do 1 m2</t>
  </si>
  <si>
    <t>0,5*0,25</t>
  </si>
  <si>
    <t>WC - okno W3</t>
  </si>
  <si>
    <t>0,3*0,3*2</t>
  </si>
  <si>
    <t>0,5</t>
  </si>
  <si>
    <t>997</t>
  </si>
  <si>
    <t>Přesun sutě</t>
  </si>
  <si>
    <t>997013213</t>
  </si>
  <si>
    <t>Vnitrostaveništní doprava suti a vybouraných hmot pro budovy v do 12 m ručně</t>
  </si>
  <si>
    <t>t</t>
  </si>
  <si>
    <t>1871308408</t>
  </si>
  <si>
    <t xml:space="preserve">Vnitrostaveništní doprava suti a vybouraných hmot  vodorovně do 50 m svisle ručně pro budovy a haly výšky přes 9 do 12 m</t>
  </si>
  <si>
    <t>16</t>
  </si>
  <si>
    <t>997013501.1</t>
  </si>
  <si>
    <t xml:space="preserve">Odvoz  suti na skládku a vybouraných hmot se složením - skládka dle dodavatele stavby</t>
  </si>
  <si>
    <t>1732066281</t>
  </si>
  <si>
    <t>17</t>
  </si>
  <si>
    <t>997013631</t>
  </si>
  <si>
    <t>Poplatek za uložení na skládce (skládkovné) stavebního odpadu směsného kód odpadu 17 09 04</t>
  </si>
  <si>
    <t>563294023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</si>
  <si>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</si>
  <si>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</si>
  <si>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</si>
  <si>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18</t>
  </si>
  <si>
    <t>998018002</t>
  </si>
  <si>
    <t>Přesun hmot ruční pro budovy v do 12 m</t>
  </si>
  <si>
    <t>-1178014624</t>
  </si>
  <si>
    <t xml:space="preserve">Přesun hmot pro budovy občanské výstavby, bydlení, výrobu a služby  ruční - bez užití mechanizace vodorovná dopravní vzdálenost do 100 m pro budovy s jakoukoliv nosnou konstrukcí výšky přes 6 do 12 m</t>
  </si>
  <si>
    <t>PSV</t>
  </si>
  <si>
    <t>Práce a dodávky PSV</t>
  </si>
  <si>
    <t>742</t>
  </si>
  <si>
    <t>Elektroinstalace - slaboproud</t>
  </si>
  <si>
    <t>19</t>
  </si>
  <si>
    <t>742100001</t>
  </si>
  <si>
    <t>Vodič slabopr. JYSTY 4x2x0,6 (DT)</t>
  </si>
  <si>
    <t>-1589906434</t>
  </si>
  <si>
    <t>20</t>
  </si>
  <si>
    <t>742100006</t>
  </si>
  <si>
    <t>Přístroj domácího tlf.</t>
  </si>
  <si>
    <t>ks</t>
  </si>
  <si>
    <t>1594738558</t>
  </si>
  <si>
    <t>742100007</t>
  </si>
  <si>
    <t>Tablo dom. Tlf. 2xzv.tl.</t>
  </si>
  <si>
    <t>520715191</t>
  </si>
  <si>
    <t>22</t>
  </si>
  <si>
    <t>742100008</t>
  </si>
  <si>
    <t>El. Zámek</t>
  </si>
  <si>
    <t>300486080</t>
  </si>
  <si>
    <t>23</t>
  </si>
  <si>
    <t>742100011</t>
  </si>
  <si>
    <t xml:space="preserve">Lišta elinstal vkládací  LV 18x13mm</t>
  </si>
  <si>
    <t>-598908147</t>
  </si>
  <si>
    <t>24</t>
  </si>
  <si>
    <t>742100018</t>
  </si>
  <si>
    <t>Příspěvek na recyklaci</t>
  </si>
  <si>
    <t>-660044377</t>
  </si>
  <si>
    <t>25</t>
  </si>
  <si>
    <t>742100019</t>
  </si>
  <si>
    <t>Doprava</t>
  </si>
  <si>
    <t>1982780692</t>
  </si>
  <si>
    <t>26</t>
  </si>
  <si>
    <t>742100019.1</t>
  </si>
  <si>
    <t>Montážní práce</t>
  </si>
  <si>
    <t>-1239783565</t>
  </si>
  <si>
    <t>27</t>
  </si>
  <si>
    <t>742100019.2</t>
  </si>
  <si>
    <t>Zednické a přípomocné práce</t>
  </si>
  <si>
    <t>896888489</t>
  </si>
  <si>
    <t>Vysakání a osazení tabla, průrazy</t>
  </si>
  <si>
    <t>764</t>
  </si>
  <si>
    <t>Konstrukce klempířské</t>
  </si>
  <si>
    <t>28</t>
  </si>
  <si>
    <t>76400112R</t>
  </si>
  <si>
    <t>Napojení stávajícího vnějšího parapetu</t>
  </si>
  <si>
    <t>-368946800</t>
  </si>
  <si>
    <t>K2</t>
  </si>
  <si>
    <t>1,75*32</t>
  </si>
  <si>
    <t>K3</t>
  </si>
  <si>
    <t>1,25*10</t>
  </si>
  <si>
    <t>29</t>
  </si>
  <si>
    <t>764216603</t>
  </si>
  <si>
    <t>Oplechování rovných parapetů mechanicky kotvené z Pz s povrchovou úpravou rš 250 mm</t>
  </si>
  <si>
    <t>-1140740568</t>
  </si>
  <si>
    <t>Oplechování parapetů z pozinkovaného plechu s povrchovou úpravou rovných mechanicky kotvené, bez rohů rš 250 mm</t>
  </si>
  <si>
    <t>K1</t>
  </si>
  <si>
    <t>0,5*2</t>
  </si>
  <si>
    <t>30</t>
  </si>
  <si>
    <t>998764122</t>
  </si>
  <si>
    <t>Přesun hmot tonážní pro konstrukce klempířské ruční v objektech v přes 6 do 12 m</t>
  </si>
  <si>
    <t>-486227432</t>
  </si>
  <si>
    <t>Přesun hmot pro konstrukce klempířské stanovený z hmotnosti přesunovaného materiálu vodorovná dopravní vzdálenost do 50 m ruční (bez užtití mechanizace) v objektech výšky přes 6 do 12 m</t>
  </si>
  <si>
    <t>766</t>
  </si>
  <si>
    <t>Konstrukce truhlářské</t>
  </si>
  <si>
    <t>31</t>
  </si>
  <si>
    <t>766200001</t>
  </si>
  <si>
    <t xml:space="preserve">W1 - Dodávka a montáž dřevěné okno z europrofilů, Uw=0,95 W/m2K, barva třešeň, rozm. 1750 x 2550 mm </t>
  </si>
  <si>
    <t>kus</t>
  </si>
  <si>
    <t>1729467845</t>
  </si>
  <si>
    <t>WDodávka a montáž dřevěné okno z europrofilů, Uw=0,95 W/m2K, barva třešeň, rozm. 1750 x 2550 mm</t>
  </si>
  <si>
    <t>Poznámka k položce:_x000d_
podrobné členění a popis dle Tabulky výplní</t>
  </si>
  <si>
    <t>32</t>
  </si>
  <si>
    <t>766200002</t>
  </si>
  <si>
    <t xml:space="preserve">W2 - Dodávka a montáž dřevěné okno z europrofilů, Uw=0,95 W/m2K, barva třešeň, rozm. 1250 x 2050 mm </t>
  </si>
  <si>
    <t>1849728460</t>
  </si>
  <si>
    <t>33</t>
  </si>
  <si>
    <t>76620003</t>
  </si>
  <si>
    <t xml:space="preserve">W3 - Dodávka a montáž dřevěné okno z europrofilů, Uw=0,95 W/m2K, barva třešeň, rozm. 500 x 1250 mm </t>
  </si>
  <si>
    <t>633475146</t>
  </si>
  <si>
    <t>34</t>
  </si>
  <si>
    <t>76620004</t>
  </si>
  <si>
    <t>W4 - Dodávka a montáž dřevěných dveří z europrofilů, Uw=1,3 W/m2K, barva třešeň, rozm. 1200 x 3700 mm</t>
  </si>
  <si>
    <t>-514647532</t>
  </si>
  <si>
    <t>35</t>
  </si>
  <si>
    <t>766629214</t>
  </si>
  <si>
    <t>Příplatek k montáži oken rovné ostění připojovací spára - expanzní páska TRIO</t>
  </si>
  <si>
    <t>2038025885</t>
  </si>
  <si>
    <t>Montáž oken dřevěných Příplatek k cenám za tepelnou izolaci mezi ostěním a rámem okna při rovném ostění, připojovací spára tl. do 15 mm, páska</t>
  </si>
  <si>
    <t>ozn. W1</t>
  </si>
  <si>
    <t>(1,75*2+2,55*2)*32</t>
  </si>
  <si>
    <t>(1,25*2+2,05*2)*10</t>
  </si>
  <si>
    <t>(0,5*2+1,25*2)*2</t>
  </si>
  <si>
    <t>(1,20+3,70*2)</t>
  </si>
  <si>
    <t>36</t>
  </si>
  <si>
    <t>766600001</t>
  </si>
  <si>
    <t>Dodávka a montáž vnitřních žaluzií - horizontální žaluzie, barva třešeň</t>
  </si>
  <si>
    <t>724708556</t>
  </si>
  <si>
    <t>1,75*2,55*32</t>
  </si>
  <si>
    <t>37</t>
  </si>
  <si>
    <t>766660716</t>
  </si>
  <si>
    <t>Montáž dveřních křídel samozavírače na dřevěnou zárubeň</t>
  </si>
  <si>
    <t>-846905410</t>
  </si>
  <si>
    <t>Montáž dveřních doplňků samozavírače na zárubeň dřevěnou</t>
  </si>
  <si>
    <t>38</t>
  </si>
  <si>
    <t>M</t>
  </si>
  <si>
    <t>54917250</t>
  </si>
  <si>
    <t>samozavírač dveří hydraulický</t>
  </si>
  <si>
    <t>256</t>
  </si>
  <si>
    <t>64</t>
  </si>
  <si>
    <t>366586046</t>
  </si>
  <si>
    <t>39</t>
  </si>
  <si>
    <t>766694116</t>
  </si>
  <si>
    <t>Montáž parapetních desek dřevěných nebo plastových š do 30 cm</t>
  </si>
  <si>
    <t>1157634117</t>
  </si>
  <si>
    <t>Montáž ostatních truhlářských konstrukcí parapetních desek dřevěných nebo plastových šířky do 300 mm</t>
  </si>
  <si>
    <t>parapet T1</t>
  </si>
  <si>
    <t>16*1,9</t>
  </si>
  <si>
    <t>parapet T2</t>
  </si>
  <si>
    <t>16*1,7</t>
  </si>
  <si>
    <t>parapet T3</t>
  </si>
  <si>
    <t>6*1,4</t>
  </si>
  <si>
    <t>parapet T4</t>
  </si>
  <si>
    <t>4*1,4</t>
  </si>
  <si>
    <t>40</t>
  </si>
  <si>
    <t>61140071.1</t>
  </si>
  <si>
    <t>parapet plastový vnitřní – š 300mm, dekor třešeň, vč. krytek</t>
  </si>
  <si>
    <t>128</t>
  </si>
  <si>
    <t>80434207</t>
  </si>
  <si>
    <t>parapet plastový vnitřní – š 300mm, dekor</t>
  </si>
  <si>
    <t>71,6*1,05 'Přepočtené koeficientem množství</t>
  </si>
  <si>
    <t>41</t>
  </si>
  <si>
    <t>76669420R</t>
  </si>
  <si>
    <t>Příplatek za zvýšenou pracnost (příprava, opracování vnitřních parapetů)</t>
  </si>
  <si>
    <t>1443379047</t>
  </si>
  <si>
    <t>Příplatek za zvýšenou pracnost (příprava, opracování) vnitřních parapetů</t>
  </si>
  <si>
    <t>parapet T1 a T3</t>
  </si>
  <si>
    <t>42</t>
  </si>
  <si>
    <t>998766122</t>
  </si>
  <si>
    <t>Přesun hmot tonážní pro kce truhlářské ruční v objektech v přes 6 do 12 m</t>
  </si>
  <si>
    <t>-148356755</t>
  </si>
  <si>
    <t>Přesun hmot pro konstrukce truhlářské stanovený z hmotnosti přesunovaného materiálu vodorovná dopravní vzdálenost do 50 m ruční (bez užití mechanizace) v objektech výšky přes 6 do 12 m</t>
  </si>
  <si>
    <t>781</t>
  </si>
  <si>
    <t>Dokončovací práce - obklady</t>
  </si>
  <si>
    <t>43</t>
  </si>
  <si>
    <t>781111011</t>
  </si>
  <si>
    <t>Ometení (oprášení) stěny při přípravě podkladu</t>
  </si>
  <si>
    <t>847253771</t>
  </si>
  <si>
    <t>Příprava podkladu před provedením obkladu oprášení (ometení) stěny</t>
  </si>
  <si>
    <t xml:space="preserve">předpoklad oprav - okna W3 </t>
  </si>
  <si>
    <t>44</t>
  </si>
  <si>
    <t>781121011</t>
  </si>
  <si>
    <t>Nátěr penetrační na stěnu</t>
  </si>
  <si>
    <t>650192693</t>
  </si>
  <si>
    <t>Příprava podkladu před provedením obkladu nátěr penetrační na stěnu</t>
  </si>
  <si>
    <t>45</t>
  </si>
  <si>
    <t>781151031</t>
  </si>
  <si>
    <t>Celoplošné vyrovnání podkladu stěrkou tl 3 mm</t>
  </si>
  <si>
    <t>1537983514</t>
  </si>
  <si>
    <t>Příprava podkladu před provedením obkladu celoplošné vyrovnání podkladu stěrkou, tloušťky 3 mm</t>
  </si>
  <si>
    <t>46</t>
  </si>
  <si>
    <t>781472217</t>
  </si>
  <si>
    <t>Montáž obkladů keramických hladkých lepených cementovým flexibilním lepidlem přes 12 do 19 ks/m2</t>
  </si>
  <si>
    <t>326649540</t>
  </si>
  <si>
    <t>Montáž keramických obkladů stěn lepených cementovým flexibilním lepidlem hladkých přes 12 do 19 ks/m2</t>
  </si>
  <si>
    <t>47</t>
  </si>
  <si>
    <t>59761701</t>
  </si>
  <si>
    <t>obklad keramický nemrazuvzdorný povrch hladký/lesklý tl do 10mm přes 12 do 19ks/m2</t>
  </si>
  <si>
    <t>-840037213</t>
  </si>
  <si>
    <t>2*1,1 'Přepočtené koeficientem množství</t>
  </si>
  <si>
    <t>48</t>
  </si>
  <si>
    <t>998781122</t>
  </si>
  <si>
    <t>Přesun hmot tonážní pro obklady keramické ruční v objektech v přes 6 do 12 m</t>
  </si>
  <si>
    <t>-364096594</t>
  </si>
  <si>
    <t>Přesun hmot pro obklady keramické stanovený z hmotnosti přesunovaného materiálu vodorovná dopravní vzdálenost do 50 m ruční (bez užití mechanizace) v objektech výšky přes 6 do 12 m</t>
  </si>
  <si>
    <t>784</t>
  </si>
  <si>
    <t>Dokončovací práce - malby a tapety</t>
  </si>
  <si>
    <t>49</t>
  </si>
  <si>
    <t>784121001</t>
  </si>
  <si>
    <t>Oškrabání malby v mísnostech výšky do 3,80 m</t>
  </si>
  <si>
    <t>1401330291</t>
  </si>
  <si>
    <t>Oškrabání malby v místnostech výšky do 3,80 m</t>
  </si>
  <si>
    <t>vnitřní obvodové stěny</t>
  </si>
  <si>
    <t>50</t>
  </si>
  <si>
    <t>784121011</t>
  </si>
  <si>
    <t>Rozmývání podkladu po oškrabání malby v místnostech výšky do 3,80 m</t>
  </si>
  <si>
    <t>-848145439</t>
  </si>
  <si>
    <t>51</t>
  </si>
  <si>
    <t>784181101</t>
  </si>
  <si>
    <t>Základní akrylátová jednonásobná penetrace podkladu v místnostech výšky do 3,80m</t>
  </si>
  <si>
    <t>1217906534</t>
  </si>
  <si>
    <t>52</t>
  </si>
  <si>
    <t>784221101</t>
  </si>
  <si>
    <t xml:space="preserve">Dvojnásobné bílé malby  ze směsí za sucha dobře otěruvzdorných v místnostech do 3,80 m</t>
  </si>
  <si>
    <t>1350408928</t>
  </si>
  <si>
    <t>Poznámka k položce:_x000d_
Poznámka k položce: uvažována pouze výmalba ploch okolo oken</t>
  </si>
  <si>
    <t>240127-2 -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</si>
  <si>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</si>
  <si>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</si>
  <si>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</si>
  <si>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</si>
  <si>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</si>
  <si>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</si>
  <si>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</si>
  <si>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</si>
  <si>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</si>
  <si>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</si>
  <si>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 (dle SoD čl. 2 odst. 2.5.1.)</t>
  </si>
  <si>
    <t>Dokumentace skutečného provedení stavby</t>
  </si>
  <si>
    <t>VRN3</t>
  </si>
  <si>
    <t>Zařízení staveniště</t>
  </si>
  <si>
    <t>030001000</t>
  </si>
  <si>
    <t>Zařízení staveniště (dle SoD čl. 2 odst. 2.5.2.)</t>
  </si>
  <si>
    <t>soub</t>
  </si>
  <si>
    <t>Základní rozdělení průvodních činností a nákladů zařízení staveniště</t>
  </si>
  <si>
    <t>Poznámka k položce:_x000d_
Poznámka k položce: vybudování, provoz, odstranění</t>
  </si>
  <si>
    <t>VRN4</t>
  </si>
  <si>
    <t>Inženýrská činnost</t>
  </si>
  <si>
    <t>043203000</t>
  </si>
  <si>
    <t>Fotodokumentace provádění díla (dle SoD čl. 2 odst. 2.5.9.)</t>
  </si>
  <si>
    <t>Fotodokumentace</t>
  </si>
  <si>
    <t>044002000</t>
  </si>
  <si>
    <t>Revize a zkoušky (dle SoD čl. 2 odst. 2.5.3.)</t>
  </si>
  <si>
    <t>Revize</t>
  </si>
  <si>
    <t>045203000</t>
  </si>
  <si>
    <t>Kompletační činnost (dle SoD čl. 2 odst. 2.5.4.)</t>
  </si>
  <si>
    <t>Kompletační činnost</t>
  </si>
  <si>
    <t>045303000</t>
  </si>
  <si>
    <t>Koordinační činnost (dle SoD čl. 2 odst. 2.5.5.)</t>
  </si>
  <si>
    <t>Koordinační činnost</t>
  </si>
  <si>
    <t>VRN5</t>
  </si>
  <si>
    <t>Finanční náklady</t>
  </si>
  <si>
    <t>051002000</t>
  </si>
  <si>
    <t>Pojištění stavby (dle SoD čl. 2 odst. 2.5.6.)</t>
  </si>
  <si>
    <t>Pojistné</t>
  </si>
  <si>
    <t>VRN7</t>
  </si>
  <si>
    <t>Provozní vlivy</t>
  </si>
  <si>
    <t>070001000</t>
  </si>
  <si>
    <t>Provozní a územní vlivy (dle SoD čl. 2 odst. 2.5.7.)</t>
  </si>
  <si>
    <t>Základní rozdělení průvodních činností a nákladů provozní vlivy</t>
  </si>
  <si>
    <t>071002000</t>
  </si>
  <si>
    <t>Provoz dalšího subjektu (dle SoD čl. 2 odst. 2.5.8.)</t>
  </si>
  <si>
    <t>Provoz investora, třetích osob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</si>
</sst>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18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21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26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27</v>
      </c>
    </row>
    <row r="10" s="1" customFormat="1" ht="12" customHeight="1">
      <c r="B10" s="21"/>
      <c r="C10" s="22"/>
      <c r="D10" s="32" t="s">
        <v>28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29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18</v>
      </c>
    </row>
    <row r="11" s="1" customFormat="1" ht="18.48" customHeight="1">
      <c r="B11" s="21"/>
      <c r="C11" s="22"/>
      <c r="D11" s="22"/>
      <c r="E11" s="27" t="s">
        <v>30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31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18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18</v>
      </c>
    </row>
    <row r="13" s="1" customFormat="1" ht="12" customHeight="1">
      <c r="B13" s="21"/>
      <c r="C13" s="22"/>
      <c r="D13" s="32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29</v>
      </c>
      <c r="AL13" s="22"/>
      <c r="AM13" s="22"/>
      <c r="AN13" s="34" t="s">
        <v>33</v>
      </c>
      <c r="AO13" s="22"/>
      <c r="AP13" s="22"/>
      <c r="AQ13" s="22"/>
      <c r="AR13" s="20"/>
      <c r="BE13" s="31"/>
      <c r="BS13" s="17" t="s">
        <v>18</v>
      </c>
    </row>
    <row r="14">
      <c r="B14" s="21"/>
      <c r="C14" s="22"/>
      <c r="D14" s="22"/>
      <c r="E14" s="34" t="s">
        <v>33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31</v>
      </c>
      <c r="AL14" s="22"/>
      <c r="AM14" s="22"/>
      <c r="AN14" s="34" t="s">
        <v>33</v>
      </c>
      <c r="AO14" s="22"/>
      <c r="AP14" s="22"/>
      <c r="AQ14" s="22"/>
      <c r="AR14" s="20"/>
      <c r="BE14" s="31"/>
      <c r="BS14" s="17" t="s">
        <v>18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29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31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29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31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240127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ZŠ Dr. Miroslava Tyrše - výměna oken, III. etapa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Česká Lípa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24</v>
      </c>
      <c r="AJ87" s="40"/>
      <c r="AK87" s="40"/>
      <c r="AL87" s="40"/>
      <c r="AM87" s="79" t="str">
        <f>IF(AN8= "","",AN8)</f>
        <v>27. 1. 2024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28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Česká Lípa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34</v>
      </c>
      <c r="AJ89" s="40"/>
      <c r="AK89" s="40"/>
      <c r="AL89" s="40"/>
      <c r="AM89" s="80" t="str">
        <f>IF(E17="","",E17)</f>
        <v>Petr Kubiš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32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5</v>
      </c>
      <c r="BX94" s="117" t="s">
        <v>83</v>
      </c>
      <c r="CL94" s="117" t="s">
        <v>1</v>
      </c>
    </row>
    <row r="95" s="7" customFormat="1" ht="24.75" customHeight="1">
      <c r="A95" s="119" t="s">
        <v>84</v>
      </c>
      <c r="B95" s="120"/>
      <c r="C95" s="121"/>
      <c r="D95" s="122" t="s">
        <v>85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'240127-1 - ZŠ Dr. Mirosla...'!J30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86</v>
      </c>
      <c r="AR95" s="126"/>
      <c r="AS95" s="127">
        <v>0</v>
      </c>
      <c r="AT95" s="128">
        <f>ROUND(SUM(AV95:AW95),2)</f>
        <v>0</v>
      </c>
      <c r="AU95" s="129">
        <f>'240127-1 - ZŠ Dr. Mirosla...'!P127</f>
        <v>0</v>
      </c>
      <c r="AV95" s="128">
        <f>'240127-1 - ZŠ Dr. Mirosla...'!J33</f>
        <v>0</v>
      </c>
      <c r="AW95" s="128">
        <f>'240127-1 - ZŠ Dr. Mirosla...'!J34</f>
        <v>0</v>
      </c>
      <c r="AX95" s="128">
        <f>'240127-1 - ZŠ Dr. Mirosla...'!J35</f>
        <v>0</v>
      </c>
      <c r="AY95" s="128">
        <f>'240127-1 - ZŠ Dr. Mirosla...'!J36</f>
        <v>0</v>
      </c>
      <c r="AZ95" s="128">
        <f>'240127-1 - ZŠ Dr. Mirosla...'!F33</f>
        <v>0</v>
      </c>
      <c r="BA95" s="128">
        <f>'240127-1 - ZŠ Dr. Mirosla...'!F34</f>
        <v>0</v>
      </c>
      <c r="BB95" s="128">
        <f>'240127-1 - ZŠ Dr. Mirosla...'!F35</f>
        <v>0</v>
      </c>
      <c r="BC95" s="128">
        <f>'240127-1 - ZŠ Dr. Mirosla...'!F36</f>
        <v>0</v>
      </c>
      <c r="BD95" s="130">
        <f>'240127-1 - ZŠ Dr. Mirosla...'!F37</f>
        <v>0</v>
      </c>
      <c r="BE95" s="7"/>
      <c r="BT95" s="131" t="s">
        <v>21</v>
      </c>
      <c r="BV95" s="131" t="s">
        <v>82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7" customFormat="1" ht="24.75" customHeight="1">
      <c r="A96" s="119" t="s">
        <v>84</v>
      </c>
      <c r="B96" s="120"/>
      <c r="C96" s="121"/>
      <c r="D96" s="122" t="s">
        <v>89</v>
      </c>
      <c r="E96" s="122"/>
      <c r="F96" s="122"/>
      <c r="G96" s="122"/>
      <c r="H96" s="122"/>
      <c r="I96" s="123"/>
      <c r="J96" s="122" t="s">
        <v>90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'240127-2 - VRN'!J30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86</v>
      </c>
      <c r="AR96" s="126"/>
      <c r="AS96" s="132">
        <v>0</v>
      </c>
      <c r="AT96" s="133">
        <f>ROUND(SUM(AV96:AW96),2)</f>
        <v>0</v>
      </c>
      <c r="AU96" s="134">
        <f>'240127-2 - VRN'!P122</f>
        <v>0</v>
      </c>
      <c r="AV96" s="133">
        <f>'240127-2 - VRN'!J33</f>
        <v>0</v>
      </c>
      <c r="AW96" s="133">
        <f>'240127-2 - VRN'!J34</f>
        <v>0</v>
      </c>
      <c r="AX96" s="133">
        <f>'240127-2 - VRN'!J35</f>
        <v>0</v>
      </c>
      <c r="AY96" s="133">
        <f>'240127-2 - VRN'!J36</f>
        <v>0</v>
      </c>
      <c r="AZ96" s="133">
        <f>'240127-2 - VRN'!F33</f>
        <v>0</v>
      </c>
      <c r="BA96" s="133">
        <f>'240127-2 - VRN'!F34</f>
        <v>0</v>
      </c>
      <c r="BB96" s="133">
        <f>'240127-2 - VRN'!F35</f>
        <v>0</v>
      </c>
      <c r="BC96" s="133">
        <f>'240127-2 - VRN'!F36</f>
        <v>0</v>
      </c>
      <c r="BD96" s="135">
        <f>'240127-2 - VRN'!F37</f>
        <v>0</v>
      </c>
      <c r="BE96" s="7"/>
      <c r="BT96" s="131" t="s">
        <v>21</v>
      </c>
      <c r="BV96" s="131" t="s">
        <v>82</v>
      </c>
      <c r="BW96" s="131" t="s">
        <v>91</v>
      </c>
      <c r="BX96" s="131" t="s">
        <v>5</v>
      </c>
      <c r="CL96" s="131" t="s">
        <v>1</v>
      </c>
      <c r="CM96" s="131" t="s">
        <v>88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S122SEnF7th7IvstNucJcaCmiknkQlzL5c0m248iIeD1NOXgvtocWezlKnpLzKA+fyudhuNTZdC17d393f1I/w==" hashValue="AUrLRfvpEGNB1heCQsUFo5CiGk23Jb0ef37YNjBqkBM2UMDqIR/h2xJa4GE+vvagk9DJSgMsT/vUWanbSpIl3Q==" algorithmName="SHA-512" password="CA9C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40127-1 - ZŠ Dr. Mirosla...'!C2" display="/"/>
    <hyperlink ref="A96" location="'240127-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92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ZŠ Dr. Miroslava Tyrše - výměna oken, III.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94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19</v>
      </c>
      <c r="E11" s="38"/>
      <c r="F11" s="143" t="s">
        <v>1</v>
      </c>
      <c r="G11" s="38"/>
      <c r="H11" s="38"/>
      <c r="I11" s="140" t="s">
        <v>20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22</v>
      </c>
      <c r="E12" s="38"/>
      <c r="F12" s="143" t="s">
        <v>38</v>
      </c>
      <c r="G12" s="38"/>
      <c r="H12" s="38"/>
      <c r="I12" s="140" t="s">
        <v>24</v>
      </c>
      <c r="J12" s="144" t="str">
        <f>'Rekapitulace stavby'!AN8</f>
        <v>27. 1. 2024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28</v>
      </c>
      <c r="E14" s="38"/>
      <c r="F14" s="38"/>
      <c r="G14" s="38"/>
      <c r="H14" s="38"/>
      <c r="I14" s="140" t="s">
        <v>29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Město Česká Lípa</v>
      </c>
      <c r="F15" s="38"/>
      <c r="G15" s="38"/>
      <c r="H15" s="38"/>
      <c r="I15" s="140" t="s">
        <v>31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32</v>
      </c>
      <c r="E17" s="38"/>
      <c r="F17" s="38"/>
      <c r="G17" s="38"/>
      <c r="H17" s="38"/>
      <c r="I17" s="140" t="s">
        <v>29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31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34</v>
      </c>
      <c r="E20" s="38"/>
      <c r="F20" s="38"/>
      <c r="G20" s="38"/>
      <c r="H20" s="38"/>
      <c r="I20" s="140" t="s">
        <v>29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>Petr Kubiš</v>
      </c>
      <c r="F21" s="38"/>
      <c r="G21" s="38"/>
      <c r="H21" s="38"/>
      <c r="I21" s="140" t="s">
        <v>31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29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31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ROUND((SUM(BE127:BE416)),  2)</f>
        <v>0</v>
      </c>
      <c r="G33" s="38"/>
      <c r="H33" s="38"/>
      <c r="I33" s="155">
        <v>0.20999999999999999</v>
      </c>
      <c r="J33" s="154">
        <f>ROUND(((SUM(BE127:BE416))*I33),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ROUND((SUM(BF127:BF416)),  2)</f>
        <v>0</v>
      </c>
      <c r="G34" s="38"/>
      <c r="H34" s="38"/>
      <c r="I34" s="155">
        <v>0.14999999999999999</v>
      </c>
      <c r="J34" s="154">
        <f>ROUND(((SUM(BF127:BF416))*I34),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ROUND((SUM(BG127:BG416)),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ROUND((SUM(BH127:BH416)),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ROUND((SUM(BI127:BI416)),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ZŠ Dr. Miroslava Tyrše - výměna oken, III.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240127-1 - ZŠ Dr. Miroslava Tyrše - výměna oken, III. etapa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 xml:space="preserve"> </v>
      </c>
      <c r="G89" s="40"/>
      <c r="H89" s="40"/>
      <c r="I89" s="32" t="s">
        <v>24</v>
      </c>
      <c r="J89" s="79" t="str">
        <f>IF(J12="","",J12)</f>
        <v>27. 1. 2024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28</v>
      </c>
      <c r="D91" s="40"/>
      <c r="E91" s="40"/>
      <c r="F91" s="27" t="str">
        <f>E15</f>
        <v>Město Česká Lípa</v>
      </c>
      <c r="G91" s="40"/>
      <c r="H91" s="40"/>
      <c r="I91" s="32" t="s">
        <v>34</v>
      </c>
      <c r="J91" s="36" t="str">
        <f>E21</f>
        <v>Petr Kubiš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32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96</v>
      </c>
      <c r="D94" s="176"/>
      <c r="E94" s="176"/>
      <c r="F94" s="176"/>
      <c r="G94" s="176"/>
      <c r="H94" s="176"/>
      <c r="I94" s="176"/>
      <c r="J94" s="177" t="s">
        <v>97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98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99</v>
      </c>
    </row>
    <row r="97" s="9" customFormat="1" ht="24.96" customHeight="1">
      <c r="A97" s="9"/>
      <c r="B97" s="179"/>
      <c r="C97" s="180"/>
      <c r="D97" s="181" t="s">
        <v>100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101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102</v>
      </c>
      <c r="E99" s="188"/>
      <c r="F99" s="188"/>
      <c r="G99" s="188"/>
      <c r="H99" s="188"/>
      <c r="I99" s="188"/>
      <c r="J99" s="189">
        <f>J185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103</v>
      </c>
      <c r="E100" s="188"/>
      <c r="F100" s="188"/>
      <c r="G100" s="188"/>
      <c r="H100" s="188"/>
      <c r="I100" s="188"/>
      <c r="J100" s="189">
        <f>J227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104</v>
      </c>
      <c r="E101" s="188"/>
      <c r="F101" s="188"/>
      <c r="G101" s="188"/>
      <c r="H101" s="188"/>
      <c r="I101" s="188"/>
      <c r="J101" s="189">
        <f>J234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105</v>
      </c>
      <c r="E102" s="182"/>
      <c r="F102" s="182"/>
      <c r="G102" s="182"/>
      <c r="H102" s="182"/>
      <c r="I102" s="182"/>
      <c r="J102" s="183">
        <f>J237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106</v>
      </c>
      <c r="E103" s="188"/>
      <c r="F103" s="188"/>
      <c r="G103" s="188"/>
      <c r="H103" s="188"/>
      <c r="I103" s="188"/>
      <c r="J103" s="189">
        <f>J238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107</v>
      </c>
      <c r="E104" s="188"/>
      <c r="F104" s="188"/>
      <c r="G104" s="188"/>
      <c r="H104" s="188"/>
      <c r="I104" s="188"/>
      <c r="J104" s="189">
        <f>J257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108</v>
      </c>
      <c r="E105" s="188"/>
      <c r="F105" s="188"/>
      <c r="G105" s="188"/>
      <c r="H105" s="188"/>
      <c r="I105" s="188"/>
      <c r="J105" s="189">
        <f>J271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109</v>
      </c>
      <c r="E106" s="188"/>
      <c r="F106" s="188"/>
      <c r="G106" s="188"/>
      <c r="H106" s="188"/>
      <c r="I106" s="188"/>
      <c r="J106" s="189">
        <f>J337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110</v>
      </c>
      <c r="E107" s="188"/>
      <c r="F107" s="188"/>
      <c r="G107" s="188"/>
      <c r="H107" s="188"/>
      <c r="I107" s="188"/>
      <c r="J107" s="189">
        <f>J359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111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4" t="str">
        <f>E7</f>
        <v>ZŠ Dr. Miroslava Tyrše - výměna oken, III. etapa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93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30" customHeight="1">
      <c r="A119" s="38"/>
      <c r="B119" s="39"/>
      <c r="C119" s="40"/>
      <c r="D119" s="40"/>
      <c r="E119" s="76" t="str">
        <f>E9</f>
        <v>240127-1 - ZŠ Dr. Miroslava Tyrše - výměna oken, III. etapa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22</v>
      </c>
      <c r="D121" s="40"/>
      <c r="E121" s="40"/>
      <c r="F121" s="27" t="str">
        <f>F12</f>
        <v xml:space="preserve"> </v>
      </c>
      <c r="G121" s="40"/>
      <c r="H121" s="40"/>
      <c r="I121" s="32" t="s">
        <v>24</v>
      </c>
      <c r="J121" s="79" t="str">
        <f>IF(J12="","",J12)</f>
        <v>27. 1. 2024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E15</f>
        <v>Město Česká Lípa</v>
      </c>
      <c r="G123" s="40"/>
      <c r="H123" s="40"/>
      <c r="I123" s="32" t="s">
        <v>34</v>
      </c>
      <c r="J123" s="36" t="str">
        <f>E21</f>
        <v>Petr Kubiš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32</v>
      </c>
      <c r="D124" s="40"/>
      <c r="E124" s="40"/>
      <c r="F124" s="27" t="str">
        <f>IF(E18="","",E18)</f>
        <v>Vyplň údaj</v>
      </c>
      <c r="G124" s="40"/>
      <c r="H124" s="40"/>
      <c r="I124" s="32" t="s">
        <v>37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1"/>
      <c r="B126" s="192"/>
      <c r="C126" s="193" t="s">
        <v>112</v>
      </c>
      <c r="D126" s="194" t="s">
        <v>65</v>
      </c>
      <c r="E126" s="194" t="s">
        <v>61</v>
      </c>
      <c r="F126" s="194" t="s">
        <v>62</v>
      </c>
      <c r="G126" s="194" t="s">
        <v>113</v>
      </c>
      <c r="H126" s="194" t="s">
        <v>114</v>
      </c>
      <c r="I126" s="194" t="s">
        <v>115</v>
      </c>
      <c r="J126" s="194" t="s">
        <v>97</v>
      </c>
      <c r="K126" s="195" t="s">
        <v>116</v>
      </c>
      <c r="L126" s="196"/>
      <c r="M126" s="100" t="s">
        <v>1</v>
      </c>
      <c r="N126" s="101" t="s">
        <v>44</v>
      </c>
      <c r="O126" s="101" t="s">
        <v>117</v>
      </c>
      <c r="P126" s="101" t="s">
        <v>118</v>
      </c>
      <c r="Q126" s="101" t="s">
        <v>119</v>
      </c>
      <c r="R126" s="101" t="s">
        <v>120</v>
      </c>
      <c r="S126" s="101" t="s">
        <v>121</v>
      </c>
      <c r="T126" s="102" t="s">
        <v>122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8"/>
      <c r="B127" s="39"/>
      <c r="C127" s="107" t="s">
        <v>123</v>
      </c>
      <c r="D127" s="40"/>
      <c r="E127" s="40"/>
      <c r="F127" s="40"/>
      <c r="G127" s="40"/>
      <c r="H127" s="40"/>
      <c r="I127" s="40"/>
      <c r="J127" s="197">
        <f>BK127</f>
        <v>0</v>
      </c>
      <c r="K127" s="40"/>
      <c r="L127" s="44"/>
      <c r="M127" s="103"/>
      <c r="N127" s="198"/>
      <c r="O127" s="104"/>
      <c r="P127" s="199">
        <f>P128+P237</f>
        <v>0</v>
      </c>
      <c r="Q127" s="104"/>
      <c r="R127" s="199">
        <f>R128+R237</f>
        <v>2.180385566</v>
      </c>
      <c r="S127" s="104"/>
      <c r="T127" s="200">
        <f>T128+T237</f>
        <v>6.4758222999999999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79</v>
      </c>
      <c r="AU127" s="17" t="s">
        <v>99</v>
      </c>
      <c r="BK127" s="201">
        <f>BK128+BK237</f>
        <v>0</v>
      </c>
    </row>
    <row r="128" s="12" customFormat="1" ht="25.92" customHeight="1">
      <c r="A128" s="12"/>
      <c r="B128" s="202"/>
      <c r="C128" s="203"/>
      <c r="D128" s="204" t="s">
        <v>79</v>
      </c>
      <c r="E128" s="205" t="s">
        <v>124</v>
      </c>
      <c r="F128" s="205" t="s">
        <v>125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P129+P185+P227+P234</f>
        <v>0</v>
      </c>
      <c r="Q128" s="210"/>
      <c r="R128" s="211">
        <f>R129+R185+R227+R234</f>
        <v>1.7487187900000001</v>
      </c>
      <c r="S128" s="210"/>
      <c r="T128" s="212">
        <f>T129+T185+T227+T234</f>
        <v>6.4462700000000002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21</v>
      </c>
      <c r="AT128" s="214" t="s">
        <v>79</v>
      </c>
      <c r="AU128" s="214" t="s">
        <v>80</v>
      </c>
      <c r="AY128" s="213" t="s">
        <v>126</v>
      </c>
      <c r="BK128" s="215">
        <f>BK129+BK185+BK227+BK234</f>
        <v>0</v>
      </c>
    </row>
    <row r="129" s="12" customFormat="1" ht="22.8" customHeight="1">
      <c r="A129" s="12"/>
      <c r="B129" s="202"/>
      <c r="C129" s="203"/>
      <c r="D129" s="204" t="s">
        <v>79</v>
      </c>
      <c r="E129" s="216" t="s">
        <v>127</v>
      </c>
      <c r="F129" s="216" t="s">
        <v>128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SUM(P130:P184)</f>
        <v>0</v>
      </c>
      <c r="Q129" s="210"/>
      <c r="R129" s="211">
        <f>SUM(R130:R184)</f>
        <v>1.6748827900000001</v>
      </c>
      <c r="S129" s="210"/>
      <c r="T129" s="212">
        <f>SUM(T130:T184)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21</v>
      </c>
      <c r="AT129" s="214" t="s">
        <v>79</v>
      </c>
      <c r="AU129" s="214" t="s">
        <v>21</v>
      </c>
      <c r="AY129" s="213" t="s">
        <v>126</v>
      </c>
      <c r="BK129" s="215">
        <f>SUM(BK130:BK184)</f>
        <v>0</v>
      </c>
    </row>
    <row r="130" s="2" customFormat="1" ht="24.15" customHeight="1">
      <c r="A130" s="38"/>
      <c r="B130" s="39"/>
      <c r="C130" s="218" t="s">
        <v>21</v>
      </c>
      <c r="D130" s="218" t="s">
        <v>129</v>
      </c>
      <c r="E130" s="219" t="s">
        <v>130</v>
      </c>
      <c r="F130" s="220" t="s">
        <v>131</v>
      </c>
      <c r="G130" s="221" t="s">
        <v>132</v>
      </c>
      <c r="H130" s="222">
        <v>95.329999999999998</v>
      </c>
      <c r="I130" s="223"/>
      <c r="J130" s="224">
        <f>ROUND(I130*H130,2)</f>
        <v>0</v>
      </c>
      <c r="K130" s="220" t="s">
        <v>133</v>
      </c>
      <c r="L130" s="44"/>
      <c r="M130" s="225" t="s">
        <v>1</v>
      </c>
      <c r="N130" s="226" t="s">
        <v>45</v>
      </c>
      <c r="O130" s="91"/>
      <c r="P130" s="227">
        <f>O130*H130</f>
        <v>0</v>
      </c>
      <c r="Q130" s="227">
        <v>0.000263</v>
      </c>
      <c r="R130" s="227">
        <f>Q130*H130</f>
        <v>0.02507179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134</v>
      </c>
      <c r="AT130" s="229" t="s">
        <v>129</v>
      </c>
      <c r="AU130" s="229" t="s">
        <v>88</v>
      </c>
      <c r="AY130" s="17" t="s">
        <v>126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21</v>
      </c>
      <c r="BK130" s="230">
        <f>ROUND(I130*H130,2)</f>
        <v>0</v>
      </c>
      <c r="BL130" s="17" t="s">
        <v>134</v>
      </c>
      <c r="BM130" s="229" t="s">
        <v>135</v>
      </c>
    </row>
    <row r="131" s="2" customFormat="1">
      <c r="A131" s="38"/>
      <c r="B131" s="39"/>
      <c r="C131" s="40"/>
      <c r="D131" s="231" t="s">
        <v>136</v>
      </c>
      <c r="E131" s="40"/>
      <c r="F131" s="232" t="s">
        <v>137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136</v>
      </c>
      <c r="AU131" s="17" t="s">
        <v>88</v>
      </c>
    </row>
    <row r="132" s="13" customFormat="1">
      <c r="A132" s="13"/>
      <c r="B132" s="236"/>
      <c r="C132" s="237"/>
      <c r="D132" s="231" t="s">
        <v>138</v>
      </c>
      <c r="E132" s="238" t="s">
        <v>1</v>
      </c>
      <c r="F132" s="239" t="s">
        <v>139</v>
      </c>
      <c r="G132" s="237"/>
      <c r="H132" s="238" t="s">
        <v>1</v>
      </c>
      <c r="I132" s="240"/>
      <c r="J132" s="237"/>
      <c r="K132" s="237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138</v>
      </c>
      <c r="AU132" s="245" t="s">
        <v>88</v>
      </c>
      <c r="AV132" s="13" t="s">
        <v>21</v>
      </c>
      <c r="AW132" s="13" t="s">
        <v>36</v>
      </c>
      <c r="AX132" s="13" t="s">
        <v>80</v>
      </c>
      <c r="AY132" s="245" t="s">
        <v>126</v>
      </c>
    </row>
    <row r="133" s="14" customFormat="1">
      <c r="A133" s="14"/>
      <c r="B133" s="246"/>
      <c r="C133" s="247"/>
      <c r="D133" s="231" t="s">
        <v>138</v>
      </c>
      <c r="E133" s="248" t="s">
        <v>1</v>
      </c>
      <c r="F133" s="249" t="s">
        <v>140</v>
      </c>
      <c r="G133" s="247"/>
      <c r="H133" s="250">
        <v>65.760000000000005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138</v>
      </c>
      <c r="AU133" s="256" t="s">
        <v>88</v>
      </c>
      <c r="AV133" s="14" t="s">
        <v>88</v>
      </c>
      <c r="AW133" s="14" t="s">
        <v>36</v>
      </c>
      <c r="AX133" s="14" t="s">
        <v>80</v>
      </c>
      <c r="AY133" s="256" t="s">
        <v>126</v>
      </c>
    </row>
    <row r="134" s="13" customFormat="1">
      <c r="A134" s="13"/>
      <c r="B134" s="236"/>
      <c r="C134" s="237"/>
      <c r="D134" s="231" t="s">
        <v>138</v>
      </c>
      <c r="E134" s="238" t="s">
        <v>1</v>
      </c>
      <c r="F134" s="239" t="s">
        <v>141</v>
      </c>
      <c r="G134" s="237"/>
      <c r="H134" s="238" t="s">
        <v>1</v>
      </c>
      <c r="I134" s="240"/>
      <c r="J134" s="237"/>
      <c r="K134" s="237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138</v>
      </c>
      <c r="AU134" s="245" t="s">
        <v>88</v>
      </c>
      <c r="AV134" s="13" t="s">
        <v>21</v>
      </c>
      <c r="AW134" s="13" t="s">
        <v>36</v>
      </c>
      <c r="AX134" s="13" t="s">
        <v>80</v>
      </c>
      <c r="AY134" s="245" t="s">
        <v>126</v>
      </c>
    </row>
    <row r="135" s="14" customFormat="1">
      <c r="A135" s="14"/>
      <c r="B135" s="246"/>
      <c r="C135" s="247"/>
      <c r="D135" s="231" t="s">
        <v>138</v>
      </c>
      <c r="E135" s="248" t="s">
        <v>1</v>
      </c>
      <c r="F135" s="249" t="s">
        <v>142</v>
      </c>
      <c r="G135" s="247"/>
      <c r="H135" s="250">
        <v>16.050000000000001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138</v>
      </c>
      <c r="AU135" s="256" t="s">
        <v>88</v>
      </c>
      <c r="AV135" s="14" t="s">
        <v>88</v>
      </c>
      <c r="AW135" s="14" t="s">
        <v>36</v>
      </c>
      <c r="AX135" s="14" t="s">
        <v>80</v>
      </c>
      <c r="AY135" s="256" t="s">
        <v>126</v>
      </c>
    </row>
    <row r="136" s="13" customFormat="1">
      <c r="A136" s="13"/>
      <c r="B136" s="236"/>
      <c r="C136" s="237"/>
      <c r="D136" s="231" t="s">
        <v>138</v>
      </c>
      <c r="E136" s="238" t="s">
        <v>1</v>
      </c>
      <c r="F136" s="239" t="s">
        <v>143</v>
      </c>
      <c r="G136" s="237"/>
      <c r="H136" s="238" t="s">
        <v>1</v>
      </c>
      <c r="I136" s="240"/>
      <c r="J136" s="237"/>
      <c r="K136" s="237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138</v>
      </c>
      <c r="AU136" s="245" t="s">
        <v>88</v>
      </c>
      <c r="AV136" s="13" t="s">
        <v>21</v>
      </c>
      <c r="AW136" s="13" t="s">
        <v>36</v>
      </c>
      <c r="AX136" s="13" t="s">
        <v>80</v>
      </c>
      <c r="AY136" s="245" t="s">
        <v>126</v>
      </c>
    </row>
    <row r="137" s="14" customFormat="1">
      <c r="A137" s="14"/>
      <c r="B137" s="246"/>
      <c r="C137" s="247"/>
      <c r="D137" s="231" t="s">
        <v>138</v>
      </c>
      <c r="E137" s="248" t="s">
        <v>1</v>
      </c>
      <c r="F137" s="249" t="s">
        <v>144</v>
      </c>
      <c r="G137" s="247"/>
      <c r="H137" s="250">
        <v>1.8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138</v>
      </c>
      <c r="AU137" s="256" t="s">
        <v>88</v>
      </c>
      <c r="AV137" s="14" t="s">
        <v>88</v>
      </c>
      <c r="AW137" s="14" t="s">
        <v>36</v>
      </c>
      <c r="AX137" s="14" t="s">
        <v>80</v>
      </c>
      <c r="AY137" s="256" t="s">
        <v>126</v>
      </c>
    </row>
    <row r="138" s="13" customFormat="1">
      <c r="A138" s="13"/>
      <c r="B138" s="236"/>
      <c r="C138" s="237"/>
      <c r="D138" s="231" t="s">
        <v>138</v>
      </c>
      <c r="E138" s="238" t="s">
        <v>1</v>
      </c>
      <c r="F138" s="239" t="s">
        <v>145</v>
      </c>
      <c r="G138" s="237"/>
      <c r="H138" s="238" t="s">
        <v>1</v>
      </c>
      <c r="I138" s="240"/>
      <c r="J138" s="237"/>
      <c r="K138" s="237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138</v>
      </c>
      <c r="AU138" s="245" t="s">
        <v>88</v>
      </c>
      <c r="AV138" s="13" t="s">
        <v>21</v>
      </c>
      <c r="AW138" s="13" t="s">
        <v>36</v>
      </c>
      <c r="AX138" s="13" t="s">
        <v>80</v>
      </c>
      <c r="AY138" s="245" t="s">
        <v>126</v>
      </c>
    </row>
    <row r="139" s="14" customFormat="1">
      <c r="A139" s="14"/>
      <c r="B139" s="246"/>
      <c r="C139" s="247"/>
      <c r="D139" s="231" t="s">
        <v>138</v>
      </c>
      <c r="E139" s="248" t="s">
        <v>1</v>
      </c>
      <c r="F139" s="249" t="s">
        <v>146</v>
      </c>
      <c r="G139" s="247"/>
      <c r="H139" s="250">
        <v>1.72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138</v>
      </c>
      <c r="AU139" s="256" t="s">
        <v>88</v>
      </c>
      <c r="AV139" s="14" t="s">
        <v>88</v>
      </c>
      <c r="AW139" s="14" t="s">
        <v>36</v>
      </c>
      <c r="AX139" s="14" t="s">
        <v>80</v>
      </c>
      <c r="AY139" s="256" t="s">
        <v>126</v>
      </c>
    </row>
    <row r="140" s="13" customFormat="1">
      <c r="A140" s="13"/>
      <c r="B140" s="236"/>
      <c r="C140" s="237"/>
      <c r="D140" s="231" t="s">
        <v>138</v>
      </c>
      <c r="E140" s="238" t="s">
        <v>1</v>
      </c>
      <c r="F140" s="239" t="s">
        <v>147</v>
      </c>
      <c r="G140" s="237"/>
      <c r="H140" s="238" t="s">
        <v>1</v>
      </c>
      <c r="I140" s="240"/>
      <c r="J140" s="237"/>
      <c r="K140" s="237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138</v>
      </c>
      <c r="AU140" s="245" t="s">
        <v>88</v>
      </c>
      <c r="AV140" s="13" t="s">
        <v>21</v>
      </c>
      <c r="AW140" s="13" t="s">
        <v>36</v>
      </c>
      <c r="AX140" s="13" t="s">
        <v>80</v>
      </c>
      <c r="AY140" s="245" t="s">
        <v>126</v>
      </c>
    </row>
    <row r="141" s="14" customFormat="1">
      <c r="A141" s="14"/>
      <c r="B141" s="246"/>
      <c r="C141" s="247"/>
      <c r="D141" s="231" t="s">
        <v>138</v>
      </c>
      <c r="E141" s="248" t="s">
        <v>1</v>
      </c>
      <c r="F141" s="249" t="s">
        <v>148</v>
      </c>
      <c r="G141" s="247"/>
      <c r="H141" s="250">
        <v>10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138</v>
      </c>
      <c r="AU141" s="256" t="s">
        <v>88</v>
      </c>
      <c r="AV141" s="14" t="s">
        <v>88</v>
      </c>
      <c r="AW141" s="14" t="s">
        <v>36</v>
      </c>
      <c r="AX141" s="14" t="s">
        <v>80</v>
      </c>
      <c r="AY141" s="256" t="s">
        <v>126</v>
      </c>
    </row>
    <row r="142" s="15" customFormat="1">
      <c r="A142" s="15"/>
      <c r="B142" s="257"/>
      <c r="C142" s="258"/>
      <c r="D142" s="231" t="s">
        <v>138</v>
      </c>
      <c r="E142" s="259" t="s">
        <v>1</v>
      </c>
      <c r="F142" s="260" t="s">
        <v>149</v>
      </c>
      <c r="G142" s="258"/>
      <c r="H142" s="261">
        <v>95.329999999999998</v>
      </c>
      <c r="I142" s="262"/>
      <c r="J142" s="258"/>
      <c r="K142" s="258"/>
      <c r="L142" s="263"/>
      <c r="M142" s="264"/>
      <c r="N142" s="265"/>
      <c r="O142" s="265"/>
      <c r="P142" s="265"/>
      <c r="Q142" s="265"/>
      <c r="R142" s="265"/>
      <c r="S142" s="265"/>
      <c r="T142" s="26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7" t="s">
        <v>138</v>
      </c>
      <c r="AU142" s="267" t="s">
        <v>88</v>
      </c>
      <c r="AV142" s="15" t="s">
        <v>134</v>
      </c>
      <c r="AW142" s="15" t="s">
        <v>36</v>
      </c>
      <c r="AX142" s="15" t="s">
        <v>21</v>
      </c>
      <c r="AY142" s="267" t="s">
        <v>126</v>
      </c>
    </row>
    <row r="143" s="2" customFormat="1" ht="24.15" customHeight="1">
      <c r="A143" s="38"/>
      <c r="B143" s="39"/>
      <c r="C143" s="218" t="s">
        <v>88</v>
      </c>
      <c r="D143" s="218" t="s">
        <v>129</v>
      </c>
      <c r="E143" s="219" t="s">
        <v>150</v>
      </c>
      <c r="F143" s="220" t="s">
        <v>151</v>
      </c>
      <c r="G143" s="221" t="s">
        <v>132</v>
      </c>
      <c r="H143" s="222">
        <v>95.329999999999998</v>
      </c>
      <c r="I143" s="223"/>
      <c r="J143" s="224">
        <f>ROUND(I143*H143,2)</f>
        <v>0</v>
      </c>
      <c r="K143" s="220" t="s">
        <v>1</v>
      </c>
      <c r="L143" s="44"/>
      <c r="M143" s="225" t="s">
        <v>1</v>
      </c>
      <c r="N143" s="226" t="s">
        <v>45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134</v>
      </c>
      <c r="AT143" s="229" t="s">
        <v>129</v>
      </c>
      <c r="AU143" s="229" t="s">
        <v>88</v>
      </c>
      <c r="AY143" s="17" t="s">
        <v>126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21</v>
      </c>
      <c r="BK143" s="230">
        <f>ROUND(I143*H143,2)</f>
        <v>0</v>
      </c>
      <c r="BL143" s="17" t="s">
        <v>134</v>
      </c>
      <c r="BM143" s="229" t="s">
        <v>152</v>
      </c>
    </row>
    <row r="144" s="2" customFormat="1">
      <c r="A144" s="38"/>
      <c r="B144" s="39"/>
      <c r="C144" s="40"/>
      <c r="D144" s="231" t="s">
        <v>136</v>
      </c>
      <c r="E144" s="40"/>
      <c r="F144" s="232" t="s">
        <v>151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136</v>
      </c>
      <c r="AU144" s="17" t="s">
        <v>88</v>
      </c>
    </row>
    <row r="145" s="13" customFormat="1">
      <c r="A145" s="13"/>
      <c r="B145" s="236"/>
      <c r="C145" s="237"/>
      <c r="D145" s="231" t="s">
        <v>138</v>
      </c>
      <c r="E145" s="238" t="s">
        <v>1</v>
      </c>
      <c r="F145" s="239" t="s">
        <v>139</v>
      </c>
      <c r="G145" s="237"/>
      <c r="H145" s="238" t="s">
        <v>1</v>
      </c>
      <c r="I145" s="240"/>
      <c r="J145" s="237"/>
      <c r="K145" s="237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138</v>
      </c>
      <c r="AU145" s="245" t="s">
        <v>88</v>
      </c>
      <c r="AV145" s="13" t="s">
        <v>21</v>
      </c>
      <c r="AW145" s="13" t="s">
        <v>36</v>
      </c>
      <c r="AX145" s="13" t="s">
        <v>80</v>
      </c>
      <c r="AY145" s="245" t="s">
        <v>126</v>
      </c>
    </row>
    <row r="146" s="14" customFormat="1">
      <c r="A146" s="14"/>
      <c r="B146" s="246"/>
      <c r="C146" s="247"/>
      <c r="D146" s="231" t="s">
        <v>138</v>
      </c>
      <c r="E146" s="248" t="s">
        <v>1</v>
      </c>
      <c r="F146" s="249" t="s">
        <v>140</v>
      </c>
      <c r="G146" s="247"/>
      <c r="H146" s="250">
        <v>65.760000000000005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138</v>
      </c>
      <c r="AU146" s="256" t="s">
        <v>88</v>
      </c>
      <c r="AV146" s="14" t="s">
        <v>88</v>
      </c>
      <c r="AW146" s="14" t="s">
        <v>36</v>
      </c>
      <c r="AX146" s="14" t="s">
        <v>80</v>
      </c>
      <c r="AY146" s="256" t="s">
        <v>126</v>
      </c>
    </row>
    <row r="147" s="13" customFormat="1">
      <c r="A147" s="13"/>
      <c r="B147" s="236"/>
      <c r="C147" s="237"/>
      <c r="D147" s="231" t="s">
        <v>138</v>
      </c>
      <c r="E147" s="238" t="s">
        <v>1</v>
      </c>
      <c r="F147" s="239" t="s">
        <v>141</v>
      </c>
      <c r="G147" s="237"/>
      <c r="H147" s="238" t="s">
        <v>1</v>
      </c>
      <c r="I147" s="240"/>
      <c r="J147" s="237"/>
      <c r="K147" s="237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138</v>
      </c>
      <c r="AU147" s="245" t="s">
        <v>88</v>
      </c>
      <c r="AV147" s="13" t="s">
        <v>21</v>
      </c>
      <c r="AW147" s="13" t="s">
        <v>36</v>
      </c>
      <c r="AX147" s="13" t="s">
        <v>80</v>
      </c>
      <c r="AY147" s="245" t="s">
        <v>126</v>
      </c>
    </row>
    <row r="148" s="14" customFormat="1">
      <c r="A148" s="14"/>
      <c r="B148" s="246"/>
      <c r="C148" s="247"/>
      <c r="D148" s="231" t="s">
        <v>138</v>
      </c>
      <c r="E148" s="248" t="s">
        <v>1</v>
      </c>
      <c r="F148" s="249" t="s">
        <v>142</v>
      </c>
      <c r="G148" s="247"/>
      <c r="H148" s="250">
        <v>16.050000000000001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138</v>
      </c>
      <c r="AU148" s="256" t="s">
        <v>88</v>
      </c>
      <c r="AV148" s="14" t="s">
        <v>88</v>
      </c>
      <c r="AW148" s="14" t="s">
        <v>36</v>
      </c>
      <c r="AX148" s="14" t="s">
        <v>80</v>
      </c>
      <c r="AY148" s="256" t="s">
        <v>126</v>
      </c>
    </row>
    <row r="149" s="13" customFormat="1">
      <c r="A149" s="13"/>
      <c r="B149" s="236"/>
      <c r="C149" s="237"/>
      <c r="D149" s="231" t="s">
        <v>138</v>
      </c>
      <c r="E149" s="238" t="s">
        <v>1</v>
      </c>
      <c r="F149" s="239" t="s">
        <v>143</v>
      </c>
      <c r="G149" s="237"/>
      <c r="H149" s="238" t="s">
        <v>1</v>
      </c>
      <c r="I149" s="240"/>
      <c r="J149" s="237"/>
      <c r="K149" s="237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138</v>
      </c>
      <c r="AU149" s="245" t="s">
        <v>88</v>
      </c>
      <c r="AV149" s="13" t="s">
        <v>21</v>
      </c>
      <c r="AW149" s="13" t="s">
        <v>36</v>
      </c>
      <c r="AX149" s="13" t="s">
        <v>80</v>
      </c>
      <c r="AY149" s="245" t="s">
        <v>126</v>
      </c>
    </row>
    <row r="150" s="14" customFormat="1">
      <c r="A150" s="14"/>
      <c r="B150" s="246"/>
      <c r="C150" s="247"/>
      <c r="D150" s="231" t="s">
        <v>138</v>
      </c>
      <c r="E150" s="248" t="s">
        <v>1</v>
      </c>
      <c r="F150" s="249" t="s">
        <v>144</v>
      </c>
      <c r="G150" s="247"/>
      <c r="H150" s="250">
        <v>1.8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138</v>
      </c>
      <c r="AU150" s="256" t="s">
        <v>88</v>
      </c>
      <c r="AV150" s="14" t="s">
        <v>88</v>
      </c>
      <c r="AW150" s="14" t="s">
        <v>36</v>
      </c>
      <c r="AX150" s="14" t="s">
        <v>80</v>
      </c>
      <c r="AY150" s="256" t="s">
        <v>126</v>
      </c>
    </row>
    <row r="151" s="13" customFormat="1">
      <c r="A151" s="13"/>
      <c r="B151" s="236"/>
      <c r="C151" s="237"/>
      <c r="D151" s="231" t="s">
        <v>138</v>
      </c>
      <c r="E151" s="238" t="s">
        <v>1</v>
      </c>
      <c r="F151" s="239" t="s">
        <v>145</v>
      </c>
      <c r="G151" s="237"/>
      <c r="H151" s="238" t="s">
        <v>1</v>
      </c>
      <c r="I151" s="240"/>
      <c r="J151" s="237"/>
      <c r="K151" s="237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138</v>
      </c>
      <c r="AU151" s="245" t="s">
        <v>88</v>
      </c>
      <c r="AV151" s="13" t="s">
        <v>21</v>
      </c>
      <c r="AW151" s="13" t="s">
        <v>36</v>
      </c>
      <c r="AX151" s="13" t="s">
        <v>80</v>
      </c>
      <c r="AY151" s="245" t="s">
        <v>126</v>
      </c>
    </row>
    <row r="152" s="14" customFormat="1">
      <c r="A152" s="14"/>
      <c r="B152" s="246"/>
      <c r="C152" s="247"/>
      <c r="D152" s="231" t="s">
        <v>138</v>
      </c>
      <c r="E152" s="248" t="s">
        <v>1</v>
      </c>
      <c r="F152" s="249" t="s">
        <v>146</v>
      </c>
      <c r="G152" s="247"/>
      <c r="H152" s="250">
        <v>1.72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138</v>
      </c>
      <c r="AU152" s="256" t="s">
        <v>88</v>
      </c>
      <c r="AV152" s="14" t="s">
        <v>88</v>
      </c>
      <c r="AW152" s="14" t="s">
        <v>36</v>
      </c>
      <c r="AX152" s="14" t="s">
        <v>80</v>
      </c>
      <c r="AY152" s="256" t="s">
        <v>126</v>
      </c>
    </row>
    <row r="153" s="13" customFormat="1">
      <c r="A153" s="13"/>
      <c r="B153" s="236"/>
      <c r="C153" s="237"/>
      <c r="D153" s="231" t="s">
        <v>138</v>
      </c>
      <c r="E153" s="238" t="s">
        <v>1</v>
      </c>
      <c r="F153" s="239" t="s">
        <v>147</v>
      </c>
      <c r="G153" s="237"/>
      <c r="H153" s="238" t="s">
        <v>1</v>
      </c>
      <c r="I153" s="240"/>
      <c r="J153" s="237"/>
      <c r="K153" s="237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138</v>
      </c>
      <c r="AU153" s="245" t="s">
        <v>88</v>
      </c>
      <c r="AV153" s="13" t="s">
        <v>21</v>
      </c>
      <c r="AW153" s="13" t="s">
        <v>36</v>
      </c>
      <c r="AX153" s="13" t="s">
        <v>80</v>
      </c>
      <c r="AY153" s="245" t="s">
        <v>126</v>
      </c>
    </row>
    <row r="154" s="14" customFormat="1">
      <c r="A154" s="14"/>
      <c r="B154" s="246"/>
      <c r="C154" s="247"/>
      <c r="D154" s="231" t="s">
        <v>138</v>
      </c>
      <c r="E154" s="248" t="s">
        <v>1</v>
      </c>
      <c r="F154" s="249" t="s">
        <v>148</v>
      </c>
      <c r="G154" s="247"/>
      <c r="H154" s="250">
        <v>10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138</v>
      </c>
      <c r="AU154" s="256" t="s">
        <v>88</v>
      </c>
      <c r="AV154" s="14" t="s">
        <v>88</v>
      </c>
      <c r="AW154" s="14" t="s">
        <v>36</v>
      </c>
      <c r="AX154" s="14" t="s">
        <v>80</v>
      </c>
      <c r="AY154" s="256" t="s">
        <v>126</v>
      </c>
    </row>
    <row r="155" s="15" customFormat="1">
      <c r="A155" s="15"/>
      <c r="B155" s="257"/>
      <c r="C155" s="258"/>
      <c r="D155" s="231" t="s">
        <v>138</v>
      </c>
      <c r="E155" s="259" t="s">
        <v>1</v>
      </c>
      <c r="F155" s="260" t="s">
        <v>149</v>
      </c>
      <c r="G155" s="258"/>
      <c r="H155" s="261">
        <v>95.329999999999998</v>
      </c>
      <c r="I155" s="262"/>
      <c r="J155" s="258"/>
      <c r="K155" s="258"/>
      <c r="L155" s="263"/>
      <c r="M155" s="264"/>
      <c r="N155" s="265"/>
      <c r="O155" s="265"/>
      <c r="P155" s="265"/>
      <c r="Q155" s="265"/>
      <c r="R155" s="265"/>
      <c r="S155" s="265"/>
      <c r="T155" s="26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7" t="s">
        <v>138</v>
      </c>
      <c r="AU155" s="267" t="s">
        <v>88</v>
      </c>
      <c r="AV155" s="15" t="s">
        <v>134</v>
      </c>
      <c r="AW155" s="15" t="s">
        <v>36</v>
      </c>
      <c r="AX155" s="15" t="s">
        <v>21</v>
      </c>
      <c r="AY155" s="267" t="s">
        <v>126</v>
      </c>
    </row>
    <row r="156" s="2" customFormat="1" ht="24.15" customHeight="1">
      <c r="A156" s="38"/>
      <c r="B156" s="39"/>
      <c r="C156" s="218" t="s">
        <v>153</v>
      </c>
      <c r="D156" s="218" t="s">
        <v>129</v>
      </c>
      <c r="E156" s="219" t="s">
        <v>154</v>
      </c>
      <c r="F156" s="220" t="s">
        <v>155</v>
      </c>
      <c r="G156" s="221" t="s">
        <v>132</v>
      </c>
      <c r="H156" s="222">
        <v>0.45000000000000001</v>
      </c>
      <c r="I156" s="223"/>
      <c r="J156" s="224">
        <f>ROUND(I156*H156,2)</f>
        <v>0</v>
      </c>
      <c r="K156" s="220" t="s">
        <v>133</v>
      </c>
      <c r="L156" s="44"/>
      <c r="M156" s="225" t="s">
        <v>1</v>
      </c>
      <c r="N156" s="226" t="s">
        <v>45</v>
      </c>
      <c r="O156" s="91"/>
      <c r="P156" s="227">
        <f>O156*H156</f>
        <v>0</v>
      </c>
      <c r="Q156" s="227">
        <v>0.033579999999999999</v>
      </c>
      <c r="R156" s="227">
        <f>Q156*H156</f>
        <v>0.015110999999999999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134</v>
      </c>
      <c r="AT156" s="229" t="s">
        <v>129</v>
      </c>
      <c r="AU156" s="229" t="s">
        <v>88</v>
      </c>
      <c r="AY156" s="17" t="s">
        <v>126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21</v>
      </c>
      <c r="BK156" s="230">
        <f>ROUND(I156*H156,2)</f>
        <v>0</v>
      </c>
      <c r="BL156" s="17" t="s">
        <v>134</v>
      </c>
      <c r="BM156" s="229" t="s">
        <v>156</v>
      </c>
    </row>
    <row r="157" s="2" customFormat="1">
      <c r="A157" s="38"/>
      <c r="B157" s="39"/>
      <c r="C157" s="40"/>
      <c r="D157" s="231" t="s">
        <v>136</v>
      </c>
      <c r="E157" s="40"/>
      <c r="F157" s="232" t="s">
        <v>157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136</v>
      </c>
      <c r="AU157" s="17" t="s">
        <v>88</v>
      </c>
    </row>
    <row r="158" s="13" customFormat="1">
      <c r="A158" s="13"/>
      <c r="B158" s="236"/>
      <c r="C158" s="237"/>
      <c r="D158" s="231" t="s">
        <v>138</v>
      </c>
      <c r="E158" s="238" t="s">
        <v>1</v>
      </c>
      <c r="F158" s="239" t="s">
        <v>158</v>
      </c>
      <c r="G158" s="237"/>
      <c r="H158" s="238" t="s">
        <v>1</v>
      </c>
      <c r="I158" s="240"/>
      <c r="J158" s="237"/>
      <c r="K158" s="237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138</v>
      </c>
      <c r="AU158" s="245" t="s">
        <v>88</v>
      </c>
      <c r="AV158" s="13" t="s">
        <v>21</v>
      </c>
      <c r="AW158" s="13" t="s">
        <v>36</v>
      </c>
      <c r="AX158" s="13" t="s">
        <v>80</v>
      </c>
      <c r="AY158" s="245" t="s">
        <v>126</v>
      </c>
    </row>
    <row r="159" s="14" customFormat="1">
      <c r="A159" s="14"/>
      <c r="B159" s="246"/>
      <c r="C159" s="247"/>
      <c r="D159" s="231" t="s">
        <v>138</v>
      </c>
      <c r="E159" s="248" t="s">
        <v>1</v>
      </c>
      <c r="F159" s="249" t="s">
        <v>159</v>
      </c>
      <c r="G159" s="247"/>
      <c r="H159" s="250">
        <v>0.45000000000000001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138</v>
      </c>
      <c r="AU159" s="256" t="s">
        <v>88</v>
      </c>
      <c r="AV159" s="14" t="s">
        <v>88</v>
      </c>
      <c r="AW159" s="14" t="s">
        <v>36</v>
      </c>
      <c r="AX159" s="14" t="s">
        <v>21</v>
      </c>
      <c r="AY159" s="256" t="s">
        <v>126</v>
      </c>
    </row>
    <row r="160" s="2" customFormat="1" ht="24.15" customHeight="1">
      <c r="A160" s="38"/>
      <c r="B160" s="39"/>
      <c r="C160" s="218" t="s">
        <v>134</v>
      </c>
      <c r="D160" s="218" t="s">
        <v>129</v>
      </c>
      <c r="E160" s="219" t="s">
        <v>160</v>
      </c>
      <c r="F160" s="220" t="s">
        <v>161</v>
      </c>
      <c r="G160" s="221" t="s">
        <v>162</v>
      </c>
      <c r="H160" s="222">
        <v>574.60000000000002</v>
      </c>
      <c r="I160" s="223"/>
      <c r="J160" s="224">
        <f>ROUND(I160*H160,2)</f>
        <v>0</v>
      </c>
      <c r="K160" s="220" t="s">
        <v>133</v>
      </c>
      <c r="L160" s="44"/>
      <c r="M160" s="225" t="s">
        <v>1</v>
      </c>
      <c r="N160" s="226" t="s">
        <v>45</v>
      </c>
      <c r="O160" s="91"/>
      <c r="P160" s="227">
        <f>O160*H160</f>
        <v>0</v>
      </c>
      <c r="Q160" s="227">
        <v>0.0015</v>
      </c>
      <c r="R160" s="227">
        <f>Q160*H160</f>
        <v>0.8619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134</v>
      </c>
      <c r="AT160" s="229" t="s">
        <v>129</v>
      </c>
      <c r="AU160" s="229" t="s">
        <v>88</v>
      </c>
      <c r="AY160" s="17" t="s">
        <v>126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21</v>
      </c>
      <c r="BK160" s="230">
        <f>ROUND(I160*H160,2)</f>
        <v>0</v>
      </c>
      <c r="BL160" s="17" t="s">
        <v>134</v>
      </c>
      <c r="BM160" s="229" t="s">
        <v>163</v>
      </c>
    </row>
    <row r="161" s="2" customFormat="1">
      <c r="A161" s="38"/>
      <c r="B161" s="39"/>
      <c r="C161" s="40"/>
      <c r="D161" s="231" t="s">
        <v>136</v>
      </c>
      <c r="E161" s="40"/>
      <c r="F161" s="232" t="s">
        <v>161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136</v>
      </c>
      <c r="AU161" s="17" t="s">
        <v>88</v>
      </c>
    </row>
    <row r="162" s="13" customFormat="1">
      <c r="A162" s="13"/>
      <c r="B162" s="236"/>
      <c r="C162" s="237"/>
      <c r="D162" s="231" t="s">
        <v>138</v>
      </c>
      <c r="E162" s="238" t="s">
        <v>1</v>
      </c>
      <c r="F162" s="239" t="s">
        <v>164</v>
      </c>
      <c r="G162" s="237"/>
      <c r="H162" s="238" t="s">
        <v>1</v>
      </c>
      <c r="I162" s="240"/>
      <c r="J162" s="237"/>
      <c r="K162" s="237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138</v>
      </c>
      <c r="AU162" s="245" t="s">
        <v>88</v>
      </c>
      <c r="AV162" s="13" t="s">
        <v>21</v>
      </c>
      <c r="AW162" s="13" t="s">
        <v>36</v>
      </c>
      <c r="AX162" s="13" t="s">
        <v>80</v>
      </c>
      <c r="AY162" s="245" t="s">
        <v>126</v>
      </c>
    </row>
    <row r="163" s="13" customFormat="1">
      <c r="A163" s="13"/>
      <c r="B163" s="236"/>
      <c r="C163" s="237"/>
      <c r="D163" s="231" t="s">
        <v>138</v>
      </c>
      <c r="E163" s="238" t="s">
        <v>1</v>
      </c>
      <c r="F163" s="239" t="s">
        <v>165</v>
      </c>
      <c r="G163" s="237"/>
      <c r="H163" s="238" t="s">
        <v>1</v>
      </c>
      <c r="I163" s="240"/>
      <c r="J163" s="237"/>
      <c r="K163" s="237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138</v>
      </c>
      <c r="AU163" s="245" t="s">
        <v>88</v>
      </c>
      <c r="AV163" s="13" t="s">
        <v>21</v>
      </c>
      <c r="AW163" s="13" t="s">
        <v>36</v>
      </c>
      <c r="AX163" s="13" t="s">
        <v>80</v>
      </c>
      <c r="AY163" s="245" t="s">
        <v>126</v>
      </c>
    </row>
    <row r="164" s="13" customFormat="1">
      <c r="A164" s="13"/>
      <c r="B164" s="236"/>
      <c r="C164" s="237"/>
      <c r="D164" s="231" t="s">
        <v>138</v>
      </c>
      <c r="E164" s="238" t="s">
        <v>1</v>
      </c>
      <c r="F164" s="239" t="s">
        <v>139</v>
      </c>
      <c r="G164" s="237"/>
      <c r="H164" s="238" t="s">
        <v>1</v>
      </c>
      <c r="I164" s="240"/>
      <c r="J164" s="237"/>
      <c r="K164" s="237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138</v>
      </c>
      <c r="AU164" s="245" t="s">
        <v>88</v>
      </c>
      <c r="AV164" s="13" t="s">
        <v>21</v>
      </c>
      <c r="AW164" s="13" t="s">
        <v>36</v>
      </c>
      <c r="AX164" s="13" t="s">
        <v>80</v>
      </c>
      <c r="AY164" s="245" t="s">
        <v>126</v>
      </c>
    </row>
    <row r="165" s="14" customFormat="1">
      <c r="A165" s="14"/>
      <c r="B165" s="246"/>
      <c r="C165" s="247"/>
      <c r="D165" s="231" t="s">
        <v>138</v>
      </c>
      <c r="E165" s="248" t="s">
        <v>1</v>
      </c>
      <c r="F165" s="249" t="s">
        <v>166</v>
      </c>
      <c r="G165" s="247"/>
      <c r="H165" s="250">
        <v>438.39999999999998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138</v>
      </c>
      <c r="AU165" s="256" t="s">
        <v>88</v>
      </c>
      <c r="AV165" s="14" t="s">
        <v>88</v>
      </c>
      <c r="AW165" s="14" t="s">
        <v>36</v>
      </c>
      <c r="AX165" s="14" t="s">
        <v>80</v>
      </c>
      <c r="AY165" s="256" t="s">
        <v>126</v>
      </c>
    </row>
    <row r="166" s="13" customFormat="1">
      <c r="A166" s="13"/>
      <c r="B166" s="236"/>
      <c r="C166" s="237"/>
      <c r="D166" s="231" t="s">
        <v>138</v>
      </c>
      <c r="E166" s="238" t="s">
        <v>1</v>
      </c>
      <c r="F166" s="239" t="s">
        <v>141</v>
      </c>
      <c r="G166" s="237"/>
      <c r="H166" s="238" t="s">
        <v>1</v>
      </c>
      <c r="I166" s="240"/>
      <c r="J166" s="237"/>
      <c r="K166" s="237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138</v>
      </c>
      <c r="AU166" s="245" t="s">
        <v>88</v>
      </c>
      <c r="AV166" s="13" t="s">
        <v>21</v>
      </c>
      <c r="AW166" s="13" t="s">
        <v>36</v>
      </c>
      <c r="AX166" s="13" t="s">
        <v>80</v>
      </c>
      <c r="AY166" s="245" t="s">
        <v>126</v>
      </c>
    </row>
    <row r="167" s="14" customFormat="1">
      <c r="A167" s="14"/>
      <c r="B167" s="246"/>
      <c r="C167" s="247"/>
      <c r="D167" s="231" t="s">
        <v>138</v>
      </c>
      <c r="E167" s="248" t="s">
        <v>1</v>
      </c>
      <c r="F167" s="249" t="s">
        <v>167</v>
      </c>
      <c r="G167" s="247"/>
      <c r="H167" s="250">
        <v>107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138</v>
      </c>
      <c r="AU167" s="256" t="s">
        <v>88</v>
      </c>
      <c r="AV167" s="14" t="s">
        <v>88</v>
      </c>
      <c r="AW167" s="14" t="s">
        <v>36</v>
      </c>
      <c r="AX167" s="14" t="s">
        <v>80</v>
      </c>
      <c r="AY167" s="256" t="s">
        <v>126</v>
      </c>
    </row>
    <row r="168" s="13" customFormat="1">
      <c r="A168" s="13"/>
      <c r="B168" s="236"/>
      <c r="C168" s="237"/>
      <c r="D168" s="231" t="s">
        <v>138</v>
      </c>
      <c r="E168" s="238" t="s">
        <v>1</v>
      </c>
      <c r="F168" s="239" t="s">
        <v>143</v>
      </c>
      <c r="G168" s="237"/>
      <c r="H168" s="238" t="s">
        <v>1</v>
      </c>
      <c r="I168" s="240"/>
      <c r="J168" s="237"/>
      <c r="K168" s="237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138</v>
      </c>
      <c r="AU168" s="245" t="s">
        <v>88</v>
      </c>
      <c r="AV168" s="13" t="s">
        <v>21</v>
      </c>
      <c r="AW168" s="13" t="s">
        <v>36</v>
      </c>
      <c r="AX168" s="13" t="s">
        <v>80</v>
      </c>
      <c r="AY168" s="245" t="s">
        <v>126</v>
      </c>
    </row>
    <row r="169" s="14" customFormat="1">
      <c r="A169" s="14"/>
      <c r="B169" s="246"/>
      <c r="C169" s="247"/>
      <c r="D169" s="231" t="s">
        <v>138</v>
      </c>
      <c r="E169" s="248" t="s">
        <v>1</v>
      </c>
      <c r="F169" s="249" t="s">
        <v>168</v>
      </c>
      <c r="G169" s="247"/>
      <c r="H169" s="250">
        <v>12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138</v>
      </c>
      <c r="AU169" s="256" t="s">
        <v>88</v>
      </c>
      <c r="AV169" s="14" t="s">
        <v>88</v>
      </c>
      <c r="AW169" s="14" t="s">
        <v>36</v>
      </c>
      <c r="AX169" s="14" t="s">
        <v>80</v>
      </c>
      <c r="AY169" s="256" t="s">
        <v>126</v>
      </c>
    </row>
    <row r="170" s="13" customFormat="1">
      <c r="A170" s="13"/>
      <c r="B170" s="236"/>
      <c r="C170" s="237"/>
      <c r="D170" s="231" t="s">
        <v>138</v>
      </c>
      <c r="E170" s="238" t="s">
        <v>1</v>
      </c>
      <c r="F170" s="239" t="s">
        <v>145</v>
      </c>
      <c r="G170" s="237"/>
      <c r="H170" s="238" t="s">
        <v>1</v>
      </c>
      <c r="I170" s="240"/>
      <c r="J170" s="237"/>
      <c r="K170" s="237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138</v>
      </c>
      <c r="AU170" s="245" t="s">
        <v>88</v>
      </c>
      <c r="AV170" s="13" t="s">
        <v>21</v>
      </c>
      <c r="AW170" s="13" t="s">
        <v>36</v>
      </c>
      <c r="AX170" s="13" t="s">
        <v>80</v>
      </c>
      <c r="AY170" s="245" t="s">
        <v>126</v>
      </c>
    </row>
    <row r="171" s="14" customFormat="1">
      <c r="A171" s="14"/>
      <c r="B171" s="246"/>
      <c r="C171" s="247"/>
      <c r="D171" s="231" t="s">
        <v>138</v>
      </c>
      <c r="E171" s="248" t="s">
        <v>1</v>
      </c>
      <c r="F171" s="249" t="s">
        <v>169</v>
      </c>
      <c r="G171" s="247"/>
      <c r="H171" s="250">
        <v>17.199999999999999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138</v>
      </c>
      <c r="AU171" s="256" t="s">
        <v>88</v>
      </c>
      <c r="AV171" s="14" t="s">
        <v>88</v>
      </c>
      <c r="AW171" s="14" t="s">
        <v>36</v>
      </c>
      <c r="AX171" s="14" t="s">
        <v>80</v>
      </c>
      <c r="AY171" s="256" t="s">
        <v>126</v>
      </c>
    </row>
    <row r="172" s="15" customFormat="1">
      <c r="A172" s="15"/>
      <c r="B172" s="257"/>
      <c r="C172" s="258"/>
      <c r="D172" s="231" t="s">
        <v>138</v>
      </c>
      <c r="E172" s="259" t="s">
        <v>1</v>
      </c>
      <c r="F172" s="260" t="s">
        <v>149</v>
      </c>
      <c r="G172" s="258"/>
      <c r="H172" s="261">
        <v>574.60000000000002</v>
      </c>
      <c r="I172" s="262"/>
      <c r="J172" s="258"/>
      <c r="K172" s="258"/>
      <c r="L172" s="263"/>
      <c r="M172" s="264"/>
      <c r="N172" s="265"/>
      <c r="O172" s="265"/>
      <c r="P172" s="265"/>
      <c r="Q172" s="265"/>
      <c r="R172" s="265"/>
      <c r="S172" s="265"/>
      <c r="T172" s="26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7" t="s">
        <v>138</v>
      </c>
      <c r="AU172" s="267" t="s">
        <v>88</v>
      </c>
      <c r="AV172" s="15" t="s">
        <v>134</v>
      </c>
      <c r="AW172" s="15" t="s">
        <v>36</v>
      </c>
      <c r="AX172" s="15" t="s">
        <v>21</v>
      </c>
      <c r="AY172" s="267" t="s">
        <v>126</v>
      </c>
    </row>
    <row r="173" s="2" customFormat="1" ht="24.15" customHeight="1">
      <c r="A173" s="38"/>
      <c r="B173" s="39"/>
      <c r="C173" s="218" t="s">
        <v>170</v>
      </c>
      <c r="D173" s="218" t="s">
        <v>129</v>
      </c>
      <c r="E173" s="219" t="s">
        <v>171</v>
      </c>
      <c r="F173" s="220" t="s">
        <v>172</v>
      </c>
      <c r="G173" s="221" t="s">
        <v>173</v>
      </c>
      <c r="H173" s="222">
        <v>1</v>
      </c>
      <c r="I173" s="223"/>
      <c r="J173" s="224">
        <f>ROUND(I173*H173,2)</f>
        <v>0</v>
      </c>
      <c r="K173" s="220" t="s">
        <v>1</v>
      </c>
      <c r="L173" s="44"/>
      <c r="M173" s="225" t="s">
        <v>1</v>
      </c>
      <c r="N173" s="226" t="s">
        <v>45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134</v>
      </c>
      <c r="AT173" s="229" t="s">
        <v>129</v>
      </c>
      <c r="AU173" s="229" t="s">
        <v>88</v>
      </c>
      <c r="AY173" s="17" t="s">
        <v>126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21</v>
      </c>
      <c r="BK173" s="230">
        <f>ROUND(I173*H173,2)</f>
        <v>0</v>
      </c>
      <c r="BL173" s="17" t="s">
        <v>134</v>
      </c>
      <c r="BM173" s="229" t="s">
        <v>174</v>
      </c>
    </row>
    <row r="174" s="2" customFormat="1">
      <c r="A174" s="38"/>
      <c r="B174" s="39"/>
      <c r="C174" s="40"/>
      <c r="D174" s="231" t="s">
        <v>136</v>
      </c>
      <c r="E174" s="40"/>
      <c r="F174" s="232" t="s">
        <v>172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136</v>
      </c>
      <c r="AU174" s="17" t="s">
        <v>88</v>
      </c>
    </row>
    <row r="175" s="2" customFormat="1" ht="24.15" customHeight="1">
      <c r="A175" s="38"/>
      <c r="B175" s="39"/>
      <c r="C175" s="218" t="s">
        <v>127</v>
      </c>
      <c r="D175" s="218" t="s">
        <v>129</v>
      </c>
      <c r="E175" s="219" t="s">
        <v>175</v>
      </c>
      <c r="F175" s="220" t="s">
        <v>176</v>
      </c>
      <c r="G175" s="221" t="s">
        <v>132</v>
      </c>
      <c r="H175" s="222">
        <v>18.399999999999999</v>
      </c>
      <c r="I175" s="223"/>
      <c r="J175" s="224">
        <f>ROUND(I175*H175,2)</f>
        <v>0</v>
      </c>
      <c r="K175" s="220" t="s">
        <v>133</v>
      </c>
      <c r="L175" s="44"/>
      <c r="M175" s="225" t="s">
        <v>1</v>
      </c>
      <c r="N175" s="226" t="s">
        <v>45</v>
      </c>
      <c r="O175" s="91"/>
      <c r="P175" s="227">
        <f>O175*H175</f>
        <v>0</v>
      </c>
      <c r="Q175" s="227">
        <v>0.042000000000000003</v>
      </c>
      <c r="R175" s="227">
        <f>Q175*H175</f>
        <v>0.77280000000000004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134</v>
      </c>
      <c r="AT175" s="229" t="s">
        <v>129</v>
      </c>
      <c r="AU175" s="229" t="s">
        <v>88</v>
      </c>
      <c r="AY175" s="17" t="s">
        <v>126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21</v>
      </c>
      <c r="BK175" s="230">
        <f>ROUND(I175*H175,2)</f>
        <v>0</v>
      </c>
      <c r="BL175" s="17" t="s">
        <v>134</v>
      </c>
      <c r="BM175" s="229" t="s">
        <v>177</v>
      </c>
    </row>
    <row r="176" s="2" customFormat="1">
      <c r="A176" s="38"/>
      <c r="B176" s="39"/>
      <c r="C176" s="40"/>
      <c r="D176" s="231" t="s">
        <v>136</v>
      </c>
      <c r="E176" s="40"/>
      <c r="F176" s="232" t="s">
        <v>176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136</v>
      </c>
      <c r="AU176" s="17" t="s">
        <v>88</v>
      </c>
    </row>
    <row r="177" s="13" customFormat="1">
      <c r="A177" s="13"/>
      <c r="B177" s="236"/>
      <c r="C177" s="237"/>
      <c r="D177" s="231" t="s">
        <v>138</v>
      </c>
      <c r="E177" s="238" t="s">
        <v>1</v>
      </c>
      <c r="F177" s="239" t="s">
        <v>178</v>
      </c>
      <c r="G177" s="237"/>
      <c r="H177" s="238" t="s">
        <v>1</v>
      </c>
      <c r="I177" s="240"/>
      <c r="J177" s="237"/>
      <c r="K177" s="237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138</v>
      </c>
      <c r="AU177" s="245" t="s">
        <v>88</v>
      </c>
      <c r="AV177" s="13" t="s">
        <v>21</v>
      </c>
      <c r="AW177" s="13" t="s">
        <v>36</v>
      </c>
      <c r="AX177" s="13" t="s">
        <v>80</v>
      </c>
      <c r="AY177" s="245" t="s">
        <v>126</v>
      </c>
    </row>
    <row r="178" s="14" customFormat="1">
      <c r="A178" s="14"/>
      <c r="B178" s="246"/>
      <c r="C178" s="247"/>
      <c r="D178" s="231" t="s">
        <v>138</v>
      </c>
      <c r="E178" s="248" t="s">
        <v>1</v>
      </c>
      <c r="F178" s="249" t="s">
        <v>179</v>
      </c>
      <c r="G178" s="247"/>
      <c r="H178" s="250">
        <v>7.5999999999999996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138</v>
      </c>
      <c r="AU178" s="256" t="s">
        <v>88</v>
      </c>
      <c r="AV178" s="14" t="s">
        <v>88</v>
      </c>
      <c r="AW178" s="14" t="s">
        <v>36</v>
      </c>
      <c r="AX178" s="14" t="s">
        <v>80</v>
      </c>
      <c r="AY178" s="256" t="s">
        <v>126</v>
      </c>
    </row>
    <row r="179" s="14" customFormat="1">
      <c r="A179" s="14"/>
      <c r="B179" s="246"/>
      <c r="C179" s="247"/>
      <c r="D179" s="231" t="s">
        <v>138</v>
      </c>
      <c r="E179" s="248" t="s">
        <v>1</v>
      </c>
      <c r="F179" s="249" t="s">
        <v>180</v>
      </c>
      <c r="G179" s="247"/>
      <c r="H179" s="250">
        <v>6.7999999999999998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138</v>
      </c>
      <c r="AU179" s="256" t="s">
        <v>88</v>
      </c>
      <c r="AV179" s="14" t="s">
        <v>88</v>
      </c>
      <c r="AW179" s="14" t="s">
        <v>36</v>
      </c>
      <c r="AX179" s="14" t="s">
        <v>80</v>
      </c>
      <c r="AY179" s="256" t="s">
        <v>126</v>
      </c>
    </row>
    <row r="180" s="14" customFormat="1">
      <c r="A180" s="14"/>
      <c r="B180" s="246"/>
      <c r="C180" s="247"/>
      <c r="D180" s="231" t="s">
        <v>138</v>
      </c>
      <c r="E180" s="248" t="s">
        <v>1</v>
      </c>
      <c r="F180" s="249" t="s">
        <v>181</v>
      </c>
      <c r="G180" s="247"/>
      <c r="H180" s="250">
        <v>3.5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138</v>
      </c>
      <c r="AU180" s="256" t="s">
        <v>88</v>
      </c>
      <c r="AV180" s="14" t="s">
        <v>88</v>
      </c>
      <c r="AW180" s="14" t="s">
        <v>36</v>
      </c>
      <c r="AX180" s="14" t="s">
        <v>80</v>
      </c>
      <c r="AY180" s="256" t="s">
        <v>126</v>
      </c>
    </row>
    <row r="181" s="14" customFormat="1">
      <c r="A181" s="14"/>
      <c r="B181" s="246"/>
      <c r="C181" s="247"/>
      <c r="D181" s="231" t="s">
        <v>138</v>
      </c>
      <c r="E181" s="248" t="s">
        <v>1</v>
      </c>
      <c r="F181" s="249" t="s">
        <v>182</v>
      </c>
      <c r="G181" s="247"/>
      <c r="H181" s="250">
        <v>0.25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138</v>
      </c>
      <c r="AU181" s="256" t="s">
        <v>88</v>
      </c>
      <c r="AV181" s="14" t="s">
        <v>88</v>
      </c>
      <c r="AW181" s="14" t="s">
        <v>36</v>
      </c>
      <c r="AX181" s="14" t="s">
        <v>80</v>
      </c>
      <c r="AY181" s="256" t="s">
        <v>126</v>
      </c>
    </row>
    <row r="182" s="13" customFormat="1">
      <c r="A182" s="13"/>
      <c r="B182" s="236"/>
      <c r="C182" s="237"/>
      <c r="D182" s="231" t="s">
        <v>138</v>
      </c>
      <c r="E182" s="238" t="s">
        <v>1</v>
      </c>
      <c r="F182" s="239" t="s">
        <v>183</v>
      </c>
      <c r="G182" s="237"/>
      <c r="H182" s="238" t="s">
        <v>1</v>
      </c>
      <c r="I182" s="240"/>
      <c r="J182" s="237"/>
      <c r="K182" s="237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138</v>
      </c>
      <c r="AU182" s="245" t="s">
        <v>88</v>
      </c>
      <c r="AV182" s="13" t="s">
        <v>21</v>
      </c>
      <c r="AW182" s="13" t="s">
        <v>36</v>
      </c>
      <c r="AX182" s="13" t="s">
        <v>80</v>
      </c>
      <c r="AY182" s="245" t="s">
        <v>126</v>
      </c>
    </row>
    <row r="183" s="14" customFormat="1">
      <c r="A183" s="14"/>
      <c r="B183" s="246"/>
      <c r="C183" s="247"/>
      <c r="D183" s="231" t="s">
        <v>138</v>
      </c>
      <c r="E183" s="248" t="s">
        <v>1</v>
      </c>
      <c r="F183" s="249" t="s">
        <v>182</v>
      </c>
      <c r="G183" s="247"/>
      <c r="H183" s="250">
        <v>0.25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138</v>
      </c>
      <c r="AU183" s="256" t="s">
        <v>88</v>
      </c>
      <c r="AV183" s="14" t="s">
        <v>88</v>
      </c>
      <c r="AW183" s="14" t="s">
        <v>36</v>
      </c>
      <c r="AX183" s="14" t="s">
        <v>80</v>
      </c>
      <c r="AY183" s="256" t="s">
        <v>126</v>
      </c>
    </row>
    <row r="184" s="15" customFormat="1">
      <c r="A184" s="15"/>
      <c r="B184" s="257"/>
      <c r="C184" s="258"/>
      <c r="D184" s="231" t="s">
        <v>138</v>
      </c>
      <c r="E184" s="259" t="s">
        <v>1</v>
      </c>
      <c r="F184" s="260" t="s">
        <v>149</v>
      </c>
      <c r="G184" s="258"/>
      <c r="H184" s="261">
        <v>18.399999999999999</v>
      </c>
      <c r="I184" s="262"/>
      <c r="J184" s="258"/>
      <c r="K184" s="258"/>
      <c r="L184" s="263"/>
      <c r="M184" s="264"/>
      <c r="N184" s="265"/>
      <c r="O184" s="265"/>
      <c r="P184" s="265"/>
      <c r="Q184" s="265"/>
      <c r="R184" s="265"/>
      <c r="S184" s="265"/>
      <c r="T184" s="26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7" t="s">
        <v>138</v>
      </c>
      <c r="AU184" s="267" t="s">
        <v>88</v>
      </c>
      <c r="AV184" s="15" t="s">
        <v>134</v>
      </c>
      <c r="AW184" s="15" t="s">
        <v>36</v>
      </c>
      <c r="AX184" s="15" t="s">
        <v>21</v>
      </c>
      <c r="AY184" s="267" t="s">
        <v>126</v>
      </c>
    </row>
    <row r="185" s="12" customFormat="1" ht="22.8" customHeight="1">
      <c r="A185" s="12"/>
      <c r="B185" s="202"/>
      <c r="C185" s="203"/>
      <c r="D185" s="204" t="s">
        <v>79</v>
      </c>
      <c r="E185" s="216" t="s">
        <v>184</v>
      </c>
      <c r="F185" s="216" t="s">
        <v>185</v>
      </c>
      <c r="G185" s="203"/>
      <c r="H185" s="203"/>
      <c r="I185" s="206"/>
      <c r="J185" s="217">
        <f>BK185</f>
        <v>0</v>
      </c>
      <c r="K185" s="203"/>
      <c r="L185" s="208"/>
      <c r="M185" s="209"/>
      <c r="N185" s="210"/>
      <c r="O185" s="210"/>
      <c r="P185" s="211">
        <f>SUM(P186:P226)</f>
        <v>0</v>
      </c>
      <c r="Q185" s="210"/>
      <c r="R185" s="211">
        <f>SUM(R186:R226)</f>
        <v>0.073836000000000013</v>
      </c>
      <c r="S185" s="210"/>
      <c r="T185" s="212">
        <f>SUM(T186:T226)</f>
        <v>6.4462700000000002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3" t="s">
        <v>21</v>
      </c>
      <c r="AT185" s="214" t="s">
        <v>79</v>
      </c>
      <c r="AU185" s="214" t="s">
        <v>21</v>
      </c>
      <c r="AY185" s="213" t="s">
        <v>126</v>
      </c>
      <c r="BK185" s="215">
        <f>SUM(BK186:BK226)</f>
        <v>0</v>
      </c>
    </row>
    <row r="186" s="2" customFormat="1" ht="24.15" customHeight="1">
      <c r="A186" s="38"/>
      <c r="B186" s="39"/>
      <c r="C186" s="218" t="s">
        <v>186</v>
      </c>
      <c r="D186" s="218" t="s">
        <v>129</v>
      </c>
      <c r="E186" s="219" t="s">
        <v>187</v>
      </c>
      <c r="F186" s="220" t="s">
        <v>188</v>
      </c>
      <c r="G186" s="221" t="s">
        <v>173</v>
      </c>
      <c r="H186" s="222">
        <v>1</v>
      </c>
      <c r="I186" s="223"/>
      <c r="J186" s="224">
        <f>ROUND(I186*H186,2)</f>
        <v>0</v>
      </c>
      <c r="K186" s="220" t="s">
        <v>1</v>
      </c>
      <c r="L186" s="44"/>
      <c r="M186" s="225" t="s">
        <v>1</v>
      </c>
      <c r="N186" s="226" t="s">
        <v>45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134</v>
      </c>
      <c r="AT186" s="229" t="s">
        <v>129</v>
      </c>
      <c r="AU186" s="229" t="s">
        <v>88</v>
      </c>
      <c r="AY186" s="17" t="s">
        <v>126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21</v>
      </c>
      <c r="BK186" s="230">
        <f>ROUND(I186*H186,2)</f>
        <v>0</v>
      </c>
      <c r="BL186" s="17" t="s">
        <v>134</v>
      </c>
      <c r="BM186" s="229" t="s">
        <v>189</v>
      </c>
    </row>
    <row r="187" s="2" customFormat="1">
      <c r="A187" s="38"/>
      <c r="B187" s="39"/>
      <c r="C187" s="40"/>
      <c r="D187" s="231" t="s">
        <v>136</v>
      </c>
      <c r="E187" s="40"/>
      <c r="F187" s="232" t="s">
        <v>190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136</v>
      </c>
      <c r="AU187" s="17" t="s">
        <v>88</v>
      </c>
    </row>
    <row r="188" s="2" customFormat="1" ht="37.8" customHeight="1">
      <c r="A188" s="38"/>
      <c r="B188" s="39"/>
      <c r="C188" s="218" t="s">
        <v>191</v>
      </c>
      <c r="D188" s="218" t="s">
        <v>129</v>
      </c>
      <c r="E188" s="219" t="s">
        <v>192</v>
      </c>
      <c r="F188" s="220" t="s">
        <v>193</v>
      </c>
      <c r="G188" s="221" t="s">
        <v>132</v>
      </c>
      <c r="H188" s="222">
        <v>351.60000000000002</v>
      </c>
      <c r="I188" s="223"/>
      <c r="J188" s="224">
        <f>ROUND(I188*H188,2)</f>
        <v>0</v>
      </c>
      <c r="K188" s="220" t="s">
        <v>133</v>
      </c>
      <c r="L188" s="44"/>
      <c r="M188" s="225" t="s">
        <v>1</v>
      </c>
      <c r="N188" s="226" t="s">
        <v>45</v>
      </c>
      <c r="O188" s="91"/>
      <c r="P188" s="227">
        <f>O188*H188</f>
        <v>0</v>
      </c>
      <c r="Q188" s="227">
        <v>0.00021000000000000001</v>
      </c>
      <c r="R188" s="227">
        <f>Q188*H188</f>
        <v>0.073836000000000013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134</v>
      </c>
      <c r="AT188" s="229" t="s">
        <v>129</v>
      </c>
      <c r="AU188" s="229" t="s">
        <v>88</v>
      </c>
      <c r="AY188" s="17" t="s">
        <v>126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21</v>
      </c>
      <c r="BK188" s="230">
        <f>ROUND(I188*H188,2)</f>
        <v>0</v>
      </c>
      <c r="BL188" s="17" t="s">
        <v>134</v>
      </c>
      <c r="BM188" s="229" t="s">
        <v>194</v>
      </c>
    </row>
    <row r="189" s="2" customFormat="1">
      <c r="A189" s="38"/>
      <c r="B189" s="39"/>
      <c r="C189" s="40"/>
      <c r="D189" s="231" t="s">
        <v>136</v>
      </c>
      <c r="E189" s="40"/>
      <c r="F189" s="232" t="s">
        <v>195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136</v>
      </c>
      <c r="AU189" s="17" t="s">
        <v>88</v>
      </c>
    </row>
    <row r="190" s="14" customFormat="1">
      <c r="A190" s="14"/>
      <c r="B190" s="246"/>
      <c r="C190" s="247"/>
      <c r="D190" s="231" t="s">
        <v>138</v>
      </c>
      <c r="E190" s="248" t="s">
        <v>1</v>
      </c>
      <c r="F190" s="249" t="s">
        <v>196</v>
      </c>
      <c r="G190" s="247"/>
      <c r="H190" s="250">
        <v>126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138</v>
      </c>
      <c r="AU190" s="256" t="s">
        <v>88</v>
      </c>
      <c r="AV190" s="14" t="s">
        <v>88</v>
      </c>
      <c r="AW190" s="14" t="s">
        <v>36</v>
      </c>
      <c r="AX190" s="14" t="s">
        <v>80</v>
      </c>
      <c r="AY190" s="256" t="s">
        <v>126</v>
      </c>
    </row>
    <row r="191" s="14" customFormat="1">
      <c r="A191" s="14"/>
      <c r="B191" s="246"/>
      <c r="C191" s="247"/>
      <c r="D191" s="231" t="s">
        <v>138</v>
      </c>
      <c r="E191" s="248" t="s">
        <v>1</v>
      </c>
      <c r="F191" s="249" t="s">
        <v>197</v>
      </c>
      <c r="G191" s="247"/>
      <c r="H191" s="250">
        <v>112.8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138</v>
      </c>
      <c r="AU191" s="256" t="s">
        <v>88</v>
      </c>
      <c r="AV191" s="14" t="s">
        <v>88</v>
      </c>
      <c r="AW191" s="14" t="s">
        <v>36</v>
      </c>
      <c r="AX191" s="14" t="s">
        <v>80</v>
      </c>
      <c r="AY191" s="256" t="s">
        <v>126</v>
      </c>
    </row>
    <row r="192" s="14" customFormat="1">
      <c r="A192" s="14"/>
      <c r="B192" s="246"/>
      <c r="C192" s="247"/>
      <c r="D192" s="231" t="s">
        <v>138</v>
      </c>
      <c r="E192" s="248" t="s">
        <v>1</v>
      </c>
      <c r="F192" s="249" t="s">
        <v>198</v>
      </c>
      <c r="G192" s="247"/>
      <c r="H192" s="250">
        <v>112.8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138</v>
      </c>
      <c r="AU192" s="256" t="s">
        <v>88</v>
      </c>
      <c r="AV192" s="14" t="s">
        <v>88</v>
      </c>
      <c r="AW192" s="14" t="s">
        <v>36</v>
      </c>
      <c r="AX192" s="14" t="s">
        <v>80</v>
      </c>
      <c r="AY192" s="256" t="s">
        <v>126</v>
      </c>
    </row>
    <row r="193" s="15" customFormat="1">
      <c r="A193" s="15"/>
      <c r="B193" s="257"/>
      <c r="C193" s="258"/>
      <c r="D193" s="231" t="s">
        <v>138</v>
      </c>
      <c r="E193" s="259" t="s">
        <v>1</v>
      </c>
      <c r="F193" s="260" t="s">
        <v>149</v>
      </c>
      <c r="G193" s="258"/>
      <c r="H193" s="261">
        <v>351.60000000000002</v>
      </c>
      <c r="I193" s="262"/>
      <c r="J193" s="258"/>
      <c r="K193" s="258"/>
      <c r="L193" s="263"/>
      <c r="M193" s="264"/>
      <c r="N193" s="265"/>
      <c r="O193" s="265"/>
      <c r="P193" s="265"/>
      <c r="Q193" s="265"/>
      <c r="R193" s="265"/>
      <c r="S193" s="265"/>
      <c r="T193" s="26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7" t="s">
        <v>138</v>
      </c>
      <c r="AU193" s="267" t="s">
        <v>88</v>
      </c>
      <c r="AV193" s="15" t="s">
        <v>134</v>
      </c>
      <c r="AW193" s="15" t="s">
        <v>36</v>
      </c>
      <c r="AX193" s="15" t="s">
        <v>21</v>
      </c>
      <c r="AY193" s="267" t="s">
        <v>126</v>
      </c>
    </row>
    <row r="194" s="2" customFormat="1" ht="16.5" customHeight="1">
      <c r="A194" s="38"/>
      <c r="B194" s="39"/>
      <c r="C194" s="218" t="s">
        <v>184</v>
      </c>
      <c r="D194" s="218" t="s">
        <v>129</v>
      </c>
      <c r="E194" s="219" t="s">
        <v>199</v>
      </c>
      <c r="F194" s="220" t="s">
        <v>200</v>
      </c>
      <c r="G194" s="221" t="s">
        <v>173</v>
      </c>
      <c r="H194" s="222">
        <v>1</v>
      </c>
      <c r="I194" s="223"/>
      <c r="J194" s="224">
        <f>ROUND(I194*H194,2)</f>
        <v>0</v>
      </c>
      <c r="K194" s="220" t="s">
        <v>1</v>
      </c>
      <c r="L194" s="44"/>
      <c r="M194" s="225" t="s">
        <v>1</v>
      </c>
      <c r="N194" s="226" t="s">
        <v>45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134</v>
      </c>
      <c r="AT194" s="229" t="s">
        <v>129</v>
      </c>
      <c r="AU194" s="229" t="s">
        <v>88</v>
      </c>
      <c r="AY194" s="17" t="s">
        <v>126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21</v>
      </c>
      <c r="BK194" s="230">
        <f>ROUND(I194*H194,2)</f>
        <v>0</v>
      </c>
      <c r="BL194" s="17" t="s">
        <v>134</v>
      </c>
      <c r="BM194" s="229" t="s">
        <v>201</v>
      </c>
    </row>
    <row r="195" s="2" customFormat="1">
      <c r="A195" s="38"/>
      <c r="B195" s="39"/>
      <c r="C195" s="40"/>
      <c r="D195" s="231" t="s">
        <v>136</v>
      </c>
      <c r="E195" s="40"/>
      <c r="F195" s="232" t="s">
        <v>200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136</v>
      </c>
      <c r="AU195" s="17" t="s">
        <v>88</v>
      </c>
    </row>
    <row r="196" s="2" customFormat="1" ht="24.15" customHeight="1">
      <c r="A196" s="38"/>
      <c r="B196" s="39"/>
      <c r="C196" s="218" t="s">
        <v>26</v>
      </c>
      <c r="D196" s="218" t="s">
        <v>129</v>
      </c>
      <c r="E196" s="219" t="s">
        <v>202</v>
      </c>
      <c r="F196" s="220" t="s">
        <v>203</v>
      </c>
      <c r="G196" s="221" t="s">
        <v>132</v>
      </c>
      <c r="H196" s="222">
        <v>1.25</v>
      </c>
      <c r="I196" s="223"/>
      <c r="J196" s="224">
        <f>ROUND(I196*H196,2)</f>
        <v>0</v>
      </c>
      <c r="K196" s="220" t="s">
        <v>133</v>
      </c>
      <c r="L196" s="44"/>
      <c r="M196" s="225" t="s">
        <v>1</v>
      </c>
      <c r="N196" s="226" t="s">
        <v>45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0.048000000000000001</v>
      </c>
      <c r="T196" s="228">
        <f>S196*H196</f>
        <v>0.059999999999999998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134</v>
      </c>
      <c r="AT196" s="229" t="s">
        <v>129</v>
      </c>
      <c r="AU196" s="229" t="s">
        <v>88</v>
      </c>
      <c r="AY196" s="17" t="s">
        <v>126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21</v>
      </c>
      <c r="BK196" s="230">
        <f>ROUND(I196*H196,2)</f>
        <v>0</v>
      </c>
      <c r="BL196" s="17" t="s">
        <v>134</v>
      </c>
      <c r="BM196" s="229" t="s">
        <v>204</v>
      </c>
    </row>
    <row r="197" s="2" customFormat="1">
      <c r="A197" s="38"/>
      <c r="B197" s="39"/>
      <c r="C197" s="40"/>
      <c r="D197" s="231" t="s">
        <v>136</v>
      </c>
      <c r="E197" s="40"/>
      <c r="F197" s="232" t="s">
        <v>205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136</v>
      </c>
      <c r="AU197" s="17" t="s">
        <v>88</v>
      </c>
    </row>
    <row r="198" s="13" customFormat="1">
      <c r="A198" s="13"/>
      <c r="B198" s="236"/>
      <c r="C198" s="237"/>
      <c r="D198" s="231" t="s">
        <v>138</v>
      </c>
      <c r="E198" s="238" t="s">
        <v>1</v>
      </c>
      <c r="F198" s="239" t="s">
        <v>206</v>
      </c>
      <c r="G198" s="237"/>
      <c r="H198" s="238" t="s">
        <v>1</v>
      </c>
      <c r="I198" s="240"/>
      <c r="J198" s="237"/>
      <c r="K198" s="237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138</v>
      </c>
      <c r="AU198" s="245" t="s">
        <v>88</v>
      </c>
      <c r="AV198" s="13" t="s">
        <v>21</v>
      </c>
      <c r="AW198" s="13" t="s">
        <v>36</v>
      </c>
      <c r="AX198" s="13" t="s">
        <v>80</v>
      </c>
      <c r="AY198" s="245" t="s">
        <v>126</v>
      </c>
    </row>
    <row r="199" s="14" customFormat="1">
      <c r="A199" s="14"/>
      <c r="B199" s="246"/>
      <c r="C199" s="247"/>
      <c r="D199" s="231" t="s">
        <v>138</v>
      </c>
      <c r="E199" s="248" t="s">
        <v>1</v>
      </c>
      <c r="F199" s="249" t="s">
        <v>207</v>
      </c>
      <c r="G199" s="247"/>
      <c r="H199" s="250">
        <v>1.25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138</v>
      </c>
      <c r="AU199" s="256" t="s">
        <v>88</v>
      </c>
      <c r="AV199" s="14" t="s">
        <v>88</v>
      </c>
      <c r="AW199" s="14" t="s">
        <v>36</v>
      </c>
      <c r="AX199" s="14" t="s">
        <v>21</v>
      </c>
      <c r="AY199" s="256" t="s">
        <v>126</v>
      </c>
    </row>
    <row r="200" s="2" customFormat="1" ht="24.15" customHeight="1">
      <c r="A200" s="38"/>
      <c r="B200" s="39"/>
      <c r="C200" s="218" t="s">
        <v>208</v>
      </c>
      <c r="D200" s="218" t="s">
        <v>129</v>
      </c>
      <c r="E200" s="219" t="s">
        <v>209</v>
      </c>
      <c r="F200" s="220" t="s">
        <v>210</v>
      </c>
      <c r="G200" s="221" t="s">
        <v>132</v>
      </c>
      <c r="H200" s="222">
        <v>25.625</v>
      </c>
      <c r="I200" s="223"/>
      <c r="J200" s="224">
        <f>ROUND(I200*H200,2)</f>
        <v>0</v>
      </c>
      <c r="K200" s="220" t="s">
        <v>133</v>
      </c>
      <c r="L200" s="44"/>
      <c r="M200" s="225" t="s">
        <v>1</v>
      </c>
      <c r="N200" s="226" t="s">
        <v>45</v>
      </c>
      <c r="O200" s="91"/>
      <c r="P200" s="227">
        <f>O200*H200</f>
        <v>0</v>
      </c>
      <c r="Q200" s="227">
        <v>0</v>
      </c>
      <c r="R200" s="227">
        <f>Q200*H200</f>
        <v>0</v>
      </c>
      <c r="S200" s="227">
        <v>0.034000000000000002</v>
      </c>
      <c r="T200" s="228">
        <f>S200*H200</f>
        <v>0.87125000000000008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134</v>
      </c>
      <c r="AT200" s="229" t="s">
        <v>129</v>
      </c>
      <c r="AU200" s="229" t="s">
        <v>88</v>
      </c>
      <c r="AY200" s="17" t="s">
        <v>126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21</v>
      </c>
      <c r="BK200" s="230">
        <f>ROUND(I200*H200,2)</f>
        <v>0</v>
      </c>
      <c r="BL200" s="17" t="s">
        <v>134</v>
      </c>
      <c r="BM200" s="229" t="s">
        <v>211</v>
      </c>
    </row>
    <row r="201" s="2" customFormat="1">
      <c r="A201" s="38"/>
      <c r="B201" s="39"/>
      <c r="C201" s="40"/>
      <c r="D201" s="231" t="s">
        <v>136</v>
      </c>
      <c r="E201" s="40"/>
      <c r="F201" s="232" t="s">
        <v>212</v>
      </c>
      <c r="G201" s="40"/>
      <c r="H201" s="40"/>
      <c r="I201" s="233"/>
      <c r="J201" s="40"/>
      <c r="K201" s="40"/>
      <c r="L201" s="44"/>
      <c r="M201" s="234"/>
      <c r="N201" s="23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136</v>
      </c>
      <c r="AU201" s="17" t="s">
        <v>88</v>
      </c>
    </row>
    <row r="202" s="13" customFormat="1">
      <c r="A202" s="13"/>
      <c r="B202" s="236"/>
      <c r="C202" s="237"/>
      <c r="D202" s="231" t="s">
        <v>138</v>
      </c>
      <c r="E202" s="238" t="s">
        <v>1</v>
      </c>
      <c r="F202" s="239" t="s">
        <v>213</v>
      </c>
      <c r="G202" s="237"/>
      <c r="H202" s="238" t="s">
        <v>1</v>
      </c>
      <c r="I202" s="240"/>
      <c r="J202" s="237"/>
      <c r="K202" s="237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138</v>
      </c>
      <c r="AU202" s="245" t="s">
        <v>88</v>
      </c>
      <c r="AV202" s="13" t="s">
        <v>21</v>
      </c>
      <c r="AW202" s="13" t="s">
        <v>36</v>
      </c>
      <c r="AX202" s="13" t="s">
        <v>80</v>
      </c>
      <c r="AY202" s="245" t="s">
        <v>126</v>
      </c>
    </row>
    <row r="203" s="14" customFormat="1">
      <c r="A203" s="14"/>
      <c r="B203" s="246"/>
      <c r="C203" s="247"/>
      <c r="D203" s="231" t="s">
        <v>138</v>
      </c>
      <c r="E203" s="248" t="s">
        <v>1</v>
      </c>
      <c r="F203" s="249" t="s">
        <v>214</v>
      </c>
      <c r="G203" s="247"/>
      <c r="H203" s="250">
        <v>25.625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138</v>
      </c>
      <c r="AU203" s="256" t="s">
        <v>88</v>
      </c>
      <c r="AV203" s="14" t="s">
        <v>88</v>
      </c>
      <c r="AW203" s="14" t="s">
        <v>36</v>
      </c>
      <c r="AX203" s="14" t="s">
        <v>21</v>
      </c>
      <c r="AY203" s="256" t="s">
        <v>126</v>
      </c>
    </row>
    <row r="204" s="2" customFormat="1" ht="24.15" customHeight="1">
      <c r="A204" s="38"/>
      <c r="B204" s="39"/>
      <c r="C204" s="218" t="s">
        <v>215</v>
      </c>
      <c r="D204" s="218" t="s">
        <v>129</v>
      </c>
      <c r="E204" s="219" t="s">
        <v>216</v>
      </c>
      <c r="F204" s="220" t="s">
        <v>217</v>
      </c>
      <c r="G204" s="221" t="s">
        <v>132</v>
      </c>
      <c r="H204" s="222">
        <v>130.44</v>
      </c>
      <c r="I204" s="223"/>
      <c r="J204" s="224">
        <f>ROUND(I204*H204,2)</f>
        <v>0</v>
      </c>
      <c r="K204" s="220" t="s">
        <v>133</v>
      </c>
      <c r="L204" s="44"/>
      <c r="M204" s="225" t="s">
        <v>1</v>
      </c>
      <c r="N204" s="226" t="s">
        <v>45</v>
      </c>
      <c r="O204" s="91"/>
      <c r="P204" s="227">
        <f>O204*H204</f>
        <v>0</v>
      </c>
      <c r="Q204" s="227">
        <v>0</v>
      </c>
      <c r="R204" s="227">
        <f>Q204*H204</f>
        <v>0</v>
      </c>
      <c r="S204" s="227">
        <v>0.032000000000000001</v>
      </c>
      <c r="T204" s="228">
        <f>S204*H204</f>
        <v>4.17408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134</v>
      </c>
      <c r="AT204" s="229" t="s">
        <v>129</v>
      </c>
      <c r="AU204" s="229" t="s">
        <v>88</v>
      </c>
      <c r="AY204" s="17" t="s">
        <v>126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21</v>
      </c>
      <c r="BK204" s="230">
        <f>ROUND(I204*H204,2)</f>
        <v>0</v>
      </c>
      <c r="BL204" s="17" t="s">
        <v>134</v>
      </c>
      <c r="BM204" s="229" t="s">
        <v>218</v>
      </c>
    </row>
    <row r="205" s="2" customFormat="1">
      <c r="A205" s="38"/>
      <c r="B205" s="39"/>
      <c r="C205" s="40"/>
      <c r="D205" s="231" t="s">
        <v>136</v>
      </c>
      <c r="E205" s="40"/>
      <c r="F205" s="232" t="s">
        <v>219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136</v>
      </c>
      <c r="AU205" s="17" t="s">
        <v>88</v>
      </c>
    </row>
    <row r="206" s="2" customFormat="1">
      <c r="A206" s="38"/>
      <c r="B206" s="39"/>
      <c r="C206" s="40"/>
      <c r="D206" s="231" t="s">
        <v>220</v>
      </c>
      <c r="E206" s="40"/>
      <c r="F206" s="268" t="s">
        <v>221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220</v>
      </c>
      <c r="AU206" s="17" t="s">
        <v>88</v>
      </c>
    </row>
    <row r="207" s="13" customFormat="1">
      <c r="A207" s="13"/>
      <c r="B207" s="236"/>
      <c r="C207" s="237"/>
      <c r="D207" s="231" t="s">
        <v>138</v>
      </c>
      <c r="E207" s="238" t="s">
        <v>1</v>
      </c>
      <c r="F207" s="239" t="s">
        <v>222</v>
      </c>
      <c r="G207" s="237"/>
      <c r="H207" s="238" t="s">
        <v>1</v>
      </c>
      <c r="I207" s="240"/>
      <c r="J207" s="237"/>
      <c r="K207" s="237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138</v>
      </c>
      <c r="AU207" s="245" t="s">
        <v>88</v>
      </c>
      <c r="AV207" s="13" t="s">
        <v>21</v>
      </c>
      <c r="AW207" s="13" t="s">
        <v>36</v>
      </c>
      <c r="AX207" s="13" t="s">
        <v>80</v>
      </c>
      <c r="AY207" s="245" t="s">
        <v>126</v>
      </c>
    </row>
    <row r="208" s="14" customFormat="1">
      <c r="A208" s="14"/>
      <c r="B208" s="246"/>
      <c r="C208" s="247"/>
      <c r="D208" s="231" t="s">
        <v>138</v>
      </c>
      <c r="E208" s="248" t="s">
        <v>1</v>
      </c>
      <c r="F208" s="249" t="s">
        <v>223</v>
      </c>
      <c r="G208" s="247"/>
      <c r="H208" s="250">
        <v>126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138</v>
      </c>
      <c r="AU208" s="256" t="s">
        <v>88</v>
      </c>
      <c r="AV208" s="14" t="s">
        <v>88</v>
      </c>
      <c r="AW208" s="14" t="s">
        <v>36</v>
      </c>
      <c r="AX208" s="14" t="s">
        <v>80</v>
      </c>
      <c r="AY208" s="256" t="s">
        <v>126</v>
      </c>
    </row>
    <row r="209" s="13" customFormat="1">
      <c r="A209" s="13"/>
      <c r="B209" s="236"/>
      <c r="C209" s="237"/>
      <c r="D209" s="231" t="s">
        <v>138</v>
      </c>
      <c r="E209" s="238" t="s">
        <v>1</v>
      </c>
      <c r="F209" s="239" t="s">
        <v>224</v>
      </c>
      <c r="G209" s="237"/>
      <c r="H209" s="238" t="s">
        <v>1</v>
      </c>
      <c r="I209" s="240"/>
      <c r="J209" s="237"/>
      <c r="K209" s="237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138</v>
      </c>
      <c r="AU209" s="245" t="s">
        <v>88</v>
      </c>
      <c r="AV209" s="13" t="s">
        <v>21</v>
      </c>
      <c r="AW209" s="13" t="s">
        <v>36</v>
      </c>
      <c r="AX209" s="13" t="s">
        <v>80</v>
      </c>
      <c r="AY209" s="245" t="s">
        <v>126</v>
      </c>
    </row>
    <row r="210" s="14" customFormat="1">
      <c r="A210" s="14"/>
      <c r="B210" s="246"/>
      <c r="C210" s="247"/>
      <c r="D210" s="231" t="s">
        <v>138</v>
      </c>
      <c r="E210" s="248" t="s">
        <v>1</v>
      </c>
      <c r="F210" s="249" t="s">
        <v>225</v>
      </c>
      <c r="G210" s="247"/>
      <c r="H210" s="250">
        <v>4.4400000000000004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138</v>
      </c>
      <c r="AU210" s="256" t="s">
        <v>88</v>
      </c>
      <c r="AV210" s="14" t="s">
        <v>88</v>
      </c>
      <c r="AW210" s="14" t="s">
        <v>36</v>
      </c>
      <c r="AX210" s="14" t="s">
        <v>80</v>
      </c>
      <c r="AY210" s="256" t="s">
        <v>126</v>
      </c>
    </row>
    <row r="211" s="15" customFormat="1">
      <c r="A211" s="15"/>
      <c r="B211" s="257"/>
      <c r="C211" s="258"/>
      <c r="D211" s="231" t="s">
        <v>138</v>
      </c>
      <c r="E211" s="259" t="s">
        <v>1</v>
      </c>
      <c r="F211" s="260" t="s">
        <v>149</v>
      </c>
      <c r="G211" s="258"/>
      <c r="H211" s="261">
        <v>130.44</v>
      </c>
      <c r="I211" s="262"/>
      <c r="J211" s="258"/>
      <c r="K211" s="258"/>
      <c r="L211" s="263"/>
      <c r="M211" s="264"/>
      <c r="N211" s="265"/>
      <c r="O211" s="265"/>
      <c r="P211" s="265"/>
      <c r="Q211" s="265"/>
      <c r="R211" s="265"/>
      <c r="S211" s="265"/>
      <c r="T211" s="26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7" t="s">
        <v>138</v>
      </c>
      <c r="AU211" s="267" t="s">
        <v>88</v>
      </c>
      <c r="AV211" s="15" t="s">
        <v>134</v>
      </c>
      <c r="AW211" s="15" t="s">
        <v>36</v>
      </c>
      <c r="AX211" s="15" t="s">
        <v>21</v>
      </c>
      <c r="AY211" s="267" t="s">
        <v>126</v>
      </c>
    </row>
    <row r="212" s="2" customFormat="1" ht="37.8" customHeight="1">
      <c r="A212" s="38"/>
      <c r="B212" s="39"/>
      <c r="C212" s="218" t="s">
        <v>226</v>
      </c>
      <c r="D212" s="218" t="s">
        <v>129</v>
      </c>
      <c r="E212" s="219" t="s">
        <v>227</v>
      </c>
      <c r="F212" s="220" t="s">
        <v>228</v>
      </c>
      <c r="G212" s="221" t="s">
        <v>132</v>
      </c>
      <c r="H212" s="222">
        <v>1.5</v>
      </c>
      <c r="I212" s="223"/>
      <c r="J212" s="224">
        <f>ROUND(I212*H212,2)</f>
        <v>0</v>
      </c>
      <c r="K212" s="220" t="s">
        <v>133</v>
      </c>
      <c r="L212" s="44"/>
      <c r="M212" s="225" t="s">
        <v>1</v>
      </c>
      <c r="N212" s="226" t="s">
        <v>45</v>
      </c>
      <c r="O212" s="91"/>
      <c r="P212" s="227">
        <f>O212*H212</f>
        <v>0</v>
      </c>
      <c r="Q212" s="227">
        <v>0</v>
      </c>
      <c r="R212" s="227">
        <f>Q212*H212</f>
        <v>0</v>
      </c>
      <c r="S212" s="227">
        <v>0.045999999999999999</v>
      </c>
      <c r="T212" s="228">
        <f>S212*H212</f>
        <v>0.069000000000000006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134</v>
      </c>
      <c r="AT212" s="229" t="s">
        <v>129</v>
      </c>
      <c r="AU212" s="229" t="s">
        <v>88</v>
      </c>
      <c r="AY212" s="17" t="s">
        <v>126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21</v>
      </c>
      <c r="BK212" s="230">
        <f>ROUND(I212*H212,2)</f>
        <v>0</v>
      </c>
      <c r="BL212" s="17" t="s">
        <v>134</v>
      </c>
      <c r="BM212" s="229" t="s">
        <v>229</v>
      </c>
    </row>
    <row r="213" s="2" customFormat="1">
      <c r="A213" s="38"/>
      <c r="B213" s="39"/>
      <c r="C213" s="40"/>
      <c r="D213" s="231" t="s">
        <v>136</v>
      </c>
      <c r="E213" s="40"/>
      <c r="F213" s="232" t="s">
        <v>230</v>
      </c>
      <c r="G213" s="40"/>
      <c r="H213" s="40"/>
      <c r="I213" s="233"/>
      <c r="J213" s="40"/>
      <c r="K213" s="40"/>
      <c r="L213" s="44"/>
      <c r="M213" s="234"/>
      <c r="N213" s="235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136</v>
      </c>
      <c r="AU213" s="17" t="s">
        <v>88</v>
      </c>
    </row>
    <row r="214" s="13" customFormat="1">
      <c r="A214" s="13"/>
      <c r="B214" s="236"/>
      <c r="C214" s="237"/>
      <c r="D214" s="231" t="s">
        <v>138</v>
      </c>
      <c r="E214" s="238" t="s">
        <v>1</v>
      </c>
      <c r="F214" s="239" t="s">
        <v>158</v>
      </c>
      <c r="G214" s="237"/>
      <c r="H214" s="238" t="s">
        <v>1</v>
      </c>
      <c r="I214" s="240"/>
      <c r="J214" s="237"/>
      <c r="K214" s="237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138</v>
      </c>
      <c r="AU214" s="245" t="s">
        <v>88</v>
      </c>
      <c r="AV214" s="13" t="s">
        <v>21</v>
      </c>
      <c r="AW214" s="13" t="s">
        <v>36</v>
      </c>
      <c r="AX214" s="13" t="s">
        <v>80</v>
      </c>
      <c r="AY214" s="245" t="s">
        <v>126</v>
      </c>
    </row>
    <row r="215" s="14" customFormat="1">
      <c r="A215" s="14"/>
      <c r="B215" s="246"/>
      <c r="C215" s="247"/>
      <c r="D215" s="231" t="s">
        <v>138</v>
      </c>
      <c r="E215" s="248" t="s">
        <v>1</v>
      </c>
      <c r="F215" s="249" t="s">
        <v>231</v>
      </c>
      <c r="G215" s="247"/>
      <c r="H215" s="250">
        <v>1.5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6" t="s">
        <v>138</v>
      </c>
      <c r="AU215" s="256" t="s">
        <v>88</v>
      </c>
      <c r="AV215" s="14" t="s">
        <v>88</v>
      </c>
      <c r="AW215" s="14" t="s">
        <v>36</v>
      </c>
      <c r="AX215" s="14" t="s">
        <v>21</v>
      </c>
      <c r="AY215" s="256" t="s">
        <v>126</v>
      </c>
    </row>
    <row r="216" s="2" customFormat="1" ht="24.15" customHeight="1">
      <c r="A216" s="38"/>
      <c r="B216" s="39"/>
      <c r="C216" s="218" t="s">
        <v>232</v>
      </c>
      <c r="D216" s="218" t="s">
        <v>129</v>
      </c>
      <c r="E216" s="219" t="s">
        <v>233</v>
      </c>
      <c r="F216" s="220" t="s">
        <v>234</v>
      </c>
      <c r="G216" s="221" t="s">
        <v>132</v>
      </c>
      <c r="H216" s="222">
        <v>18.704999999999998</v>
      </c>
      <c r="I216" s="223"/>
      <c r="J216" s="224">
        <f>ROUND(I216*H216,2)</f>
        <v>0</v>
      </c>
      <c r="K216" s="220" t="s">
        <v>133</v>
      </c>
      <c r="L216" s="44"/>
      <c r="M216" s="225" t="s">
        <v>1</v>
      </c>
      <c r="N216" s="226" t="s">
        <v>45</v>
      </c>
      <c r="O216" s="91"/>
      <c r="P216" s="227">
        <f>O216*H216</f>
        <v>0</v>
      </c>
      <c r="Q216" s="227">
        <v>0</v>
      </c>
      <c r="R216" s="227">
        <f>Q216*H216</f>
        <v>0</v>
      </c>
      <c r="S216" s="227">
        <v>0.068000000000000005</v>
      </c>
      <c r="T216" s="228">
        <f>S216*H216</f>
        <v>1.2719400000000001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134</v>
      </c>
      <c r="AT216" s="229" t="s">
        <v>129</v>
      </c>
      <c r="AU216" s="229" t="s">
        <v>88</v>
      </c>
      <c r="AY216" s="17" t="s">
        <v>126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21</v>
      </c>
      <c r="BK216" s="230">
        <f>ROUND(I216*H216,2)</f>
        <v>0</v>
      </c>
      <c r="BL216" s="17" t="s">
        <v>134</v>
      </c>
      <c r="BM216" s="229" t="s">
        <v>235</v>
      </c>
    </row>
    <row r="217" s="2" customFormat="1">
      <c r="A217" s="38"/>
      <c r="B217" s="39"/>
      <c r="C217" s="40"/>
      <c r="D217" s="231" t="s">
        <v>136</v>
      </c>
      <c r="E217" s="40"/>
      <c r="F217" s="232" t="s">
        <v>236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136</v>
      </c>
      <c r="AU217" s="17" t="s">
        <v>88</v>
      </c>
    </row>
    <row r="218" s="13" customFormat="1">
      <c r="A218" s="13"/>
      <c r="B218" s="236"/>
      <c r="C218" s="237"/>
      <c r="D218" s="231" t="s">
        <v>138</v>
      </c>
      <c r="E218" s="238" t="s">
        <v>1</v>
      </c>
      <c r="F218" s="239" t="s">
        <v>178</v>
      </c>
      <c r="G218" s="237"/>
      <c r="H218" s="238" t="s">
        <v>1</v>
      </c>
      <c r="I218" s="240"/>
      <c r="J218" s="237"/>
      <c r="K218" s="237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138</v>
      </c>
      <c r="AU218" s="245" t="s">
        <v>88</v>
      </c>
      <c r="AV218" s="13" t="s">
        <v>21</v>
      </c>
      <c r="AW218" s="13" t="s">
        <v>36</v>
      </c>
      <c r="AX218" s="13" t="s">
        <v>80</v>
      </c>
      <c r="AY218" s="245" t="s">
        <v>126</v>
      </c>
    </row>
    <row r="219" s="14" customFormat="1">
      <c r="A219" s="14"/>
      <c r="B219" s="246"/>
      <c r="C219" s="247"/>
      <c r="D219" s="231" t="s">
        <v>138</v>
      </c>
      <c r="E219" s="248" t="s">
        <v>1</v>
      </c>
      <c r="F219" s="249" t="s">
        <v>179</v>
      </c>
      <c r="G219" s="247"/>
      <c r="H219" s="250">
        <v>7.5999999999999996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138</v>
      </c>
      <c r="AU219" s="256" t="s">
        <v>88</v>
      </c>
      <c r="AV219" s="14" t="s">
        <v>88</v>
      </c>
      <c r="AW219" s="14" t="s">
        <v>36</v>
      </c>
      <c r="AX219" s="14" t="s">
        <v>80</v>
      </c>
      <c r="AY219" s="256" t="s">
        <v>126</v>
      </c>
    </row>
    <row r="220" s="14" customFormat="1">
      <c r="A220" s="14"/>
      <c r="B220" s="246"/>
      <c r="C220" s="247"/>
      <c r="D220" s="231" t="s">
        <v>138</v>
      </c>
      <c r="E220" s="248" t="s">
        <v>1</v>
      </c>
      <c r="F220" s="249" t="s">
        <v>180</v>
      </c>
      <c r="G220" s="247"/>
      <c r="H220" s="250">
        <v>6.7999999999999998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138</v>
      </c>
      <c r="AU220" s="256" t="s">
        <v>88</v>
      </c>
      <c r="AV220" s="14" t="s">
        <v>88</v>
      </c>
      <c r="AW220" s="14" t="s">
        <v>36</v>
      </c>
      <c r="AX220" s="14" t="s">
        <v>80</v>
      </c>
      <c r="AY220" s="256" t="s">
        <v>126</v>
      </c>
    </row>
    <row r="221" s="14" customFormat="1">
      <c r="A221" s="14"/>
      <c r="B221" s="246"/>
      <c r="C221" s="247"/>
      <c r="D221" s="231" t="s">
        <v>138</v>
      </c>
      <c r="E221" s="248" t="s">
        <v>1</v>
      </c>
      <c r="F221" s="249" t="s">
        <v>181</v>
      </c>
      <c r="G221" s="247"/>
      <c r="H221" s="250">
        <v>3.5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138</v>
      </c>
      <c r="AU221" s="256" t="s">
        <v>88</v>
      </c>
      <c r="AV221" s="14" t="s">
        <v>88</v>
      </c>
      <c r="AW221" s="14" t="s">
        <v>36</v>
      </c>
      <c r="AX221" s="14" t="s">
        <v>80</v>
      </c>
      <c r="AY221" s="256" t="s">
        <v>126</v>
      </c>
    </row>
    <row r="222" s="14" customFormat="1">
      <c r="A222" s="14"/>
      <c r="B222" s="246"/>
      <c r="C222" s="247"/>
      <c r="D222" s="231" t="s">
        <v>138</v>
      </c>
      <c r="E222" s="248" t="s">
        <v>1</v>
      </c>
      <c r="F222" s="249" t="s">
        <v>237</v>
      </c>
      <c r="G222" s="247"/>
      <c r="H222" s="250">
        <v>0.125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138</v>
      </c>
      <c r="AU222" s="256" t="s">
        <v>88</v>
      </c>
      <c r="AV222" s="14" t="s">
        <v>88</v>
      </c>
      <c r="AW222" s="14" t="s">
        <v>36</v>
      </c>
      <c r="AX222" s="14" t="s">
        <v>80</v>
      </c>
      <c r="AY222" s="256" t="s">
        <v>126</v>
      </c>
    </row>
    <row r="223" s="13" customFormat="1">
      <c r="A223" s="13"/>
      <c r="B223" s="236"/>
      <c r="C223" s="237"/>
      <c r="D223" s="231" t="s">
        <v>138</v>
      </c>
      <c r="E223" s="238" t="s">
        <v>1</v>
      </c>
      <c r="F223" s="239" t="s">
        <v>238</v>
      </c>
      <c r="G223" s="237"/>
      <c r="H223" s="238" t="s">
        <v>1</v>
      </c>
      <c r="I223" s="240"/>
      <c r="J223" s="237"/>
      <c r="K223" s="237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138</v>
      </c>
      <c r="AU223" s="245" t="s">
        <v>88</v>
      </c>
      <c r="AV223" s="13" t="s">
        <v>21</v>
      </c>
      <c r="AW223" s="13" t="s">
        <v>36</v>
      </c>
      <c r="AX223" s="13" t="s">
        <v>80</v>
      </c>
      <c r="AY223" s="245" t="s">
        <v>126</v>
      </c>
    </row>
    <row r="224" s="14" customFormat="1">
      <c r="A224" s="14"/>
      <c r="B224" s="246"/>
      <c r="C224" s="247"/>
      <c r="D224" s="231" t="s">
        <v>138</v>
      </c>
      <c r="E224" s="248" t="s">
        <v>1</v>
      </c>
      <c r="F224" s="249" t="s">
        <v>239</v>
      </c>
      <c r="G224" s="247"/>
      <c r="H224" s="250">
        <v>0.17999999999999999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138</v>
      </c>
      <c r="AU224" s="256" t="s">
        <v>88</v>
      </c>
      <c r="AV224" s="14" t="s">
        <v>88</v>
      </c>
      <c r="AW224" s="14" t="s">
        <v>36</v>
      </c>
      <c r="AX224" s="14" t="s">
        <v>80</v>
      </c>
      <c r="AY224" s="256" t="s">
        <v>126</v>
      </c>
    </row>
    <row r="225" s="14" customFormat="1">
      <c r="A225" s="14"/>
      <c r="B225" s="246"/>
      <c r="C225" s="247"/>
      <c r="D225" s="231" t="s">
        <v>138</v>
      </c>
      <c r="E225" s="248" t="s">
        <v>1</v>
      </c>
      <c r="F225" s="249" t="s">
        <v>240</v>
      </c>
      <c r="G225" s="247"/>
      <c r="H225" s="250">
        <v>0.5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138</v>
      </c>
      <c r="AU225" s="256" t="s">
        <v>88</v>
      </c>
      <c r="AV225" s="14" t="s">
        <v>88</v>
      </c>
      <c r="AW225" s="14" t="s">
        <v>36</v>
      </c>
      <c r="AX225" s="14" t="s">
        <v>80</v>
      </c>
      <c r="AY225" s="256" t="s">
        <v>126</v>
      </c>
    </row>
    <row r="226" s="15" customFormat="1">
      <c r="A226" s="15"/>
      <c r="B226" s="257"/>
      <c r="C226" s="258"/>
      <c r="D226" s="231" t="s">
        <v>138</v>
      </c>
      <c r="E226" s="259" t="s">
        <v>1</v>
      </c>
      <c r="F226" s="260" t="s">
        <v>149</v>
      </c>
      <c r="G226" s="258"/>
      <c r="H226" s="261">
        <v>18.704999999999998</v>
      </c>
      <c r="I226" s="262"/>
      <c r="J226" s="258"/>
      <c r="K226" s="258"/>
      <c r="L226" s="263"/>
      <c r="M226" s="264"/>
      <c r="N226" s="265"/>
      <c r="O226" s="265"/>
      <c r="P226" s="265"/>
      <c r="Q226" s="265"/>
      <c r="R226" s="265"/>
      <c r="S226" s="265"/>
      <c r="T226" s="26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7" t="s">
        <v>138</v>
      </c>
      <c r="AU226" s="267" t="s">
        <v>88</v>
      </c>
      <c r="AV226" s="15" t="s">
        <v>134</v>
      </c>
      <c r="AW226" s="15" t="s">
        <v>36</v>
      </c>
      <c r="AX226" s="15" t="s">
        <v>21</v>
      </c>
      <c r="AY226" s="267" t="s">
        <v>126</v>
      </c>
    </row>
    <row r="227" s="12" customFormat="1" ht="22.8" customHeight="1">
      <c r="A227" s="12"/>
      <c r="B227" s="202"/>
      <c r="C227" s="203"/>
      <c r="D227" s="204" t="s">
        <v>79</v>
      </c>
      <c r="E227" s="216" t="s">
        <v>241</v>
      </c>
      <c r="F227" s="216" t="s">
        <v>242</v>
      </c>
      <c r="G227" s="203"/>
      <c r="H227" s="203"/>
      <c r="I227" s="206"/>
      <c r="J227" s="217">
        <f>BK227</f>
        <v>0</v>
      </c>
      <c r="K227" s="203"/>
      <c r="L227" s="208"/>
      <c r="M227" s="209"/>
      <c r="N227" s="210"/>
      <c r="O227" s="210"/>
      <c r="P227" s="211">
        <f>SUM(P228:P233)</f>
        <v>0</v>
      </c>
      <c r="Q227" s="210"/>
      <c r="R227" s="211">
        <f>SUM(R228:R233)</f>
        <v>0</v>
      </c>
      <c r="S227" s="210"/>
      <c r="T227" s="212">
        <f>SUM(T228:T233)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3" t="s">
        <v>21</v>
      </c>
      <c r="AT227" s="214" t="s">
        <v>79</v>
      </c>
      <c r="AU227" s="214" t="s">
        <v>21</v>
      </c>
      <c r="AY227" s="213" t="s">
        <v>126</v>
      </c>
      <c r="BK227" s="215">
        <f>SUM(BK228:BK233)</f>
        <v>0</v>
      </c>
    </row>
    <row r="228" s="2" customFormat="1" ht="24.15" customHeight="1">
      <c r="A228" s="38"/>
      <c r="B228" s="39"/>
      <c r="C228" s="218" t="s">
        <v>8</v>
      </c>
      <c r="D228" s="218" t="s">
        <v>129</v>
      </c>
      <c r="E228" s="219" t="s">
        <v>243</v>
      </c>
      <c r="F228" s="220" t="s">
        <v>244</v>
      </c>
      <c r="G228" s="221" t="s">
        <v>245</v>
      </c>
      <c r="H228" s="222">
        <v>6.476</v>
      </c>
      <c r="I228" s="223"/>
      <c r="J228" s="224">
        <f>ROUND(I228*H228,2)</f>
        <v>0</v>
      </c>
      <c r="K228" s="220" t="s">
        <v>133</v>
      </c>
      <c r="L228" s="44"/>
      <c r="M228" s="225" t="s">
        <v>1</v>
      </c>
      <c r="N228" s="226" t="s">
        <v>45</v>
      </c>
      <c r="O228" s="9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134</v>
      </c>
      <c r="AT228" s="229" t="s">
        <v>129</v>
      </c>
      <c r="AU228" s="229" t="s">
        <v>88</v>
      </c>
      <c r="AY228" s="17" t="s">
        <v>126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21</v>
      </c>
      <c r="BK228" s="230">
        <f>ROUND(I228*H228,2)</f>
        <v>0</v>
      </c>
      <c r="BL228" s="17" t="s">
        <v>134</v>
      </c>
      <c r="BM228" s="229" t="s">
        <v>246</v>
      </c>
    </row>
    <row r="229" s="2" customFormat="1">
      <c r="A229" s="38"/>
      <c r="B229" s="39"/>
      <c r="C229" s="40"/>
      <c r="D229" s="231" t="s">
        <v>136</v>
      </c>
      <c r="E229" s="40"/>
      <c r="F229" s="232" t="s">
        <v>247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136</v>
      </c>
      <c r="AU229" s="17" t="s">
        <v>88</v>
      </c>
    </row>
    <row r="230" s="2" customFormat="1" ht="24.15" customHeight="1">
      <c r="A230" s="38"/>
      <c r="B230" s="39"/>
      <c r="C230" s="218" t="s">
        <v>248</v>
      </c>
      <c r="D230" s="218" t="s">
        <v>129</v>
      </c>
      <c r="E230" s="219" t="s">
        <v>249</v>
      </c>
      <c r="F230" s="220" t="s">
        <v>250</v>
      </c>
      <c r="G230" s="221" t="s">
        <v>245</v>
      </c>
      <c r="H230" s="222">
        <v>6.4669999999999996</v>
      </c>
      <c r="I230" s="223"/>
      <c r="J230" s="224">
        <f>ROUND(I230*H230,2)</f>
        <v>0</v>
      </c>
      <c r="K230" s="220" t="s">
        <v>1</v>
      </c>
      <c r="L230" s="44"/>
      <c r="M230" s="225" t="s">
        <v>1</v>
      </c>
      <c r="N230" s="226" t="s">
        <v>45</v>
      </c>
      <c r="O230" s="91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134</v>
      </c>
      <c r="AT230" s="229" t="s">
        <v>129</v>
      </c>
      <c r="AU230" s="229" t="s">
        <v>88</v>
      </c>
      <c r="AY230" s="17" t="s">
        <v>126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21</v>
      </c>
      <c r="BK230" s="230">
        <f>ROUND(I230*H230,2)</f>
        <v>0</v>
      </c>
      <c r="BL230" s="17" t="s">
        <v>134</v>
      </c>
      <c r="BM230" s="229" t="s">
        <v>251</v>
      </c>
    </row>
    <row r="231" s="2" customFormat="1">
      <c r="A231" s="38"/>
      <c r="B231" s="39"/>
      <c r="C231" s="40"/>
      <c r="D231" s="231" t="s">
        <v>136</v>
      </c>
      <c r="E231" s="40"/>
      <c r="F231" s="232" t="s">
        <v>250</v>
      </c>
      <c r="G231" s="40"/>
      <c r="H231" s="40"/>
      <c r="I231" s="233"/>
      <c r="J231" s="40"/>
      <c r="K231" s="40"/>
      <c r="L231" s="44"/>
      <c r="M231" s="234"/>
      <c r="N231" s="235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136</v>
      </c>
      <c r="AU231" s="17" t="s">
        <v>88</v>
      </c>
    </row>
    <row r="232" s="2" customFormat="1" ht="33" customHeight="1">
      <c r="A232" s="38"/>
      <c r="B232" s="39"/>
      <c r="C232" s="218" t="s">
        <v>252</v>
      </c>
      <c r="D232" s="218" t="s">
        <v>129</v>
      </c>
      <c r="E232" s="219" t="s">
        <v>253</v>
      </c>
      <c r="F232" s="220" t="s">
        <v>254</v>
      </c>
      <c r="G232" s="221" t="s">
        <v>245</v>
      </c>
      <c r="H232" s="222">
        <v>6.4669999999999996</v>
      </c>
      <c r="I232" s="223"/>
      <c r="J232" s="224">
        <f>ROUND(I232*H232,2)</f>
        <v>0</v>
      </c>
      <c r="K232" s="220" t="s">
        <v>133</v>
      </c>
      <c r="L232" s="44"/>
      <c r="M232" s="225" t="s">
        <v>1</v>
      </c>
      <c r="N232" s="226" t="s">
        <v>45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134</v>
      </c>
      <c r="AT232" s="229" t="s">
        <v>129</v>
      </c>
      <c r="AU232" s="229" t="s">
        <v>88</v>
      </c>
      <c r="AY232" s="17" t="s">
        <v>126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21</v>
      </c>
      <c r="BK232" s="230">
        <f>ROUND(I232*H232,2)</f>
        <v>0</v>
      </c>
      <c r="BL232" s="17" t="s">
        <v>134</v>
      </c>
      <c r="BM232" s="229" t="s">
        <v>255</v>
      </c>
    </row>
    <row r="233" s="2" customFormat="1">
      <c r="A233" s="38"/>
      <c r="B233" s="39"/>
      <c r="C233" s="40"/>
      <c r="D233" s="231" t="s">
        <v>136</v>
      </c>
      <c r="E233" s="40"/>
      <c r="F233" s="232" t="s">
        <v>256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136</v>
      </c>
      <c r="AU233" s="17" t="s">
        <v>88</v>
      </c>
    </row>
    <row r="234" s="12" customFormat="1" ht="22.8" customHeight="1">
      <c r="A234" s="12"/>
      <c r="B234" s="202"/>
      <c r="C234" s="203"/>
      <c r="D234" s="204" t="s">
        <v>79</v>
      </c>
      <c r="E234" s="216" t="s">
        <v>257</v>
      </c>
      <c r="F234" s="216" t="s">
        <v>258</v>
      </c>
      <c r="G234" s="203"/>
      <c r="H234" s="203"/>
      <c r="I234" s="206"/>
      <c r="J234" s="217">
        <f>BK234</f>
        <v>0</v>
      </c>
      <c r="K234" s="203"/>
      <c r="L234" s="208"/>
      <c r="M234" s="209"/>
      <c r="N234" s="210"/>
      <c r="O234" s="210"/>
      <c r="P234" s="211">
        <f>SUM(P235:P236)</f>
        <v>0</v>
      </c>
      <c r="Q234" s="210"/>
      <c r="R234" s="211">
        <f>SUM(R235:R236)</f>
        <v>0</v>
      </c>
      <c r="S234" s="210"/>
      <c r="T234" s="212">
        <f>SUM(T235:T236)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3" t="s">
        <v>21</v>
      </c>
      <c r="AT234" s="214" t="s">
        <v>79</v>
      </c>
      <c r="AU234" s="214" t="s">
        <v>21</v>
      </c>
      <c r="AY234" s="213" t="s">
        <v>126</v>
      </c>
      <c r="BK234" s="215">
        <f>SUM(BK235:BK236)</f>
        <v>0</v>
      </c>
    </row>
    <row r="235" s="2" customFormat="1" ht="16.5" customHeight="1">
      <c r="A235" s="38"/>
      <c r="B235" s="39"/>
      <c r="C235" s="218" t="s">
        <v>259</v>
      </c>
      <c r="D235" s="218" t="s">
        <v>129</v>
      </c>
      <c r="E235" s="219" t="s">
        <v>260</v>
      </c>
      <c r="F235" s="220" t="s">
        <v>261</v>
      </c>
      <c r="G235" s="221" t="s">
        <v>245</v>
      </c>
      <c r="H235" s="222">
        <v>1.7490000000000001</v>
      </c>
      <c r="I235" s="223"/>
      <c r="J235" s="224">
        <f>ROUND(I235*H235,2)</f>
        <v>0</v>
      </c>
      <c r="K235" s="220" t="s">
        <v>133</v>
      </c>
      <c r="L235" s="44"/>
      <c r="M235" s="225" t="s">
        <v>1</v>
      </c>
      <c r="N235" s="226" t="s">
        <v>45</v>
      </c>
      <c r="O235" s="91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134</v>
      </c>
      <c r="AT235" s="229" t="s">
        <v>129</v>
      </c>
      <c r="AU235" s="229" t="s">
        <v>88</v>
      </c>
      <c r="AY235" s="17" t="s">
        <v>126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21</v>
      </c>
      <c r="BK235" s="230">
        <f>ROUND(I235*H235,2)</f>
        <v>0</v>
      </c>
      <c r="BL235" s="17" t="s">
        <v>134</v>
      </c>
      <c r="BM235" s="229" t="s">
        <v>262</v>
      </c>
    </row>
    <row r="236" s="2" customFormat="1">
      <c r="A236" s="38"/>
      <c r="B236" s="39"/>
      <c r="C236" s="40"/>
      <c r="D236" s="231" t="s">
        <v>136</v>
      </c>
      <c r="E236" s="40"/>
      <c r="F236" s="232" t="s">
        <v>263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136</v>
      </c>
      <c r="AU236" s="17" t="s">
        <v>88</v>
      </c>
    </row>
    <row r="237" s="12" customFormat="1" ht="25.92" customHeight="1">
      <c r="A237" s="12"/>
      <c r="B237" s="202"/>
      <c r="C237" s="203"/>
      <c r="D237" s="204" t="s">
        <v>79</v>
      </c>
      <c r="E237" s="205" t="s">
        <v>264</v>
      </c>
      <c r="F237" s="205" t="s">
        <v>265</v>
      </c>
      <c r="G237" s="203"/>
      <c r="H237" s="203"/>
      <c r="I237" s="206"/>
      <c r="J237" s="207">
        <f>BK237</f>
        <v>0</v>
      </c>
      <c r="K237" s="203"/>
      <c r="L237" s="208"/>
      <c r="M237" s="209"/>
      <c r="N237" s="210"/>
      <c r="O237" s="210"/>
      <c r="P237" s="211">
        <f>P238+P257+P271+P337+P359</f>
        <v>0</v>
      </c>
      <c r="Q237" s="210"/>
      <c r="R237" s="211">
        <f>R238+R257+R271+R337+R359</f>
        <v>0.43166677599999997</v>
      </c>
      <c r="S237" s="210"/>
      <c r="T237" s="212">
        <f>T238+T257+T271+T337+T359</f>
        <v>0.0295523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3" t="s">
        <v>88</v>
      </c>
      <c r="AT237" s="214" t="s">
        <v>79</v>
      </c>
      <c r="AU237" s="214" t="s">
        <v>80</v>
      </c>
      <c r="AY237" s="213" t="s">
        <v>126</v>
      </c>
      <c r="BK237" s="215">
        <f>BK238+BK257+BK271+BK337+BK359</f>
        <v>0</v>
      </c>
    </row>
    <row r="238" s="12" customFormat="1" ht="22.8" customHeight="1">
      <c r="A238" s="12"/>
      <c r="B238" s="202"/>
      <c r="C238" s="203"/>
      <c r="D238" s="204" t="s">
        <v>79</v>
      </c>
      <c r="E238" s="216" t="s">
        <v>266</v>
      </c>
      <c r="F238" s="216" t="s">
        <v>267</v>
      </c>
      <c r="G238" s="203"/>
      <c r="H238" s="203"/>
      <c r="I238" s="206"/>
      <c r="J238" s="217">
        <f>BK238</f>
        <v>0</v>
      </c>
      <c r="K238" s="203"/>
      <c r="L238" s="208"/>
      <c r="M238" s="209"/>
      <c r="N238" s="210"/>
      <c r="O238" s="210"/>
      <c r="P238" s="211">
        <f>SUM(P239:P256)</f>
        <v>0</v>
      </c>
      <c r="Q238" s="210"/>
      <c r="R238" s="211">
        <f>SUM(R239:R256)</f>
        <v>0</v>
      </c>
      <c r="S238" s="210"/>
      <c r="T238" s="212">
        <f>SUM(T239:T256)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3" t="s">
        <v>88</v>
      </c>
      <c r="AT238" s="214" t="s">
        <v>79</v>
      </c>
      <c r="AU238" s="214" t="s">
        <v>21</v>
      </c>
      <c r="AY238" s="213" t="s">
        <v>126</v>
      </c>
      <c r="BK238" s="215">
        <f>SUM(BK239:BK256)</f>
        <v>0</v>
      </c>
    </row>
    <row r="239" s="2" customFormat="1" ht="16.5" customHeight="1">
      <c r="A239" s="38"/>
      <c r="B239" s="39"/>
      <c r="C239" s="218" t="s">
        <v>268</v>
      </c>
      <c r="D239" s="218" t="s">
        <v>129</v>
      </c>
      <c r="E239" s="219" t="s">
        <v>269</v>
      </c>
      <c r="F239" s="220" t="s">
        <v>270</v>
      </c>
      <c r="G239" s="221" t="s">
        <v>162</v>
      </c>
      <c r="H239" s="222">
        <v>20</v>
      </c>
      <c r="I239" s="223"/>
      <c r="J239" s="224">
        <f>ROUND(I239*H239,2)</f>
        <v>0</v>
      </c>
      <c r="K239" s="220" t="s">
        <v>1</v>
      </c>
      <c r="L239" s="44"/>
      <c r="M239" s="225" t="s">
        <v>1</v>
      </c>
      <c r="N239" s="226" t="s">
        <v>45</v>
      </c>
      <c r="O239" s="91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134</v>
      </c>
      <c r="AT239" s="229" t="s">
        <v>129</v>
      </c>
      <c r="AU239" s="229" t="s">
        <v>88</v>
      </c>
      <c r="AY239" s="17" t="s">
        <v>126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21</v>
      </c>
      <c r="BK239" s="230">
        <f>ROUND(I239*H239,2)</f>
        <v>0</v>
      </c>
      <c r="BL239" s="17" t="s">
        <v>134</v>
      </c>
      <c r="BM239" s="229" t="s">
        <v>271</v>
      </c>
    </row>
    <row r="240" s="2" customFormat="1">
      <c r="A240" s="38"/>
      <c r="B240" s="39"/>
      <c r="C240" s="40"/>
      <c r="D240" s="231" t="s">
        <v>136</v>
      </c>
      <c r="E240" s="40"/>
      <c r="F240" s="232" t="s">
        <v>270</v>
      </c>
      <c r="G240" s="40"/>
      <c r="H240" s="40"/>
      <c r="I240" s="233"/>
      <c r="J240" s="40"/>
      <c r="K240" s="40"/>
      <c r="L240" s="44"/>
      <c r="M240" s="234"/>
      <c r="N240" s="23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136</v>
      </c>
      <c r="AU240" s="17" t="s">
        <v>88</v>
      </c>
    </row>
    <row r="241" s="2" customFormat="1" ht="16.5" customHeight="1">
      <c r="A241" s="38"/>
      <c r="B241" s="39"/>
      <c r="C241" s="218" t="s">
        <v>272</v>
      </c>
      <c r="D241" s="218" t="s">
        <v>129</v>
      </c>
      <c r="E241" s="219" t="s">
        <v>273</v>
      </c>
      <c r="F241" s="220" t="s">
        <v>274</v>
      </c>
      <c r="G241" s="221" t="s">
        <v>275</v>
      </c>
      <c r="H241" s="222">
        <v>2</v>
      </c>
      <c r="I241" s="223"/>
      <c r="J241" s="224">
        <f>ROUND(I241*H241,2)</f>
        <v>0</v>
      </c>
      <c r="K241" s="220" t="s">
        <v>1</v>
      </c>
      <c r="L241" s="44"/>
      <c r="M241" s="225" t="s">
        <v>1</v>
      </c>
      <c r="N241" s="226" t="s">
        <v>45</v>
      </c>
      <c r="O241" s="91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134</v>
      </c>
      <c r="AT241" s="229" t="s">
        <v>129</v>
      </c>
      <c r="AU241" s="229" t="s">
        <v>88</v>
      </c>
      <c r="AY241" s="17" t="s">
        <v>126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21</v>
      </c>
      <c r="BK241" s="230">
        <f>ROUND(I241*H241,2)</f>
        <v>0</v>
      </c>
      <c r="BL241" s="17" t="s">
        <v>134</v>
      </c>
      <c r="BM241" s="229" t="s">
        <v>276</v>
      </c>
    </row>
    <row r="242" s="2" customFormat="1">
      <c r="A242" s="38"/>
      <c r="B242" s="39"/>
      <c r="C242" s="40"/>
      <c r="D242" s="231" t="s">
        <v>136</v>
      </c>
      <c r="E242" s="40"/>
      <c r="F242" s="232" t="s">
        <v>274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136</v>
      </c>
      <c r="AU242" s="17" t="s">
        <v>88</v>
      </c>
    </row>
    <row r="243" s="2" customFormat="1" ht="16.5" customHeight="1">
      <c r="A243" s="38"/>
      <c r="B243" s="39"/>
      <c r="C243" s="218" t="s">
        <v>7</v>
      </c>
      <c r="D243" s="218" t="s">
        <v>129</v>
      </c>
      <c r="E243" s="219" t="s">
        <v>277</v>
      </c>
      <c r="F243" s="220" t="s">
        <v>278</v>
      </c>
      <c r="G243" s="221" t="s">
        <v>275</v>
      </c>
      <c r="H243" s="222">
        <v>1</v>
      </c>
      <c r="I243" s="223"/>
      <c r="J243" s="224">
        <f>ROUND(I243*H243,2)</f>
        <v>0</v>
      </c>
      <c r="K243" s="220" t="s">
        <v>1</v>
      </c>
      <c r="L243" s="44"/>
      <c r="M243" s="225" t="s">
        <v>1</v>
      </c>
      <c r="N243" s="226" t="s">
        <v>45</v>
      </c>
      <c r="O243" s="91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9" t="s">
        <v>134</v>
      </c>
      <c r="AT243" s="229" t="s">
        <v>129</v>
      </c>
      <c r="AU243" s="229" t="s">
        <v>88</v>
      </c>
      <c r="AY243" s="17" t="s">
        <v>126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7" t="s">
        <v>21</v>
      </c>
      <c r="BK243" s="230">
        <f>ROUND(I243*H243,2)</f>
        <v>0</v>
      </c>
      <c r="BL243" s="17" t="s">
        <v>134</v>
      </c>
      <c r="BM243" s="229" t="s">
        <v>279</v>
      </c>
    </row>
    <row r="244" s="2" customFormat="1">
      <c r="A244" s="38"/>
      <c r="B244" s="39"/>
      <c r="C244" s="40"/>
      <c r="D244" s="231" t="s">
        <v>136</v>
      </c>
      <c r="E244" s="40"/>
      <c r="F244" s="232" t="s">
        <v>278</v>
      </c>
      <c r="G244" s="40"/>
      <c r="H244" s="40"/>
      <c r="I244" s="233"/>
      <c r="J244" s="40"/>
      <c r="K244" s="40"/>
      <c r="L244" s="44"/>
      <c r="M244" s="234"/>
      <c r="N244" s="235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136</v>
      </c>
      <c r="AU244" s="17" t="s">
        <v>88</v>
      </c>
    </row>
    <row r="245" s="2" customFormat="1" ht="16.5" customHeight="1">
      <c r="A245" s="38"/>
      <c r="B245" s="39"/>
      <c r="C245" s="218" t="s">
        <v>280</v>
      </c>
      <c r="D245" s="218" t="s">
        <v>129</v>
      </c>
      <c r="E245" s="219" t="s">
        <v>281</v>
      </c>
      <c r="F245" s="220" t="s">
        <v>282</v>
      </c>
      <c r="G245" s="221" t="s">
        <v>275</v>
      </c>
      <c r="H245" s="222">
        <v>1</v>
      </c>
      <c r="I245" s="223"/>
      <c r="J245" s="224">
        <f>ROUND(I245*H245,2)</f>
        <v>0</v>
      </c>
      <c r="K245" s="220" t="s">
        <v>1</v>
      </c>
      <c r="L245" s="44"/>
      <c r="M245" s="225" t="s">
        <v>1</v>
      </c>
      <c r="N245" s="226" t="s">
        <v>45</v>
      </c>
      <c r="O245" s="9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134</v>
      </c>
      <c r="AT245" s="229" t="s">
        <v>129</v>
      </c>
      <c r="AU245" s="229" t="s">
        <v>88</v>
      </c>
      <c r="AY245" s="17" t="s">
        <v>126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21</v>
      </c>
      <c r="BK245" s="230">
        <f>ROUND(I245*H245,2)</f>
        <v>0</v>
      </c>
      <c r="BL245" s="17" t="s">
        <v>134</v>
      </c>
      <c r="BM245" s="229" t="s">
        <v>283</v>
      </c>
    </row>
    <row r="246" s="2" customFormat="1">
      <c r="A246" s="38"/>
      <c r="B246" s="39"/>
      <c r="C246" s="40"/>
      <c r="D246" s="231" t="s">
        <v>136</v>
      </c>
      <c r="E246" s="40"/>
      <c r="F246" s="232" t="s">
        <v>282</v>
      </c>
      <c r="G246" s="40"/>
      <c r="H246" s="40"/>
      <c r="I246" s="233"/>
      <c r="J246" s="40"/>
      <c r="K246" s="40"/>
      <c r="L246" s="44"/>
      <c r="M246" s="234"/>
      <c r="N246" s="23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136</v>
      </c>
      <c r="AU246" s="17" t="s">
        <v>88</v>
      </c>
    </row>
    <row r="247" s="2" customFormat="1" ht="16.5" customHeight="1">
      <c r="A247" s="38"/>
      <c r="B247" s="39"/>
      <c r="C247" s="218" t="s">
        <v>284</v>
      </c>
      <c r="D247" s="218" t="s">
        <v>129</v>
      </c>
      <c r="E247" s="219" t="s">
        <v>285</v>
      </c>
      <c r="F247" s="220" t="s">
        <v>286</v>
      </c>
      <c r="G247" s="221" t="s">
        <v>162</v>
      </c>
      <c r="H247" s="222">
        <v>20</v>
      </c>
      <c r="I247" s="223"/>
      <c r="J247" s="224">
        <f>ROUND(I247*H247,2)</f>
        <v>0</v>
      </c>
      <c r="K247" s="220" t="s">
        <v>1</v>
      </c>
      <c r="L247" s="44"/>
      <c r="M247" s="225" t="s">
        <v>1</v>
      </c>
      <c r="N247" s="226" t="s">
        <v>45</v>
      </c>
      <c r="O247" s="91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134</v>
      </c>
      <c r="AT247" s="229" t="s">
        <v>129</v>
      </c>
      <c r="AU247" s="229" t="s">
        <v>88</v>
      </c>
      <c r="AY247" s="17" t="s">
        <v>126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21</v>
      </c>
      <c r="BK247" s="230">
        <f>ROUND(I247*H247,2)</f>
        <v>0</v>
      </c>
      <c r="BL247" s="17" t="s">
        <v>134</v>
      </c>
      <c r="BM247" s="229" t="s">
        <v>287</v>
      </c>
    </row>
    <row r="248" s="2" customFormat="1">
      <c r="A248" s="38"/>
      <c r="B248" s="39"/>
      <c r="C248" s="40"/>
      <c r="D248" s="231" t="s">
        <v>136</v>
      </c>
      <c r="E248" s="40"/>
      <c r="F248" s="232" t="s">
        <v>286</v>
      </c>
      <c r="G248" s="40"/>
      <c r="H248" s="40"/>
      <c r="I248" s="233"/>
      <c r="J248" s="40"/>
      <c r="K248" s="40"/>
      <c r="L248" s="44"/>
      <c r="M248" s="234"/>
      <c r="N248" s="23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136</v>
      </c>
      <c r="AU248" s="17" t="s">
        <v>88</v>
      </c>
    </row>
    <row r="249" s="2" customFormat="1" ht="16.5" customHeight="1">
      <c r="A249" s="38"/>
      <c r="B249" s="39"/>
      <c r="C249" s="218" t="s">
        <v>288</v>
      </c>
      <c r="D249" s="218" t="s">
        <v>129</v>
      </c>
      <c r="E249" s="219" t="s">
        <v>289</v>
      </c>
      <c r="F249" s="220" t="s">
        <v>290</v>
      </c>
      <c r="G249" s="221" t="s">
        <v>275</v>
      </c>
      <c r="H249" s="222">
        <v>1</v>
      </c>
      <c r="I249" s="223"/>
      <c r="J249" s="224">
        <f>ROUND(I249*H249,2)</f>
        <v>0</v>
      </c>
      <c r="K249" s="220" t="s">
        <v>1</v>
      </c>
      <c r="L249" s="44"/>
      <c r="M249" s="225" t="s">
        <v>1</v>
      </c>
      <c r="N249" s="226" t="s">
        <v>45</v>
      </c>
      <c r="O249" s="91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134</v>
      </c>
      <c r="AT249" s="229" t="s">
        <v>129</v>
      </c>
      <c r="AU249" s="229" t="s">
        <v>88</v>
      </c>
      <c r="AY249" s="17" t="s">
        <v>126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21</v>
      </c>
      <c r="BK249" s="230">
        <f>ROUND(I249*H249,2)</f>
        <v>0</v>
      </c>
      <c r="BL249" s="17" t="s">
        <v>134</v>
      </c>
      <c r="BM249" s="229" t="s">
        <v>291</v>
      </c>
    </row>
    <row r="250" s="2" customFormat="1">
      <c r="A250" s="38"/>
      <c r="B250" s="39"/>
      <c r="C250" s="40"/>
      <c r="D250" s="231" t="s">
        <v>136</v>
      </c>
      <c r="E250" s="40"/>
      <c r="F250" s="232" t="s">
        <v>290</v>
      </c>
      <c r="G250" s="40"/>
      <c r="H250" s="40"/>
      <c r="I250" s="233"/>
      <c r="J250" s="40"/>
      <c r="K250" s="40"/>
      <c r="L250" s="44"/>
      <c r="M250" s="234"/>
      <c r="N250" s="23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136</v>
      </c>
      <c r="AU250" s="17" t="s">
        <v>88</v>
      </c>
    </row>
    <row r="251" s="2" customFormat="1" ht="16.5" customHeight="1">
      <c r="A251" s="38"/>
      <c r="B251" s="39"/>
      <c r="C251" s="218" t="s">
        <v>292</v>
      </c>
      <c r="D251" s="218" t="s">
        <v>129</v>
      </c>
      <c r="E251" s="219" t="s">
        <v>293</v>
      </c>
      <c r="F251" s="220" t="s">
        <v>294</v>
      </c>
      <c r="G251" s="221" t="s">
        <v>275</v>
      </c>
      <c r="H251" s="222">
        <v>1</v>
      </c>
      <c r="I251" s="223"/>
      <c r="J251" s="224">
        <f>ROUND(I251*H251,2)</f>
        <v>0</v>
      </c>
      <c r="K251" s="220" t="s">
        <v>1</v>
      </c>
      <c r="L251" s="44"/>
      <c r="M251" s="225" t="s">
        <v>1</v>
      </c>
      <c r="N251" s="226" t="s">
        <v>45</v>
      </c>
      <c r="O251" s="91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134</v>
      </c>
      <c r="AT251" s="229" t="s">
        <v>129</v>
      </c>
      <c r="AU251" s="229" t="s">
        <v>88</v>
      </c>
      <c r="AY251" s="17" t="s">
        <v>126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21</v>
      </c>
      <c r="BK251" s="230">
        <f>ROUND(I251*H251,2)</f>
        <v>0</v>
      </c>
      <c r="BL251" s="17" t="s">
        <v>134</v>
      </c>
      <c r="BM251" s="229" t="s">
        <v>295</v>
      </c>
    </row>
    <row r="252" s="2" customFormat="1">
      <c r="A252" s="38"/>
      <c r="B252" s="39"/>
      <c r="C252" s="40"/>
      <c r="D252" s="231" t="s">
        <v>136</v>
      </c>
      <c r="E252" s="40"/>
      <c r="F252" s="232" t="s">
        <v>294</v>
      </c>
      <c r="G252" s="40"/>
      <c r="H252" s="40"/>
      <c r="I252" s="233"/>
      <c r="J252" s="40"/>
      <c r="K252" s="40"/>
      <c r="L252" s="44"/>
      <c r="M252" s="234"/>
      <c r="N252" s="235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136</v>
      </c>
      <c r="AU252" s="17" t="s">
        <v>88</v>
      </c>
    </row>
    <row r="253" s="2" customFormat="1" ht="16.5" customHeight="1">
      <c r="A253" s="38"/>
      <c r="B253" s="39"/>
      <c r="C253" s="218" t="s">
        <v>296</v>
      </c>
      <c r="D253" s="218" t="s">
        <v>129</v>
      </c>
      <c r="E253" s="219" t="s">
        <v>297</v>
      </c>
      <c r="F253" s="220" t="s">
        <v>298</v>
      </c>
      <c r="G253" s="221" t="s">
        <v>173</v>
      </c>
      <c r="H253" s="222">
        <v>1</v>
      </c>
      <c r="I253" s="223"/>
      <c r="J253" s="224">
        <f>ROUND(I253*H253,2)</f>
        <v>0</v>
      </c>
      <c r="K253" s="220" t="s">
        <v>1</v>
      </c>
      <c r="L253" s="44"/>
      <c r="M253" s="225" t="s">
        <v>1</v>
      </c>
      <c r="N253" s="226" t="s">
        <v>45</v>
      </c>
      <c r="O253" s="91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134</v>
      </c>
      <c r="AT253" s="229" t="s">
        <v>129</v>
      </c>
      <c r="AU253" s="229" t="s">
        <v>88</v>
      </c>
      <c r="AY253" s="17" t="s">
        <v>126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21</v>
      </c>
      <c r="BK253" s="230">
        <f>ROUND(I253*H253,2)</f>
        <v>0</v>
      </c>
      <c r="BL253" s="17" t="s">
        <v>134</v>
      </c>
      <c r="BM253" s="229" t="s">
        <v>299</v>
      </c>
    </row>
    <row r="254" s="2" customFormat="1">
      <c r="A254" s="38"/>
      <c r="B254" s="39"/>
      <c r="C254" s="40"/>
      <c r="D254" s="231" t="s">
        <v>136</v>
      </c>
      <c r="E254" s="40"/>
      <c r="F254" s="232" t="s">
        <v>298</v>
      </c>
      <c r="G254" s="40"/>
      <c r="H254" s="40"/>
      <c r="I254" s="233"/>
      <c r="J254" s="40"/>
      <c r="K254" s="40"/>
      <c r="L254" s="44"/>
      <c r="M254" s="234"/>
      <c r="N254" s="235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136</v>
      </c>
      <c r="AU254" s="17" t="s">
        <v>88</v>
      </c>
    </row>
    <row r="255" s="2" customFormat="1" ht="16.5" customHeight="1">
      <c r="A255" s="38"/>
      <c r="B255" s="39"/>
      <c r="C255" s="218" t="s">
        <v>300</v>
      </c>
      <c r="D255" s="218" t="s">
        <v>129</v>
      </c>
      <c r="E255" s="219" t="s">
        <v>301</v>
      </c>
      <c r="F255" s="220" t="s">
        <v>302</v>
      </c>
      <c r="G255" s="221" t="s">
        <v>173</v>
      </c>
      <c r="H255" s="222">
        <v>1</v>
      </c>
      <c r="I255" s="223"/>
      <c r="J255" s="224">
        <f>ROUND(I255*H255,2)</f>
        <v>0</v>
      </c>
      <c r="K255" s="220" t="s">
        <v>1</v>
      </c>
      <c r="L255" s="44"/>
      <c r="M255" s="225" t="s">
        <v>1</v>
      </c>
      <c r="N255" s="226" t="s">
        <v>45</v>
      </c>
      <c r="O255" s="91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134</v>
      </c>
      <c r="AT255" s="229" t="s">
        <v>129</v>
      </c>
      <c r="AU255" s="229" t="s">
        <v>88</v>
      </c>
      <c r="AY255" s="17" t="s">
        <v>126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21</v>
      </c>
      <c r="BK255" s="230">
        <f>ROUND(I255*H255,2)</f>
        <v>0</v>
      </c>
      <c r="BL255" s="17" t="s">
        <v>134</v>
      </c>
      <c r="BM255" s="229" t="s">
        <v>303</v>
      </c>
    </row>
    <row r="256" s="2" customFormat="1">
      <c r="A256" s="38"/>
      <c r="B256" s="39"/>
      <c r="C256" s="40"/>
      <c r="D256" s="231" t="s">
        <v>136</v>
      </c>
      <c r="E256" s="40"/>
      <c r="F256" s="232" t="s">
        <v>304</v>
      </c>
      <c r="G256" s="40"/>
      <c r="H256" s="40"/>
      <c r="I256" s="233"/>
      <c r="J256" s="40"/>
      <c r="K256" s="40"/>
      <c r="L256" s="44"/>
      <c r="M256" s="234"/>
      <c r="N256" s="235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136</v>
      </c>
      <c r="AU256" s="17" t="s">
        <v>88</v>
      </c>
    </row>
    <row r="257" s="12" customFormat="1" ht="22.8" customHeight="1">
      <c r="A257" s="12"/>
      <c r="B257" s="202"/>
      <c r="C257" s="203"/>
      <c r="D257" s="204" t="s">
        <v>79</v>
      </c>
      <c r="E257" s="216" t="s">
        <v>305</v>
      </c>
      <c r="F257" s="216" t="s">
        <v>306</v>
      </c>
      <c r="G257" s="203"/>
      <c r="H257" s="203"/>
      <c r="I257" s="206"/>
      <c r="J257" s="217">
        <f>BK257</f>
        <v>0</v>
      </c>
      <c r="K257" s="203"/>
      <c r="L257" s="208"/>
      <c r="M257" s="209"/>
      <c r="N257" s="210"/>
      <c r="O257" s="210"/>
      <c r="P257" s="211">
        <f>SUM(P258:P270)</f>
        <v>0</v>
      </c>
      <c r="Q257" s="210"/>
      <c r="R257" s="211">
        <f>SUM(R258:R270)</f>
        <v>0.0049600000000000009</v>
      </c>
      <c r="S257" s="210"/>
      <c r="T257" s="212">
        <f>SUM(T258:T270)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3" t="s">
        <v>88</v>
      </c>
      <c r="AT257" s="214" t="s">
        <v>79</v>
      </c>
      <c r="AU257" s="214" t="s">
        <v>21</v>
      </c>
      <c r="AY257" s="213" t="s">
        <v>126</v>
      </c>
      <c r="BK257" s="215">
        <f>SUM(BK258:BK270)</f>
        <v>0</v>
      </c>
    </row>
    <row r="258" s="2" customFormat="1" ht="16.5" customHeight="1">
      <c r="A258" s="38"/>
      <c r="B258" s="39"/>
      <c r="C258" s="218" t="s">
        <v>307</v>
      </c>
      <c r="D258" s="218" t="s">
        <v>129</v>
      </c>
      <c r="E258" s="219" t="s">
        <v>308</v>
      </c>
      <c r="F258" s="220" t="s">
        <v>309</v>
      </c>
      <c r="G258" s="221" t="s">
        <v>162</v>
      </c>
      <c r="H258" s="222">
        <v>68.5</v>
      </c>
      <c r="I258" s="223"/>
      <c r="J258" s="224">
        <f>ROUND(I258*H258,2)</f>
        <v>0</v>
      </c>
      <c r="K258" s="220" t="s">
        <v>1</v>
      </c>
      <c r="L258" s="44"/>
      <c r="M258" s="225" t="s">
        <v>1</v>
      </c>
      <c r="N258" s="226" t="s">
        <v>45</v>
      </c>
      <c r="O258" s="91"/>
      <c r="P258" s="227">
        <f>O258*H258</f>
        <v>0</v>
      </c>
      <c r="Q258" s="227">
        <v>4.0000000000000003E-05</v>
      </c>
      <c r="R258" s="227">
        <f>Q258*H258</f>
        <v>0.0027400000000000002</v>
      </c>
      <c r="S258" s="227">
        <v>0</v>
      </c>
      <c r="T258" s="22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9" t="s">
        <v>248</v>
      </c>
      <c r="AT258" s="229" t="s">
        <v>129</v>
      </c>
      <c r="AU258" s="229" t="s">
        <v>88</v>
      </c>
      <c r="AY258" s="17" t="s">
        <v>126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7" t="s">
        <v>21</v>
      </c>
      <c r="BK258" s="230">
        <f>ROUND(I258*H258,2)</f>
        <v>0</v>
      </c>
      <c r="BL258" s="17" t="s">
        <v>248</v>
      </c>
      <c r="BM258" s="229" t="s">
        <v>310</v>
      </c>
    </row>
    <row r="259" s="2" customFormat="1">
      <c r="A259" s="38"/>
      <c r="B259" s="39"/>
      <c r="C259" s="40"/>
      <c r="D259" s="231" t="s">
        <v>136</v>
      </c>
      <c r="E259" s="40"/>
      <c r="F259" s="232" t="s">
        <v>309</v>
      </c>
      <c r="G259" s="40"/>
      <c r="H259" s="40"/>
      <c r="I259" s="233"/>
      <c r="J259" s="40"/>
      <c r="K259" s="40"/>
      <c r="L259" s="44"/>
      <c r="M259" s="234"/>
      <c r="N259" s="235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136</v>
      </c>
      <c r="AU259" s="17" t="s">
        <v>88</v>
      </c>
    </row>
    <row r="260" s="13" customFormat="1">
      <c r="A260" s="13"/>
      <c r="B260" s="236"/>
      <c r="C260" s="237"/>
      <c r="D260" s="231" t="s">
        <v>138</v>
      </c>
      <c r="E260" s="238" t="s">
        <v>1</v>
      </c>
      <c r="F260" s="239" t="s">
        <v>311</v>
      </c>
      <c r="G260" s="237"/>
      <c r="H260" s="238" t="s">
        <v>1</v>
      </c>
      <c r="I260" s="240"/>
      <c r="J260" s="237"/>
      <c r="K260" s="237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138</v>
      </c>
      <c r="AU260" s="245" t="s">
        <v>88</v>
      </c>
      <c r="AV260" s="13" t="s">
        <v>21</v>
      </c>
      <c r="AW260" s="13" t="s">
        <v>36</v>
      </c>
      <c r="AX260" s="13" t="s">
        <v>80</v>
      </c>
      <c r="AY260" s="245" t="s">
        <v>126</v>
      </c>
    </row>
    <row r="261" s="14" customFormat="1">
      <c r="A261" s="14"/>
      <c r="B261" s="246"/>
      <c r="C261" s="247"/>
      <c r="D261" s="231" t="s">
        <v>138</v>
      </c>
      <c r="E261" s="248" t="s">
        <v>1</v>
      </c>
      <c r="F261" s="249" t="s">
        <v>312</v>
      </c>
      <c r="G261" s="247"/>
      <c r="H261" s="250">
        <v>56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138</v>
      </c>
      <c r="AU261" s="256" t="s">
        <v>88</v>
      </c>
      <c r="AV261" s="14" t="s">
        <v>88</v>
      </c>
      <c r="AW261" s="14" t="s">
        <v>36</v>
      </c>
      <c r="AX261" s="14" t="s">
        <v>80</v>
      </c>
      <c r="AY261" s="256" t="s">
        <v>126</v>
      </c>
    </row>
    <row r="262" s="13" customFormat="1">
      <c r="A262" s="13"/>
      <c r="B262" s="236"/>
      <c r="C262" s="237"/>
      <c r="D262" s="231" t="s">
        <v>138</v>
      </c>
      <c r="E262" s="238" t="s">
        <v>1</v>
      </c>
      <c r="F262" s="239" t="s">
        <v>313</v>
      </c>
      <c r="G262" s="237"/>
      <c r="H262" s="238" t="s">
        <v>1</v>
      </c>
      <c r="I262" s="240"/>
      <c r="J262" s="237"/>
      <c r="K262" s="237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138</v>
      </c>
      <c r="AU262" s="245" t="s">
        <v>88</v>
      </c>
      <c r="AV262" s="13" t="s">
        <v>21</v>
      </c>
      <c r="AW262" s="13" t="s">
        <v>36</v>
      </c>
      <c r="AX262" s="13" t="s">
        <v>80</v>
      </c>
      <c r="AY262" s="245" t="s">
        <v>126</v>
      </c>
    </row>
    <row r="263" s="14" customFormat="1">
      <c r="A263" s="14"/>
      <c r="B263" s="246"/>
      <c r="C263" s="247"/>
      <c r="D263" s="231" t="s">
        <v>138</v>
      </c>
      <c r="E263" s="248" t="s">
        <v>1</v>
      </c>
      <c r="F263" s="249" t="s">
        <v>314</v>
      </c>
      <c r="G263" s="247"/>
      <c r="H263" s="250">
        <v>12.5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138</v>
      </c>
      <c r="AU263" s="256" t="s">
        <v>88</v>
      </c>
      <c r="AV263" s="14" t="s">
        <v>88</v>
      </c>
      <c r="AW263" s="14" t="s">
        <v>36</v>
      </c>
      <c r="AX263" s="14" t="s">
        <v>80</v>
      </c>
      <c r="AY263" s="256" t="s">
        <v>126</v>
      </c>
    </row>
    <row r="264" s="15" customFormat="1">
      <c r="A264" s="15"/>
      <c r="B264" s="257"/>
      <c r="C264" s="258"/>
      <c r="D264" s="231" t="s">
        <v>138</v>
      </c>
      <c r="E264" s="259" t="s">
        <v>1</v>
      </c>
      <c r="F264" s="260" t="s">
        <v>149</v>
      </c>
      <c r="G264" s="258"/>
      <c r="H264" s="261">
        <v>68.5</v>
      </c>
      <c r="I264" s="262"/>
      <c r="J264" s="258"/>
      <c r="K264" s="258"/>
      <c r="L264" s="263"/>
      <c r="M264" s="264"/>
      <c r="N264" s="265"/>
      <c r="O264" s="265"/>
      <c r="P264" s="265"/>
      <c r="Q264" s="265"/>
      <c r="R264" s="265"/>
      <c r="S264" s="265"/>
      <c r="T264" s="26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7" t="s">
        <v>138</v>
      </c>
      <c r="AU264" s="267" t="s">
        <v>88</v>
      </c>
      <c r="AV264" s="15" t="s">
        <v>134</v>
      </c>
      <c r="AW264" s="15" t="s">
        <v>36</v>
      </c>
      <c r="AX264" s="15" t="s">
        <v>21</v>
      </c>
      <c r="AY264" s="267" t="s">
        <v>126</v>
      </c>
    </row>
    <row r="265" s="2" customFormat="1" ht="24.15" customHeight="1">
      <c r="A265" s="38"/>
      <c r="B265" s="39"/>
      <c r="C265" s="218" t="s">
        <v>315</v>
      </c>
      <c r="D265" s="218" t="s">
        <v>129</v>
      </c>
      <c r="E265" s="219" t="s">
        <v>316</v>
      </c>
      <c r="F265" s="220" t="s">
        <v>317</v>
      </c>
      <c r="G265" s="221" t="s">
        <v>162</v>
      </c>
      <c r="H265" s="222">
        <v>1</v>
      </c>
      <c r="I265" s="223"/>
      <c r="J265" s="224">
        <f>ROUND(I265*H265,2)</f>
        <v>0</v>
      </c>
      <c r="K265" s="220" t="s">
        <v>133</v>
      </c>
      <c r="L265" s="44"/>
      <c r="M265" s="225" t="s">
        <v>1</v>
      </c>
      <c r="N265" s="226" t="s">
        <v>45</v>
      </c>
      <c r="O265" s="91"/>
      <c r="P265" s="227">
        <f>O265*H265</f>
        <v>0</v>
      </c>
      <c r="Q265" s="227">
        <v>0.0022200000000000002</v>
      </c>
      <c r="R265" s="227">
        <f>Q265*H265</f>
        <v>0.0022200000000000002</v>
      </c>
      <c r="S265" s="227">
        <v>0</v>
      </c>
      <c r="T265" s="22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9" t="s">
        <v>248</v>
      </c>
      <c r="AT265" s="229" t="s">
        <v>129</v>
      </c>
      <c r="AU265" s="229" t="s">
        <v>88</v>
      </c>
      <c r="AY265" s="17" t="s">
        <v>126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7" t="s">
        <v>21</v>
      </c>
      <c r="BK265" s="230">
        <f>ROUND(I265*H265,2)</f>
        <v>0</v>
      </c>
      <c r="BL265" s="17" t="s">
        <v>248</v>
      </c>
      <c r="BM265" s="229" t="s">
        <v>318</v>
      </c>
    </row>
    <row r="266" s="2" customFormat="1">
      <c r="A266" s="38"/>
      <c r="B266" s="39"/>
      <c r="C266" s="40"/>
      <c r="D266" s="231" t="s">
        <v>136</v>
      </c>
      <c r="E266" s="40"/>
      <c r="F266" s="232" t="s">
        <v>319</v>
      </c>
      <c r="G266" s="40"/>
      <c r="H266" s="40"/>
      <c r="I266" s="233"/>
      <c r="J266" s="40"/>
      <c r="K266" s="40"/>
      <c r="L266" s="44"/>
      <c r="M266" s="234"/>
      <c r="N266" s="235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136</v>
      </c>
      <c r="AU266" s="17" t="s">
        <v>88</v>
      </c>
    </row>
    <row r="267" s="13" customFormat="1">
      <c r="A267" s="13"/>
      <c r="B267" s="236"/>
      <c r="C267" s="237"/>
      <c r="D267" s="231" t="s">
        <v>138</v>
      </c>
      <c r="E267" s="238" t="s">
        <v>1</v>
      </c>
      <c r="F267" s="239" t="s">
        <v>320</v>
      </c>
      <c r="G267" s="237"/>
      <c r="H267" s="238" t="s">
        <v>1</v>
      </c>
      <c r="I267" s="240"/>
      <c r="J267" s="237"/>
      <c r="K267" s="237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138</v>
      </c>
      <c r="AU267" s="245" t="s">
        <v>88</v>
      </c>
      <c r="AV267" s="13" t="s">
        <v>21</v>
      </c>
      <c r="AW267" s="13" t="s">
        <v>36</v>
      </c>
      <c r="AX267" s="13" t="s">
        <v>80</v>
      </c>
      <c r="AY267" s="245" t="s">
        <v>126</v>
      </c>
    </row>
    <row r="268" s="14" customFormat="1">
      <c r="A268" s="14"/>
      <c r="B268" s="246"/>
      <c r="C268" s="247"/>
      <c r="D268" s="231" t="s">
        <v>138</v>
      </c>
      <c r="E268" s="248" t="s">
        <v>1</v>
      </c>
      <c r="F268" s="249" t="s">
        <v>321</v>
      </c>
      <c r="G268" s="247"/>
      <c r="H268" s="250">
        <v>1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138</v>
      </c>
      <c r="AU268" s="256" t="s">
        <v>88</v>
      </c>
      <c r="AV268" s="14" t="s">
        <v>88</v>
      </c>
      <c r="AW268" s="14" t="s">
        <v>36</v>
      </c>
      <c r="AX268" s="14" t="s">
        <v>21</v>
      </c>
      <c r="AY268" s="256" t="s">
        <v>126</v>
      </c>
    </row>
    <row r="269" s="2" customFormat="1" ht="24.15" customHeight="1">
      <c r="A269" s="38"/>
      <c r="B269" s="39"/>
      <c r="C269" s="218" t="s">
        <v>322</v>
      </c>
      <c r="D269" s="218" t="s">
        <v>129</v>
      </c>
      <c r="E269" s="219" t="s">
        <v>323</v>
      </c>
      <c r="F269" s="220" t="s">
        <v>324</v>
      </c>
      <c r="G269" s="221" t="s">
        <v>245</v>
      </c>
      <c r="H269" s="222">
        <v>0.0050000000000000001</v>
      </c>
      <c r="I269" s="223"/>
      <c r="J269" s="224">
        <f>ROUND(I269*H269,2)</f>
        <v>0</v>
      </c>
      <c r="K269" s="220" t="s">
        <v>133</v>
      </c>
      <c r="L269" s="44"/>
      <c r="M269" s="225" t="s">
        <v>1</v>
      </c>
      <c r="N269" s="226" t="s">
        <v>45</v>
      </c>
      <c r="O269" s="91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9" t="s">
        <v>248</v>
      </c>
      <c r="AT269" s="229" t="s">
        <v>129</v>
      </c>
      <c r="AU269" s="229" t="s">
        <v>88</v>
      </c>
      <c r="AY269" s="17" t="s">
        <v>126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7" t="s">
        <v>21</v>
      </c>
      <c r="BK269" s="230">
        <f>ROUND(I269*H269,2)</f>
        <v>0</v>
      </c>
      <c r="BL269" s="17" t="s">
        <v>248</v>
      </c>
      <c r="BM269" s="229" t="s">
        <v>325</v>
      </c>
    </row>
    <row r="270" s="2" customFormat="1">
      <c r="A270" s="38"/>
      <c r="B270" s="39"/>
      <c r="C270" s="40"/>
      <c r="D270" s="231" t="s">
        <v>136</v>
      </c>
      <c r="E270" s="40"/>
      <c r="F270" s="232" t="s">
        <v>326</v>
      </c>
      <c r="G270" s="40"/>
      <c r="H270" s="40"/>
      <c r="I270" s="233"/>
      <c r="J270" s="40"/>
      <c r="K270" s="40"/>
      <c r="L270" s="44"/>
      <c r="M270" s="234"/>
      <c r="N270" s="235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136</v>
      </c>
      <c r="AU270" s="17" t="s">
        <v>88</v>
      </c>
    </row>
    <row r="271" s="12" customFormat="1" ht="22.8" customHeight="1">
      <c r="A271" s="12"/>
      <c r="B271" s="202"/>
      <c r="C271" s="203"/>
      <c r="D271" s="204" t="s">
        <v>79</v>
      </c>
      <c r="E271" s="216" t="s">
        <v>327</v>
      </c>
      <c r="F271" s="216" t="s">
        <v>328</v>
      </c>
      <c r="G271" s="203"/>
      <c r="H271" s="203"/>
      <c r="I271" s="206"/>
      <c r="J271" s="217">
        <f>BK271</f>
        <v>0</v>
      </c>
      <c r="K271" s="203"/>
      <c r="L271" s="208"/>
      <c r="M271" s="209"/>
      <c r="N271" s="210"/>
      <c r="O271" s="210"/>
      <c r="P271" s="211">
        <f>SUM(P272:P336)</f>
        <v>0</v>
      </c>
      <c r="Q271" s="210"/>
      <c r="R271" s="211">
        <f>SUM(R272:R336)</f>
        <v>0.23762800000000001</v>
      </c>
      <c r="S271" s="210"/>
      <c r="T271" s="212">
        <f>SUM(T272:T336)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3" t="s">
        <v>88</v>
      </c>
      <c r="AT271" s="214" t="s">
        <v>79</v>
      </c>
      <c r="AU271" s="214" t="s">
        <v>21</v>
      </c>
      <c r="AY271" s="213" t="s">
        <v>126</v>
      </c>
      <c r="BK271" s="215">
        <f>SUM(BK272:BK336)</f>
        <v>0</v>
      </c>
    </row>
    <row r="272" s="2" customFormat="1" ht="33" customHeight="1">
      <c r="A272" s="38"/>
      <c r="B272" s="39"/>
      <c r="C272" s="218" t="s">
        <v>329</v>
      </c>
      <c r="D272" s="218" t="s">
        <v>129</v>
      </c>
      <c r="E272" s="219" t="s">
        <v>330</v>
      </c>
      <c r="F272" s="220" t="s">
        <v>331</v>
      </c>
      <c r="G272" s="221" t="s">
        <v>332</v>
      </c>
      <c r="H272" s="222">
        <v>32</v>
      </c>
      <c r="I272" s="223"/>
      <c r="J272" s="224">
        <f>ROUND(I272*H272,2)</f>
        <v>0</v>
      </c>
      <c r="K272" s="220" t="s">
        <v>1</v>
      </c>
      <c r="L272" s="44"/>
      <c r="M272" s="225" t="s">
        <v>1</v>
      </c>
      <c r="N272" s="226" t="s">
        <v>45</v>
      </c>
      <c r="O272" s="91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248</v>
      </c>
      <c r="AT272" s="229" t="s">
        <v>129</v>
      </c>
      <c r="AU272" s="229" t="s">
        <v>88</v>
      </c>
      <c r="AY272" s="17" t="s">
        <v>126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21</v>
      </c>
      <c r="BK272" s="230">
        <f>ROUND(I272*H272,2)</f>
        <v>0</v>
      </c>
      <c r="BL272" s="17" t="s">
        <v>248</v>
      </c>
      <c r="BM272" s="229" t="s">
        <v>333</v>
      </c>
    </row>
    <row r="273" s="2" customFormat="1">
      <c r="A273" s="38"/>
      <c r="B273" s="39"/>
      <c r="C273" s="40"/>
      <c r="D273" s="231" t="s">
        <v>136</v>
      </c>
      <c r="E273" s="40"/>
      <c r="F273" s="232" t="s">
        <v>334</v>
      </c>
      <c r="G273" s="40"/>
      <c r="H273" s="40"/>
      <c r="I273" s="233"/>
      <c r="J273" s="40"/>
      <c r="K273" s="40"/>
      <c r="L273" s="44"/>
      <c r="M273" s="234"/>
      <c r="N273" s="23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136</v>
      </c>
      <c r="AU273" s="17" t="s">
        <v>88</v>
      </c>
    </row>
    <row r="274" s="2" customFormat="1">
      <c r="A274" s="38"/>
      <c r="B274" s="39"/>
      <c r="C274" s="40"/>
      <c r="D274" s="231" t="s">
        <v>220</v>
      </c>
      <c r="E274" s="40"/>
      <c r="F274" s="268" t="s">
        <v>335</v>
      </c>
      <c r="G274" s="40"/>
      <c r="H274" s="40"/>
      <c r="I274" s="233"/>
      <c r="J274" s="40"/>
      <c r="K274" s="40"/>
      <c r="L274" s="44"/>
      <c r="M274" s="234"/>
      <c r="N274" s="235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220</v>
      </c>
      <c r="AU274" s="17" t="s">
        <v>88</v>
      </c>
    </row>
    <row r="275" s="2" customFormat="1" ht="33" customHeight="1">
      <c r="A275" s="38"/>
      <c r="B275" s="39"/>
      <c r="C275" s="218" t="s">
        <v>336</v>
      </c>
      <c r="D275" s="218" t="s">
        <v>129</v>
      </c>
      <c r="E275" s="219" t="s">
        <v>337</v>
      </c>
      <c r="F275" s="220" t="s">
        <v>338</v>
      </c>
      <c r="G275" s="221" t="s">
        <v>332</v>
      </c>
      <c r="H275" s="222">
        <v>10</v>
      </c>
      <c r="I275" s="223"/>
      <c r="J275" s="224">
        <f>ROUND(I275*H275,2)</f>
        <v>0</v>
      </c>
      <c r="K275" s="220" t="s">
        <v>1</v>
      </c>
      <c r="L275" s="44"/>
      <c r="M275" s="225" t="s">
        <v>1</v>
      </c>
      <c r="N275" s="226" t="s">
        <v>45</v>
      </c>
      <c r="O275" s="91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248</v>
      </c>
      <c r="AT275" s="229" t="s">
        <v>129</v>
      </c>
      <c r="AU275" s="229" t="s">
        <v>88</v>
      </c>
      <c r="AY275" s="17" t="s">
        <v>126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21</v>
      </c>
      <c r="BK275" s="230">
        <f>ROUND(I275*H275,2)</f>
        <v>0</v>
      </c>
      <c r="BL275" s="17" t="s">
        <v>248</v>
      </c>
      <c r="BM275" s="229" t="s">
        <v>339</v>
      </c>
    </row>
    <row r="276" s="2" customFormat="1">
      <c r="A276" s="38"/>
      <c r="B276" s="39"/>
      <c r="C276" s="40"/>
      <c r="D276" s="231" t="s">
        <v>136</v>
      </c>
      <c r="E276" s="40"/>
      <c r="F276" s="232" t="s">
        <v>338</v>
      </c>
      <c r="G276" s="40"/>
      <c r="H276" s="40"/>
      <c r="I276" s="233"/>
      <c r="J276" s="40"/>
      <c r="K276" s="40"/>
      <c r="L276" s="44"/>
      <c r="M276" s="234"/>
      <c r="N276" s="235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136</v>
      </c>
      <c r="AU276" s="17" t="s">
        <v>88</v>
      </c>
    </row>
    <row r="277" s="2" customFormat="1">
      <c r="A277" s="38"/>
      <c r="B277" s="39"/>
      <c r="C277" s="40"/>
      <c r="D277" s="231" t="s">
        <v>220</v>
      </c>
      <c r="E277" s="40"/>
      <c r="F277" s="268" t="s">
        <v>335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220</v>
      </c>
      <c r="AU277" s="17" t="s">
        <v>88</v>
      </c>
    </row>
    <row r="278" s="2" customFormat="1" ht="33" customHeight="1">
      <c r="A278" s="38"/>
      <c r="B278" s="39"/>
      <c r="C278" s="218" t="s">
        <v>340</v>
      </c>
      <c r="D278" s="218" t="s">
        <v>129</v>
      </c>
      <c r="E278" s="219" t="s">
        <v>341</v>
      </c>
      <c r="F278" s="220" t="s">
        <v>342</v>
      </c>
      <c r="G278" s="221" t="s">
        <v>332</v>
      </c>
      <c r="H278" s="222">
        <v>2</v>
      </c>
      <c r="I278" s="223"/>
      <c r="J278" s="224">
        <f>ROUND(I278*H278,2)</f>
        <v>0</v>
      </c>
      <c r="K278" s="220" t="s">
        <v>1</v>
      </c>
      <c r="L278" s="44"/>
      <c r="M278" s="225" t="s">
        <v>1</v>
      </c>
      <c r="N278" s="226" t="s">
        <v>45</v>
      </c>
      <c r="O278" s="91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248</v>
      </c>
      <c r="AT278" s="229" t="s">
        <v>129</v>
      </c>
      <c r="AU278" s="229" t="s">
        <v>88</v>
      </c>
      <c r="AY278" s="17" t="s">
        <v>126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21</v>
      </c>
      <c r="BK278" s="230">
        <f>ROUND(I278*H278,2)</f>
        <v>0</v>
      </c>
      <c r="BL278" s="17" t="s">
        <v>248</v>
      </c>
      <c r="BM278" s="229" t="s">
        <v>343</v>
      </c>
    </row>
    <row r="279" s="2" customFormat="1">
      <c r="A279" s="38"/>
      <c r="B279" s="39"/>
      <c r="C279" s="40"/>
      <c r="D279" s="231" t="s">
        <v>136</v>
      </c>
      <c r="E279" s="40"/>
      <c r="F279" s="232" t="s">
        <v>342</v>
      </c>
      <c r="G279" s="40"/>
      <c r="H279" s="40"/>
      <c r="I279" s="233"/>
      <c r="J279" s="40"/>
      <c r="K279" s="40"/>
      <c r="L279" s="44"/>
      <c r="M279" s="234"/>
      <c r="N279" s="235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136</v>
      </c>
      <c r="AU279" s="17" t="s">
        <v>88</v>
      </c>
    </row>
    <row r="280" s="2" customFormat="1">
      <c r="A280" s="38"/>
      <c r="B280" s="39"/>
      <c r="C280" s="40"/>
      <c r="D280" s="231" t="s">
        <v>220</v>
      </c>
      <c r="E280" s="40"/>
      <c r="F280" s="268" t="s">
        <v>335</v>
      </c>
      <c r="G280" s="40"/>
      <c r="H280" s="40"/>
      <c r="I280" s="233"/>
      <c r="J280" s="40"/>
      <c r="K280" s="40"/>
      <c r="L280" s="44"/>
      <c r="M280" s="234"/>
      <c r="N280" s="23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220</v>
      </c>
      <c r="AU280" s="17" t="s">
        <v>88</v>
      </c>
    </row>
    <row r="281" s="2" customFormat="1" ht="33" customHeight="1">
      <c r="A281" s="38"/>
      <c r="B281" s="39"/>
      <c r="C281" s="218" t="s">
        <v>344</v>
      </c>
      <c r="D281" s="218" t="s">
        <v>129</v>
      </c>
      <c r="E281" s="219" t="s">
        <v>345</v>
      </c>
      <c r="F281" s="220" t="s">
        <v>346</v>
      </c>
      <c r="G281" s="221" t="s">
        <v>332</v>
      </c>
      <c r="H281" s="222">
        <v>1</v>
      </c>
      <c r="I281" s="223"/>
      <c r="J281" s="224">
        <f>ROUND(I281*H281,2)</f>
        <v>0</v>
      </c>
      <c r="K281" s="220" t="s">
        <v>1</v>
      </c>
      <c r="L281" s="44"/>
      <c r="M281" s="225" t="s">
        <v>1</v>
      </c>
      <c r="N281" s="226" t="s">
        <v>45</v>
      </c>
      <c r="O281" s="91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248</v>
      </c>
      <c r="AT281" s="229" t="s">
        <v>129</v>
      </c>
      <c r="AU281" s="229" t="s">
        <v>88</v>
      </c>
      <c r="AY281" s="17" t="s">
        <v>126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21</v>
      </c>
      <c r="BK281" s="230">
        <f>ROUND(I281*H281,2)</f>
        <v>0</v>
      </c>
      <c r="BL281" s="17" t="s">
        <v>248</v>
      </c>
      <c r="BM281" s="229" t="s">
        <v>347</v>
      </c>
    </row>
    <row r="282" s="2" customFormat="1">
      <c r="A282" s="38"/>
      <c r="B282" s="39"/>
      <c r="C282" s="40"/>
      <c r="D282" s="231" t="s">
        <v>136</v>
      </c>
      <c r="E282" s="40"/>
      <c r="F282" s="232" t="s">
        <v>346</v>
      </c>
      <c r="G282" s="40"/>
      <c r="H282" s="40"/>
      <c r="I282" s="233"/>
      <c r="J282" s="40"/>
      <c r="K282" s="40"/>
      <c r="L282" s="44"/>
      <c r="M282" s="234"/>
      <c r="N282" s="235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136</v>
      </c>
      <c r="AU282" s="17" t="s">
        <v>88</v>
      </c>
    </row>
    <row r="283" s="2" customFormat="1">
      <c r="A283" s="38"/>
      <c r="B283" s="39"/>
      <c r="C283" s="40"/>
      <c r="D283" s="231" t="s">
        <v>220</v>
      </c>
      <c r="E283" s="40"/>
      <c r="F283" s="268" t="s">
        <v>335</v>
      </c>
      <c r="G283" s="40"/>
      <c r="H283" s="40"/>
      <c r="I283" s="233"/>
      <c r="J283" s="40"/>
      <c r="K283" s="40"/>
      <c r="L283" s="44"/>
      <c r="M283" s="234"/>
      <c r="N283" s="235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220</v>
      </c>
      <c r="AU283" s="17" t="s">
        <v>88</v>
      </c>
    </row>
    <row r="284" s="2" customFormat="1" ht="24.15" customHeight="1">
      <c r="A284" s="38"/>
      <c r="B284" s="39"/>
      <c r="C284" s="218" t="s">
        <v>348</v>
      </c>
      <c r="D284" s="218" t="s">
        <v>129</v>
      </c>
      <c r="E284" s="219" t="s">
        <v>349</v>
      </c>
      <c r="F284" s="220" t="s">
        <v>350</v>
      </c>
      <c r="G284" s="221" t="s">
        <v>162</v>
      </c>
      <c r="H284" s="222">
        <v>356.80000000000001</v>
      </c>
      <c r="I284" s="223"/>
      <c r="J284" s="224">
        <f>ROUND(I284*H284,2)</f>
        <v>0</v>
      </c>
      <c r="K284" s="220" t="s">
        <v>133</v>
      </c>
      <c r="L284" s="44"/>
      <c r="M284" s="225" t="s">
        <v>1</v>
      </c>
      <c r="N284" s="226" t="s">
        <v>45</v>
      </c>
      <c r="O284" s="91"/>
      <c r="P284" s="227">
        <f>O284*H284</f>
        <v>0</v>
      </c>
      <c r="Q284" s="227">
        <v>0.00027999999999999998</v>
      </c>
      <c r="R284" s="227">
        <f>Q284*H284</f>
        <v>0.099903999999999993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248</v>
      </c>
      <c r="AT284" s="229" t="s">
        <v>129</v>
      </c>
      <c r="AU284" s="229" t="s">
        <v>88</v>
      </c>
      <c r="AY284" s="17" t="s">
        <v>126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21</v>
      </c>
      <c r="BK284" s="230">
        <f>ROUND(I284*H284,2)</f>
        <v>0</v>
      </c>
      <c r="BL284" s="17" t="s">
        <v>248</v>
      </c>
      <c r="BM284" s="229" t="s">
        <v>351</v>
      </c>
    </row>
    <row r="285" s="2" customFormat="1">
      <c r="A285" s="38"/>
      <c r="B285" s="39"/>
      <c r="C285" s="40"/>
      <c r="D285" s="231" t="s">
        <v>136</v>
      </c>
      <c r="E285" s="40"/>
      <c r="F285" s="232" t="s">
        <v>352</v>
      </c>
      <c r="G285" s="40"/>
      <c r="H285" s="40"/>
      <c r="I285" s="233"/>
      <c r="J285" s="40"/>
      <c r="K285" s="40"/>
      <c r="L285" s="44"/>
      <c r="M285" s="234"/>
      <c r="N285" s="235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136</v>
      </c>
      <c r="AU285" s="17" t="s">
        <v>88</v>
      </c>
    </row>
    <row r="286" s="13" customFormat="1">
      <c r="A286" s="13"/>
      <c r="B286" s="236"/>
      <c r="C286" s="237"/>
      <c r="D286" s="231" t="s">
        <v>138</v>
      </c>
      <c r="E286" s="238" t="s">
        <v>1</v>
      </c>
      <c r="F286" s="239" t="s">
        <v>353</v>
      </c>
      <c r="G286" s="237"/>
      <c r="H286" s="238" t="s">
        <v>1</v>
      </c>
      <c r="I286" s="240"/>
      <c r="J286" s="237"/>
      <c r="K286" s="237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138</v>
      </c>
      <c r="AU286" s="245" t="s">
        <v>88</v>
      </c>
      <c r="AV286" s="13" t="s">
        <v>21</v>
      </c>
      <c r="AW286" s="13" t="s">
        <v>36</v>
      </c>
      <c r="AX286" s="13" t="s">
        <v>80</v>
      </c>
      <c r="AY286" s="245" t="s">
        <v>126</v>
      </c>
    </row>
    <row r="287" s="14" customFormat="1">
      <c r="A287" s="14"/>
      <c r="B287" s="246"/>
      <c r="C287" s="247"/>
      <c r="D287" s="231" t="s">
        <v>138</v>
      </c>
      <c r="E287" s="248" t="s">
        <v>1</v>
      </c>
      <c r="F287" s="249" t="s">
        <v>354</v>
      </c>
      <c r="G287" s="247"/>
      <c r="H287" s="250">
        <v>275.19999999999999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138</v>
      </c>
      <c r="AU287" s="256" t="s">
        <v>88</v>
      </c>
      <c r="AV287" s="14" t="s">
        <v>88</v>
      </c>
      <c r="AW287" s="14" t="s">
        <v>36</v>
      </c>
      <c r="AX287" s="14" t="s">
        <v>80</v>
      </c>
      <c r="AY287" s="256" t="s">
        <v>126</v>
      </c>
    </row>
    <row r="288" s="13" customFormat="1">
      <c r="A288" s="13"/>
      <c r="B288" s="236"/>
      <c r="C288" s="237"/>
      <c r="D288" s="231" t="s">
        <v>138</v>
      </c>
      <c r="E288" s="238" t="s">
        <v>1</v>
      </c>
      <c r="F288" s="239" t="s">
        <v>141</v>
      </c>
      <c r="G288" s="237"/>
      <c r="H288" s="238" t="s">
        <v>1</v>
      </c>
      <c r="I288" s="240"/>
      <c r="J288" s="237"/>
      <c r="K288" s="237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138</v>
      </c>
      <c r="AU288" s="245" t="s">
        <v>88</v>
      </c>
      <c r="AV288" s="13" t="s">
        <v>21</v>
      </c>
      <c r="AW288" s="13" t="s">
        <v>36</v>
      </c>
      <c r="AX288" s="13" t="s">
        <v>80</v>
      </c>
      <c r="AY288" s="245" t="s">
        <v>126</v>
      </c>
    </row>
    <row r="289" s="14" customFormat="1">
      <c r="A289" s="14"/>
      <c r="B289" s="246"/>
      <c r="C289" s="247"/>
      <c r="D289" s="231" t="s">
        <v>138</v>
      </c>
      <c r="E289" s="248" t="s">
        <v>1</v>
      </c>
      <c r="F289" s="249" t="s">
        <v>355</v>
      </c>
      <c r="G289" s="247"/>
      <c r="H289" s="250">
        <v>66</v>
      </c>
      <c r="I289" s="251"/>
      <c r="J289" s="247"/>
      <c r="K289" s="247"/>
      <c r="L289" s="252"/>
      <c r="M289" s="253"/>
      <c r="N289" s="254"/>
      <c r="O289" s="254"/>
      <c r="P289" s="254"/>
      <c r="Q289" s="254"/>
      <c r="R289" s="254"/>
      <c r="S289" s="254"/>
      <c r="T289" s="25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6" t="s">
        <v>138</v>
      </c>
      <c r="AU289" s="256" t="s">
        <v>88</v>
      </c>
      <c r="AV289" s="14" t="s">
        <v>88</v>
      </c>
      <c r="AW289" s="14" t="s">
        <v>36</v>
      </c>
      <c r="AX289" s="14" t="s">
        <v>80</v>
      </c>
      <c r="AY289" s="256" t="s">
        <v>126</v>
      </c>
    </row>
    <row r="290" s="13" customFormat="1">
      <c r="A290" s="13"/>
      <c r="B290" s="236"/>
      <c r="C290" s="237"/>
      <c r="D290" s="231" t="s">
        <v>138</v>
      </c>
      <c r="E290" s="238" t="s">
        <v>1</v>
      </c>
      <c r="F290" s="239" t="s">
        <v>143</v>
      </c>
      <c r="G290" s="237"/>
      <c r="H290" s="238" t="s">
        <v>1</v>
      </c>
      <c r="I290" s="240"/>
      <c r="J290" s="237"/>
      <c r="K290" s="237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138</v>
      </c>
      <c r="AU290" s="245" t="s">
        <v>88</v>
      </c>
      <c r="AV290" s="13" t="s">
        <v>21</v>
      </c>
      <c r="AW290" s="13" t="s">
        <v>36</v>
      </c>
      <c r="AX290" s="13" t="s">
        <v>80</v>
      </c>
      <c r="AY290" s="245" t="s">
        <v>126</v>
      </c>
    </row>
    <row r="291" s="14" customFormat="1">
      <c r="A291" s="14"/>
      <c r="B291" s="246"/>
      <c r="C291" s="247"/>
      <c r="D291" s="231" t="s">
        <v>138</v>
      </c>
      <c r="E291" s="248" t="s">
        <v>1</v>
      </c>
      <c r="F291" s="249" t="s">
        <v>356</v>
      </c>
      <c r="G291" s="247"/>
      <c r="H291" s="250">
        <v>7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138</v>
      </c>
      <c r="AU291" s="256" t="s">
        <v>88</v>
      </c>
      <c r="AV291" s="14" t="s">
        <v>88</v>
      </c>
      <c r="AW291" s="14" t="s">
        <v>36</v>
      </c>
      <c r="AX291" s="14" t="s">
        <v>80</v>
      </c>
      <c r="AY291" s="256" t="s">
        <v>126</v>
      </c>
    </row>
    <row r="292" s="13" customFormat="1">
      <c r="A292" s="13"/>
      <c r="B292" s="236"/>
      <c r="C292" s="237"/>
      <c r="D292" s="231" t="s">
        <v>138</v>
      </c>
      <c r="E292" s="238" t="s">
        <v>1</v>
      </c>
      <c r="F292" s="239" t="s">
        <v>145</v>
      </c>
      <c r="G292" s="237"/>
      <c r="H292" s="238" t="s">
        <v>1</v>
      </c>
      <c r="I292" s="240"/>
      <c r="J292" s="237"/>
      <c r="K292" s="237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138</v>
      </c>
      <c r="AU292" s="245" t="s">
        <v>88</v>
      </c>
      <c r="AV292" s="13" t="s">
        <v>21</v>
      </c>
      <c r="AW292" s="13" t="s">
        <v>36</v>
      </c>
      <c r="AX292" s="13" t="s">
        <v>80</v>
      </c>
      <c r="AY292" s="245" t="s">
        <v>126</v>
      </c>
    </row>
    <row r="293" s="14" customFormat="1">
      <c r="A293" s="14"/>
      <c r="B293" s="246"/>
      <c r="C293" s="247"/>
      <c r="D293" s="231" t="s">
        <v>138</v>
      </c>
      <c r="E293" s="248" t="s">
        <v>1</v>
      </c>
      <c r="F293" s="249" t="s">
        <v>357</v>
      </c>
      <c r="G293" s="247"/>
      <c r="H293" s="250">
        <v>8.5999999999999996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138</v>
      </c>
      <c r="AU293" s="256" t="s">
        <v>88</v>
      </c>
      <c r="AV293" s="14" t="s">
        <v>88</v>
      </c>
      <c r="AW293" s="14" t="s">
        <v>36</v>
      </c>
      <c r="AX293" s="14" t="s">
        <v>80</v>
      </c>
      <c r="AY293" s="256" t="s">
        <v>126</v>
      </c>
    </row>
    <row r="294" s="15" customFormat="1">
      <c r="A294" s="15"/>
      <c r="B294" s="257"/>
      <c r="C294" s="258"/>
      <c r="D294" s="231" t="s">
        <v>138</v>
      </c>
      <c r="E294" s="259" t="s">
        <v>1</v>
      </c>
      <c r="F294" s="260" t="s">
        <v>149</v>
      </c>
      <c r="G294" s="258"/>
      <c r="H294" s="261">
        <v>356.80000000000001</v>
      </c>
      <c r="I294" s="262"/>
      <c r="J294" s="258"/>
      <c r="K294" s="258"/>
      <c r="L294" s="263"/>
      <c r="M294" s="264"/>
      <c r="N294" s="265"/>
      <c r="O294" s="265"/>
      <c r="P294" s="265"/>
      <c r="Q294" s="265"/>
      <c r="R294" s="265"/>
      <c r="S294" s="265"/>
      <c r="T294" s="26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7" t="s">
        <v>138</v>
      </c>
      <c r="AU294" s="267" t="s">
        <v>88</v>
      </c>
      <c r="AV294" s="15" t="s">
        <v>134</v>
      </c>
      <c r="AW294" s="15" t="s">
        <v>36</v>
      </c>
      <c r="AX294" s="15" t="s">
        <v>21</v>
      </c>
      <c r="AY294" s="267" t="s">
        <v>126</v>
      </c>
    </row>
    <row r="295" s="2" customFormat="1" ht="24.15" customHeight="1">
      <c r="A295" s="38"/>
      <c r="B295" s="39"/>
      <c r="C295" s="218" t="s">
        <v>358</v>
      </c>
      <c r="D295" s="218" t="s">
        <v>129</v>
      </c>
      <c r="E295" s="219" t="s">
        <v>359</v>
      </c>
      <c r="F295" s="220" t="s">
        <v>360</v>
      </c>
      <c r="G295" s="221" t="s">
        <v>132</v>
      </c>
      <c r="H295" s="222">
        <v>169.67500000000001</v>
      </c>
      <c r="I295" s="223"/>
      <c r="J295" s="224">
        <f>ROUND(I295*H295,2)</f>
        <v>0</v>
      </c>
      <c r="K295" s="220" t="s">
        <v>1</v>
      </c>
      <c r="L295" s="44"/>
      <c r="M295" s="225" t="s">
        <v>1</v>
      </c>
      <c r="N295" s="226" t="s">
        <v>45</v>
      </c>
      <c r="O295" s="91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248</v>
      </c>
      <c r="AT295" s="229" t="s">
        <v>129</v>
      </c>
      <c r="AU295" s="229" t="s">
        <v>88</v>
      </c>
      <c r="AY295" s="17" t="s">
        <v>126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21</v>
      </c>
      <c r="BK295" s="230">
        <f>ROUND(I295*H295,2)</f>
        <v>0</v>
      </c>
      <c r="BL295" s="17" t="s">
        <v>248</v>
      </c>
      <c r="BM295" s="229" t="s">
        <v>361</v>
      </c>
    </row>
    <row r="296" s="2" customFormat="1">
      <c r="A296" s="38"/>
      <c r="B296" s="39"/>
      <c r="C296" s="40"/>
      <c r="D296" s="231" t="s">
        <v>136</v>
      </c>
      <c r="E296" s="40"/>
      <c r="F296" s="232" t="s">
        <v>360</v>
      </c>
      <c r="G296" s="40"/>
      <c r="H296" s="40"/>
      <c r="I296" s="233"/>
      <c r="J296" s="40"/>
      <c r="K296" s="40"/>
      <c r="L296" s="44"/>
      <c r="M296" s="234"/>
      <c r="N296" s="235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136</v>
      </c>
      <c r="AU296" s="17" t="s">
        <v>88</v>
      </c>
    </row>
    <row r="297" s="13" customFormat="1">
      <c r="A297" s="13"/>
      <c r="B297" s="236"/>
      <c r="C297" s="237"/>
      <c r="D297" s="231" t="s">
        <v>138</v>
      </c>
      <c r="E297" s="238" t="s">
        <v>1</v>
      </c>
      <c r="F297" s="239" t="s">
        <v>222</v>
      </c>
      <c r="G297" s="237"/>
      <c r="H297" s="238" t="s">
        <v>1</v>
      </c>
      <c r="I297" s="240"/>
      <c r="J297" s="237"/>
      <c r="K297" s="237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138</v>
      </c>
      <c r="AU297" s="245" t="s">
        <v>88</v>
      </c>
      <c r="AV297" s="13" t="s">
        <v>21</v>
      </c>
      <c r="AW297" s="13" t="s">
        <v>36</v>
      </c>
      <c r="AX297" s="13" t="s">
        <v>80</v>
      </c>
      <c r="AY297" s="245" t="s">
        <v>126</v>
      </c>
    </row>
    <row r="298" s="14" customFormat="1">
      <c r="A298" s="14"/>
      <c r="B298" s="246"/>
      <c r="C298" s="247"/>
      <c r="D298" s="231" t="s">
        <v>138</v>
      </c>
      <c r="E298" s="248" t="s">
        <v>1</v>
      </c>
      <c r="F298" s="249" t="s">
        <v>362</v>
      </c>
      <c r="G298" s="247"/>
      <c r="H298" s="250">
        <v>142.80000000000001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138</v>
      </c>
      <c r="AU298" s="256" t="s">
        <v>88</v>
      </c>
      <c r="AV298" s="14" t="s">
        <v>88</v>
      </c>
      <c r="AW298" s="14" t="s">
        <v>36</v>
      </c>
      <c r="AX298" s="14" t="s">
        <v>80</v>
      </c>
      <c r="AY298" s="256" t="s">
        <v>126</v>
      </c>
    </row>
    <row r="299" s="13" customFormat="1">
      <c r="A299" s="13"/>
      <c r="B299" s="236"/>
      <c r="C299" s="237"/>
      <c r="D299" s="231" t="s">
        <v>138</v>
      </c>
      <c r="E299" s="238" t="s">
        <v>1</v>
      </c>
      <c r="F299" s="239" t="s">
        <v>141</v>
      </c>
      <c r="G299" s="237"/>
      <c r="H299" s="238" t="s">
        <v>1</v>
      </c>
      <c r="I299" s="240"/>
      <c r="J299" s="237"/>
      <c r="K299" s="237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138</v>
      </c>
      <c r="AU299" s="245" t="s">
        <v>88</v>
      </c>
      <c r="AV299" s="13" t="s">
        <v>21</v>
      </c>
      <c r="AW299" s="13" t="s">
        <v>36</v>
      </c>
      <c r="AX299" s="13" t="s">
        <v>80</v>
      </c>
      <c r="AY299" s="245" t="s">
        <v>126</v>
      </c>
    </row>
    <row r="300" s="14" customFormat="1">
      <c r="A300" s="14"/>
      <c r="B300" s="246"/>
      <c r="C300" s="247"/>
      <c r="D300" s="231" t="s">
        <v>138</v>
      </c>
      <c r="E300" s="248" t="s">
        <v>1</v>
      </c>
      <c r="F300" s="249" t="s">
        <v>214</v>
      </c>
      <c r="G300" s="247"/>
      <c r="H300" s="250">
        <v>25.625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138</v>
      </c>
      <c r="AU300" s="256" t="s">
        <v>88</v>
      </c>
      <c r="AV300" s="14" t="s">
        <v>88</v>
      </c>
      <c r="AW300" s="14" t="s">
        <v>36</v>
      </c>
      <c r="AX300" s="14" t="s">
        <v>80</v>
      </c>
      <c r="AY300" s="256" t="s">
        <v>126</v>
      </c>
    </row>
    <row r="301" s="13" customFormat="1">
      <c r="A301" s="13"/>
      <c r="B301" s="236"/>
      <c r="C301" s="237"/>
      <c r="D301" s="231" t="s">
        <v>138</v>
      </c>
      <c r="E301" s="238" t="s">
        <v>1</v>
      </c>
      <c r="F301" s="239" t="s">
        <v>143</v>
      </c>
      <c r="G301" s="237"/>
      <c r="H301" s="238" t="s">
        <v>1</v>
      </c>
      <c r="I301" s="240"/>
      <c r="J301" s="237"/>
      <c r="K301" s="237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138</v>
      </c>
      <c r="AU301" s="245" t="s">
        <v>88</v>
      </c>
      <c r="AV301" s="13" t="s">
        <v>21</v>
      </c>
      <c r="AW301" s="13" t="s">
        <v>36</v>
      </c>
      <c r="AX301" s="13" t="s">
        <v>80</v>
      </c>
      <c r="AY301" s="245" t="s">
        <v>126</v>
      </c>
    </row>
    <row r="302" s="14" customFormat="1">
      <c r="A302" s="14"/>
      <c r="B302" s="246"/>
      <c r="C302" s="247"/>
      <c r="D302" s="231" t="s">
        <v>138</v>
      </c>
      <c r="E302" s="248" t="s">
        <v>1</v>
      </c>
      <c r="F302" s="249" t="s">
        <v>207</v>
      </c>
      <c r="G302" s="247"/>
      <c r="H302" s="250">
        <v>1.25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138</v>
      </c>
      <c r="AU302" s="256" t="s">
        <v>88</v>
      </c>
      <c r="AV302" s="14" t="s">
        <v>88</v>
      </c>
      <c r="AW302" s="14" t="s">
        <v>36</v>
      </c>
      <c r="AX302" s="14" t="s">
        <v>80</v>
      </c>
      <c r="AY302" s="256" t="s">
        <v>126</v>
      </c>
    </row>
    <row r="303" s="15" customFormat="1">
      <c r="A303" s="15"/>
      <c r="B303" s="257"/>
      <c r="C303" s="258"/>
      <c r="D303" s="231" t="s">
        <v>138</v>
      </c>
      <c r="E303" s="259" t="s">
        <v>1</v>
      </c>
      <c r="F303" s="260" t="s">
        <v>149</v>
      </c>
      <c r="G303" s="258"/>
      <c r="H303" s="261">
        <v>169.67500000000001</v>
      </c>
      <c r="I303" s="262"/>
      <c r="J303" s="258"/>
      <c r="K303" s="258"/>
      <c r="L303" s="263"/>
      <c r="M303" s="264"/>
      <c r="N303" s="265"/>
      <c r="O303" s="265"/>
      <c r="P303" s="265"/>
      <c r="Q303" s="265"/>
      <c r="R303" s="265"/>
      <c r="S303" s="265"/>
      <c r="T303" s="266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7" t="s">
        <v>138</v>
      </c>
      <c r="AU303" s="267" t="s">
        <v>88</v>
      </c>
      <c r="AV303" s="15" t="s">
        <v>134</v>
      </c>
      <c r="AW303" s="15" t="s">
        <v>36</v>
      </c>
      <c r="AX303" s="15" t="s">
        <v>21</v>
      </c>
      <c r="AY303" s="267" t="s">
        <v>126</v>
      </c>
    </row>
    <row r="304" s="2" customFormat="1" ht="24.15" customHeight="1">
      <c r="A304" s="38"/>
      <c r="B304" s="39"/>
      <c r="C304" s="218" t="s">
        <v>363</v>
      </c>
      <c r="D304" s="218" t="s">
        <v>129</v>
      </c>
      <c r="E304" s="219" t="s">
        <v>364</v>
      </c>
      <c r="F304" s="220" t="s">
        <v>365</v>
      </c>
      <c r="G304" s="221" t="s">
        <v>332</v>
      </c>
      <c r="H304" s="222">
        <v>1</v>
      </c>
      <c r="I304" s="223"/>
      <c r="J304" s="224">
        <f>ROUND(I304*H304,2)</f>
        <v>0</v>
      </c>
      <c r="K304" s="220" t="s">
        <v>133</v>
      </c>
      <c r="L304" s="44"/>
      <c r="M304" s="225" t="s">
        <v>1</v>
      </c>
      <c r="N304" s="226" t="s">
        <v>45</v>
      </c>
      <c r="O304" s="91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9" t="s">
        <v>134</v>
      </c>
      <c r="AT304" s="229" t="s">
        <v>129</v>
      </c>
      <c r="AU304" s="229" t="s">
        <v>88</v>
      </c>
      <c r="AY304" s="17" t="s">
        <v>126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7" t="s">
        <v>21</v>
      </c>
      <c r="BK304" s="230">
        <f>ROUND(I304*H304,2)</f>
        <v>0</v>
      </c>
      <c r="BL304" s="17" t="s">
        <v>134</v>
      </c>
      <c r="BM304" s="229" t="s">
        <v>366</v>
      </c>
    </row>
    <row r="305" s="2" customFormat="1">
      <c r="A305" s="38"/>
      <c r="B305" s="39"/>
      <c r="C305" s="40"/>
      <c r="D305" s="231" t="s">
        <v>136</v>
      </c>
      <c r="E305" s="40"/>
      <c r="F305" s="232" t="s">
        <v>367</v>
      </c>
      <c r="G305" s="40"/>
      <c r="H305" s="40"/>
      <c r="I305" s="233"/>
      <c r="J305" s="40"/>
      <c r="K305" s="40"/>
      <c r="L305" s="44"/>
      <c r="M305" s="234"/>
      <c r="N305" s="235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136</v>
      </c>
      <c r="AU305" s="17" t="s">
        <v>88</v>
      </c>
    </row>
    <row r="306" s="2" customFormat="1" ht="16.5" customHeight="1">
      <c r="A306" s="38"/>
      <c r="B306" s="39"/>
      <c r="C306" s="269" t="s">
        <v>368</v>
      </c>
      <c r="D306" s="269" t="s">
        <v>369</v>
      </c>
      <c r="E306" s="270" t="s">
        <v>370</v>
      </c>
      <c r="F306" s="271" t="s">
        <v>371</v>
      </c>
      <c r="G306" s="272" t="s">
        <v>332</v>
      </c>
      <c r="H306" s="273">
        <v>1</v>
      </c>
      <c r="I306" s="274"/>
      <c r="J306" s="275">
        <f>ROUND(I306*H306,2)</f>
        <v>0</v>
      </c>
      <c r="K306" s="271" t="s">
        <v>133</v>
      </c>
      <c r="L306" s="276"/>
      <c r="M306" s="277" t="s">
        <v>1</v>
      </c>
      <c r="N306" s="278" t="s">
        <v>45</v>
      </c>
      <c r="O306" s="91"/>
      <c r="P306" s="227">
        <f>O306*H306</f>
        <v>0</v>
      </c>
      <c r="Q306" s="227">
        <v>0.0023999999999999998</v>
      </c>
      <c r="R306" s="227">
        <f>Q306*H306</f>
        <v>0.0023999999999999998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372</v>
      </c>
      <c r="AT306" s="229" t="s">
        <v>369</v>
      </c>
      <c r="AU306" s="229" t="s">
        <v>88</v>
      </c>
      <c r="AY306" s="17" t="s">
        <v>126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21</v>
      </c>
      <c r="BK306" s="230">
        <f>ROUND(I306*H306,2)</f>
        <v>0</v>
      </c>
      <c r="BL306" s="17" t="s">
        <v>373</v>
      </c>
      <c r="BM306" s="229" t="s">
        <v>374</v>
      </c>
    </row>
    <row r="307" s="2" customFormat="1">
      <c r="A307" s="38"/>
      <c r="B307" s="39"/>
      <c r="C307" s="40"/>
      <c r="D307" s="231" t="s">
        <v>136</v>
      </c>
      <c r="E307" s="40"/>
      <c r="F307" s="232" t="s">
        <v>371</v>
      </c>
      <c r="G307" s="40"/>
      <c r="H307" s="40"/>
      <c r="I307" s="233"/>
      <c r="J307" s="40"/>
      <c r="K307" s="40"/>
      <c r="L307" s="44"/>
      <c r="M307" s="234"/>
      <c r="N307" s="235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136</v>
      </c>
      <c r="AU307" s="17" t="s">
        <v>88</v>
      </c>
    </row>
    <row r="308" s="2" customFormat="1" ht="24.15" customHeight="1">
      <c r="A308" s="38"/>
      <c r="B308" s="39"/>
      <c r="C308" s="218" t="s">
        <v>375</v>
      </c>
      <c r="D308" s="218" t="s">
        <v>129</v>
      </c>
      <c r="E308" s="219" t="s">
        <v>376</v>
      </c>
      <c r="F308" s="220" t="s">
        <v>377</v>
      </c>
      <c r="G308" s="221" t="s">
        <v>162</v>
      </c>
      <c r="H308" s="222">
        <v>71.599999999999994</v>
      </c>
      <c r="I308" s="223"/>
      <c r="J308" s="224">
        <f>ROUND(I308*H308,2)</f>
        <v>0</v>
      </c>
      <c r="K308" s="220" t="s">
        <v>133</v>
      </c>
      <c r="L308" s="44"/>
      <c r="M308" s="225" t="s">
        <v>1</v>
      </c>
      <c r="N308" s="226" t="s">
        <v>45</v>
      </c>
      <c r="O308" s="91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9" t="s">
        <v>248</v>
      </c>
      <c r="AT308" s="229" t="s">
        <v>129</v>
      </c>
      <c r="AU308" s="229" t="s">
        <v>88</v>
      </c>
      <c r="AY308" s="17" t="s">
        <v>126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7" t="s">
        <v>21</v>
      </c>
      <c r="BK308" s="230">
        <f>ROUND(I308*H308,2)</f>
        <v>0</v>
      </c>
      <c r="BL308" s="17" t="s">
        <v>248</v>
      </c>
      <c r="BM308" s="229" t="s">
        <v>378</v>
      </c>
    </row>
    <row r="309" s="2" customFormat="1">
      <c r="A309" s="38"/>
      <c r="B309" s="39"/>
      <c r="C309" s="40"/>
      <c r="D309" s="231" t="s">
        <v>136</v>
      </c>
      <c r="E309" s="40"/>
      <c r="F309" s="232" t="s">
        <v>379</v>
      </c>
      <c r="G309" s="40"/>
      <c r="H309" s="40"/>
      <c r="I309" s="233"/>
      <c r="J309" s="40"/>
      <c r="K309" s="40"/>
      <c r="L309" s="44"/>
      <c r="M309" s="234"/>
      <c r="N309" s="235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136</v>
      </c>
      <c r="AU309" s="17" t="s">
        <v>88</v>
      </c>
    </row>
    <row r="310" s="13" customFormat="1">
      <c r="A310" s="13"/>
      <c r="B310" s="236"/>
      <c r="C310" s="237"/>
      <c r="D310" s="231" t="s">
        <v>138</v>
      </c>
      <c r="E310" s="238" t="s">
        <v>1</v>
      </c>
      <c r="F310" s="239" t="s">
        <v>380</v>
      </c>
      <c r="G310" s="237"/>
      <c r="H310" s="238" t="s">
        <v>1</v>
      </c>
      <c r="I310" s="240"/>
      <c r="J310" s="237"/>
      <c r="K310" s="237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138</v>
      </c>
      <c r="AU310" s="245" t="s">
        <v>88</v>
      </c>
      <c r="AV310" s="13" t="s">
        <v>21</v>
      </c>
      <c r="AW310" s="13" t="s">
        <v>36</v>
      </c>
      <c r="AX310" s="13" t="s">
        <v>80</v>
      </c>
      <c r="AY310" s="245" t="s">
        <v>126</v>
      </c>
    </row>
    <row r="311" s="14" customFormat="1">
      <c r="A311" s="14"/>
      <c r="B311" s="246"/>
      <c r="C311" s="247"/>
      <c r="D311" s="231" t="s">
        <v>138</v>
      </c>
      <c r="E311" s="248" t="s">
        <v>1</v>
      </c>
      <c r="F311" s="249" t="s">
        <v>381</v>
      </c>
      <c r="G311" s="247"/>
      <c r="H311" s="250">
        <v>30.399999999999999</v>
      </c>
      <c r="I311" s="251"/>
      <c r="J311" s="247"/>
      <c r="K311" s="247"/>
      <c r="L311" s="252"/>
      <c r="M311" s="253"/>
      <c r="N311" s="254"/>
      <c r="O311" s="254"/>
      <c r="P311" s="254"/>
      <c r="Q311" s="254"/>
      <c r="R311" s="254"/>
      <c r="S311" s="254"/>
      <c r="T311" s="25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6" t="s">
        <v>138</v>
      </c>
      <c r="AU311" s="256" t="s">
        <v>88</v>
      </c>
      <c r="AV311" s="14" t="s">
        <v>88</v>
      </c>
      <c r="AW311" s="14" t="s">
        <v>36</v>
      </c>
      <c r="AX311" s="14" t="s">
        <v>80</v>
      </c>
      <c r="AY311" s="256" t="s">
        <v>126</v>
      </c>
    </row>
    <row r="312" s="13" customFormat="1">
      <c r="A312" s="13"/>
      <c r="B312" s="236"/>
      <c r="C312" s="237"/>
      <c r="D312" s="231" t="s">
        <v>138</v>
      </c>
      <c r="E312" s="238" t="s">
        <v>1</v>
      </c>
      <c r="F312" s="239" t="s">
        <v>382</v>
      </c>
      <c r="G312" s="237"/>
      <c r="H312" s="238" t="s">
        <v>1</v>
      </c>
      <c r="I312" s="240"/>
      <c r="J312" s="237"/>
      <c r="K312" s="237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138</v>
      </c>
      <c r="AU312" s="245" t="s">
        <v>88</v>
      </c>
      <c r="AV312" s="13" t="s">
        <v>21</v>
      </c>
      <c r="AW312" s="13" t="s">
        <v>36</v>
      </c>
      <c r="AX312" s="13" t="s">
        <v>80</v>
      </c>
      <c r="AY312" s="245" t="s">
        <v>126</v>
      </c>
    </row>
    <row r="313" s="14" customFormat="1">
      <c r="A313" s="14"/>
      <c r="B313" s="246"/>
      <c r="C313" s="247"/>
      <c r="D313" s="231" t="s">
        <v>138</v>
      </c>
      <c r="E313" s="248" t="s">
        <v>1</v>
      </c>
      <c r="F313" s="249" t="s">
        <v>383</v>
      </c>
      <c r="G313" s="247"/>
      <c r="H313" s="250">
        <v>27.199999999999999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138</v>
      </c>
      <c r="AU313" s="256" t="s">
        <v>88</v>
      </c>
      <c r="AV313" s="14" t="s">
        <v>88</v>
      </c>
      <c r="AW313" s="14" t="s">
        <v>36</v>
      </c>
      <c r="AX313" s="14" t="s">
        <v>80</v>
      </c>
      <c r="AY313" s="256" t="s">
        <v>126</v>
      </c>
    </row>
    <row r="314" s="13" customFormat="1">
      <c r="A314" s="13"/>
      <c r="B314" s="236"/>
      <c r="C314" s="237"/>
      <c r="D314" s="231" t="s">
        <v>138</v>
      </c>
      <c r="E314" s="238" t="s">
        <v>1</v>
      </c>
      <c r="F314" s="239" t="s">
        <v>384</v>
      </c>
      <c r="G314" s="237"/>
      <c r="H314" s="238" t="s">
        <v>1</v>
      </c>
      <c r="I314" s="240"/>
      <c r="J314" s="237"/>
      <c r="K314" s="237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138</v>
      </c>
      <c r="AU314" s="245" t="s">
        <v>88</v>
      </c>
      <c r="AV314" s="13" t="s">
        <v>21</v>
      </c>
      <c r="AW314" s="13" t="s">
        <v>36</v>
      </c>
      <c r="AX314" s="13" t="s">
        <v>80</v>
      </c>
      <c r="AY314" s="245" t="s">
        <v>126</v>
      </c>
    </row>
    <row r="315" s="14" customFormat="1">
      <c r="A315" s="14"/>
      <c r="B315" s="246"/>
      <c r="C315" s="247"/>
      <c r="D315" s="231" t="s">
        <v>138</v>
      </c>
      <c r="E315" s="248" t="s">
        <v>1</v>
      </c>
      <c r="F315" s="249" t="s">
        <v>385</v>
      </c>
      <c r="G315" s="247"/>
      <c r="H315" s="250">
        <v>8.4000000000000004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6" t="s">
        <v>138</v>
      </c>
      <c r="AU315" s="256" t="s">
        <v>88</v>
      </c>
      <c r="AV315" s="14" t="s">
        <v>88</v>
      </c>
      <c r="AW315" s="14" t="s">
        <v>36</v>
      </c>
      <c r="AX315" s="14" t="s">
        <v>80</v>
      </c>
      <c r="AY315" s="256" t="s">
        <v>126</v>
      </c>
    </row>
    <row r="316" s="13" customFormat="1">
      <c r="A316" s="13"/>
      <c r="B316" s="236"/>
      <c r="C316" s="237"/>
      <c r="D316" s="231" t="s">
        <v>138</v>
      </c>
      <c r="E316" s="238" t="s">
        <v>1</v>
      </c>
      <c r="F316" s="239" t="s">
        <v>386</v>
      </c>
      <c r="G316" s="237"/>
      <c r="H316" s="238" t="s">
        <v>1</v>
      </c>
      <c r="I316" s="240"/>
      <c r="J316" s="237"/>
      <c r="K316" s="237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138</v>
      </c>
      <c r="AU316" s="245" t="s">
        <v>88</v>
      </c>
      <c r="AV316" s="13" t="s">
        <v>21</v>
      </c>
      <c r="AW316" s="13" t="s">
        <v>36</v>
      </c>
      <c r="AX316" s="13" t="s">
        <v>80</v>
      </c>
      <c r="AY316" s="245" t="s">
        <v>126</v>
      </c>
    </row>
    <row r="317" s="14" customFormat="1">
      <c r="A317" s="14"/>
      <c r="B317" s="246"/>
      <c r="C317" s="247"/>
      <c r="D317" s="231" t="s">
        <v>138</v>
      </c>
      <c r="E317" s="248" t="s">
        <v>1</v>
      </c>
      <c r="F317" s="249" t="s">
        <v>387</v>
      </c>
      <c r="G317" s="247"/>
      <c r="H317" s="250">
        <v>5.5999999999999996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6" t="s">
        <v>138</v>
      </c>
      <c r="AU317" s="256" t="s">
        <v>88</v>
      </c>
      <c r="AV317" s="14" t="s">
        <v>88</v>
      </c>
      <c r="AW317" s="14" t="s">
        <v>36</v>
      </c>
      <c r="AX317" s="14" t="s">
        <v>80</v>
      </c>
      <c r="AY317" s="256" t="s">
        <v>126</v>
      </c>
    </row>
    <row r="318" s="15" customFormat="1">
      <c r="A318" s="15"/>
      <c r="B318" s="257"/>
      <c r="C318" s="258"/>
      <c r="D318" s="231" t="s">
        <v>138</v>
      </c>
      <c r="E318" s="259" t="s">
        <v>1</v>
      </c>
      <c r="F318" s="260" t="s">
        <v>149</v>
      </c>
      <c r="G318" s="258"/>
      <c r="H318" s="261">
        <v>71.599999999999994</v>
      </c>
      <c r="I318" s="262"/>
      <c r="J318" s="258"/>
      <c r="K318" s="258"/>
      <c r="L318" s="263"/>
      <c r="M318" s="264"/>
      <c r="N318" s="265"/>
      <c r="O318" s="265"/>
      <c r="P318" s="265"/>
      <c r="Q318" s="265"/>
      <c r="R318" s="265"/>
      <c r="S318" s="265"/>
      <c r="T318" s="266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7" t="s">
        <v>138</v>
      </c>
      <c r="AU318" s="267" t="s">
        <v>88</v>
      </c>
      <c r="AV318" s="15" t="s">
        <v>134</v>
      </c>
      <c r="AW318" s="15" t="s">
        <v>36</v>
      </c>
      <c r="AX318" s="15" t="s">
        <v>21</v>
      </c>
      <c r="AY318" s="267" t="s">
        <v>126</v>
      </c>
    </row>
    <row r="319" s="2" customFormat="1" ht="24.15" customHeight="1">
      <c r="A319" s="38"/>
      <c r="B319" s="39"/>
      <c r="C319" s="269" t="s">
        <v>388</v>
      </c>
      <c r="D319" s="269" t="s">
        <v>369</v>
      </c>
      <c r="E319" s="270" t="s">
        <v>389</v>
      </c>
      <c r="F319" s="271" t="s">
        <v>390</v>
      </c>
      <c r="G319" s="272" t="s">
        <v>162</v>
      </c>
      <c r="H319" s="273">
        <v>75.180000000000007</v>
      </c>
      <c r="I319" s="274"/>
      <c r="J319" s="275">
        <f>ROUND(I319*H319,2)</f>
        <v>0</v>
      </c>
      <c r="K319" s="271" t="s">
        <v>1</v>
      </c>
      <c r="L319" s="276"/>
      <c r="M319" s="277" t="s">
        <v>1</v>
      </c>
      <c r="N319" s="278" t="s">
        <v>45</v>
      </c>
      <c r="O319" s="91"/>
      <c r="P319" s="227">
        <f>O319*H319</f>
        <v>0</v>
      </c>
      <c r="Q319" s="227">
        <v>0.0018</v>
      </c>
      <c r="R319" s="227">
        <f>Q319*H319</f>
        <v>0.135324</v>
      </c>
      <c r="S319" s="227">
        <v>0</v>
      </c>
      <c r="T319" s="22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9" t="s">
        <v>391</v>
      </c>
      <c r="AT319" s="229" t="s">
        <v>369</v>
      </c>
      <c r="AU319" s="229" t="s">
        <v>88</v>
      </c>
      <c r="AY319" s="17" t="s">
        <v>126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7" t="s">
        <v>21</v>
      </c>
      <c r="BK319" s="230">
        <f>ROUND(I319*H319,2)</f>
        <v>0</v>
      </c>
      <c r="BL319" s="17" t="s">
        <v>391</v>
      </c>
      <c r="BM319" s="229" t="s">
        <v>392</v>
      </c>
    </row>
    <row r="320" s="2" customFormat="1">
      <c r="A320" s="38"/>
      <c r="B320" s="39"/>
      <c r="C320" s="40"/>
      <c r="D320" s="231" t="s">
        <v>136</v>
      </c>
      <c r="E320" s="40"/>
      <c r="F320" s="232" t="s">
        <v>393</v>
      </c>
      <c r="G320" s="40"/>
      <c r="H320" s="40"/>
      <c r="I320" s="233"/>
      <c r="J320" s="40"/>
      <c r="K320" s="40"/>
      <c r="L320" s="44"/>
      <c r="M320" s="234"/>
      <c r="N320" s="235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136</v>
      </c>
      <c r="AU320" s="17" t="s">
        <v>88</v>
      </c>
    </row>
    <row r="321" s="13" customFormat="1">
      <c r="A321" s="13"/>
      <c r="B321" s="236"/>
      <c r="C321" s="237"/>
      <c r="D321" s="231" t="s">
        <v>138</v>
      </c>
      <c r="E321" s="238" t="s">
        <v>1</v>
      </c>
      <c r="F321" s="239" t="s">
        <v>380</v>
      </c>
      <c r="G321" s="237"/>
      <c r="H321" s="238" t="s">
        <v>1</v>
      </c>
      <c r="I321" s="240"/>
      <c r="J321" s="237"/>
      <c r="K321" s="237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138</v>
      </c>
      <c r="AU321" s="245" t="s">
        <v>88</v>
      </c>
      <c r="AV321" s="13" t="s">
        <v>21</v>
      </c>
      <c r="AW321" s="13" t="s">
        <v>36</v>
      </c>
      <c r="AX321" s="13" t="s">
        <v>80</v>
      </c>
      <c r="AY321" s="245" t="s">
        <v>126</v>
      </c>
    </row>
    <row r="322" s="14" customFormat="1">
      <c r="A322" s="14"/>
      <c r="B322" s="246"/>
      <c r="C322" s="247"/>
      <c r="D322" s="231" t="s">
        <v>138</v>
      </c>
      <c r="E322" s="248" t="s">
        <v>1</v>
      </c>
      <c r="F322" s="249" t="s">
        <v>381</v>
      </c>
      <c r="G322" s="247"/>
      <c r="H322" s="250">
        <v>30.399999999999999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6" t="s">
        <v>138</v>
      </c>
      <c r="AU322" s="256" t="s">
        <v>88</v>
      </c>
      <c r="AV322" s="14" t="s">
        <v>88</v>
      </c>
      <c r="AW322" s="14" t="s">
        <v>36</v>
      </c>
      <c r="AX322" s="14" t="s">
        <v>80</v>
      </c>
      <c r="AY322" s="256" t="s">
        <v>126</v>
      </c>
    </row>
    <row r="323" s="13" customFormat="1">
      <c r="A323" s="13"/>
      <c r="B323" s="236"/>
      <c r="C323" s="237"/>
      <c r="D323" s="231" t="s">
        <v>138</v>
      </c>
      <c r="E323" s="238" t="s">
        <v>1</v>
      </c>
      <c r="F323" s="239" t="s">
        <v>382</v>
      </c>
      <c r="G323" s="237"/>
      <c r="H323" s="238" t="s">
        <v>1</v>
      </c>
      <c r="I323" s="240"/>
      <c r="J323" s="237"/>
      <c r="K323" s="237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138</v>
      </c>
      <c r="AU323" s="245" t="s">
        <v>88</v>
      </c>
      <c r="AV323" s="13" t="s">
        <v>21</v>
      </c>
      <c r="AW323" s="13" t="s">
        <v>36</v>
      </c>
      <c r="AX323" s="13" t="s">
        <v>80</v>
      </c>
      <c r="AY323" s="245" t="s">
        <v>126</v>
      </c>
    </row>
    <row r="324" s="14" customFormat="1">
      <c r="A324" s="14"/>
      <c r="B324" s="246"/>
      <c r="C324" s="247"/>
      <c r="D324" s="231" t="s">
        <v>138</v>
      </c>
      <c r="E324" s="248" t="s">
        <v>1</v>
      </c>
      <c r="F324" s="249" t="s">
        <v>383</v>
      </c>
      <c r="G324" s="247"/>
      <c r="H324" s="250">
        <v>27.199999999999999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138</v>
      </c>
      <c r="AU324" s="256" t="s">
        <v>88</v>
      </c>
      <c r="AV324" s="14" t="s">
        <v>88</v>
      </c>
      <c r="AW324" s="14" t="s">
        <v>36</v>
      </c>
      <c r="AX324" s="14" t="s">
        <v>80</v>
      </c>
      <c r="AY324" s="256" t="s">
        <v>126</v>
      </c>
    </row>
    <row r="325" s="13" customFormat="1">
      <c r="A325" s="13"/>
      <c r="B325" s="236"/>
      <c r="C325" s="237"/>
      <c r="D325" s="231" t="s">
        <v>138</v>
      </c>
      <c r="E325" s="238" t="s">
        <v>1</v>
      </c>
      <c r="F325" s="239" t="s">
        <v>384</v>
      </c>
      <c r="G325" s="237"/>
      <c r="H325" s="238" t="s">
        <v>1</v>
      </c>
      <c r="I325" s="240"/>
      <c r="J325" s="237"/>
      <c r="K325" s="237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138</v>
      </c>
      <c r="AU325" s="245" t="s">
        <v>88</v>
      </c>
      <c r="AV325" s="13" t="s">
        <v>21</v>
      </c>
      <c r="AW325" s="13" t="s">
        <v>36</v>
      </c>
      <c r="AX325" s="13" t="s">
        <v>80</v>
      </c>
      <c r="AY325" s="245" t="s">
        <v>126</v>
      </c>
    </row>
    <row r="326" s="14" customFormat="1">
      <c r="A326" s="14"/>
      <c r="B326" s="246"/>
      <c r="C326" s="247"/>
      <c r="D326" s="231" t="s">
        <v>138</v>
      </c>
      <c r="E326" s="248" t="s">
        <v>1</v>
      </c>
      <c r="F326" s="249" t="s">
        <v>385</v>
      </c>
      <c r="G326" s="247"/>
      <c r="H326" s="250">
        <v>8.4000000000000004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6" t="s">
        <v>138</v>
      </c>
      <c r="AU326" s="256" t="s">
        <v>88</v>
      </c>
      <c r="AV326" s="14" t="s">
        <v>88</v>
      </c>
      <c r="AW326" s="14" t="s">
        <v>36</v>
      </c>
      <c r="AX326" s="14" t="s">
        <v>80</v>
      </c>
      <c r="AY326" s="256" t="s">
        <v>126</v>
      </c>
    </row>
    <row r="327" s="13" customFormat="1">
      <c r="A327" s="13"/>
      <c r="B327" s="236"/>
      <c r="C327" s="237"/>
      <c r="D327" s="231" t="s">
        <v>138</v>
      </c>
      <c r="E327" s="238" t="s">
        <v>1</v>
      </c>
      <c r="F327" s="239" t="s">
        <v>386</v>
      </c>
      <c r="G327" s="237"/>
      <c r="H327" s="238" t="s">
        <v>1</v>
      </c>
      <c r="I327" s="240"/>
      <c r="J327" s="237"/>
      <c r="K327" s="237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138</v>
      </c>
      <c r="AU327" s="245" t="s">
        <v>88</v>
      </c>
      <c r="AV327" s="13" t="s">
        <v>21</v>
      </c>
      <c r="AW327" s="13" t="s">
        <v>36</v>
      </c>
      <c r="AX327" s="13" t="s">
        <v>80</v>
      </c>
      <c r="AY327" s="245" t="s">
        <v>126</v>
      </c>
    </row>
    <row r="328" s="14" customFormat="1">
      <c r="A328" s="14"/>
      <c r="B328" s="246"/>
      <c r="C328" s="247"/>
      <c r="D328" s="231" t="s">
        <v>138</v>
      </c>
      <c r="E328" s="248" t="s">
        <v>1</v>
      </c>
      <c r="F328" s="249" t="s">
        <v>387</v>
      </c>
      <c r="G328" s="247"/>
      <c r="H328" s="250">
        <v>5.5999999999999996</v>
      </c>
      <c r="I328" s="251"/>
      <c r="J328" s="247"/>
      <c r="K328" s="247"/>
      <c r="L328" s="252"/>
      <c r="M328" s="253"/>
      <c r="N328" s="254"/>
      <c r="O328" s="254"/>
      <c r="P328" s="254"/>
      <c r="Q328" s="254"/>
      <c r="R328" s="254"/>
      <c r="S328" s="254"/>
      <c r="T328" s="25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6" t="s">
        <v>138</v>
      </c>
      <c r="AU328" s="256" t="s">
        <v>88</v>
      </c>
      <c r="AV328" s="14" t="s">
        <v>88</v>
      </c>
      <c r="AW328" s="14" t="s">
        <v>36</v>
      </c>
      <c r="AX328" s="14" t="s">
        <v>80</v>
      </c>
      <c r="AY328" s="256" t="s">
        <v>126</v>
      </c>
    </row>
    <row r="329" s="15" customFormat="1">
      <c r="A329" s="15"/>
      <c r="B329" s="257"/>
      <c r="C329" s="258"/>
      <c r="D329" s="231" t="s">
        <v>138</v>
      </c>
      <c r="E329" s="259" t="s">
        <v>1</v>
      </c>
      <c r="F329" s="260" t="s">
        <v>149</v>
      </c>
      <c r="G329" s="258"/>
      <c r="H329" s="261">
        <v>71.599999999999994</v>
      </c>
      <c r="I329" s="262"/>
      <c r="J329" s="258"/>
      <c r="K329" s="258"/>
      <c r="L329" s="263"/>
      <c r="M329" s="264"/>
      <c r="N329" s="265"/>
      <c r="O329" s="265"/>
      <c r="P329" s="265"/>
      <c r="Q329" s="265"/>
      <c r="R329" s="265"/>
      <c r="S329" s="265"/>
      <c r="T329" s="26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7" t="s">
        <v>138</v>
      </c>
      <c r="AU329" s="267" t="s">
        <v>88</v>
      </c>
      <c r="AV329" s="15" t="s">
        <v>134</v>
      </c>
      <c r="AW329" s="15" t="s">
        <v>36</v>
      </c>
      <c r="AX329" s="15" t="s">
        <v>21</v>
      </c>
      <c r="AY329" s="267" t="s">
        <v>126</v>
      </c>
    </row>
    <row r="330" s="14" customFormat="1">
      <c r="A330" s="14"/>
      <c r="B330" s="246"/>
      <c r="C330" s="247"/>
      <c r="D330" s="231" t="s">
        <v>138</v>
      </c>
      <c r="E330" s="247"/>
      <c r="F330" s="249" t="s">
        <v>394</v>
      </c>
      <c r="G330" s="247"/>
      <c r="H330" s="250">
        <v>75.180000000000007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138</v>
      </c>
      <c r="AU330" s="256" t="s">
        <v>88</v>
      </c>
      <c r="AV330" s="14" t="s">
        <v>88</v>
      </c>
      <c r="AW330" s="14" t="s">
        <v>4</v>
      </c>
      <c r="AX330" s="14" t="s">
        <v>21</v>
      </c>
      <c r="AY330" s="256" t="s">
        <v>126</v>
      </c>
    </row>
    <row r="331" s="2" customFormat="1" ht="24.15" customHeight="1">
      <c r="A331" s="38"/>
      <c r="B331" s="39"/>
      <c r="C331" s="218" t="s">
        <v>395</v>
      </c>
      <c r="D331" s="218" t="s">
        <v>129</v>
      </c>
      <c r="E331" s="219" t="s">
        <v>396</v>
      </c>
      <c r="F331" s="220" t="s">
        <v>397</v>
      </c>
      <c r="G331" s="221" t="s">
        <v>332</v>
      </c>
      <c r="H331" s="222">
        <v>22</v>
      </c>
      <c r="I331" s="223"/>
      <c r="J331" s="224">
        <f>ROUND(I331*H331,2)</f>
        <v>0</v>
      </c>
      <c r="K331" s="220" t="s">
        <v>1</v>
      </c>
      <c r="L331" s="44"/>
      <c r="M331" s="225" t="s">
        <v>1</v>
      </c>
      <c r="N331" s="226" t="s">
        <v>45</v>
      </c>
      <c r="O331" s="91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9" t="s">
        <v>248</v>
      </c>
      <c r="AT331" s="229" t="s">
        <v>129</v>
      </c>
      <c r="AU331" s="229" t="s">
        <v>88</v>
      </c>
      <c r="AY331" s="17" t="s">
        <v>126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7" t="s">
        <v>21</v>
      </c>
      <c r="BK331" s="230">
        <f>ROUND(I331*H331,2)</f>
        <v>0</v>
      </c>
      <c r="BL331" s="17" t="s">
        <v>248</v>
      </c>
      <c r="BM331" s="229" t="s">
        <v>398</v>
      </c>
    </row>
    <row r="332" s="2" customFormat="1">
      <c r="A332" s="38"/>
      <c r="B332" s="39"/>
      <c r="C332" s="40"/>
      <c r="D332" s="231" t="s">
        <v>136</v>
      </c>
      <c r="E332" s="40"/>
      <c r="F332" s="232" t="s">
        <v>399</v>
      </c>
      <c r="G332" s="40"/>
      <c r="H332" s="40"/>
      <c r="I332" s="233"/>
      <c r="J332" s="40"/>
      <c r="K332" s="40"/>
      <c r="L332" s="44"/>
      <c r="M332" s="234"/>
      <c r="N332" s="235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136</v>
      </c>
      <c r="AU332" s="17" t="s">
        <v>88</v>
      </c>
    </row>
    <row r="333" s="13" customFormat="1">
      <c r="A333" s="13"/>
      <c r="B333" s="236"/>
      <c r="C333" s="237"/>
      <c r="D333" s="231" t="s">
        <v>138</v>
      </c>
      <c r="E333" s="238" t="s">
        <v>1</v>
      </c>
      <c r="F333" s="239" t="s">
        <v>400</v>
      </c>
      <c r="G333" s="237"/>
      <c r="H333" s="238" t="s">
        <v>1</v>
      </c>
      <c r="I333" s="240"/>
      <c r="J333" s="237"/>
      <c r="K333" s="237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138</v>
      </c>
      <c r="AU333" s="245" t="s">
        <v>88</v>
      </c>
      <c r="AV333" s="13" t="s">
        <v>21</v>
      </c>
      <c r="AW333" s="13" t="s">
        <v>36</v>
      </c>
      <c r="AX333" s="13" t="s">
        <v>80</v>
      </c>
      <c r="AY333" s="245" t="s">
        <v>126</v>
      </c>
    </row>
    <row r="334" s="14" customFormat="1">
      <c r="A334" s="14"/>
      <c r="B334" s="246"/>
      <c r="C334" s="247"/>
      <c r="D334" s="231" t="s">
        <v>138</v>
      </c>
      <c r="E334" s="248" t="s">
        <v>1</v>
      </c>
      <c r="F334" s="249" t="s">
        <v>280</v>
      </c>
      <c r="G334" s="247"/>
      <c r="H334" s="250">
        <v>22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6" t="s">
        <v>138</v>
      </c>
      <c r="AU334" s="256" t="s">
        <v>88</v>
      </c>
      <c r="AV334" s="14" t="s">
        <v>88</v>
      </c>
      <c r="AW334" s="14" t="s">
        <v>36</v>
      </c>
      <c r="AX334" s="14" t="s">
        <v>21</v>
      </c>
      <c r="AY334" s="256" t="s">
        <v>126</v>
      </c>
    </row>
    <row r="335" s="2" customFormat="1" ht="24.15" customHeight="1">
      <c r="A335" s="38"/>
      <c r="B335" s="39"/>
      <c r="C335" s="218" t="s">
        <v>401</v>
      </c>
      <c r="D335" s="218" t="s">
        <v>129</v>
      </c>
      <c r="E335" s="219" t="s">
        <v>402</v>
      </c>
      <c r="F335" s="220" t="s">
        <v>403</v>
      </c>
      <c r="G335" s="221" t="s">
        <v>245</v>
      </c>
      <c r="H335" s="222">
        <v>2.8900000000000001</v>
      </c>
      <c r="I335" s="223"/>
      <c r="J335" s="224">
        <f>ROUND(I335*H335,2)</f>
        <v>0</v>
      </c>
      <c r="K335" s="220" t="s">
        <v>133</v>
      </c>
      <c r="L335" s="44"/>
      <c r="M335" s="225" t="s">
        <v>1</v>
      </c>
      <c r="N335" s="226" t="s">
        <v>45</v>
      </c>
      <c r="O335" s="91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9" t="s">
        <v>248</v>
      </c>
      <c r="AT335" s="229" t="s">
        <v>129</v>
      </c>
      <c r="AU335" s="229" t="s">
        <v>88</v>
      </c>
      <c r="AY335" s="17" t="s">
        <v>126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7" t="s">
        <v>21</v>
      </c>
      <c r="BK335" s="230">
        <f>ROUND(I335*H335,2)</f>
        <v>0</v>
      </c>
      <c r="BL335" s="17" t="s">
        <v>248</v>
      </c>
      <c r="BM335" s="229" t="s">
        <v>404</v>
      </c>
    </row>
    <row r="336" s="2" customFormat="1">
      <c r="A336" s="38"/>
      <c r="B336" s="39"/>
      <c r="C336" s="40"/>
      <c r="D336" s="231" t="s">
        <v>136</v>
      </c>
      <c r="E336" s="40"/>
      <c r="F336" s="232" t="s">
        <v>405</v>
      </c>
      <c r="G336" s="40"/>
      <c r="H336" s="40"/>
      <c r="I336" s="233"/>
      <c r="J336" s="40"/>
      <c r="K336" s="40"/>
      <c r="L336" s="44"/>
      <c r="M336" s="234"/>
      <c r="N336" s="235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136</v>
      </c>
      <c r="AU336" s="17" t="s">
        <v>88</v>
      </c>
    </row>
    <row r="337" s="12" customFormat="1" ht="22.8" customHeight="1">
      <c r="A337" s="12"/>
      <c r="B337" s="202"/>
      <c r="C337" s="203"/>
      <c r="D337" s="204" t="s">
        <v>79</v>
      </c>
      <c r="E337" s="216" t="s">
        <v>406</v>
      </c>
      <c r="F337" s="216" t="s">
        <v>407</v>
      </c>
      <c r="G337" s="203"/>
      <c r="H337" s="203"/>
      <c r="I337" s="206"/>
      <c r="J337" s="217">
        <f>BK337</f>
        <v>0</v>
      </c>
      <c r="K337" s="203"/>
      <c r="L337" s="208"/>
      <c r="M337" s="209"/>
      <c r="N337" s="210"/>
      <c r="O337" s="210"/>
      <c r="P337" s="211">
        <f>SUM(P338:P358)</f>
        <v>0</v>
      </c>
      <c r="Q337" s="210"/>
      <c r="R337" s="211">
        <f>SUM(R338:R358)</f>
        <v>0.047303999999999999</v>
      </c>
      <c r="S337" s="210"/>
      <c r="T337" s="212">
        <f>SUM(T338:T358)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3" t="s">
        <v>88</v>
      </c>
      <c r="AT337" s="214" t="s">
        <v>79</v>
      </c>
      <c r="AU337" s="214" t="s">
        <v>21</v>
      </c>
      <c r="AY337" s="213" t="s">
        <v>126</v>
      </c>
      <c r="BK337" s="215">
        <f>SUM(BK338:BK358)</f>
        <v>0</v>
      </c>
    </row>
    <row r="338" s="2" customFormat="1" ht="16.5" customHeight="1">
      <c r="A338" s="38"/>
      <c r="B338" s="39"/>
      <c r="C338" s="218" t="s">
        <v>408</v>
      </c>
      <c r="D338" s="218" t="s">
        <v>129</v>
      </c>
      <c r="E338" s="219" t="s">
        <v>409</v>
      </c>
      <c r="F338" s="220" t="s">
        <v>410</v>
      </c>
      <c r="G338" s="221" t="s">
        <v>132</v>
      </c>
      <c r="H338" s="222">
        <v>2</v>
      </c>
      <c r="I338" s="223"/>
      <c r="J338" s="224">
        <f>ROUND(I338*H338,2)</f>
        <v>0</v>
      </c>
      <c r="K338" s="220" t="s">
        <v>133</v>
      </c>
      <c r="L338" s="44"/>
      <c r="M338" s="225" t="s">
        <v>1</v>
      </c>
      <c r="N338" s="226" t="s">
        <v>45</v>
      </c>
      <c r="O338" s="91"/>
      <c r="P338" s="227">
        <f>O338*H338</f>
        <v>0</v>
      </c>
      <c r="Q338" s="227">
        <v>0</v>
      </c>
      <c r="R338" s="227">
        <f>Q338*H338</f>
        <v>0</v>
      </c>
      <c r="S338" s="227">
        <v>0</v>
      </c>
      <c r="T338" s="228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9" t="s">
        <v>248</v>
      </c>
      <c r="AT338" s="229" t="s">
        <v>129</v>
      </c>
      <c r="AU338" s="229" t="s">
        <v>88</v>
      </c>
      <c r="AY338" s="17" t="s">
        <v>126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7" t="s">
        <v>21</v>
      </c>
      <c r="BK338" s="230">
        <f>ROUND(I338*H338,2)</f>
        <v>0</v>
      </c>
      <c r="BL338" s="17" t="s">
        <v>248</v>
      </c>
      <c r="BM338" s="229" t="s">
        <v>411</v>
      </c>
    </row>
    <row r="339" s="2" customFormat="1">
      <c r="A339" s="38"/>
      <c r="B339" s="39"/>
      <c r="C339" s="40"/>
      <c r="D339" s="231" t="s">
        <v>136</v>
      </c>
      <c r="E339" s="40"/>
      <c r="F339" s="232" t="s">
        <v>412</v>
      </c>
      <c r="G339" s="40"/>
      <c r="H339" s="40"/>
      <c r="I339" s="233"/>
      <c r="J339" s="40"/>
      <c r="K339" s="40"/>
      <c r="L339" s="44"/>
      <c r="M339" s="234"/>
      <c r="N339" s="235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136</v>
      </c>
      <c r="AU339" s="17" t="s">
        <v>88</v>
      </c>
    </row>
    <row r="340" s="13" customFormat="1">
      <c r="A340" s="13"/>
      <c r="B340" s="236"/>
      <c r="C340" s="237"/>
      <c r="D340" s="231" t="s">
        <v>138</v>
      </c>
      <c r="E340" s="238" t="s">
        <v>1</v>
      </c>
      <c r="F340" s="239" t="s">
        <v>413</v>
      </c>
      <c r="G340" s="237"/>
      <c r="H340" s="238" t="s">
        <v>1</v>
      </c>
      <c r="I340" s="240"/>
      <c r="J340" s="237"/>
      <c r="K340" s="237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138</v>
      </c>
      <c r="AU340" s="245" t="s">
        <v>88</v>
      </c>
      <c r="AV340" s="13" t="s">
        <v>21</v>
      </c>
      <c r="AW340" s="13" t="s">
        <v>36</v>
      </c>
      <c r="AX340" s="13" t="s">
        <v>80</v>
      </c>
      <c r="AY340" s="245" t="s">
        <v>126</v>
      </c>
    </row>
    <row r="341" s="14" customFormat="1">
      <c r="A341" s="14"/>
      <c r="B341" s="246"/>
      <c r="C341" s="247"/>
      <c r="D341" s="231" t="s">
        <v>138</v>
      </c>
      <c r="E341" s="248" t="s">
        <v>1</v>
      </c>
      <c r="F341" s="249" t="s">
        <v>88</v>
      </c>
      <c r="G341" s="247"/>
      <c r="H341" s="250">
        <v>2</v>
      </c>
      <c r="I341" s="251"/>
      <c r="J341" s="247"/>
      <c r="K341" s="247"/>
      <c r="L341" s="252"/>
      <c r="M341" s="253"/>
      <c r="N341" s="254"/>
      <c r="O341" s="254"/>
      <c r="P341" s="254"/>
      <c r="Q341" s="254"/>
      <c r="R341" s="254"/>
      <c r="S341" s="254"/>
      <c r="T341" s="25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6" t="s">
        <v>138</v>
      </c>
      <c r="AU341" s="256" t="s">
        <v>88</v>
      </c>
      <c r="AV341" s="14" t="s">
        <v>88</v>
      </c>
      <c r="AW341" s="14" t="s">
        <v>36</v>
      </c>
      <c r="AX341" s="14" t="s">
        <v>21</v>
      </c>
      <c r="AY341" s="256" t="s">
        <v>126</v>
      </c>
    </row>
    <row r="342" s="2" customFormat="1" ht="16.5" customHeight="1">
      <c r="A342" s="38"/>
      <c r="B342" s="39"/>
      <c r="C342" s="218" t="s">
        <v>414</v>
      </c>
      <c r="D342" s="218" t="s">
        <v>129</v>
      </c>
      <c r="E342" s="219" t="s">
        <v>415</v>
      </c>
      <c r="F342" s="220" t="s">
        <v>416</v>
      </c>
      <c r="G342" s="221" t="s">
        <v>132</v>
      </c>
      <c r="H342" s="222">
        <v>2</v>
      </c>
      <c r="I342" s="223"/>
      <c r="J342" s="224">
        <f>ROUND(I342*H342,2)</f>
        <v>0</v>
      </c>
      <c r="K342" s="220" t="s">
        <v>133</v>
      </c>
      <c r="L342" s="44"/>
      <c r="M342" s="225" t="s">
        <v>1</v>
      </c>
      <c r="N342" s="226" t="s">
        <v>45</v>
      </c>
      <c r="O342" s="91"/>
      <c r="P342" s="227">
        <f>O342*H342</f>
        <v>0</v>
      </c>
      <c r="Q342" s="227">
        <v>0.00029999999999999997</v>
      </c>
      <c r="R342" s="227">
        <f>Q342*H342</f>
        <v>0.00059999999999999995</v>
      </c>
      <c r="S342" s="227">
        <v>0</v>
      </c>
      <c r="T342" s="228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9" t="s">
        <v>248</v>
      </c>
      <c r="AT342" s="229" t="s">
        <v>129</v>
      </c>
      <c r="AU342" s="229" t="s">
        <v>88</v>
      </c>
      <c r="AY342" s="17" t="s">
        <v>126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17" t="s">
        <v>21</v>
      </c>
      <c r="BK342" s="230">
        <f>ROUND(I342*H342,2)</f>
        <v>0</v>
      </c>
      <c r="BL342" s="17" t="s">
        <v>248</v>
      </c>
      <c r="BM342" s="229" t="s">
        <v>417</v>
      </c>
    </row>
    <row r="343" s="2" customFormat="1">
      <c r="A343" s="38"/>
      <c r="B343" s="39"/>
      <c r="C343" s="40"/>
      <c r="D343" s="231" t="s">
        <v>136</v>
      </c>
      <c r="E343" s="40"/>
      <c r="F343" s="232" t="s">
        <v>418</v>
      </c>
      <c r="G343" s="40"/>
      <c r="H343" s="40"/>
      <c r="I343" s="233"/>
      <c r="J343" s="40"/>
      <c r="K343" s="40"/>
      <c r="L343" s="44"/>
      <c r="M343" s="234"/>
      <c r="N343" s="235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136</v>
      </c>
      <c r="AU343" s="17" t="s">
        <v>88</v>
      </c>
    </row>
    <row r="344" s="13" customFormat="1">
      <c r="A344" s="13"/>
      <c r="B344" s="236"/>
      <c r="C344" s="237"/>
      <c r="D344" s="231" t="s">
        <v>138</v>
      </c>
      <c r="E344" s="238" t="s">
        <v>1</v>
      </c>
      <c r="F344" s="239" t="s">
        <v>413</v>
      </c>
      <c r="G344" s="237"/>
      <c r="H344" s="238" t="s">
        <v>1</v>
      </c>
      <c r="I344" s="240"/>
      <c r="J344" s="237"/>
      <c r="K344" s="237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138</v>
      </c>
      <c r="AU344" s="245" t="s">
        <v>88</v>
      </c>
      <c r="AV344" s="13" t="s">
        <v>21</v>
      </c>
      <c r="AW344" s="13" t="s">
        <v>36</v>
      </c>
      <c r="AX344" s="13" t="s">
        <v>80</v>
      </c>
      <c r="AY344" s="245" t="s">
        <v>126</v>
      </c>
    </row>
    <row r="345" s="14" customFormat="1">
      <c r="A345" s="14"/>
      <c r="B345" s="246"/>
      <c r="C345" s="247"/>
      <c r="D345" s="231" t="s">
        <v>138</v>
      </c>
      <c r="E345" s="248" t="s">
        <v>1</v>
      </c>
      <c r="F345" s="249" t="s">
        <v>88</v>
      </c>
      <c r="G345" s="247"/>
      <c r="H345" s="250">
        <v>2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6" t="s">
        <v>138</v>
      </c>
      <c r="AU345" s="256" t="s">
        <v>88</v>
      </c>
      <c r="AV345" s="14" t="s">
        <v>88</v>
      </c>
      <c r="AW345" s="14" t="s">
        <v>36</v>
      </c>
      <c r="AX345" s="14" t="s">
        <v>21</v>
      </c>
      <c r="AY345" s="256" t="s">
        <v>126</v>
      </c>
    </row>
    <row r="346" s="2" customFormat="1" ht="16.5" customHeight="1">
      <c r="A346" s="38"/>
      <c r="B346" s="39"/>
      <c r="C346" s="218" t="s">
        <v>419</v>
      </c>
      <c r="D346" s="218" t="s">
        <v>129</v>
      </c>
      <c r="E346" s="219" t="s">
        <v>420</v>
      </c>
      <c r="F346" s="220" t="s">
        <v>421</v>
      </c>
      <c r="G346" s="221" t="s">
        <v>132</v>
      </c>
      <c r="H346" s="222">
        <v>2</v>
      </c>
      <c r="I346" s="223"/>
      <c r="J346" s="224">
        <f>ROUND(I346*H346,2)</f>
        <v>0</v>
      </c>
      <c r="K346" s="220" t="s">
        <v>133</v>
      </c>
      <c r="L346" s="44"/>
      <c r="M346" s="225" t="s">
        <v>1</v>
      </c>
      <c r="N346" s="226" t="s">
        <v>45</v>
      </c>
      <c r="O346" s="91"/>
      <c r="P346" s="227">
        <f>O346*H346</f>
        <v>0</v>
      </c>
      <c r="Q346" s="227">
        <v>0.0044999999999999997</v>
      </c>
      <c r="R346" s="227">
        <f>Q346*H346</f>
        <v>0.0089999999999999993</v>
      </c>
      <c r="S346" s="227">
        <v>0</v>
      </c>
      <c r="T346" s="228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9" t="s">
        <v>248</v>
      </c>
      <c r="AT346" s="229" t="s">
        <v>129</v>
      </c>
      <c r="AU346" s="229" t="s">
        <v>88</v>
      </c>
      <c r="AY346" s="17" t="s">
        <v>126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17" t="s">
        <v>21</v>
      </c>
      <c r="BK346" s="230">
        <f>ROUND(I346*H346,2)</f>
        <v>0</v>
      </c>
      <c r="BL346" s="17" t="s">
        <v>248</v>
      </c>
      <c r="BM346" s="229" t="s">
        <v>422</v>
      </c>
    </row>
    <row r="347" s="2" customFormat="1">
      <c r="A347" s="38"/>
      <c r="B347" s="39"/>
      <c r="C347" s="40"/>
      <c r="D347" s="231" t="s">
        <v>136</v>
      </c>
      <c r="E347" s="40"/>
      <c r="F347" s="232" t="s">
        <v>423</v>
      </c>
      <c r="G347" s="40"/>
      <c r="H347" s="40"/>
      <c r="I347" s="233"/>
      <c r="J347" s="40"/>
      <c r="K347" s="40"/>
      <c r="L347" s="44"/>
      <c r="M347" s="234"/>
      <c r="N347" s="235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136</v>
      </c>
      <c r="AU347" s="17" t="s">
        <v>88</v>
      </c>
    </row>
    <row r="348" s="13" customFormat="1">
      <c r="A348" s="13"/>
      <c r="B348" s="236"/>
      <c r="C348" s="237"/>
      <c r="D348" s="231" t="s">
        <v>138</v>
      </c>
      <c r="E348" s="238" t="s">
        <v>1</v>
      </c>
      <c r="F348" s="239" t="s">
        <v>413</v>
      </c>
      <c r="G348" s="237"/>
      <c r="H348" s="238" t="s">
        <v>1</v>
      </c>
      <c r="I348" s="240"/>
      <c r="J348" s="237"/>
      <c r="K348" s="237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138</v>
      </c>
      <c r="AU348" s="245" t="s">
        <v>88</v>
      </c>
      <c r="AV348" s="13" t="s">
        <v>21</v>
      </c>
      <c r="AW348" s="13" t="s">
        <v>36</v>
      </c>
      <c r="AX348" s="13" t="s">
        <v>80</v>
      </c>
      <c r="AY348" s="245" t="s">
        <v>126</v>
      </c>
    </row>
    <row r="349" s="14" customFormat="1">
      <c r="A349" s="14"/>
      <c r="B349" s="246"/>
      <c r="C349" s="247"/>
      <c r="D349" s="231" t="s">
        <v>138</v>
      </c>
      <c r="E349" s="248" t="s">
        <v>1</v>
      </c>
      <c r="F349" s="249" t="s">
        <v>88</v>
      </c>
      <c r="G349" s="247"/>
      <c r="H349" s="250">
        <v>2</v>
      </c>
      <c r="I349" s="251"/>
      <c r="J349" s="247"/>
      <c r="K349" s="247"/>
      <c r="L349" s="252"/>
      <c r="M349" s="253"/>
      <c r="N349" s="254"/>
      <c r="O349" s="254"/>
      <c r="P349" s="254"/>
      <c r="Q349" s="254"/>
      <c r="R349" s="254"/>
      <c r="S349" s="254"/>
      <c r="T349" s="25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6" t="s">
        <v>138</v>
      </c>
      <c r="AU349" s="256" t="s">
        <v>88</v>
      </c>
      <c r="AV349" s="14" t="s">
        <v>88</v>
      </c>
      <c r="AW349" s="14" t="s">
        <v>36</v>
      </c>
      <c r="AX349" s="14" t="s">
        <v>21</v>
      </c>
      <c r="AY349" s="256" t="s">
        <v>126</v>
      </c>
    </row>
    <row r="350" s="2" customFormat="1" ht="33" customHeight="1">
      <c r="A350" s="38"/>
      <c r="B350" s="39"/>
      <c r="C350" s="218" t="s">
        <v>424</v>
      </c>
      <c r="D350" s="218" t="s">
        <v>129</v>
      </c>
      <c r="E350" s="219" t="s">
        <v>425</v>
      </c>
      <c r="F350" s="220" t="s">
        <v>426</v>
      </c>
      <c r="G350" s="221" t="s">
        <v>132</v>
      </c>
      <c r="H350" s="222">
        <v>2</v>
      </c>
      <c r="I350" s="223"/>
      <c r="J350" s="224">
        <f>ROUND(I350*H350,2)</f>
        <v>0</v>
      </c>
      <c r="K350" s="220" t="s">
        <v>133</v>
      </c>
      <c r="L350" s="44"/>
      <c r="M350" s="225" t="s">
        <v>1</v>
      </c>
      <c r="N350" s="226" t="s">
        <v>45</v>
      </c>
      <c r="O350" s="91"/>
      <c r="P350" s="227">
        <f>O350*H350</f>
        <v>0</v>
      </c>
      <c r="Q350" s="227">
        <v>0.0053</v>
      </c>
      <c r="R350" s="227">
        <f>Q350*H350</f>
        <v>0.0106</v>
      </c>
      <c r="S350" s="227">
        <v>0</v>
      </c>
      <c r="T350" s="228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9" t="s">
        <v>248</v>
      </c>
      <c r="AT350" s="229" t="s">
        <v>129</v>
      </c>
      <c r="AU350" s="229" t="s">
        <v>88</v>
      </c>
      <c r="AY350" s="17" t="s">
        <v>126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7" t="s">
        <v>21</v>
      </c>
      <c r="BK350" s="230">
        <f>ROUND(I350*H350,2)</f>
        <v>0</v>
      </c>
      <c r="BL350" s="17" t="s">
        <v>248</v>
      </c>
      <c r="BM350" s="229" t="s">
        <v>427</v>
      </c>
    </row>
    <row r="351" s="2" customFormat="1">
      <c r="A351" s="38"/>
      <c r="B351" s="39"/>
      <c r="C351" s="40"/>
      <c r="D351" s="231" t="s">
        <v>136</v>
      </c>
      <c r="E351" s="40"/>
      <c r="F351" s="232" t="s">
        <v>428</v>
      </c>
      <c r="G351" s="40"/>
      <c r="H351" s="40"/>
      <c r="I351" s="233"/>
      <c r="J351" s="40"/>
      <c r="K351" s="40"/>
      <c r="L351" s="44"/>
      <c r="M351" s="234"/>
      <c r="N351" s="235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136</v>
      </c>
      <c r="AU351" s="17" t="s">
        <v>88</v>
      </c>
    </row>
    <row r="352" s="13" customFormat="1">
      <c r="A352" s="13"/>
      <c r="B352" s="236"/>
      <c r="C352" s="237"/>
      <c r="D352" s="231" t="s">
        <v>138</v>
      </c>
      <c r="E352" s="238" t="s">
        <v>1</v>
      </c>
      <c r="F352" s="239" t="s">
        <v>413</v>
      </c>
      <c r="G352" s="237"/>
      <c r="H352" s="238" t="s">
        <v>1</v>
      </c>
      <c r="I352" s="240"/>
      <c r="J352" s="237"/>
      <c r="K352" s="237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138</v>
      </c>
      <c r="AU352" s="245" t="s">
        <v>88</v>
      </c>
      <c r="AV352" s="13" t="s">
        <v>21</v>
      </c>
      <c r="AW352" s="13" t="s">
        <v>36</v>
      </c>
      <c r="AX352" s="13" t="s">
        <v>80</v>
      </c>
      <c r="AY352" s="245" t="s">
        <v>126</v>
      </c>
    </row>
    <row r="353" s="14" customFormat="1">
      <c r="A353" s="14"/>
      <c r="B353" s="246"/>
      <c r="C353" s="247"/>
      <c r="D353" s="231" t="s">
        <v>138</v>
      </c>
      <c r="E353" s="248" t="s">
        <v>1</v>
      </c>
      <c r="F353" s="249" t="s">
        <v>88</v>
      </c>
      <c r="G353" s="247"/>
      <c r="H353" s="250">
        <v>2</v>
      </c>
      <c r="I353" s="251"/>
      <c r="J353" s="247"/>
      <c r="K353" s="247"/>
      <c r="L353" s="252"/>
      <c r="M353" s="253"/>
      <c r="N353" s="254"/>
      <c r="O353" s="254"/>
      <c r="P353" s="254"/>
      <c r="Q353" s="254"/>
      <c r="R353" s="254"/>
      <c r="S353" s="254"/>
      <c r="T353" s="25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6" t="s">
        <v>138</v>
      </c>
      <c r="AU353" s="256" t="s">
        <v>88</v>
      </c>
      <c r="AV353" s="14" t="s">
        <v>88</v>
      </c>
      <c r="AW353" s="14" t="s">
        <v>36</v>
      </c>
      <c r="AX353" s="14" t="s">
        <v>21</v>
      </c>
      <c r="AY353" s="256" t="s">
        <v>126</v>
      </c>
    </row>
    <row r="354" s="2" customFormat="1" ht="24.15" customHeight="1">
      <c r="A354" s="38"/>
      <c r="B354" s="39"/>
      <c r="C354" s="269" t="s">
        <v>429</v>
      </c>
      <c r="D354" s="269" t="s">
        <v>369</v>
      </c>
      <c r="E354" s="270" t="s">
        <v>430</v>
      </c>
      <c r="F354" s="271" t="s">
        <v>431</v>
      </c>
      <c r="G354" s="272" t="s">
        <v>132</v>
      </c>
      <c r="H354" s="273">
        <v>2.2000000000000002</v>
      </c>
      <c r="I354" s="274"/>
      <c r="J354" s="275">
        <f>ROUND(I354*H354,2)</f>
        <v>0</v>
      </c>
      <c r="K354" s="271" t="s">
        <v>133</v>
      </c>
      <c r="L354" s="276"/>
      <c r="M354" s="277" t="s">
        <v>1</v>
      </c>
      <c r="N354" s="278" t="s">
        <v>45</v>
      </c>
      <c r="O354" s="91"/>
      <c r="P354" s="227">
        <f>O354*H354</f>
        <v>0</v>
      </c>
      <c r="Q354" s="227">
        <v>0.012319999999999999</v>
      </c>
      <c r="R354" s="227">
        <f>Q354*H354</f>
        <v>0.027104</v>
      </c>
      <c r="S354" s="227">
        <v>0</v>
      </c>
      <c r="T354" s="22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9" t="s">
        <v>336</v>
      </c>
      <c r="AT354" s="229" t="s">
        <v>369</v>
      </c>
      <c r="AU354" s="229" t="s">
        <v>88</v>
      </c>
      <c r="AY354" s="17" t="s">
        <v>126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7" t="s">
        <v>21</v>
      </c>
      <c r="BK354" s="230">
        <f>ROUND(I354*H354,2)</f>
        <v>0</v>
      </c>
      <c r="BL354" s="17" t="s">
        <v>248</v>
      </c>
      <c r="BM354" s="229" t="s">
        <v>432</v>
      </c>
    </row>
    <row r="355" s="2" customFormat="1">
      <c r="A355" s="38"/>
      <c r="B355" s="39"/>
      <c r="C355" s="40"/>
      <c r="D355" s="231" t="s">
        <v>136</v>
      </c>
      <c r="E355" s="40"/>
      <c r="F355" s="232" t="s">
        <v>431</v>
      </c>
      <c r="G355" s="40"/>
      <c r="H355" s="40"/>
      <c r="I355" s="233"/>
      <c r="J355" s="40"/>
      <c r="K355" s="40"/>
      <c r="L355" s="44"/>
      <c r="M355" s="234"/>
      <c r="N355" s="235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136</v>
      </c>
      <c r="AU355" s="17" t="s">
        <v>88</v>
      </c>
    </row>
    <row r="356" s="14" customFormat="1">
      <c r="A356" s="14"/>
      <c r="B356" s="246"/>
      <c r="C356" s="247"/>
      <c r="D356" s="231" t="s">
        <v>138</v>
      </c>
      <c r="E356" s="247"/>
      <c r="F356" s="249" t="s">
        <v>433</v>
      </c>
      <c r="G356" s="247"/>
      <c r="H356" s="250">
        <v>2.2000000000000002</v>
      </c>
      <c r="I356" s="251"/>
      <c r="J356" s="247"/>
      <c r="K356" s="247"/>
      <c r="L356" s="252"/>
      <c r="M356" s="253"/>
      <c r="N356" s="254"/>
      <c r="O356" s="254"/>
      <c r="P356" s="254"/>
      <c r="Q356" s="254"/>
      <c r="R356" s="254"/>
      <c r="S356" s="254"/>
      <c r="T356" s="25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6" t="s">
        <v>138</v>
      </c>
      <c r="AU356" s="256" t="s">
        <v>88</v>
      </c>
      <c r="AV356" s="14" t="s">
        <v>88</v>
      </c>
      <c r="AW356" s="14" t="s">
        <v>4</v>
      </c>
      <c r="AX356" s="14" t="s">
        <v>21</v>
      </c>
      <c r="AY356" s="256" t="s">
        <v>126</v>
      </c>
    </row>
    <row r="357" s="2" customFormat="1" ht="24.15" customHeight="1">
      <c r="A357" s="38"/>
      <c r="B357" s="39"/>
      <c r="C357" s="218" t="s">
        <v>434</v>
      </c>
      <c r="D357" s="218" t="s">
        <v>129</v>
      </c>
      <c r="E357" s="219" t="s">
        <v>435</v>
      </c>
      <c r="F357" s="220" t="s">
        <v>436</v>
      </c>
      <c r="G357" s="221" t="s">
        <v>245</v>
      </c>
      <c r="H357" s="222">
        <v>0.047</v>
      </c>
      <c r="I357" s="223"/>
      <c r="J357" s="224">
        <f>ROUND(I357*H357,2)</f>
        <v>0</v>
      </c>
      <c r="K357" s="220" t="s">
        <v>133</v>
      </c>
      <c r="L357" s="44"/>
      <c r="M357" s="225" t="s">
        <v>1</v>
      </c>
      <c r="N357" s="226" t="s">
        <v>45</v>
      </c>
      <c r="O357" s="91"/>
      <c r="P357" s="227">
        <f>O357*H357</f>
        <v>0</v>
      </c>
      <c r="Q357" s="227">
        <v>0</v>
      </c>
      <c r="R357" s="227">
        <f>Q357*H357</f>
        <v>0</v>
      </c>
      <c r="S357" s="227">
        <v>0</v>
      </c>
      <c r="T357" s="228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9" t="s">
        <v>248</v>
      </c>
      <c r="AT357" s="229" t="s">
        <v>129</v>
      </c>
      <c r="AU357" s="229" t="s">
        <v>88</v>
      </c>
      <c r="AY357" s="17" t="s">
        <v>126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17" t="s">
        <v>21</v>
      </c>
      <c r="BK357" s="230">
        <f>ROUND(I357*H357,2)</f>
        <v>0</v>
      </c>
      <c r="BL357" s="17" t="s">
        <v>248</v>
      </c>
      <c r="BM357" s="229" t="s">
        <v>437</v>
      </c>
    </row>
    <row r="358" s="2" customFormat="1">
      <c r="A358" s="38"/>
      <c r="B358" s="39"/>
      <c r="C358" s="40"/>
      <c r="D358" s="231" t="s">
        <v>136</v>
      </c>
      <c r="E358" s="40"/>
      <c r="F358" s="232" t="s">
        <v>438</v>
      </c>
      <c r="G358" s="40"/>
      <c r="H358" s="40"/>
      <c r="I358" s="233"/>
      <c r="J358" s="40"/>
      <c r="K358" s="40"/>
      <c r="L358" s="44"/>
      <c r="M358" s="234"/>
      <c r="N358" s="235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136</v>
      </c>
      <c r="AU358" s="17" t="s">
        <v>88</v>
      </c>
    </row>
    <row r="359" s="12" customFormat="1" ht="22.8" customHeight="1">
      <c r="A359" s="12"/>
      <c r="B359" s="202"/>
      <c r="C359" s="203"/>
      <c r="D359" s="204" t="s">
        <v>79</v>
      </c>
      <c r="E359" s="216" t="s">
        <v>439</v>
      </c>
      <c r="F359" s="216" t="s">
        <v>440</v>
      </c>
      <c r="G359" s="203"/>
      <c r="H359" s="203"/>
      <c r="I359" s="206"/>
      <c r="J359" s="217">
        <f>BK359</f>
        <v>0</v>
      </c>
      <c r="K359" s="203"/>
      <c r="L359" s="208"/>
      <c r="M359" s="209"/>
      <c r="N359" s="210"/>
      <c r="O359" s="210"/>
      <c r="P359" s="211">
        <f>SUM(P360:P416)</f>
        <v>0</v>
      </c>
      <c r="Q359" s="210"/>
      <c r="R359" s="211">
        <f>SUM(R360:R416)</f>
        <v>0.14177477599999999</v>
      </c>
      <c r="S359" s="210"/>
      <c r="T359" s="212">
        <f>SUM(T360:T416)</f>
        <v>0.0295523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3" t="s">
        <v>88</v>
      </c>
      <c r="AT359" s="214" t="s">
        <v>79</v>
      </c>
      <c r="AU359" s="214" t="s">
        <v>21</v>
      </c>
      <c r="AY359" s="213" t="s">
        <v>126</v>
      </c>
      <c r="BK359" s="215">
        <f>SUM(BK360:BK416)</f>
        <v>0</v>
      </c>
    </row>
    <row r="360" s="2" customFormat="1" ht="16.5" customHeight="1">
      <c r="A360" s="38"/>
      <c r="B360" s="39"/>
      <c r="C360" s="218" t="s">
        <v>441</v>
      </c>
      <c r="D360" s="218" t="s">
        <v>129</v>
      </c>
      <c r="E360" s="219" t="s">
        <v>442</v>
      </c>
      <c r="F360" s="220" t="s">
        <v>443</v>
      </c>
      <c r="G360" s="221" t="s">
        <v>132</v>
      </c>
      <c r="H360" s="222">
        <v>95.329999999999998</v>
      </c>
      <c r="I360" s="223"/>
      <c r="J360" s="224">
        <f>ROUND(I360*H360,2)</f>
        <v>0</v>
      </c>
      <c r="K360" s="220" t="s">
        <v>133</v>
      </c>
      <c r="L360" s="44"/>
      <c r="M360" s="225" t="s">
        <v>1</v>
      </c>
      <c r="N360" s="226" t="s">
        <v>45</v>
      </c>
      <c r="O360" s="91"/>
      <c r="P360" s="227">
        <f>O360*H360</f>
        <v>0</v>
      </c>
      <c r="Q360" s="227">
        <v>0.001</v>
      </c>
      <c r="R360" s="227">
        <f>Q360*H360</f>
        <v>0.095329999999999998</v>
      </c>
      <c r="S360" s="227">
        <v>0.00031</v>
      </c>
      <c r="T360" s="228">
        <f>S360*H360</f>
        <v>0.0295523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9" t="s">
        <v>248</v>
      </c>
      <c r="AT360" s="229" t="s">
        <v>129</v>
      </c>
      <c r="AU360" s="229" t="s">
        <v>88</v>
      </c>
      <c r="AY360" s="17" t="s">
        <v>126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17" t="s">
        <v>21</v>
      </c>
      <c r="BK360" s="230">
        <f>ROUND(I360*H360,2)</f>
        <v>0</v>
      </c>
      <c r="BL360" s="17" t="s">
        <v>248</v>
      </c>
      <c r="BM360" s="229" t="s">
        <v>444</v>
      </c>
    </row>
    <row r="361" s="2" customFormat="1">
      <c r="A361" s="38"/>
      <c r="B361" s="39"/>
      <c r="C361" s="40"/>
      <c r="D361" s="231" t="s">
        <v>136</v>
      </c>
      <c r="E361" s="40"/>
      <c r="F361" s="232" t="s">
        <v>445</v>
      </c>
      <c r="G361" s="40"/>
      <c r="H361" s="40"/>
      <c r="I361" s="233"/>
      <c r="J361" s="40"/>
      <c r="K361" s="40"/>
      <c r="L361" s="44"/>
      <c r="M361" s="234"/>
      <c r="N361" s="235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136</v>
      </c>
      <c r="AU361" s="17" t="s">
        <v>88</v>
      </c>
    </row>
    <row r="362" s="13" customFormat="1">
      <c r="A362" s="13"/>
      <c r="B362" s="236"/>
      <c r="C362" s="237"/>
      <c r="D362" s="231" t="s">
        <v>138</v>
      </c>
      <c r="E362" s="238" t="s">
        <v>1</v>
      </c>
      <c r="F362" s="239" t="s">
        <v>446</v>
      </c>
      <c r="G362" s="237"/>
      <c r="H362" s="238" t="s">
        <v>1</v>
      </c>
      <c r="I362" s="240"/>
      <c r="J362" s="237"/>
      <c r="K362" s="237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138</v>
      </c>
      <c r="AU362" s="245" t="s">
        <v>88</v>
      </c>
      <c r="AV362" s="13" t="s">
        <v>21</v>
      </c>
      <c r="AW362" s="13" t="s">
        <v>36</v>
      </c>
      <c r="AX362" s="13" t="s">
        <v>80</v>
      </c>
      <c r="AY362" s="245" t="s">
        <v>126</v>
      </c>
    </row>
    <row r="363" s="13" customFormat="1">
      <c r="A363" s="13"/>
      <c r="B363" s="236"/>
      <c r="C363" s="237"/>
      <c r="D363" s="231" t="s">
        <v>138</v>
      </c>
      <c r="E363" s="238" t="s">
        <v>1</v>
      </c>
      <c r="F363" s="239" t="s">
        <v>139</v>
      </c>
      <c r="G363" s="237"/>
      <c r="H363" s="238" t="s">
        <v>1</v>
      </c>
      <c r="I363" s="240"/>
      <c r="J363" s="237"/>
      <c r="K363" s="237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138</v>
      </c>
      <c r="AU363" s="245" t="s">
        <v>88</v>
      </c>
      <c r="AV363" s="13" t="s">
        <v>21</v>
      </c>
      <c r="AW363" s="13" t="s">
        <v>36</v>
      </c>
      <c r="AX363" s="13" t="s">
        <v>80</v>
      </c>
      <c r="AY363" s="245" t="s">
        <v>126</v>
      </c>
    </row>
    <row r="364" s="14" customFormat="1">
      <c r="A364" s="14"/>
      <c r="B364" s="246"/>
      <c r="C364" s="247"/>
      <c r="D364" s="231" t="s">
        <v>138</v>
      </c>
      <c r="E364" s="248" t="s">
        <v>1</v>
      </c>
      <c r="F364" s="249" t="s">
        <v>140</v>
      </c>
      <c r="G364" s="247"/>
      <c r="H364" s="250">
        <v>65.760000000000005</v>
      </c>
      <c r="I364" s="251"/>
      <c r="J364" s="247"/>
      <c r="K364" s="247"/>
      <c r="L364" s="252"/>
      <c r="M364" s="253"/>
      <c r="N364" s="254"/>
      <c r="O364" s="254"/>
      <c r="P364" s="254"/>
      <c r="Q364" s="254"/>
      <c r="R364" s="254"/>
      <c r="S364" s="254"/>
      <c r="T364" s="25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6" t="s">
        <v>138</v>
      </c>
      <c r="AU364" s="256" t="s">
        <v>88</v>
      </c>
      <c r="AV364" s="14" t="s">
        <v>88</v>
      </c>
      <c r="AW364" s="14" t="s">
        <v>36</v>
      </c>
      <c r="AX364" s="14" t="s">
        <v>80</v>
      </c>
      <c r="AY364" s="256" t="s">
        <v>126</v>
      </c>
    </row>
    <row r="365" s="13" customFormat="1">
      <c r="A365" s="13"/>
      <c r="B365" s="236"/>
      <c r="C365" s="237"/>
      <c r="D365" s="231" t="s">
        <v>138</v>
      </c>
      <c r="E365" s="238" t="s">
        <v>1</v>
      </c>
      <c r="F365" s="239" t="s">
        <v>141</v>
      </c>
      <c r="G365" s="237"/>
      <c r="H365" s="238" t="s">
        <v>1</v>
      </c>
      <c r="I365" s="240"/>
      <c r="J365" s="237"/>
      <c r="K365" s="237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138</v>
      </c>
      <c r="AU365" s="245" t="s">
        <v>88</v>
      </c>
      <c r="AV365" s="13" t="s">
        <v>21</v>
      </c>
      <c r="AW365" s="13" t="s">
        <v>36</v>
      </c>
      <c r="AX365" s="13" t="s">
        <v>80</v>
      </c>
      <c r="AY365" s="245" t="s">
        <v>126</v>
      </c>
    </row>
    <row r="366" s="14" customFormat="1">
      <c r="A366" s="14"/>
      <c r="B366" s="246"/>
      <c r="C366" s="247"/>
      <c r="D366" s="231" t="s">
        <v>138</v>
      </c>
      <c r="E366" s="248" t="s">
        <v>1</v>
      </c>
      <c r="F366" s="249" t="s">
        <v>142</v>
      </c>
      <c r="G366" s="247"/>
      <c r="H366" s="250">
        <v>16.050000000000001</v>
      </c>
      <c r="I366" s="251"/>
      <c r="J366" s="247"/>
      <c r="K366" s="247"/>
      <c r="L366" s="252"/>
      <c r="M366" s="253"/>
      <c r="N366" s="254"/>
      <c r="O366" s="254"/>
      <c r="P366" s="254"/>
      <c r="Q366" s="254"/>
      <c r="R366" s="254"/>
      <c r="S366" s="254"/>
      <c r="T366" s="25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6" t="s">
        <v>138</v>
      </c>
      <c r="AU366" s="256" t="s">
        <v>88</v>
      </c>
      <c r="AV366" s="14" t="s">
        <v>88</v>
      </c>
      <c r="AW366" s="14" t="s">
        <v>36</v>
      </c>
      <c r="AX366" s="14" t="s">
        <v>80</v>
      </c>
      <c r="AY366" s="256" t="s">
        <v>126</v>
      </c>
    </row>
    <row r="367" s="13" customFormat="1">
      <c r="A367" s="13"/>
      <c r="B367" s="236"/>
      <c r="C367" s="237"/>
      <c r="D367" s="231" t="s">
        <v>138</v>
      </c>
      <c r="E367" s="238" t="s">
        <v>1</v>
      </c>
      <c r="F367" s="239" t="s">
        <v>143</v>
      </c>
      <c r="G367" s="237"/>
      <c r="H367" s="238" t="s">
        <v>1</v>
      </c>
      <c r="I367" s="240"/>
      <c r="J367" s="237"/>
      <c r="K367" s="237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138</v>
      </c>
      <c r="AU367" s="245" t="s">
        <v>88</v>
      </c>
      <c r="AV367" s="13" t="s">
        <v>21</v>
      </c>
      <c r="AW367" s="13" t="s">
        <v>36</v>
      </c>
      <c r="AX367" s="13" t="s">
        <v>80</v>
      </c>
      <c r="AY367" s="245" t="s">
        <v>126</v>
      </c>
    </row>
    <row r="368" s="14" customFormat="1">
      <c r="A368" s="14"/>
      <c r="B368" s="246"/>
      <c r="C368" s="247"/>
      <c r="D368" s="231" t="s">
        <v>138</v>
      </c>
      <c r="E368" s="248" t="s">
        <v>1</v>
      </c>
      <c r="F368" s="249" t="s">
        <v>144</v>
      </c>
      <c r="G368" s="247"/>
      <c r="H368" s="250">
        <v>1.8</v>
      </c>
      <c r="I368" s="251"/>
      <c r="J368" s="247"/>
      <c r="K368" s="247"/>
      <c r="L368" s="252"/>
      <c r="M368" s="253"/>
      <c r="N368" s="254"/>
      <c r="O368" s="254"/>
      <c r="P368" s="254"/>
      <c r="Q368" s="254"/>
      <c r="R368" s="254"/>
      <c r="S368" s="254"/>
      <c r="T368" s="25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6" t="s">
        <v>138</v>
      </c>
      <c r="AU368" s="256" t="s">
        <v>88</v>
      </c>
      <c r="AV368" s="14" t="s">
        <v>88</v>
      </c>
      <c r="AW368" s="14" t="s">
        <v>36</v>
      </c>
      <c r="AX368" s="14" t="s">
        <v>80</v>
      </c>
      <c r="AY368" s="256" t="s">
        <v>126</v>
      </c>
    </row>
    <row r="369" s="13" customFormat="1">
      <c r="A369" s="13"/>
      <c r="B369" s="236"/>
      <c r="C369" s="237"/>
      <c r="D369" s="231" t="s">
        <v>138</v>
      </c>
      <c r="E369" s="238" t="s">
        <v>1</v>
      </c>
      <c r="F369" s="239" t="s">
        <v>145</v>
      </c>
      <c r="G369" s="237"/>
      <c r="H369" s="238" t="s">
        <v>1</v>
      </c>
      <c r="I369" s="240"/>
      <c r="J369" s="237"/>
      <c r="K369" s="237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138</v>
      </c>
      <c r="AU369" s="245" t="s">
        <v>88</v>
      </c>
      <c r="AV369" s="13" t="s">
        <v>21</v>
      </c>
      <c r="AW369" s="13" t="s">
        <v>36</v>
      </c>
      <c r="AX369" s="13" t="s">
        <v>80</v>
      </c>
      <c r="AY369" s="245" t="s">
        <v>126</v>
      </c>
    </row>
    <row r="370" s="14" customFormat="1">
      <c r="A370" s="14"/>
      <c r="B370" s="246"/>
      <c r="C370" s="247"/>
      <c r="D370" s="231" t="s">
        <v>138</v>
      </c>
      <c r="E370" s="248" t="s">
        <v>1</v>
      </c>
      <c r="F370" s="249" t="s">
        <v>146</v>
      </c>
      <c r="G370" s="247"/>
      <c r="H370" s="250">
        <v>1.72</v>
      </c>
      <c r="I370" s="251"/>
      <c r="J370" s="247"/>
      <c r="K370" s="247"/>
      <c r="L370" s="252"/>
      <c r="M370" s="253"/>
      <c r="N370" s="254"/>
      <c r="O370" s="254"/>
      <c r="P370" s="254"/>
      <c r="Q370" s="254"/>
      <c r="R370" s="254"/>
      <c r="S370" s="254"/>
      <c r="T370" s="25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6" t="s">
        <v>138</v>
      </c>
      <c r="AU370" s="256" t="s">
        <v>88</v>
      </c>
      <c r="AV370" s="14" t="s">
        <v>88</v>
      </c>
      <c r="AW370" s="14" t="s">
        <v>36</v>
      </c>
      <c r="AX370" s="14" t="s">
        <v>80</v>
      </c>
      <c r="AY370" s="256" t="s">
        <v>126</v>
      </c>
    </row>
    <row r="371" s="13" customFormat="1">
      <c r="A371" s="13"/>
      <c r="B371" s="236"/>
      <c r="C371" s="237"/>
      <c r="D371" s="231" t="s">
        <v>138</v>
      </c>
      <c r="E371" s="238" t="s">
        <v>1</v>
      </c>
      <c r="F371" s="239" t="s">
        <v>147</v>
      </c>
      <c r="G371" s="237"/>
      <c r="H371" s="238" t="s">
        <v>1</v>
      </c>
      <c r="I371" s="240"/>
      <c r="J371" s="237"/>
      <c r="K371" s="237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138</v>
      </c>
      <c r="AU371" s="245" t="s">
        <v>88</v>
      </c>
      <c r="AV371" s="13" t="s">
        <v>21</v>
      </c>
      <c r="AW371" s="13" t="s">
        <v>36</v>
      </c>
      <c r="AX371" s="13" t="s">
        <v>80</v>
      </c>
      <c r="AY371" s="245" t="s">
        <v>126</v>
      </c>
    </row>
    <row r="372" s="14" customFormat="1">
      <c r="A372" s="14"/>
      <c r="B372" s="246"/>
      <c r="C372" s="247"/>
      <c r="D372" s="231" t="s">
        <v>138</v>
      </c>
      <c r="E372" s="248" t="s">
        <v>1</v>
      </c>
      <c r="F372" s="249" t="s">
        <v>148</v>
      </c>
      <c r="G372" s="247"/>
      <c r="H372" s="250">
        <v>10</v>
      </c>
      <c r="I372" s="251"/>
      <c r="J372" s="247"/>
      <c r="K372" s="247"/>
      <c r="L372" s="252"/>
      <c r="M372" s="253"/>
      <c r="N372" s="254"/>
      <c r="O372" s="254"/>
      <c r="P372" s="254"/>
      <c r="Q372" s="254"/>
      <c r="R372" s="254"/>
      <c r="S372" s="254"/>
      <c r="T372" s="25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6" t="s">
        <v>138</v>
      </c>
      <c r="AU372" s="256" t="s">
        <v>88</v>
      </c>
      <c r="AV372" s="14" t="s">
        <v>88</v>
      </c>
      <c r="AW372" s="14" t="s">
        <v>36</v>
      </c>
      <c r="AX372" s="14" t="s">
        <v>80</v>
      </c>
      <c r="AY372" s="256" t="s">
        <v>126</v>
      </c>
    </row>
    <row r="373" s="15" customFormat="1">
      <c r="A373" s="15"/>
      <c r="B373" s="257"/>
      <c r="C373" s="258"/>
      <c r="D373" s="231" t="s">
        <v>138</v>
      </c>
      <c r="E373" s="259" t="s">
        <v>1</v>
      </c>
      <c r="F373" s="260" t="s">
        <v>149</v>
      </c>
      <c r="G373" s="258"/>
      <c r="H373" s="261">
        <v>95.329999999999998</v>
      </c>
      <c r="I373" s="262"/>
      <c r="J373" s="258"/>
      <c r="K373" s="258"/>
      <c r="L373" s="263"/>
      <c r="M373" s="264"/>
      <c r="N373" s="265"/>
      <c r="O373" s="265"/>
      <c r="P373" s="265"/>
      <c r="Q373" s="265"/>
      <c r="R373" s="265"/>
      <c r="S373" s="265"/>
      <c r="T373" s="266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7" t="s">
        <v>138</v>
      </c>
      <c r="AU373" s="267" t="s">
        <v>88</v>
      </c>
      <c r="AV373" s="15" t="s">
        <v>134</v>
      </c>
      <c r="AW373" s="15" t="s">
        <v>36</v>
      </c>
      <c r="AX373" s="15" t="s">
        <v>21</v>
      </c>
      <c r="AY373" s="267" t="s">
        <v>126</v>
      </c>
    </row>
    <row r="374" s="2" customFormat="1" ht="24.15" customHeight="1">
      <c r="A374" s="38"/>
      <c r="B374" s="39"/>
      <c r="C374" s="218" t="s">
        <v>447</v>
      </c>
      <c r="D374" s="218" t="s">
        <v>129</v>
      </c>
      <c r="E374" s="219" t="s">
        <v>448</v>
      </c>
      <c r="F374" s="220" t="s">
        <v>449</v>
      </c>
      <c r="G374" s="221" t="s">
        <v>132</v>
      </c>
      <c r="H374" s="222">
        <v>95.329999999999998</v>
      </c>
      <c r="I374" s="223"/>
      <c r="J374" s="224">
        <f>ROUND(I374*H374,2)</f>
        <v>0</v>
      </c>
      <c r="K374" s="220" t="s">
        <v>133</v>
      </c>
      <c r="L374" s="44"/>
      <c r="M374" s="225" t="s">
        <v>1</v>
      </c>
      <c r="N374" s="226" t="s">
        <v>45</v>
      </c>
      <c r="O374" s="91"/>
      <c r="P374" s="227">
        <f>O374*H374</f>
        <v>0</v>
      </c>
      <c r="Q374" s="227">
        <v>0</v>
      </c>
      <c r="R374" s="227">
        <f>Q374*H374</f>
        <v>0</v>
      </c>
      <c r="S374" s="227">
        <v>0</v>
      </c>
      <c r="T374" s="228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9" t="s">
        <v>248</v>
      </c>
      <c r="AT374" s="229" t="s">
        <v>129</v>
      </c>
      <c r="AU374" s="229" t="s">
        <v>88</v>
      </c>
      <c r="AY374" s="17" t="s">
        <v>126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7" t="s">
        <v>21</v>
      </c>
      <c r="BK374" s="230">
        <f>ROUND(I374*H374,2)</f>
        <v>0</v>
      </c>
      <c r="BL374" s="17" t="s">
        <v>248</v>
      </c>
      <c r="BM374" s="229" t="s">
        <v>450</v>
      </c>
    </row>
    <row r="375" s="2" customFormat="1">
      <c r="A375" s="38"/>
      <c r="B375" s="39"/>
      <c r="C375" s="40"/>
      <c r="D375" s="231" t="s">
        <v>136</v>
      </c>
      <c r="E375" s="40"/>
      <c r="F375" s="232" t="s">
        <v>449</v>
      </c>
      <c r="G375" s="40"/>
      <c r="H375" s="40"/>
      <c r="I375" s="233"/>
      <c r="J375" s="40"/>
      <c r="K375" s="40"/>
      <c r="L375" s="44"/>
      <c r="M375" s="234"/>
      <c r="N375" s="235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136</v>
      </c>
      <c r="AU375" s="17" t="s">
        <v>88</v>
      </c>
    </row>
    <row r="376" s="13" customFormat="1">
      <c r="A376" s="13"/>
      <c r="B376" s="236"/>
      <c r="C376" s="237"/>
      <c r="D376" s="231" t="s">
        <v>138</v>
      </c>
      <c r="E376" s="238" t="s">
        <v>1</v>
      </c>
      <c r="F376" s="239" t="s">
        <v>446</v>
      </c>
      <c r="G376" s="237"/>
      <c r="H376" s="238" t="s">
        <v>1</v>
      </c>
      <c r="I376" s="240"/>
      <c r="J376" s="237"/>
      <c r="K376" s="237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138</v>
      </c>
      <c r="AU376" s="245" t="s">
        <v>88</v>
      </c>
      <c r="AV376" s="13" t="s">
        <v>21</v>
      </c>
      <c r="AW376" s="13" t="s">
        <v>36</v>
      </c>
      <c r="AX376" s="13" t="s">
        <v>80</v>
      </c>
      <c r="AY376" s="245" t="s">
        <v>126</v>
      </c>
    </row>
    <row r="377" s="13" customFormat="1">
      <c r="A377" s="13"/>
      <c r="B377" s="236"/>
      <c r="C377" s="237"/>
      <c r="D377" s="231" t="s">
        <v>138</v>
      </c>
      <c r="E377" s="238" t="s">
        <v>1</v>
      </c>
      <c r="F377" s="239" t="s">
        <v>139</v>
      </c>
      <c r="G377" s="237"/>
      <c r="H377" s="238" t="s">
        <v>1</v>
      </c>
      <c r="I377" s="240"/>
      <c r="J377" s="237"/>
      <c r="K377" s="237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138</v>
      </c>
      <c r="AU377" s="245" t="s">
        <v>88</v>
      </c>
      <c r="AV377" s="13" t="s">
        <v>21</v>
      </c>
      <c r="AW377" s="13" t="s">
        <v>36</v>
      </c>
      <c r="AX377" s="13" t="s">
        <v>80</v>
      </c>
      <c r="AY377" s="245" t="s">
        <v>126</v>
      </c>
    </row>
    <row r="378" s="14" customFormat="1">
      <c r="A378" s="14"/>
      <c r="B378" s="246"/>
      <c r="C378" s="247"/>
      <c r="D378" s="231" t="s">
        <v>138</v>
      </c>
      <c r="E378" s="248" t="s">
        <v>1</v>
      </c>
      <c r="F378" s="249" t="s">
        <v>140</v>
      </c>
      <c r="G378" s="247"/>
      <c r="H378" s="250">
        <v>65.760000000000005</v>
      </c>
      <c r="I378" s="251"/>
      <c r="J378" s="247"/>
      <c r="K378" s="247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138</v>
      </c>
      <c r="AU378" s="256" t="s">
        <v>88</v>
      </c>
      <c r="AV378" s="14" t="s">
        <v>88</v>
      </c>
      <c r="AW378" s="14" t="s">
        <v>36</v>
      </c>
      <c r="AX378" s="14" t="s">
        <v>80</v>
      </c>
      <c r="AY378" s="256" t="s">
        <v>126</v>
      </c>
    </row>
    <row r="379" s="13" customFormat="1">
      <c r="A379" s="13"/>
      <c r="B379" s="236"/>
      <c r="C379" s="237"/>
      <c r="D379" s="231" t="s">
        <v>138</v>
      </c>
      <c r="E379" s="238" t="s">
        <v>1</v>
      </c>
      <c r="F379" s="239" t="s">
        <v>141</v>
      </c>
      <c r="G379" s="237"/>
      <c r="H379" s="238" t="s">
        <v>1</v>
      </c>
      <c r="I379" s="240"/>
      <c r="J379" s="237"/>
      <c r="K379" s="237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138</v>
      </c>
      <c r="AU379" s="245" t="s">
        <v>88</v>
      </c>
      <c r="AV379" s="13" t="s">
        <v>21</v>
      </c>
      <c r="AW379" s="13" t="s">
        <v>36</v>
      </c>
      <c r="AX379" s="13" t="s">
        <v>80</v>
      </c>
      <c r="AY379" s="245" t="s">
        <v>126</v>
      </c>
    </row>
    <row r="380" s="14" customFormat="1">
      <c r="A380" s="14"/>
      <c r="B380" s="246"/>
      <c r="C380" s="247"/>
      <c r="D380" s="231" t="s">
        <v>138</v>
      </c>
      <c r="E380" s="248" t="s">
        <v>1</v>
      </c>
      <c r="F380" s="249" t="s">
        <v>142</v>
      </c>
      <c r="G380" s="247"/>
      <c r="H380" s="250">
        <v>16.050000000000001</v>
      </c>
      <c r="I380" s="251"/>
      <c r="J380" s="247"/>
      <c r="K380" s="247"/>
      <c r="L380" s="252"/>
      <c r="M380" s="253"/>
      <c r="N380" s="254"/>
      <c r="O380" s="254"/>
      <c r="P380" s="254"/>
      <c r="Q380" s="254"/>
      <c r="R380" s="254"/>
      <c r="S380" s="254"/>
      <c r="T380" s="25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6" t="s">
        <v>138</v>
      </c>
      <c r="AU380" s="256" t="s">
        <v>88</v>
      </c>
      <c r="AV380" s="14" t="s">
        <v>88</v>
      </c>
      <c r="AW380" s="14" t="s">
        <v>36</v>
      </c>
      <c r="AX380" s="14" t="s">
        <v>80</v>
      </c>
      <c r="AY380" s="256" t="s">
        <v>126</v>
      </c>
    </row>
    <row r="381" s="13" customFormat="1">
      <c r="A381" s="13"/>
      <c r="B381" s="236"/>
      <c r="C381" s="237"/>
      <c r="D381" s="231" t="s">
        <v>138</v>
      </c>
      <c r="E381" s="238" t="s">
        <v>1</v>
      </c>
      <c r="F381" s="239" t="s">
        <v>143</v>
      </c>
      <c r="G381" s="237"/>
      <c r="H381" s="238" t="s">
        <v>1</v>
      </c>
      <c r="I381" s="240"/>
      <c r="J381" s="237"/>
      <c r="K381" s="237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138</v>
      </c>
      <c r="AU381" s="245" t="s">
        <v>88</v>
      </c>
      <c r="AV381" s="13" t="s">
        <v>21</v>
      </c>
      <c r="AW381" s="13" t="s">
        <v>36</v>
      </c>
      <c r="AX381" s="13" t="s">
        <v>80</v>
      </c>
      <c r="AY381" s="245" t="s">
        <v>126</v>
      </c>
    </row>
    <row r="382" s="14" customFormat="1">
      <c r="A382" s="14"/>
      <c r="B382" s="246"/>
      <c r="C382" s="247"/>
      <c r="D382" s="231" t="s">
        <v>138</v>
      </c>
      <c r="E382" s="248" t="s">
        <v>1</v>
      </c>
      <c r="F382" s="249" t="s">
        <v>144</v>
      </c>
      <c r="G382" s="247"/>
      <c r="H382" s="250">
        <v>1.8</v>
      </c>
      <c r="I382" s="251"/>
      <c r="J382" s="247"/>
      <c r="K382" s="247"/>
      <c r="L382" s="252"/>
      <c r="M382" s="253"/>
      <c r="N382" s="254"/>
      <c r="O382" s="254"/>
      <c r="P382" s="254"/>
      <c r="Q382" s="254"/>
      <c r="R382" s="254"/>
      <c r="S382" s="254"/>
      <c r="T382" s="25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6" t="s">
        <v>138</v>
      </c>
      <c r="AU382" s="256" t="s">
        <v>88</v>
      </c>
      <c r="AV382" s="14" t="s">
        <v>88</v>
      </c>
      <c r="AW382" s="14" t="s">
        <v>36</v>
      </c>
      <c r="AX382" s="14" t="s">
        <v>80</v>
      </c>
      <c r="AY382" s="256" t="s">
        <v>126</v>
      </c>
    </row>
    <row r="383" s="13" customFormat="1">
      <c r="A383" s="13"/>
      <c r="B383" s="236"/>
      <c r="C383" s="237"/>
      <c r="D383" s="231" t="s">
        <v>138</v>
      </c>
      <c r="E383" s="238" t="s">
        <v>1</v>
      </c>
      <c r="F383" s="239" t="s">
        <v>145</v>
      </c>
      <c r="G383" s="237"/>
      <c r="H383" s="238" t="s">
        <v>1</v>
      </c>
      <c r="I383" s="240"/>
      <c r="J383" s="237"/>
      <c r="K383" s="237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138</v>
      </c>
      <c r="AU383" s="245" t="s">
        <v>88</v>
      </c>
      <c r="AV383" s="13" t="s">
        <v>21</v>
      </c>
      <c r="AW383" s="13" t="s">
        <v>36</v>
      </c>
      <c r="AX383" s="13" t="s">
        <v>80</v>
      </c>
      <c r="AY383" s="245" t="s">
        <v>126</v>
      </c>
    </row>
    <row r="384" s="14" customFormat="1">
      <c r="A384" s="14"/>
      <c r="B384" s="246"/>
      <c r="C384" s="247"/>
      <c r="D384" s="231" t="s">
        <v>138</v>
      </c>
      <c r="E384" s="248" t="s">
        <v>1</v>
      </c>
      <c r="F384" s="249" t="s">
        <v>146</v>
      </c>
      <c r="G384" s="247"/>
      <c r="H384" s="250">
        <v>1.72</v>
      </c>
      <c r="I384" s="251"/>
      <c r="J384" s="247"/>
      <c r="K384" s="247"/>
      <c r="L384" s="252"/>
      <c r="M384" s="253"/>
      <c r="N384" s="254"/>
      <c r="O384" s="254"/>
      <c r="P384" s="254"/>
      <c r="Q384" s="254"/>
      <c r="R384" s="254"/>
      <c r="S384" s="254"/>
      <c r="T384" s="25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6" t="s">
        <v>138</v>
      </c>
      <c r="AU384" s="256" t="s">
        <v>88</v>
      </c>
      <c r="AV384" s="14" t="s">
        <v>88</v>
      </c>
      <c r="AW384" s="14" t="s">
        <v>36</v>
      </c>
      <c r="AX384" s="14" t="s">
        <v>80</v>
      </c>
      <c r="AY384" s="256" t="s">
        <v>126</v>
      </c>
    </row>
    <row r="385" s="13" customFormat="1">
      <c r="A385" s="13"/>
      <c r="B385" s="236"/>
      <c r="C385" s="237"/>
      <c r="D385" s="231" t="s">
        <v>138</v>
      </c>
      <c r="E385" s="238" t="s">
        <v>1</v>
      </c>
      <c r="F385" s="239" t="s">
        <v>147</v>
      </c>
      <c r="G385" s="237"/>
      <c r="H385" s="238" t="s">
        <v>1</v>
      </c>
      <c r="I385" s="240"/>
      <c r="J385" s="237"/>
      <c r="K385" s="237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138</v>
      </c>
      <c r="AU385" s="245" t="s">
        <v>88</v>
      </c>
      <c r="AV385" s="13" t="s">
        <v>21</v>
      </c>
      <c r="AW385" s="13" t="s">
        <v>36</v>
      </c>
      <c r="AX385" s="13" t="s">
        <v>80</v>
      </c>
      <c r="AY385" s="245" t="s">
        <v>126</v>
      </c>
    </row>
    <row r="386" s="14" customFormat="1">
      <c r="A386" s="14"/>
      <c r="B386" s="246"/>
      <c r="C386" s="247"/>
      <c r="D386" s="231" t="s">
        <v>138</v>
      </c>
      <c r="E386" s="248" t="s">
        <v>1</v>
      </c>
      <c r="F386" s="249" t="s">
        <v>148</v>
      </c>
      <c r="G386" s="247"/>
      <c r="H386" s="250">
        <v>10</v>
      </c>
      <c r="I386" s="251"/>
      <c r="J386" s="247"/>
      <c r="K386" s="247"/>
      <c r="L386" s="252"/>
      <c r="M386" s="253"/>
      <c r="N386" s="254"/>
      <c r="O386" s="254"/>
      <c r="P386" s="254"/>
      <c r="Q386" s="254"/>
      <c r="R386" s="254"/>
      <c r="S386" s="254"/>
      <c r="T386" s="25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6" t="s">
        <v>138</v>
      </c>
      <c r="AU386" s="256" t="s">
        <v>88</v>
      </c>
      <c r="AV386" s="14" t="s">
        <v>88</v>
      </c>
      <c r="AW386" s="14" t="s">
        <v>36</v>
      </c>
      <c r="AX386" s="14" t="s">
        <v>80</v>
      </c>
      <c r="AY386" s="256" t="s">
        <v>126</v>
      </c>
    </row>
    <row r="387" s="15" customFormat="1">
      <c r="A387" s="15"/>
      <c r="B387" s="257"/>
      <c r="C387" s="258"/>
      <c r="D387" s="231" t="s">
        <v>138</v>
      </c>
      <c r="E387" s="259" t="s">
        <v>1</v>
      </c>
      <c r="F387" s="260" t="s">
        <v>149</v>
      </c>
      <c r="G387" s="258"/>
      <c r="H387" s="261">
        <v>95.329999999999998</v>
      </c>
      <c r="I387" s="262"/>
      <c r="J387" s="258"/>
      <c r="K387" s="258"/>
      <c r="L387" s="263"/>
      <c r="M387" s="264"/>
      <c r="N387" s="265"/>
      <c r="O387" s="265"/>
      <c r="P387" s="265"/>
      <c r="Q387" s="265"/>
      <c r="R387" s="265"/>
      <c r="S387" s="265"/>
      <c r="T387" s="266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7" t="s">
        <v>138</v>
      </c>
      <c r="AU387" s="267" t="s">
        <v>88</v>
      </c>
      <c r="AV387" s="15" t="s">
        <v>134</v>
      </c>
      <c r="AW387" s="15" t="s">
        <v>36</v>
      </c>
      <c r="AX387" s="15" t="s">
        <v>21</v>
      </c>
      <c r="AY387" s="267" t="s">
        <v>126</v>
      </c>
    </row>
    <row r="388" s="2" customFormat="1" ht="24.15" customHeight="1">
      <c r="A388" s="38"/>
      <c r="B388" s="39"/>
      <c r="C388" s="218" t="s">
        <v>451</v>
      </c>
      <c r="D388" s="218" t="s">
        <v>129</v>
      </c>
      <c r="E388" s="219" t="s">
        <v>452</v>
      </c>
      <c r="F388" s="220" t="s">
        <v>453</v>
      </c>
      <c r="G388" s="221" t="s">
        <v>132</v>
      </c>
      <c r="H388" s="222">
        <v>95.329999999999998</v>
      </c>
      <c r="I388" s="223"/>
      <c r="J388" s="224">
        <f>ROUND(I388*H388,2)</f>
        <v>0</v>
      </c>
      <c r="K388" s="220" t="s">
        <v>133</v>
      </c>
      <c r="L388" s="44"/>
      <c r="M388" s="225" t="s">
        <v>1</v>
      </c>
      <c r="N388" s="226" t="s">
        <v>45</v>
      </c>
      <c r="O388" s="91"/>
      <c r="P388" s="227">
        <f>O388*H388</f>
        <v>0</v>
      </c>
      <c r="Q388" s="227">
        <v>0.00020120000000000001</v>
      </c>
      <c r="R388" s="227">
        <f>Q388*H388</f>
        <v>0.019180396000000002</v>
      </c>
      <c r="S388" s="227">
        <v>0</v>
      </c>
      <c r="T388" s="228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9" t="s">
        <v>248</v>
      </c>
      <c r="AT388" s="229" t="s">
        <v>129</v>
      </c>
      <c r="AU388" s="229" t="s">
        <v>88</v>
      </c>
      <c r="AY388" s="17" t="s">
        <v>126</v>
      </c>
      <c r="BE388" s="230">
        <f>IF(N388="základní",J388,0)</f>
        <v>0</v>
      </c>
      <c r="BF388" s="230">
        <f>IF(N388="snížená",J388,0)</f>
        <v>0</v>
      </c>
      <c r="BG388" s="230">
        <f>IF(N388="zákl. přenesená",J388,0)</f>
        <v>0</v>
      </c>
      <c r="BH388" s="230">
        <f>IF(N388="sníž. přenesená",J388,0)</f>
        <v>0</v>
      </c>
      <c r="BI388" s="230">
        <f>IF(N388="nulová",J388,0)</f>
        <v>0</v>
      </c>
      <c r="BJ388" s="17" t="s">
        <v>21</v>
      </c>
      <c r="BK388" s="230">
        <f>ROUND(I388*H388,2)</f>
        <v>0</v>
      </c>
      <c r="BL388" s="17" t="s">
        <v>248</v>
      </c>
      <c r="BM388" s="229" t="s">
        <v>454</v>
      </c>
    </row>
    <row r="389" s="2" customFormat="1">
      <c r="A389" s="38"/>
      <c r="B389" s="39"/>
      <c r="C389" s="40"/>
      <c r="D389" s="231" t="s">
        <v>136</v>
      </c>
      <c r="E389" s="40"/>
      <c r="F389" s="232" t="s">
        <v>453</v>
      </c>
      <c r="G389" s="40"/>
      <c r="H389" s="40"/>
      <c r="I389" s="233"/>
      <c r="J389" s="40"/>
      <c r="K389" s="40"/>
      <c r="L389" s="44"/>
      <c r="M389" s="234"/>
      <c r="N389" s="235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136</v>
      </c>
      <c r="AU389" s="17" t="s">
        <v>88</v>
      </c>
    </row>
    <row r="390" s="13" customFormat="1">
      <c r="A390" s="13"/>
      <c r="B390" s="236"/>
      <c r="C390" s="237"/>
      <c r="D390" s="231" t="s">
        <v>138</v>
      </c>
      <c r="E390" s="238" t="s">
        <v>1</v>
      </c>
      <c r="F390" s="239" t="s">
        <v>446</v>
      </c>
      <c r="G390" s="237"/>
      <c r="H390" s="238" t="s">
        <v>1</v>
      </c>
      <c r="I390" s="240"/>
      <c r="J390" s="237"/>
      <c r="K390" s="237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138</v>
      </c>
      <c r="AU390" s="245" t="s">
        <v>88</v>
      </c>
      <c r="AV390" s="13" t="s">
        <v>21</v>
      </c>
      <c r="AW390" s="13" t="s">
        <v>36</v>
      </c>
      <c r="AX390" s="13" t="s">
        <v>80</v>
      </c>
      <c r="AY390" s="245" t="s">
        <v>126</v>
      </c>
    </row>
    <row r="391" s="13" customFormat="1">
      <c r="A391" s="13"/>
      <c r="B391" s="236"/>
      <c r="C391" s="237"/>
      <c r="D391" s="231" t="s">
        <v>138</v>
      </c>
      <c r="E391" s="238" t="s">
        <v>1</v>
      </c>
      <c r="F391" s="239" t="s">
        <v>139</v>
      </c>
      <c r="G391" s="237"/>
      <c r="H391" s="238" t="s">
        <v>1</v>
      </c>
      <c r="I391" s="240"/>
      <c r="J391" s="237"/>
      <c r="K391" s="237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138</v>
      </c>
      <c r="AU391" s="245" t="s">
        <v>88</v>
      </c>
      <c r="AV391" s="13" t="s">
        <v>21</v>
      </c>
      <c r="AW391" s="13" t="s">
        <v>36</v>
      </c>
      <c r="AX391" s="13" t="s">
        <v>80</v>
      </c>
      <c r="AY391" s="245" t="s">
        <v>126</v>
      </c>
    </row>
    <row r="392" s="14" customFormat="1">
      <c r="A392" s="14"/>
      <c r="B392" s="246"/>
      <c r="C392" s="247"/>
      <c r="D392" s="231" t="s">
        <v>138</v>
      </c>
      <c r="E392" s="248" t="s">
        <v>1</v>
      </c>
      <c r="F392" s="249" t="s">
        <v>140</v>
      </c>
      <c r="G392" s="247"/>
      <c r="H392" s="250">
        <v>65.760000000000005</v>
      </c>
      <c r="I392" s="251"/>
      <c r="J392" s="247"/>
      <c r="K392" s="247"/>
      <c r="L392" s="252"/>
      <c r="M392" s="253"/>
      <c r="N392" s="254"/>
      <c r="O392" s="254"/>
      <c r="P392" s="254"/>
      <c r="Q392" s="254"/>
      <c r="R392" s="254"/>
      <c r="S392" s="254"/>
      <c r="T392" s="25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6" t="s">
        <v>138</v>
      </c>
      <c r="AU392" s="256" t="s">
        <v>88</v>
      </c>
      <c r="AV392" s="14" t="s">
        <v>88</v>
      </c>
      <c r="AW392" s="14" t="s">
        <v>36</v>
      </c>
      <c r="AX392" s="14" t="s">
        <v>80</v>
      </c>
      <c r="AY392" s="256" t="s">
        <v>126</v>
      </c>
    </row>
    <row r="393" s="13" customFormat="1">
      <c r="A393" s="13"/>
      <c r="B393" s="236"/>
      <c r="C393" s="237"/>
      <c r="D393" s="231" t="s">
        <v>138</v>
      </c>
      <c r="E393" s="238" t="s">
        <v>1</v>
      </c>
      <c r="F393" s="239" t="s">
        <v>141</v>
      </c>
      <c r="G393" s="237"/>
      <c r="H393" s="238" t="s">
        <v>1</v>
      </c>
      <c r="I393" s="240"/>
      <c r="J393" s="237"/>
      <c r="K393" s="237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138</v>
      </c>
      <c r="AU393" s="245" t="s">
        <v>88</v>
      </c>
      <c r="AV393" s="13" t="s">
        <v>21</v>
      </c>
      <c r="AW393" s="13" t="s">
        <v>36</v>
      </c>
      <c r="AX393" s="13" t="s">
        <v>80</v>
      </c>
      <c r="AY393" s="245" t="s">
        <v>126</v>
      </c>
    </row>
    <row r="394" s="14" customFormat="1">
      <c r="A394" s="14"/>
      <c r="B394" s="246"/>
      <c r="C394" s="247"/>
      <c r="D394" s="231" t="s">
        <v>138</v>
      </c>
      <c r="E394" s="248" t="s">
        <v>1</v>
      </c>
      <c r="F394" s="249" t="s">
        <v>142</v>
      </c>
      <c r="G394" s="247"/>
      <c r="H394" s="250">
        <v>16.050000000000001</v>
      </c>
      <c r="I394" s="251"/>
      <c r="J394" s="247"/>
      <c r="K394" s="247"/>
      <c r="L394" s="252"/>
      <c r="M394" s="253"/>
      <c r="N394" s="254"/>
      <c r="O394" s="254"/>
      <c r="P394" s="254"/>
      <c r="Q394" s="254"/>
      <c r="R394" s="254"/>
      <c r="S394" s="254"/>
      <c r="T394" s="25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6" t="s">
        <v>138</v>
      </c>
      <c r="AU394" s="256" t="s">
        <v>88</v>
      </c>
      <c r="AV394" s="14" t="s">
        <v>88</v>
      </c>
      <c r="AW394" s="14" t="s">
        <v>36</v>
      </c>
      <c r="AX394" s="14" t="s">
        <v>80</v>
      </c>
      <c r="AY394" s="256" t="s">
        <v>126</v>
      </c>
    </row>
    <row r="395" s="13" customFormat="1">
      <c r="A395" s="13"/>
      <c r="B395" s="236"/>
      <c r="C395" s="237"/>
      <c r="D395" s="231" t="s">
        <v>138</v>
      </c>
      <c r="E395" s="238" t="s">
        <v>1</v>
      </c>
      <c r="F395" s="239" t="s">
        <v>143</v>
      </c>
      <c r="G395" s="237"/>
      <c r="H395" s="238" t="s">
        <v>1</v>
      </c>
      <c r="I395" s="240"/>
      <c r="J395" s="237"/>
      <c r="K395" s="237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138</v>
      </c>
      <c r="AU395" s="245" t="s">
        <v>88</v>
      </c>
      <c r="AV395" s="13" t="s">
        <v>21</v>
      </c>
      <c r="AW395" s="13" t="s">
        <v>36</v>
      </c>
      <c r="AX395" s="13" t="s">
        <v>80</v>
      </c>
      <c r="AY395" s="245" t="s">
        <v>126</v>
      </c>
    </row>
    <row r="396" s="14" customFormat="1">
      <c r="A396" s="14"/>
      <c r="B396" s="246"/>
      <c r="C396" s="247"/>
      <c r="D396" s="231" t="s">
        <v>138</v>
      </c>
      <c r="E396" s="248" t="s">
        <v>1</v>
      </c>
      <c r="F396" s="249" t="s">
        <v>144</v>
      </c>
      <c r="G396" s="247"/>
      <c r="H396" s="250">
        <v>1.8</v>
      </c>
      <c r="I396" s="251"/>
      <c r="J396" s="247"/>
      <c r="K396" s="247"/>
      <c r="L396" s="252"/>
      <c r="M396" s="253"/>
      <c r="N396" s="254"/>
      <c r="O396" s="254"/>
      <c r="P396" s="254"/>
      <c r="Q396" s="254"/>
      <c r="R396" s="254"/>
      <c r="S396" s="254"/>
      <c r="T396" s="25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6" t="s">
        <v>138</v>
      </c>
      <c r="AU396" s="256" t="s">
        <v>88</v>
      </c>
      <c r="AV396" s="14" t="s">
        <v>88</v>
      </c>
      <c r="AW396" s="14" t="s">
        <v>36</v>
      </c>
      <c r="AX396" s="14" t="s">
        <v>80</v>
      </c>
      <c r="AY396" s="256" t="s">
        <v>126</v>
      </c>
    </row>
    <row r="397" s="13" customFormat="1">
      <c r="A397" s="13"/>
      <c r="B397" s="236"/>
      <c r="C397" s="237"/>
      <c r="D397" s="231" t="s">
        <v>138</v>
      </c>
      <c r="E397" s="238" t="s">
        <v>1</v>
      </c>
      <c r="F397" s="239" t="s">
        <v>145</v>
      </c>
      <c r="G397" s="237"/>
      <c r="H397" s="238" t="s">
        <v>1</v>
      </c>
      <c r="I397" s="240"/>
      <c r="J397" s="237"/>
      <c r="K397" s="237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138</v>
      </c>
      <c r="AU397" s="245" t="s">
        <v>88</v>
      </c>
      <c r="AV397" s="13" t="s">
        <v>21</v>
      </c>
      <c r="AW397" s="13" t="s">
        <v>36</v>
      </c>
      <c r="AX397" s="13" t="s">
        <v>80</v>
      </c>
      <c r="AY397" s="245" t="s">
        <v>126</v>
      </c>
    </row>
    <row r="398" s="14" customFormat="1">
      <c r="A398" s="14"/>
      <c r="B398" s="246"/>
      <c r="C398" s="247"/>
      <c r="D398" s="231" t="s">
        <v>138</v>
      </c>
      <c r="E398" s="248" t="s">
        <v>1</v>
      </c>
      <c r="F398" s="249" t="s">
        <v>146</v>
      </c>
      <c r="G398" s="247"/>
      <c r="H398" s="250">
        <v>1.72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6" t="s">
        <v>138</v>
      </c>
      <c r="AU398" s="256" t="s">
        <v>88</v>
      </c>
      <c r="AV398" s="14" t="s">
        <v>88</v>
      </c>
      <c r="AW398" s="14" t="s">
        <v>36</v>
      </c>
      <c r="AX398" s="14" t="s">
        <v>80</v>
      </c>
      <c r="AY398" s="256" t="s">
        <v>126</v>
      </c>
    </row>
    <row r="399" s="13" customFormat="1">
      <c r="A399" s="13"/>
      <c r="B399" s="236"/>
      <c r="C399" s="237"/>
      <c r="D399" s="231" t="s">
        <v>138</v>
      </c>
      <c r="E399" s="238" t="s">
        <v>1</v>
      </c>
      <c r="F399" s="239" t="s">
        <v>147</v>
      </c>
      <c r="G399" s="237"/>
      <c r="H399" s="238" t="s">
        <v>1</v>
      </c>
      <c r="I399" s="240"/>
      <c r="J399" s="237"/>
      <c r="K399" s="237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138</v>
      </c>
      <c r="AU399" s="245" t="s">
        <v>88</v>
      </c>
      <c r="AV399" s="13" t="s">
        <v>21</v>
      </c>
      <c r="AW399" s="13" t="s">
        <v>36</v>
      </c>
      <c r="AX399" s="13" t="s">
        <v>80</v>
      </c>
      <c r="AY399" s="245" t="s">
        <v>126</v>
      </c>
    </row>
    <row r="400" s="14" customFormat="1">
      <c r="A400" s="14"/>
      <c r="B400" s="246"/>
      <c r="C400" s="247"/>
      <c r="D400" s="231" t="s">
        <v>138</v>
      </c>
      <c r="E400" s="248" t="s">
        <v>1</v>
      </c>
      <c r="F400" s="249" t="s">
        <v>148</v>
      </c>
      <c r="G400" s="247"/>
      <c r="H400" s="250">
        <v>10</v>
      </c>
      <c r="I400" s="251"/>
      <c r="J400" s="247"/>
      <c r="K400" s="247"/>
      <c r="L400" s="252"/>
      <c r="M400" s="253"/>
      <c r="N400" s="254"/>
      <c r="O400" s="254"/>
      <c r="P400" s="254"/>
      <c r="Q400" s="254"/>
      <c r="R400" s="254"/>
      <c r="S400" s="254"/>
      <c r="T400" s="25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6" t="s">
        <v>138</v>
      </c>
      <c r="AU400" s="256" t="s">
        <v>88</v>
      </c>
      <c r="AV400" s="14" t="s">
        <v>88</v>
      </c>
      <c r="AW400" s="14" t="s">
        <v>36</v>
      </c>
      <c r="AX400" s="14" t="s">
        <v>80</v>
      </c>
      <c r="AY400" s="256" t="s">
        <v>126</v>
      </c>
    </row>
    <row r="401" s="15" customFormat="1">
      <c r="A401" s="15"/>
      <c r="B401" s="257"/>
      <c r="C401" s="258"/>
      <c r="D401" s="231" t="s">
        <v>138</v>
      </c>
      <c r="E401" s="259" t="s">
        <v>1</v>
      </c>
      <c r="F401" s="260" t="s">
        <v>149</v>
      </c>
      <c r="G401" s="258"/>
      <c r="H401" s="261">
        <v>95.329999999999998</v>
      </c>
      <c r="I401" s="262"/>
      <c r="J401" s="258"/>
      <c r="K401" s="258"/>
      <c r="L401" s="263"/>
      <c r="M401" s="264"/>
      <c r="N401" s="265"/>
      <c r="O401" s="265"/>
      <c r="P401" s="265"/>
      <c r="Q401" s="265"/>
      <c r="R401" s="265"/>
      <c r="S401" s="265"/>
      <c r="T401" s="266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7" t="s">
        <v>138</v>
      </c>
      <c r="AU401" s="267" t="s">
        <v>88</v>
      </c>
      <c r="AV401" s="15" t="s">
        <v>134</v>
      </c>
      <c r="AW401" s="15" t="s">
        <v>36</v>
      </c>
      <c r="AX401" s="15" t="s">
        <v>21</v>
      </c>
      <c r="AY401" s="267" t="s">
        <v>126</v>
      </c>
    </row>
    <row r="402" s="2" customFormat="1" ht="24.15" customHeight="1">
      <c r="A402" s="38"/>
      <c r="B402" s="39"/>
      <c r="C402" s="218" t="s">
        <v>455</v>
      </c>
      <c r="D402" s="218" t="s">
        <v>129</v>
      </c>
      <c r="E402" s="219" t="s">
        <v>456</v>
      </c>
      <c r="F402" s="220" t="s">
        <v>457</v>
      </c>
      <c r="G402" s="221" t="s">
        <v>132</v>
      </c>
      <c r="H402" s="222">
        <v>95.329999999999998</v>
      </c>
      <c r="I402" s="223"/>
      <c r="J402" s="224">
        <f>ROUND(I402*H402,2)</f>
        <v>0</v>
      </c>
      <c r="K402" s="220" t="s">
        <v>133</v>
      </c>
      <c r="L402" s="44"/>
      <c r="M402" s="225" t="s">
        <v>1</v>
      </c>
      <c r="N402" s="226" t="s">
        <v>45</v>
      </c>
      <c r="O402" s="91"/>
      <c r="P402" s="227">
        <f>O402*H402</f>
        <v>0</v>
      </c>
      <c r="Q402" s="227">
        <v>0.00028600000000000001</v>
      </c>
      <c r="R402" s="227">
        <f>Q402*H402</f>
        <v>0.027264380000000001</v>
      </c>
      <c r="S402" s="227">
        <v>0</v>
      </c>
      <c r="T402" s="228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9" t="s">
        <v>248</v>
      </c>
      <c r="AT402" s="229" t="s">
        <v>129</v>
      </c>
      <c r="AU402" s="229" t="s">
        <v>88</v>
      </c>
      <c r="AY402" s="17" t="s">
        <v>126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17" t="s">
        <v>21</v>
      </c>
      <c r="BK402" s="230">
        <f>ROUND(I402*H402,2)</f>
        <v>0</v>
      </c>
      <c r="BL402" s="17" t="s">
        <v>248</v>
      </c>
      <c r="BM402" s="229" t="s">
        <v>458</v>
      </c>
    </row>
    <row r="403" s="2" customFormat="1">
      <c r="A403" s="38"/>
      <c r="B403" s="39"/>
      <c r="C403" s="40"/>
      <c r="D403" s="231" t="s">
        <v>136</v>
      </c>
      <c r="E403" s="40"/>
      <c r="F403" s="232" t="s">
        <v>457</v>
      </c>
      <c r="G403" s="40"/>
      <c r="H403" s="40"/>
      <c r="I403" s="233"/>
      <c r="J403" s="40"/>
      <c r="K403" s="40"/>
      <c r="L403" s="44"/>
      <c r="M403" s="234"/>
      <c r="N403" s="235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136</v>
      </c>
      <c r="AU403" s="17" t="s">
        <v>88</v>
      </c>
    </row>
    <row r="404" s="2" customFormat="1">
      <c r="A404" s="38"/>
      <c r="B404" s="39"/>
      <c r="C404" s="40"/>
      <c r="D404" s="231" t="s">
        <v>220</v>
      </c>
      <c r="E404" s="40"/>
      <c r="F404" s="268" t="s">
        <v>459</v>
      </c>
      <c r="G404" s="40"/>
      <c r="H404" s="40"/>
      <c r="I404" s="233"/>
      <c r="J404" s="40"/>
      <c r="K404" s="40"/>
      <c r="L404" s="44"/>
      <c r="M404" s="234"/>
      <c r="N404" s="235"/>
      <c r="O404" s="91"/>
      <c r="P404" s="91"/>
      <c r="Q404" s="91"/>
      <c r="R404" s="91"/>
      <c r="S404" s="91"/>
      <c r="T404" s="92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220</v>
      </c>
      <c r="AU404" s="17" t="s">
        <v>88</v>
      </c>
    </row>
    <row r="405" s="13" customFormat="1">
      <c r="A405" s="13"/>
      <c r="B405" s="236"/>
      <c r="C405" s="237"/>
      <c r="D405" s="231" t="s">
        <v>138</v>
      </c>
      <c r="E405" s="238" t="s">
        <v>1</v>
      </c>
      <c r="F405" s="239" t="s">
        <v>446</v>
      </c>
      <c r="G405" s="237"/>
      <c r="H405" s="238" t="s">
        <v>1</v>
      </c>
      <c r="I405" s="240"/>
      <c r="J405" s="237"/>
      <c r="K405" s="237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138</v>
      </c>
      <c r="AU405" s="245" t="s">
        <v>88</v>
      </c>
      <c r="AV405" s="13" t="s">
        <v>21</v>
      </c>
      <c r="AW405" s="13" t="s">
        <v>36</v>
      </c>
      <c r="AX405" s="13" t="s">
        <v>80</v>
      </c>
      <c r="AY405" s="245" t="s">
        <v>126</v>
      </c>
    </row>
    <row r="406" s="13" customFormat="1">
      <c r="A406" s="13"/>
      <c r="B406" s="236"/>
      <c r="C406" s="237"/>
      <c r="D406" s="231" t="s">
        <v>138</v>
      </c>
      <c r="E406" s="238" t="s">
        <v>1</v>
      </c>
      <c r="F406" s="239" t="s">
        <v>139</v>
      </c>
      <c r="G406" s="237"/>
      <c r="H406" s="238" t="s">
        <v>1</v>
      </c>
      <c r="I406" s="240"/>
      <c r="J406" s="237"/>
      <c r="K406" s="237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138</v>
      </c>
      <c r="AU406" s="245" t="s">
        <v>88</v>
      </c>
      <c r="AV406" s="13" t="s">
        <v>21</v>
      </c>
      <c r="AW406" s="13" t="s">
        <v>36</v>
      </c>
      <c r="AX406" s="13" t="s">
        <v>80</v>
      </c>
      <c r="AY406" s="245" t="s">
        <v>126</v>
      </c>
    </row>
    <row r="407" s="14" customFormat="1">
      <c r="A407" s="14"/>
      <c r="B407" s="246"/>
      <c r="C407" s="247"/>
      <c r="D407" s="231" t="s">
        <v>138</v>
      </c>
      <c r="E407" s="248" t="s">
        <v>1</v>
      </c>
      <c r="F407" s="249" t="s">
        <v>140</v>
      </c>
      <c r="G407" s="247"/>
      <c r="H407" s="250">
        <v>65.760000000000005</v>
      </c>
      <c r="I407" s="251"/>
      <c r="J407" s="247"/>
      <c r="K407" s="247"/>
      <c r="L407" s="252"/>
      <c r="M407" s="253"/>
      <c r="N407" s="254"/>
      <c r="O407" s="254"/>
      <c r="P407" s="254"/>
      <c r="Q407" s="254"/>
      <c r="R407" s="254"/>
      <c r="S407" s="254"/>
      <c r="T407" s="25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6" t="s">
        <v>138</v>
      </c>
      <c r="AU407" s="256" t="s">
        <v>88</v>
      </c>
      <c r="AV407" s="14" t="s">
        <v>88</v>
      </c>
      <c r="AW407" s="14" t="s">
        <v>36</v>
      </c>
      <c r="AX407" s="14" t="s">
        <v>80</v>
      </c>
      <c r="AY407" s="256" t="s">
        <v>126</v>
      </c>
    </row>
    <row r="408" s="13" customFormat="1">
      <c r="A408" s="13"/>
      <c r="B408" s="236"/>
      <c r="C408" s="237"/>
      <c r="D408" s="231" t="s">
        <v>138</v>
      </c>
      <c r="E408" s="238" t="s">
        <v>1</v>
      </c>
      <c r="F408" s="239" t="s">
        <v>141</v>
      </c>
      <c r="G408" s="237"/>
      <c r="H408" s="238" t="s">
        <v>1</v>
      </c>
      <c r="I408" s="240"/>
      <c r="J408" s="237"/>
      <c r="K408" s="237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138</v>
      </c>
      <c r="AU408" s="245" t="s">
        <v>88</v>
      </c>
      <c r="AV408" s="13" t="s">
        <v>21</v>
      </c>
      <c r="AW408" s="13" t="s">
        <v>36</v>
      </c>
      <c r="AX408" s="13" t="s">
        <v>80</v>
      </c>
      <c r="AY408" s="245" t="s">
        <v>126</v>
      </c>
    </row>
    <row r="409" s="14" customFormat="1">
      <c r="A409" s="14"/>
      <c r="B409" s="246"/>
      <c r="C409" s="247"/>
      <c r="D409" s="231" t="s">
        <v>138</v>
      </c>
      <c r="E409" s="248" t="s">
        <v>1</v>
      </c>
      <c r="F409" s="249" t="s">
        <v>142</v>
      </c>
      <c r="G409" s="247"/>
      <c r="H409" s="250">
        <v>16.050000000000001</v>
      </c>
      <c r="I409" s="251"/>
      <c r="J409" s="247"/>
      <c r="K409" s="247"/>
      <c r="L409" s="252"/>
      <c r="M409" s="253"/>
      <c r="N409" s="254"/>
      <c r="O409" s="254"/>
      <c r="P409" s="254"/>
      <c r="Q409" s="254"/>
      <c r="R409" s="254"/>
      <c r="S409" s="254"/>
      <c r="T409" s="25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6" t="s">
        <v>138</v>
      </c>
      <c r="AU409" s="256" t="s">
        <v>88</v>
      </c>
      <c r="AV409" s="14" t="s">
        <v>88</v>
      </c>
      <c r="AW409" s="14" t="s">
        <v>36</v>
      </c>
      <c r="AX409" s="14" t="s">
        <v>80</v>
      </c>
      <c r="AY409" s="256" t="s">
        <v>126</v>
      </c>
    </row>
    <row r="410" s="13" customFormat="1">
      <c r="A410" s="13"/>
      <c r="B410" s="236"/>
      <c r="C410" s="237"/>
      <c r="D410" s="231" t="s">
        <v>138</v>
      </c>
      <c r="E410" s="238" t="s">
        <v>1</v>
      </c>
      <c r="F410" s="239" t="s">
        <v>143</v>
      </c>
      <c r="G410" s="237"/>
      <c r="H410" s="238" t="s">
        <v>1</v>
      </c>
      <c r="I410" s="240"/>
      <c r="J410" s="237"/>
      <c r="K410" s="237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138</v>
      </c>
      <c r="AU410" s="245" t="s">
        <v>88</v>
      </c>
      <c r="AV410" s="13" t="s">
        <v>21</v>
      </c>
      <c r="AW410" s="13" t="s">
        <v>36</v>
      </c>
      <c r="AX410" s="13" t="s">
        <v>80</v>
      </c>
      <c r="AY410" s="245" t="s">
        <v>126</v>
      </c>
    </row>
    <row r="411" s="14" customFormat="1">
      <c r="A411" s="14"/>
      <c r="B411" s="246"/>
      <c r="C411" s="247"/>
      <c r="D411" s="231" t="s">
        <v>138</v>
      </c>
      <c r="E411" s="248" t="s">
        <v>1</v>
      </c>
      <c r="F411" s="249" t="s">
        <v>144</v>
      </c>
      <c r="G411" s="247"/>
      <c r="H411" s="250">
        <v>1.8</v>
      </c>
      <c r="I411" s="251"/>
      <c r="J411" s="247"/>
      <c r="K411" s="247"/>
      <c r="L411" s="252"/>
      <c r="M411" s="253"/>
      <c r="N411" s="254"/>
      <c r="O411" s="254"/>
      <c r="P411" s="254"/>
      <c r="Q411" s="254"/>
      <c r="R411" s="254"/>
      <c r="S411" s="254"/>
      <c r="T411" s="25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6" t="s">
        <v>138</v>
      </c>
      <c r="AU411" s="256" t="s">
        <v>88</v>
      </c>
      <c r="AV411" s="14" t="s">
        <v>88</v>
      </c>
      <c r="AW411" s="14" t="s">
        <v>36</v>
      </c>
      <c r="AX411" s="14" t="s">
        <v>80</v>
      </c>
      <c r="AY411" s="256" t="s">
        <v>126</v>
      </c>
    </row>
    <row r="412" s="13" customFormat="1">
      <c r="A412" s="13"/>
      <c r="B412" s="236"/>
      <c r="C412" s="237"/>
      <c r="D412" s="231" t="s">
        <v>138</v>
      </c>
      <c r="E412" s="238" t="s">
        <v>1</v>
      </c>
      <c r="F412" s="239" t="s">
        <v>145</v>
      </c>
      <c r="G412" s="237"/>
      <c r="H412" s="238" t="s">
        <v>1</v>
      </c>
      <c r="I412" s="240"/>
      <c r="J412" s="237"/>
      <c r="K412" s="237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138</v>
      </c>
      <c r="AU412" s="245" t="s">
        <v>88</v>
      </c>
      <c r="AV412" s="13" t="s">
        <v>21</v>
      </c>
      <c r="AW412" s="13" t="s">
        <v>36</v>
      </c>
      <c r="AX412" s="13" t="s">
        <v>80</v>
      </c>
      <c r="AY412" s="245" t="s">
        <v>126</v>
      </c>
    </row>
    <row r="413" s="14" customFormat="1">
      <c r="A413" s="14"/>
      <c r="B413" s="246"/>
      <c r="C413" s="247"/>
      <c r="D413" s="231" t="s">
        <v>138</v>
      </c>
      <c r="E413" s="248" t="s">
        <v>1</v>
      </c>
      <c r="F413" s="249" t="s">
        <v>146</v>
      </c>
      <c r="G413" s="247"/>
      <c r="H413" s="250">
        <v>1.72</v>
      </c>
      <c r="I413" s="251"/>
      <c r="J413" s="247"/>
      <c r="K413" s="247"/>
      <c r="L413" s="252"/>
      <c r="M413" s="253"/>
      <c r="N413" s="254"/>
      <c r="O413" s="254"/>
      <c r="P413" s="254"/>
      <c r="Q413" s="254"/>
      <c r="R413" s="254"/>
      <c r="S413" s="254"/>
      <c r="T413" s="25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6" t="s">
        <v>138</v>
      </c>
      <c r="AU413" s="256" t="s">
        <v>88</v>
      </c>
      <c r="AV413" s="14" t="s">
        <v>88</v>
      </c>
      <c r="AW413" s="14" t="s">
        <v>36</v>
      </c>
      <c r="AX413" s="14" t="s">
        <v>80</v>
      </c>
      <c r="AY413" s="256" t="s">
        <v>126</v>
      </c>
    </row>
    <row r="414" s="13" customFormat="1">
      <c r="A414" s="13"/>
      <c r="B414" s="236"/>
      <c r="C414" s="237"/>
      <c r="D414" s="231" t="s">
        <v>138</v>
      </c>
      <c r="E414" s="238" t="s">
        <v>1</v>
      </c>
      <c r="F414" s="239" t="s">
        <v>147</v>
      </c>
      <c r="G414" s="237"/>
      <c r="H414" s="238" t="s">
        <v>1</v>
      </c>
      <c r="I414" s="240"/>
      <c r="J414" s="237"/>
      <c r="K414" s="237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138</v>
      </c>
      <c r="AU414" s="245" t="s">
        <v>88</v>
      </c>
      <c r="AV414" s="13" t="s">
        <v>21</v>
      </c>
      <c r="AW414" s="13" t="s">
        <v>36</v>
      </c>
      <c r="AX414" s="13" t="s">
        <v>80</v>
      </c>
      <c r="AY414" s="245" t="s">
        <v>126</v>
      </c>
    </row>
    <row r="415" s="14" customFormat="1">
      <c r="A415" s="14"/>
      <c r="B415" s="246"/>
      <c r="C415" s="247"/>
      <c r="D415" s="231" t="s">
        <v>138</v>
      </c>
      <c r="E415" s="248" t="s">
        <v>1</v>
      </c>
      <c r="F415" s="249" t="s">
        <v>148</v>
      </c>
      <c r="G415" s="247"/>
      <c r="H415" s="250">
        <v>10</v>
      </c>
      <c r="I415" s="251"/>
      <c r="J415" s="247"/>
      <c r="K415" s="247"/>
      <c r="L415" s="252"/>
      <c r="M415" s="253"/>
      <c r="N415" s="254"/>
      <c r="O415" s="254"/>
      <c r="P415" s="254"/>
      <c r="Q415" s="254"/>
      <c r="R415" s="254"/>
      <c r="S415" s="254"/>
      <c r="T415" s="25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6" t="s">
        <v>138</v>
      </c>
      <c r="AU415" s="256" t="s">
        <v>88</v>
      </c>
      <c r="AV415" s="14" t="s">
        <v>88</v>
      </c>
      <c r="AW415" s="14" t="s">
        <v>36</v>
      </c>
      <c r="AX415" s="14" t="s">
        <v>80</v>
      </c>
      <c r="AY415" s="256" t="s">
        <v>126</v>
      </c>
    </row>
    <row r="416" s="15" customFormat="1">
      <c r="A416" s="15"/>
      <c r="B416" s="257"/>
      <c r="C416" s="258"/>
      <c r="D416" s="231" t="s">
        <v>138</v>
      </c>
      <c r="E416" s="259" t="s">
        <v>1</v>
      </c>
      <c r="F416" s="260" t="s">
        <v>149</v>
      </c>
      <c r="G416" s="258"/>
      <c r="H416" s="261">
        <v>95.329999999999998</v>
      </c>
      <c r="I416" s="262"/>
      <c r="J416" s="258"/>
      <c r="K416" s="258"/>
      <c r="L416" s="263"/>
      <c r="M416" s="279"/>
      <c r="N416" s="280"/>
      <c r="O416" s="280"/>
      <c r="P416" s="280"/>
      <c r="Q416" s="280"/>
      <c r="R416" s="280"/>
      <c r="S416" s="280"/>
      <c r="T416" s="281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7" t="s">
        <v>138</v>
      </c>
      <c r="AU416" s="267" t="s">
        <v>88</v>
      </c>
      <c r="AV416" s="15" t="s">
        <v>134</v>
      </c>
      <c r="AW416" s="15" t="s">
        <v>36</v>
      </c>
      <c r="AX416" s="15" t="s">
        <v>21</v>
      </c>
      <c r="AY416" s="267" t="s">
        <v>126</v>
      </c>
    </row>
    <row r="417" s="2" customFormat="1" ht="6.96" customHeight="1">
      <c r="A417" s="38"/>
      <c r="B417" s="66"/>
      <c r="C417" s="67"/>
      <c r="D417" s="67"/>
      <c r="E417" s="67"/>
      <c r="F417" s="67"/>
      <c r="G417" s="67"/>
      <c r="H417" s="67"/>
      <c r="I417" s="67"/>
      <c r="J417" s="67"/>
      <c r="K417" s="67"/>
      <c r="L417" s="44"/>
      <c r="M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</row>
  </sheetData>
  <sheetProtection sheet="1" autoFilter="0" formatColumns="0" formatRows="0" objects="1" scenarios="1" spinCount="100000" saltValue="B/VamhTYjqcDrS0XdeHFDruvO+cNq2SjklloV796gZLFWSwxPLSeVn8chnNidAS4kWtQ7xdq4iljzLIJ0jmCgw==" hashValue="/TCxqObgVmc9AcRCD4aFlLyZAqPbrSI0nUzeFYz3LmkIs+e1xvl75JzMaojJnzuqctJcYB/8Oxwqth6c0piy9g==" algorithmName="SHA-512" password="CA9C"/>
  <autoFilter ref="C126:K416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92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ZŠ Dr. Miroslava Tyrše - výměna oken, III.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460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19</v>
      </c>
      <c r="E11" s="38"/>
      <c r="F11" s="143" t="s">
        <v>1</v>
      </c>
      <c r="G11" s="38"/>
      <c r="H11" s="38"/>
      <c r="I11" s="140" t="s">
        <v>20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22</v>
      </c>
      <c r="E12" s="38"/>
      <c r="F12" s="143" t="s">
        <v>38</v>
      </c>
      <c r="G12" s="38"/>
      <c r="H12" s="38"/>
      <c r="I12" s="140" t="s">
        <v>24</v>
      </c>
      <c r="J12" s="144" t="str">
        <f>'Rekapitulace stavby'!AN8</f>
        <v>27. 1. 2024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28</v>
      </c>
      <c r="E14" s="38"/>
      <c r="F14" s="38"/>
      <c r="G14" s="38"/>
      <c r="H14" s="38"/>
      <c r="I14" s="140" t="s">
        <v>29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Město Česká Lípa</v>
      </c>
      <c r="F15" s="38"/>
      <c r="G15" s="38"/>
      <c r="H15" s="38"/>
      <c r="I15" s="140" t="s">
        <v>31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32</v>
      </c>
      <c r="E17" s="38"/>
      <c r="F17" s="38"/>
      <c r="G17" s="38"/>
      <c r="H17" s="38"/>
      <c r="I17" s="140" t="s">
        <v>29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31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34</v>
      </c>
      <c r="E20" s="38"/>
      <c r="F20" s="38"/>
      <c r="G20" s="38"/>
      <c r="H20" s="38"/>
      <c r="I20" s="140" t="s">
        <v>29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>Petr Kubiš</v>
      </c>
      <c r="F21" s="38"/>
      <c r="G21" s="38"/>
      <c r="H21" s="38"/>
      <c r="I21" s="140" t="s">
        <v>31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29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31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ROUND((SUM(BE122:BE147)),  2)</f>
        <v>0</v>
      </c>
      <c r="G33" s="38"/>
      <c r="H33" s="38"/>
      <c r="I33" s="155">
        <v>0.20999999999999999</v>
      </c>
      <c r="J33" s="154">
        <f>ROUND(((SUM(BE122:BE147))*I33),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ROUND((SUM(BF122:BF147)),  2)</f>
        <v>0</v>
      </c>
      <c r="G34" s="38"/>
      <c r="H34" s="38"/>
      <c r="I34" s="155">
        <v>0.14999999999999999</v>
      </c>
      <c r="J34" s="154">
        <f>ROUND(((SUM(BF122:BF147))*I34),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ROUND((SUM(BG122:BG147)),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ROUND((SUM(BH122:BH147)),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ROUND((SUM(BI122:BI147)),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ZŠ Dr. Miroslava Tyrše - výměna oken, III.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240127-2 -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 xml:space="preserve"> </v>
      </c>
      <c r="G89" s="40"/>
      <c r="H89" s="40"/>
      <c r="I89" s="32" t="s">
        <v>24</v>
      </c>
      <c r="J89" s="79" t="str">
        <f>IF(J12="","",J12)</f>
        <v>27. 1. 2024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28</v>
      </c>
      <c r="D91" s="40"/>
      <c r="E91" s="40"/>
      <c r="F91" s="27" t="str">
        <f>E15</f>
        <v>Město Česká Lípa</v>
      </c>
      <c r="G91" s="40"/>
      <c r="H91" s="40"/>
      <c r="I91" s="32" t="s">
        <v>34</v>
      </c>
      <c r="J91" s="36" t="str">
        <f>E21</f>
        <v>Petr Kubiš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32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96</v>
      </c>
      <c r="D94" s="176"/>
      <c r="E94" s="176"/>
      <c r="F94" s="176"/>
      <c r="G94" s="176"/>
      <c r="H94" s="176"/>
      <c r="I94" s="176"/>
      <c r="J94" s="177" t="s">
        <v>97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98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99</v>
      </c>
    </row>
    <row r="97" s="9" customFormat="1" ht="24.96" customHeight="1">
      <c r="A97" s="9"/>
      <c r="B97" s="179"/>
      <c r="C97" s="180"/>
      <c r="D97" s="181" t="s">
        <v>461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462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463</v>
      </c>
      <c r="E99" s="188"/>
      <c r="F99" s="188"/>
      <c r="G99" s="188"/>
      <c r="H99" s="188"/>
      <c r="I99" s="188"/>
      <c r="J99" s="189">
        <f>J127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464</v>
      </c>
      <c r="E100" s="188"/>
      <c r="F100" s="188"/>
      <c r="G100" s="188"/>
      <c r="H100" s="188"/>
      <c r="I100" s="188"/>
      <c r="J100" s="189">
        <f>J131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465</v>
      </c>
      <c r="E101" s="188"/>
      <c r="F101" s="188"/>
      <c r="G101" s="188"/>
      <c r="H101" s="188"/>
      <c r="I101" s="188"/>
      <c r="J101" s="189">
        <f>J140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466</v>
      </c>
      <c r="E102" s="188"/>
      <c r="F102" s="188"/>
      <c r="G102" s="188"/>
      <c r="H102" s="188"/>
      <c r="I102" s="188"/>
      <c r="J102" s="189">
        <f>J143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111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ZŠ Dr. Miroslava Tyrše - výměna oken, III. etapa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93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240127-2 - VRN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22</v>
      </c>
      <c r="D116" s="40"/>
      <c r="E116" s="40"/>
      <c r="F116" s="27" t="str">
        <f>F12</f>
        <v xml:space="preserve"> </v>
      </c>
      <c r="G116" s="40"/>
      <c r="H116" s="40"/>
      <c r="I116" s="32" t="s">
        <v>24</v>
      </c>
      <c r="J116" s="79" t="str">
        <f>IF(J12="","",J12)</f>
        <v>27. 1. 2024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E15</f>
        <v>Město Česká Lípa</v>
      </c>
      <c r="G118" s="40"/>
      <c r="H118" s="40"/>
      <c r="I118" s="32" t="s">
        <v>34</v>
      </c>
      <c r="J118" s="36" t="str">
        <f>E21</f>
        <v>Petr Kubiš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32</v>
      </c>
      <c r="D119" s="40"/>
      <c r="E119" s="40"/>
      <c r="F119" s="27" t="str">
        <f>IF(E18="","",E18)</f>
        <v>Vyplň údaj</v>
      </c>
      <c r="G119" s="40"/>
      <c r="H119" s="40"/>
      <c r="I119" s="32" t="s">
        <v>37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112</v>
      </c>
      <c r="D121" s="194" t="s">
        <v>65</v>
      </c>
      <c r="E121" s="194" t="s">
        <v>61</v>
      </c>
      <c r="F121" s="194" t="s">
        <v>62</v>
      </c>
      <c r="G121" s="194" t="s">
        <v>113</v>
      </c>
      <c r="H121" s="194" t="s">
        <v>114</v>
      </c>
      <c r="I121" s="194" t="s">
        <v>115</v>
      </c>
      <c r="J121" s="194" t="s">
        <v>97</v>
      </c>
      <c r="K121" s="195" t="s">
        <v>116</v>
      </c>
      <c r="L121" s="196"/>
      <c r="M121" s="100" t="s">
        <v>1</v>
      </c>
      <c r="N121" s="101" t="s">
        <v>44</v>
      </c>
      <c r="O121" s="101" t="s">
        <v>117</v>
      </c>
      <c r="P121" s="101" t="s">
        <v>118</v>
      </c>
      <c r="Q121" s="101" t="s">
        <v>119</v>
      </c>
      <c r="R121" s="101" t="s">
        <v>120</v>
      </c>
      <c r="S121" s="101" t="s">
        <v>121</v>
      </c>
      <c r="T121" s="102" t="s">
        <v>122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123</v>
      </c>
      <c r="D122" s="40"/>
      <c r="E122" s="40"/>
      <c r="F122" s="40"/>
      <c r="G122" s="40"/>
      <c r="H122" s="40"/>
      <c r="I122" s="40"/>
      <c r="J122" s="197">
        <f>BK122</f>
        <v>0</v>
      </c>
      <c r="K122" s="40"/>
      <c r="L122" s="44"/>
      <c r="M122" s="103"/>
      <c r="N122" s="198"/>
      <c r="O122" s="104"/>
      <c r="P122" s="199">
        <f>P123</f>
        <v>0</v>
      </c>
      <c r="Q122" s="104"/>
      <c r="R122" s="199">
        <f>R123</f>
        <v>0</v>
      </c>
      <c r="S122" s="104"/>
      <c r="T122" s="200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79</v>
      </c>
      <c r="AU122" s="17" t="s">
        <v>99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79</v>
      </c>
      <c r="E123" s="205" t="s">
        <v>90</v>
      </c>
      <c r="F123" s="205" t="s">
        <v>467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P124+P127+P131+P140+P143</f>
        <v>0</v>
      </c>
      <c r="Q123" s="210"/>
      <c r="R123" s="211">
        <f>R124+R127+R131+R140+R143</f>
        <v>0</v>
      </c>
      <c r="S123" s="210"/>
      <c r="T123" s="212">
        <f>T124+T127+T131+T140+T143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170</v>
      </c>
      <c r="AT123" s="214" t="s">
        <v>79</v>
      </c>
      <c r="AU123" s="214" t="s">
        <v>80</v>
      </c>
      <c r="AY123" s="213" t="s">
        <v>126</v>
      </c>
      <c r="BK123" s="215">
        <f>BK124+BK127+BK131+BK140+BK143</f>
        <v>0</v>
      </c>
    </row>
    <row r="124" s="12" customFormat="1" ht="22.8" customHeight="1">
      <c r="A124" s="12"/>
      <c r="B124" s="202"/>
      <c r="C124" s="203"/>
      <c r="D124" s="204" t="s">
        <v>79</v>
      </c>
      <c r="E124" s="216" t="s">
        <v>468</v>
      </c>
      <c r="F124" s="216" t="s">
        <v>469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SUM(P125:P126)</f>
        <v>0</v>
      </c>
      <c r="Q124" s="210"/>
      <c r="R124" s="211">
        <f>SUM(R125:R126)</f>
        <v>0</v>
      </c>
      <c r="S124" s="210"/>
      <c r="T124" s="212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170</v>
      </c>
      <c r="AT124" s="214" t="s">
        <v>79</v>
      </c>
      <c r="AU124" s="214" t="s">
        <v>21</v>
      </c>
      <c r="AY124" s="213" t="s">
        <v>126</v>
      </c>
      <c r="BK124" s="215">
        <f>SUM(BK125:BK126)</f>
        <v>0</v>
      </c>
    </row>
    <row r="125" s="2" customFormat="1" ht="24.15" customHeight="1">
      <c r="A125" s="38"/>
      <c r="B125" s="39"/>
      <c r="C125" s="218" t="s">
        <v>21</v>
      </c>
      <c r="D125" s="218" t="s">
        <v>129</v>
      </c>
      <c r="E125" s="219" t="s">
        <v>470</v>
      </c>
      <c r="F125" s="220" t="s">
        <v>471</v>
      </c>
      <c r="G125" s="221" t="s">
        <v>173</v>
      </c>
      <c r="H125" s="222">
        <v>1</v>
      </c>
      <c r="I125" s="223"/>
      <c r="J125" s="224">
        <f>ROUND(I125*H125,2)</f>
        <v>0</v>
      </c>
      <c r="K125" s="220" t="s">
        <v>133</v>
      </c>
      <c r="L125" s="44"/>
      <c r="M125" s="225" t="s">
        <v>1</v>
      </c>
      <c r="N125" s="226" t="s">
        <v>45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134</v>
      </c>
      <c r="AT125" s="229" t="s">
        <v>129</v>
      </c>
      <c r="AU125" s="229" t="s">
        <v>88</v>
      </c>
      <c r="AY125" s="17" t="s">
        <v>126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21</v>
      </c>
      <c r="BK125" s="230">
        <f>ROUND(I125*H125,2)</f>
        <v>0</v>
      </c>
      <c r="BL125" s="17" t="s">
        <v>134</v>
      </c>
      <c r="BM125" s="229" t="s">
        <v>88</v>
      </c>
    </row>
    <row r="126" s="2" customFormat="1">
      <c r="A126" s="38"/>
      <c r="B126" s="39"/>
      <c r="C126" s="40"/>
      <c r="D126" s="231" t="s">
        <v>136</v>
      </c>
      <c r="E126" s="40"/>
      <c r="F126" s="232" t="s">
        <v>472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136</v>
      </c>
      <c r="AU126" s="17" t="s">
        <v>88</v>
      </c>
    </row>
    <row r="127" s="12" customFormat="1" ht="22.8" customHeight="1">
      <c r="A127" s="12"/>
      <c r="B127" s="202"/>
      <c r="C127" s="203"/>
      <c r="D127" s="204" t="s">
        <v>79</v>
      </c>
      <c r="E127" s="216" t="s">
        <v>473</v>
      </c>
      <c r="F127" s="216" t="s">
        <v>474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SUM(P128:P130)</f>
        <v>0</v>
      </c>
      <c r="Q127" s="210"/>
      <c r="R127" s="211">
        <f>SUM(R128:R130)</f>
        <v>0</v>
      </c>
      <c r="S127" s="210"/>
      <c r="T127" s="212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170</v>
      </c>
      <c r="AT127" s="214" t="s">
        <v>79</v>
      </c>
      <c r="AU127" s="214" t="s">
        <v>21</v>
      </c>
      <c r="AY127" s="213" t="s">
        <v>126</v>
      </c>
      <c r="BK127" s="215">
        <f>SUM(BK128:BK130)</f>
        <v>0</v>
      </c>
    </row>
    <row r="128" s="2" customFormat="1" ht="16.5" customHeight="1">
      <c r="A128" s="38"/>
      <c r="B128" s="39"/>
      <c r="C128" s="218" t="s">
        <v>88</v>
      </c>
      <c r="D128" s="218" t="s">
        <v>129</v>
      </c>
      <c r="E128" s="219" t="s">
        <v>475</v>
      </c>
      <c r="F128" s="220" t="s">
        <v>476</v>
      </c>
      <c r="G128" s="221" t="s">
        <v>477</v>
      </c>
      <c r="H128" s="222">
        <v>1</v>
      </c>
      <c r="I128" s="223"/>
      <c r="J128" s="224">
        <f>ROUND(I128*H128,2)</f>
        <v>0</v>
      </c>
      <c r="K128" s="220" t="s">
        <v>133</v>
      </c>
      <c r="L128" s="44"/>
      <c r="M128" s="225" t="s">
        <v>1</v>
      </c>
      <c r="N128" s="226" t="s">
        <v>45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134</v>
      </c>
      <c r="AT128" s="229" t="s">
        <v>129</v>
      </c>
      <c r="AU128" s="229" t="s">
        <v>88</v>
      </c>
      <c r="AY128" s="17" t="s">
        <v>126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21</v>
      </c>
      <c r="BK128" s="230">
        <f>ROUND(I128*H128,2)</f>
        <v>0</v>
      </c>
      <c r="BL128" s="17" t="s">
        <v>134</v>
      </c>
      <c r="BM128" s="229" t="s">
        <v>134</v>
      </c>
    </row>
    <row r="129" s="2" customFormat="1">
      <c r="A129" s="38"/>
      <c r="B129" s="39"/>
      <c r="C129" s="40"/>
      <c r="D129" s="231" t="s">
        <v>136</v>
      </c>
      <c r="E129" s="40"/>
      <c r="F129" s="232" t="s">
        <v>478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136</v>
      </c>
      <c r="AU129" s="17" t="s">
        <v>88</v>
      </c>
    </row>
    <row r="130" s="2" customFormat="1">
      <c r="A130" s="38"/>
      <c r="B130" s="39"/>
      <c r="C130" s="40"/>
      <c r="D130" s="231" t="s">
        <v>220</v>
      </c>
      <c r="E130" s="40"/>
      <c r="F130" s="268" t="s">
        <v>479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220</v>
      </c>
      <c r="AU130" s="17" t="s">
        <v>88</v>
      </c>
    </row>
    <row r="131" s="12" customFormat="1" ht="22.8" customHeight="1">
      <c r="A131" s="12"/>
      <c r="B131" s="202"/>
      <c r="C131" s="203"/>
      <c r="D131" s="204" t="s">
        <v>79</v>
      </c>
      <c r="E131" s="216" t="s">
        <v>480</v>
      </c>
      <c r="F131" s="216" t="s">
        <v>481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SUM(P132:P139)</f>
        <v>0</v>
      </c>
      <c r="Q131" s="210"/>
      <c r="R131" s="211">
        <f>SUM(R132:R139)</f>
        <v>0</v>
      </c>
      <c r="S131" s="210"/>
      <c r="T131" s="212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170</v>
      </c>
      <c r="AT131" s="214" t="s">
        <v>79</v>
      </c>
      <c r="AU131" s="214" t="s">
        <v>21</v>
      </c>
      <c r="AY131" s="213" t="s">
        <v>126</v>
      </c>
      <c r="BK131" s="215">
        <f>SUM(BK132:BK139)</f>
        <v>0</v>
      </c>
    </row>
    <row r="132" s="2" customFormat="1" ht="24.15" customHeight="1">
      <c r="A132" s="38"/>
      <c r="B132" s="39"/>
      <c r="C132" s="218" t="s">
        <v>153</v>
      </c>
      <c r="D132" s="218" t="s">
        <v>129</v>
      </c>
      <c r="E132" s="219" t="s">
        <v>482</v>
      </c>
      <c r="F132" s="220" t="s">
        <v>483</v>
      </c>
      <c r="G132" s="221" t="s">
        <v>173</v>
      </c>
      <c r="H132" s="222">
        <v>1</v>
      </c>
      <c r="I132" s="223"/>
      <c r="J132" s="224">
        <f>ROUND(I132*H132,2)</f>
        <v>0</v>
      </c>
      <c r="K132" s="220" t="s">
        <v>133</v>
      </c>
      <c r="L132" s="44"/>
      <c r="M132" s="225" t="s">
        <v>1</v>
      </c>
      <c r="N132" s="226" t="s">
        <v>45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134</v>
      </c>
      <c r="AT132" s="229" t="s">
        <v>129</v>
      </c>
      <c r="AU132" s="229" t="s">
        <v>88</v>
      </c>
      <c r="AY132" s="17" t="s">
        <v>126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21</v>
      </c>
      <c r="BK132" s="230">
        <f>ROUND(I132*H132,2)</f>
        <v>0</v>
      </c>
      <c r="BL132" s="17" t="s">
        <v>134</v>
      </c>
      <c r="BM132" s="229" t="s">
        <v>127</v>
      </c>
    </row>
    <row r="133" s="2" customFormat="1">
      <c r="A133" s="38"/>
      <c r="B133" s="39"/>
      <c r="C133" s="40"/>
      <c r="D133" s="231" t="s">
        <v>136</v>
      </c>
      <c r="E133" s="40"/>
      <c r="F133" s="232" t="s">
        <v>484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136</v>
      </c>
      <c r="AU133" s="17" t="s">
        <v>88</v>
      </c>
    </row>
    <row r="134" s="2" customFormat="1" ht="16.5" customHeight="1">
      <c r="A134" s="38"/>
      <c r="B134" s="39"/>
      <c r="C134" s="218" t="s">
        <v>134</v>
      </c>
      <c r="D134" s="218" t="s">
        <v>129</v>
      </c>
      <c r="E134" s="219" t="s">
        <v>485</v>
      </c>
      <c r="F134" s="220" t="s">
        <v>486</v>
      </c>
      <c r="G134" s="221" t="s">
        <v>173</v>
      </c>
      <c r="H134" s="222">
        <v>1</v>
      </c>
      <c r="I134" s="223"/>
      <c r="J134" s="224">
        <f>ROUND(I134*H134,2)</f>
        <v>0</v>
      </c>
      <c r="K134" s="220" t="s">
        <v>133</v>
      </c>
      <c r="L134" s="44"/>
      <c r="M134" s="225" t="s">
        <v>1</v>
      </c>
      <c r="N134" s="226" t="s">
        <v>45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134</v>
      </c>
      <c r="AT134" s="229" t="s">
        <v>129</v>
      </c>
      <c r="AU134" s="229" t="s">
        <v>88</v>
      </c>
      <c r="AY134" s="17" t="s">
        <v>126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21</v>
      </c>
      <c r="BK134" s="230">
        <f>ROUND(I134*H134,2)</f>
        <v>0</v>
      </c>
      <c r="BL134" s="17" t="s">
        <v>134</v>
      </c>
      <c r="BM134" s="229" t="s">
        <v>191</v>
      </c>
    </row>
    <row r="135" s="2" customFormat="1">
      <c r="A135" s="38"/>
      <c r="B135" s="39"/>
      <c r="C135" s="40"/>
      <c r="D135" s="231" t="s">
        <v>136</v>
      </c>
      <c r="E135" s="40"/>
      <c r="F135" s="232" t="s">
        <v>487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136</v>
      </c>
      <c r="AU135" s="17" t="s">
        <v>88</v>
      </c>
    </row>
    <row r="136" s="2" customFormat="1" ht="16.5" customHeight="1">
      <c r="A136" s="38"/>
      <c r="B136" s="39"/>
      <c r="C136" s="218" t="s">
        <v>170</v>
      </c>
      <c r="D136" s="218" t="s">
        <v>129</v>
      </c>
      <c r="E136" s="219" t="s">
        <v>488</v>
      </c>
      <c r="F136" s="220" t="s">
        <v>489</v>
      </c>
      <c r="G136" s="221" t="s">
        <v>173</v>
      </c>
      <c r="H136" s="222">
        <v>1</v>
      </c>
      <c r="I136" s="223"/>
      <c r="J136" s="224">
        <f>ROUND(I136*H136,2)</f>
        <v>0</v>
      </c>
      <c r="K136" s="220" t="s">
        <v>133</v>
      </c>
      <c r="L136" s="44"/>
      <c r="M136" s="225" t="s">
        <v>1</v>
      </c>
      <c r="N136" s="226" t="s">
        <v>45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134</v>
      </c>
      <c r="AT136" s="229" t="s">
        <v>129</v>
      </c>
      <c r="AU136" s="229" t="s">
        <v>88</v>
      </c>
      <c r="AY136" s="17" t="s">
        <v>126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21</v>
      </c>
      <c r="BK136" s="230">
        <f>ROUND(I136*H136,2)</f>
        <v>0</v>
      </c>
      <c r="BL136" s="17" t="s">
        <v>134</v>
      </c>
      <c r="BM136" s="229" t="s">
        <v>26</v>
      </c>
    </row>
    <row r="137" s="2" customFormat="1">
      <c r="A137" s="38"/>
      <c r="B137" s="39"/>
      <c r="C137" s="40"/>
      <c r="D137" s="231" t="s">
        <v>136</v>
      </c>
      <c r="E137" s="40"/>
      <c r="F137" s="232" t="s">
        <v>490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136</v>
      </c>
      <c r="AU137" s="17" t="s">
        <v>88</v>
      </c>
    </row>
    <row r="138" s="2" customFormat="1" ht="16.5" customHeight="1">
      <c r="A138" s="38"/>
      <c r="B138" s="39"/>
      <c r="C138" s="218" t="s">
        <v>127</v>
      </c>
      <c r="D138" s="218" t="s">
        <v>129</v>
      </c>
      <c r="E138" s="219" t="s">
        <v>491</v>
      </c>
      <c r="F138" s="220" t="s">
        <v>492</v>
      </c>
      <c r="G138" s="221" t="s">
        <v>173</v>
      </c>
      <c r="H138" s="222">
        <v>1</v>
      </c>
      <c r="I138" s="223"/>
      <c r="J138" s="224">
        <f>ROUND(I138*H138,2)</f>
        <v>0</v>
      </c>
      <c r="K138" s="220" t="s">
        <v>133</v>
      </c>
      <c r="L138" s="44"/>
      <c r="M138" s="225" t="s">
        <v>1</v>
      </c>
      <c r="N138" s="226" t="s">
        <v>45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134</v>
      </c>
      <c r="AT138" s="229" t="s">
        <v>129</v>
      </c>
      <c r="AU138" s="229" t="s">
        <v>88</v>
      </c>
      <c r="AY138" s="17" t="s">
        <v>126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21</v>
      </c>
      <c r="BK138" s="230">
        <f>ROUND(I138*H138,2)</f>
        <v>0</v>
      </c>
      <c r="BL138" s="17" t="s">
        <v>134</v>
      </c>
      <c r="BM138" s="229" t="s">
        <v>215</v>
      </c>
    </row>
    <row r="139" s="2" customFormat="1">
      <c r="A139" s="38"/>
      <c r="B139" s="39"/>
      <c r="C139" s="40"/>
      <c r="D139" s="231" t="s">
        <v>136</v>
      </c>
      <c r="E139" s="40"/>
      <c r="F139" s="232" t="s">
        <v>493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136</v>
      </c>
      <c r="AU139" s="17" t="s">
        <v>88</v>
      </c>
    </row>
    <row r="140" s="12" customFormat="1" ht="22.8" customHeight="1">
      <c r="A140" s="12"/>
      <c r="B140" s="202"/>
      <c r="C140" s="203"/>
      <c r="D140" s="204" t="s">
        <v>79</v>
      </c>
      <c r="E140" s="216" t="s">
        <v>494</v>
      </c>
      <c r="F140" s="216" t="s">
        <v>495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SUM(P141:P142)</f>
        <v>0</v>
      </c>
      <c r="Q140" s="210"/>
      <c r="R140" s="211">
        <f>SUM(R141:R142)</f>
        <v>0</v>
      </c>
      <c r="S140" s="210"/>
      <c r="T140" s="212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170</v>
      </c>
      <c r="AT140" s="214" t="s">
        <v>79</v>
      </c>
      <c r="AU140" s="214" t="s">
        <v>21</v>
      </c>
      <c r="AY140" s="213" t="s">
        <v>126</v>
      </c>
      <c r="BK140" s="215">
        <f>SUM(BK141:BK142)</f>
        <v>0</v>
      </c>
    </row>
    <row r="141" s="2" customFormat="1" ht="16.5" customHeight="1">
      <c r="A141" s="38"/>
      <c r="B141" s="39"/>
      <c r="C141" s="218" t="s">
        <v>186</v>
      </c>
      <c r="D141" s="218" t="s">
        <v>129</v>
      </c>
      <c r="E141" s="219" t="s">
        <v>496</v>
      </c>
      <c r="F141" s="220" t="s">
        <v>497</v>
      </c>
      <c r="G141" s="221" t="s">
        <v>173</v>
      </c>
      <c r="H141" s="222">
        <v>1</v>
      </c>
      <c r="I141" s="223"/>
      <c r="J141" s="224">
        <f>ROUND(I141*H141,2)</f>
        <v>0</v>
      </c>
      <c r="K141" s="220" t="s">
        <v>133</v>
      </c>
      <c r="L141" s="44"/>
      <c r="M141" s="225" t="s">
        <v>1</v>
      </c>
      <c r="N141" s="226" t="s">
        <v>45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134</v>
      </c>
      <c r="AT141" s="229" t="s">
        <v>129</v>
      </c>
      <c r="AU141" s="229" t="s">
        <v>88</v>
      </c>
      <c r="AY141" s="17" t="s">
        <v>126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21</v>
      </c>
      <c r="BK141" s="230">
        <f>ROUND(I141*H141,2)</f>
        <v>0</v>
      </c>
      <c r="BL141" s="17" t="s">
        <v>134</v>
      </c>
      <c r="BM141" s="229" t="s">
        <v>232</v>
      </c>
    </row>
    <row r="142" s="2" customFormat="1">
      <c r="A142" s="38"/>
      <c r="B142" s="39"/>
      <c r="C142" s="40"/>
      <c r="D142" s="231" t="s">
        <v>136</v>
      </c>
      <c r="E142" s="40"/>
      <c r="F142" s="232" t="s">
        <v>498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136</v>
      </c>
      <c r="AU142" s="17" t="s">
        <v>88</v>
      </c>
    </row>
    <row r="143" s="12" customFormat="1" ht="22.8" customHeight="1">
      <c r="A143" s="12"/>
      <c r="B143" s="202"/>
      <c r="C143" s="203"/>
      <c r="D143" s="204" t="s">
        <v>79</v>
      </c>
      <c r="E143" s="216" t="s">
        <v>499</v>
      </c>
      <c r="F143" s="216" t="s">
        <v>500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SUM(P144:P147)</f>
        <v>0</v>
      </c>
      <c r="Q143" s="210"/>
      <c r="R143" s="211">
        <f>SUM(R144:R147)</f>
        <v>0</v>
      </c>
      <c r="S143" s="210"/>
      <c r="T143" s="212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170</v>
      </c>
      <c r="AT143" s="214" t="s">
        <v>79</v>
      </c>
      <c r="AU143" s="214" t="s">
        <v>21</v>
      </c>
      <c r="AY143" s="213" t="s">
        <v>126</v>
      </c>
      <c r="BK143" s="215">
        <f>SUM(BK144:BK147)</f>
        <v>0</v>
      </c>
    </row>
    <row r="144" s="2" customFormat="1" ht="21.75" customHeight="1">
      <c r="A144" s="38"/>
      <c r="B144" s="39"/>
      <c r="C144" s="218" t="s">
        <v>191</v>
      </c>
      <c r="D144" s="218" t="s">
        <v>129</v>
      </c>
      <c r="E144" s="219" t="s">
        <v>501</v>
      </c>
      <c r="F144" s="220" t="s">
        <v>502</v>
      </c>
      <c r="G144" s="221" t="s">
        <v>477</v>
      </c>
      <c r="H144" s="222">
        <v>1</v>
      </c>
      <c r="I144" s="223"/>
      <c r="J144" s="224">
        <f>ROUND(I144*H144,2)</f>
        <v>0</v>
      </c>
      <c r="K144" s="220" t="s">
        <v>133</v>
      </c>
      <c r="L144" s="44"/>
      <c r="M144" s="225" t="s">
        <v>1</v>
      </c>
      <c r="N144" s="226" t="s">
        <v>45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134</v>
      </c>
      <c r="AT144" s="229" t="s">
        <v>129</v>
      </c>
      <c r="AU144" s="229" t="s">
        <v>88</v>
      </c>
      <c r="AY144" s="17" t="s">
        <v>126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21</v>
      </c>
      <c r="BK144" s="230">
        <f>ROUND(I144*H144,2)</f>
        <v>0</v>
      </c>
      <c r="BL144" s="17" t="s">
        <v>134</v>
      </c>
      <c r="BM144" s="229" t="s">
        <v>248</v>
      </c>
    </row>
    <row r="145" s="2" customFormat="1">
      <c r="A145" s="38"/>
      <c r="B145" s="39"/>
      <c r="C145" s="40"/>
      <c r="D145" s="231" t="s">
        <v>136</v>
      </c>
      <c r="E145" s="40"/>
      <c r="F145" s="232" t="s">
        <v>503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136</v>
      </c>
      <c r="AU145" s="17" t="s">
        <v>88</v>
      </c>
    </row>
    <row r="146" s="2" customFormat="1" ht="21.75" customHeight="1">
      <c r="A146" s="38"/>
      <c r="B146" s="39"/>
      <c r="C146" s="218" t="s">
        <v>184</v>
      </c>
      <c r="D146" s="218" t="s">
        <v>129</v>
      </c>
      <c r="E146" s="219" t="s">
        <v>504</v>
      </c>
      <c r="F146" s="220" t="s">
        <v>505</v>
      </c>
      <c r="G146" s="221" t="s">
        <v>173</v>
      </c>
      <c r="H146" s="222">
        <v>1</v>
      </c>
      <c r="I146" s="223"/>
      <c r="J146" s="224">
        <f>ROUND(I146*H146,2)</f>
        <v>0</v>
      </c>
      <c r="K146" s="220" t="s">
        <v>133</v>
      </c>
      <c r="L146" s="44"/>
      <c r="M146" s="225" t="s">
        <v>1</v>
      </c>
      <c r="N146" s="226" t="s">
        <v>45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134</v>
      </c>
      <c r="AT146" s="229" t="s">
        <v>129</v>
      </c>
      <c r="AU146" s="229" t="s">
        <v>88</v>
      </c>
      <c r="AY146" s="17" t="s">
        <v>126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21</v>
      </c>
      <c r="BK146" s="230">
        <f>ROUND(I146*H146,2)</f>
        <v>0</v>
      </c>
      <c r="BL146" s="17" t="s">
        <v>134</v>
      </c>
      <c r="BM146" s="229" t="s">
        <v>259</v>
      </c>
    </row>
    <row r="147" s="2" customFormat="1">
      <c r="A147" s="38"/>
      <c r="B147" s="39"/>
      <c r="C147" s="40"/>
      <c r="D147" s="231" t="s">
        <v>136</v>
      </c>
      <c r="E147" s="40"/>
      <c r="F147" s="232" t="s">
        <v>506</v>
      </c>
      <c r="G147" s="40"/>
      <c r="H147" s="40"/>
      <c r="I147" s="233"/>
      <c r="J147" s="40"/>
      <c r="K147" s="40"/>
      <c r="L147" s="44"/>
      <c r="M147" s="282"/>
      <c r="N147" s="283"/>
      <c r="O147" s="284"/>
      <c r="P147" s="284"/>
      <c r="Q147" s="284"/>
      <c r="R147" s="284"/>
      <c r="S147" s="284"/>
      <c r="T147" s="2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136</v>
      </c>
      <c r="AU147" s="17" t="s">
        <v>88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67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T62IM46T5bzEjZorrP/tzFAMS4mgActdDmTSwcdyDDbHhSYZMwjijMljXr023ecJvxKIJ9A0jeTopVExguf06w==" hashValue="LXtmSD2r4Di5pV8US5FQmZeHsGi00TfClSQFE4avzfs1wy+Z/V34QU+WQ1WZT7ZRoVksVFBnb+cH0gXaVCxhgg==" algorithmName="SHA-512" password="CA9C"/>
  <autoFilter ref="C121:K14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ASUS\Alena</dc:creator>
  <cp:lastModifiedBy>ASUS\Alena</cp:lastModifiedBy>
  <dcterms:created xsi:type="dcterms:W3CDTF">2024-01-31T21:28:44Z</dcterms:created>
  <dcterms:modified xsi:type="dcterms:W3CDTF">2024-01-31T21:28:48Z</dcterms:modified>
</cp:coreProperties>
</file>