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4\Opr.atl.areálu a fot.hřiště na měst.stad. U Ploučnice\ZD - městský stadion\Příloha č. 1 - Položkový rozpočet\"/>
    </mc:Choice>
  </mc:AlternateContent>
  <xr:revisionPtr revIDLastSave="0" documentId="13_ncr:1_{46EBA271-B90F-4DA4-978F-F8347A659048}" xr6:coauthVersionLast="47" xr6:coauthVersionMax="47" xr10:uidLastSave="{00000000-0000-0000-0000-000000000000}"/>
  <bookViews>
    <workbookView xWindow="5385" yWindow="255" windowWidth="16410" windowHeight="1525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Pol'!$A$1:$U$150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F138" i="12"/>
  <c r="G15" i="12"/>
  <c r="AC140" i="12"/>
  <c r="F39" i="1" s="1"/>
  <c r="BA135" i="12"/>
  <c r="BA132" i="12"/>
  <c r="BA125" i="12"/>
  <c r="BA123" i="12"/>
  <c r="BA121" i="12"/>
  <c r="BA119" i="12"/>
  <c r="BA113" i="12"/>
  <c r="BA91" i="12"/>
  <c r="BA72" i="12"/>
  <c r="BA61" i="12"/>
  <c r="BA44" i="12"/>
  <c r="BA42" i="12"/>
  <c r="BA40" i="12"/>
  <c r="BA37" i="12"/>
  <c r="BA35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8" i="12"/>
  <c r="G28" i="12" s="1"/>
  <c r="M28" i="12" s="1"/>
  <c r="I28" i="12"/>
  <c r="K28" i="12"/>
  <c r="O28" i="12"/>
  <c r="Q28" i="12"/>
  <c r="U28" i="12"/>
  <c r="F30" i="12"/>
  <c r="G30" i="12" s="1"/>
  <c r="M30" i="12" s="1"/>
  <c r="I30" i="12"/>
  <c r="K30" i="12"/>
  <c r="O30" i="12"/>
  <c r="Q30" i="12"/>
  <c r="U30" i="12"/>
  <c r="F33" i="12"/>
  <c r="G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6" i="12"/>
  <c r="G36" i="12" s="1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 s="1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53" i="12"/>
  <c r="G53" i="12" s="1"/>
  <c r="M53" i="12" s="1"/>
  <c r="I53" i="12"/>
  <c r="K53" i="12"/>
  <c r="O53" i="12"/>
  <c r="Q53" i="12"/>
  <c r="U53" i="12"/>
  <c r="F55" i="12"/>
  <c r="G55" i="12" s="1"/>
  <c r="M55" i="12" s="1"/>
  <c r="I55" i="12"/>
  <c r="K55" i="12"/>
  <c r="O55" i="12"/>
  <c r="Q55" i="12"/>
  <c r="U55" i="12"/>
  <c r="F57" i="12"/>
  <c r="G57" i="12" s="1"/>
  <c r="M57" i="12" s="1"/>
  <c r="I57" i="12"/>
  <c r="K57" i="12"/>
  <c r="O57" i="12"/>
  <c r="Q57" i="12"/>
  <c r="U57" i="12"/>
  <c r="F60" i="12"/>
  <c r="G60" i="12"/>
  <c r="I60" i="12"/>
  <c r="K60" i="12"/>
  <c r="O60" i="12"/>
  <c r="Q60" i="12"/>
  <c r="U60" i="12"/>
  <c r="F63" i="12"/>
  <c r="G63" i="12" s="1"/>
  <c r="M63" i="12" s="1"/>
  <c r="I63" i="12"/>
  <c r="K63" i="12"/>
  <c r="O63" i="12"/>
  <c r="Q63" i="12"/>
  <c r="U63" i="12"/>
  <c r="F65" i="12"/>
  <c r="G65" i="12" s="1"/>
  <c r="M65" i="12" s="1"/>
  <c r="I65" i="12"/>
  <c r="K65" i="12"/>
  <c r="O65" i="12"/>
  <c r="Q65" i="12"/>
  <c r="U65" i="12"/>
  <c r="F67" i="12"/>
  <c r="G67" i="12" s="1"/>
  <c r="M67" i="12" s="1"/>
  <c r="I67" i="12"/>
  <c r="K67" i="12"/>
  <c r="O67" i="12"/>
  <c r="Q67" i="12"/>
  <c r="U67" i="12"/>
  <c r="F69" i="12"/>
  <c r="G69" i="12"/>
  <c r="M69" i="12" s="1"/>
  <c r="I69" i="12"/>
  <c r="K69" i="12"/>
  <c r="O69" i="12"/>
  <c r="Q69" i="12"/>
  <c r="U69" i="12"/>
  <c r="F71" i="12"/>
  <c r="G71" i="12" s="1"/>
  <c r="M71" i="12" s="1"/>
  <c r="I71" i="12"/>
  <c r="K71" i="12"/>
  <c r="O71" i="12"/>
  <c r="Q71" i="12"/>
  <c r="U71" i="12"/>
  <c r="F74" i="12"/>
  <c r="G74" i="12" s="1"/>
  <c r="M74" i="12" s="1"/>
  <c r="I74" i="12"/>
  <c r="K74" i="12"/>
  <c r="O74" i="12"/>
  <c r="Q74" i="12"/>
  <c r="U74" i="12"/>
  <c r="F76" i="12"/>
  <c r="G76" i="12" s="1"/>
  <c r="M76" i="12" s="1"/>
  <c r="I76" i="12"/>
  <c r="K76" i="12"/>
  <c r="O76" i="12"/>
  <c r="Q76" i="12"/>
  <c r="U76" i="12"/>
  <c r="F78" i="12"/>
  <c r="G78" i="12"/>
  <c r="M78" i="12" s="1"/>
  <c r="I78" i="12"/>
  <c r="K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M82" i="12" s="1"/>
  <c r="I82" i="12"/>
  <c r="K82" i="12"/>
  <c r="O82" i="12"/>
  <c r="Q82" i="12"/>
  <c r="U82" i="12"/>
  <c r="F85" i="12"/>
  <c r="G85" i="12" s="1"/>
  <c r="G84" i="12" s="1"/>
  <c r="I85" i="12"/>
  <c r="K85" i="12"/>
  <c r="O85" i="12"/>
  <c r="Q85" i="12"/>
  <c r="U85" i="12"/>
  <c r="F90" i="12"/>
  <c r="G90" i="12"/>
  <c r="M90" i="12" s="1"/>
  <c r="I90" i="12"/>
  <c r="K90" i="12"/>
  <c r="O90" i="12"/>
  <c r="Q90" i="12"/>
  <c r="U90" i="12"/>
  <c r="F96" i="12"/>
  <c r="G96" i="12" s="1"/>
  <c r="M96" i="12" s="1"/>
  <c r="I96" i="12"/>
  <c r="K96" i="12"/>
  <c r="O96" i="12"/>
  <c r="Q96" i="12"/>
  <c r="U96" i="12"/>
  <c r="F101" i="12"/>
  <c r="G101" i="12" s="1"/>
  <c r="M101" i="12" s="1"/>
  <c r="I101" i="12"/>
  <c r="K101" i="12"/>
  <c r="O101" i="12"/>
  <c r="Q101" i="12"/>
  <c r="U101" i="12"/>
  <c r="F106" i="12"/>
  <c r="G106" i="12" s="1"/>
  <c r="M106" i="12" s="1"/>
  <c r="I106" i="12"/>
  <c r="K106" i="12"/>
  <c r="O106" i="12"/>
  <c r="Q106" i="12"/>
  <c r="U106" i="12"/>
  <c r="F112" i="12"/>
  <c r="G112" i="12" s="1"/>
  <c r="I112" i="12"/>
  <c r="I111" i="12" s="1"/>
  <c r="K112" i="12"/>
  <c r="K111" i="12" s="1"/>
  <c r="O112" i="12"/>
  <c r="Q112" i="12"/>
  <c r="U112" i="12"/>
  <c r="U111" i="12" s="1"/>
  <c r="F115" i="12"/>
  <c r="G115" i="12" s="1"/>
  <c r="M115" i="12" s="1"/>
  <c r="I115" i="12"/>
  <c r="K115" i="12"/>
  <c r="O115" i="12"/>
  <c r="Q115" i="12"/>
  <c r="U115" i="12"/>
  <c r="F118" i="12"/>
  <c r="G118" i="12" s="1"/>
  <c r="I118" i="12"/>
  <c r="K118" i="12"/>
  <c r="O118" i="12"/>
  <c r="O117" i="12" s="1"/>
  <c r="Q118" i="12"/>
  <c r="U118" i="12"/>
  <c r="F120" i="12"/>
  <c r="G120" i="12"/>
  <c r="M120" i="12" s="1"/>
  <c r="I120" i="12"/>
  <c r="K120" i="12"/>
  <c r="O120" i="12"/>
  <c r="Q120" i="12"/>
  <c r="U120" i="12"/>
  <c r="F122" i="12"/>
  <c r="G122" i="12"/>
  <c r="M122" i="12" s="1"/>
  <c r="I122" i="12"/>
  <c r="K122" i="12"/>
  <c r="O122" i="12"/>
  <c r="Q122" i="12"/>
  <c r="U122" i="12"/>
  <c r="F124" i="12"/>
  <c r="G124" i="12" s="1"/>
  <c r="M124" i="12" s="1"/>
  <c r="I124" i="12"/>
  <c r="K124" i="12"/>
  <c r="O124" i="12"/>
  <c r="Q124" i="12"/>
  <c r="U124" i="12"/>
  <c r="F127" i="12"/>
  <c r="G127" i="12" s="1"/>
  <c r="I127" i="12"/>
  <c r="K127" i="12"/>
  <c r="K126" i="12" s="1"/>
  <c r="O127" i="12"/>
  <c r="Q127" i="12"/>
  <c r="U127" i="12"/>
  <c r="F129" i="12"/>
  <c r="G129" i="12" s="1"/>
  <c r="M129" i="12" s="1"/>
  <c r="I129" i="12"/>
  <c r="K129" i="12"/>
  <c r="O129" i="12"/>
  <c r="Q129" i="12"/>
  <c r="U129" i="12"/>
  <c r="F131" i="12"/>
  <c r="G131" i="12"/>
  <c r="M131" i="12" s="1"/>
  <c r="I131" i="12"/>
  <c r="K131" i="12"/>
  <c r="O131" i="12"/>
  <c r="Q131" i="12"/>
  <c r="U131" i="12"/>
  <c r="F134" i="12"/>
  <c r="G134" i="12"/>
  <c r="M134" i="12" s="1"/>
  <c r="I134" i="12"/>
  <c r="K134" i="12"/>
  <c r="O134" i="12"/>
  <c r="Q134" i="12"/>
  <c r="U134" i="12"/>
  <c r="G138" i="12"/>
  <c r="M138" i="12" s="1"/>
  <c r="M137" i="12" s="1"/>
  <c r="I138" i="12"/>
  <c r="I137" i="12" s="1"/>
  <c r="K138" i="12"/>
  <c r="K137" i="12" s="1"/>
  <c r="O138" i="12"/>
  <c r="O137" i="12" s="1"/>
  <c r="Q138" i="12"/>
  <c r="Q137" i="12" s="1"/>
  <c r="U138" i="12"/>
  <c r="U137" i="12" s="1"/>
  <c r="I20" i="1"/>
  <c r="I19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M15" i="12" l="1"/>
  <c r="M118" i="12"/>
  <c r="M117" i="12" s="1"/>
  <c r="G117" i="12"/>
  <c r="I52" i="1" s="1"/>
  <c r="M127" i="12"/>
  <c r="G126" i="12"/>
  <c r="I53" i="1" s="1"/>
  <c r="G8" i="12"/>
  <c r="AD140" i="12"/>
  <c r="G39" i="1" s="1"/>
  <c r="G40" i="1" s="1"/>
  <c r="G25" i="1" s="1"/>
  <c r="G26" i="1" s="1"/>
  <c r="M9" i="12"/>
  <c r="F40" i="1"/>
  <c r="U126" i="12"/>
  <c r="I126" i="12"/>
  <c r="K117" i="12"/>
  <c r="Q111" i="12"/>
  <c r="K84" i="12"/>
  <c r="O59" i="12"/>
  <c r="K32" i="12"/>
  <c r="Q8" i="12"/>
  <c r="I8" i="12"/>
  <c r="O84" i="12"/>
  <c r="Q59" i="12"/>
  <c r="U8" i="12"/>
  <c r="Q126" i="12"/>
  <c r="U117" i="12"/>
  <c r="I117" i="12"/>
  <c r="O111" i="12"/>
  <c r="U84" i="12"/>
  <c r="I84" i="12"/>
  <c r="K59" i="12"/>
  <c r="U32" i="12"/>
  <c r="I32" i="12"/>
  <c r="O8" i="12"/>
  <c r="G59" i="12"/>
  <c r="I49" i="1" s="1"/>
  <c r="O32" i="12"/>
  <c r="K8" i="12"/>
  <c r="O126" i="12"/>
  <c r="Q117" i="12"/>
  <c r="Q84" i="12"/>
  <c r="U59" i="12"/>
  <c r="I59" i="12"/>
  <c r="Q32" i="12"/>
  <c r="G23" i="1"/>
  <c r="G111" i="12"/>
  <c r="I51" i="1" s="1"/>
  <c r="M112" i="12"/>
  <c r="M111" i="12" s="1"/>
  <c r="G32" i="12"/>
  <c r="I48" i="1" s="1"/>
  <c r="M33" i="12"/>
  <c r="M32" i="12" s="1"/>
  <c r="M126" i="12"/>
  <c r="G137" i="12"/>
  <c r="I54" i="1" s="1"/>
  <c r="M60" i="12"/>
  <c r="M59" i="12" s="1"/>
  <c r="M85" i="12"/>
  <c r="M84" i="12" s="1"/>
  <c r="H39" i="1" l="1"/>
  <c r="H40" i="1" s="1"/>
  <c r="M8" i="12"/>
  <c r="G28" i="1"/>
  <c r="I47" i="1"/>
  <c r="G140" i="12"/>
  <c r="G24" i="1"/>
  <c r="G29" i="1" s="1"/>
  <c r="I39" i="1" l="1"/>
  <c r="I40" i="1" s="1"/>
  <c r="J39" i="1" s="1"/>
  <c r="J40" i="1" s="1"/>
  <c r="I55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<sst xmlns="http://schemas.openxmlformats.org/spreadsheetml/2006/main" count="512" uniqueCount="259">
  <si>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</si>
  <si>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</si>
  <si>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</si>
  <si>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</si>
  <si>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</si>
  <si>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</si>
  <si>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</si>
  <si>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</si>
  <si>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</si>
  <si>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</si>
  <si>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</si>
  <si>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</si>
  <si>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</si>
  <si>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</si>
  <si>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</si>
  <si>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</si>
  <si>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</si>
  <si>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</si>
  <si>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</si>
  <si>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</si>
  <si>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</si>
  <si>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</si>
  <si>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</si>
  <si>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</si>
  <si>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</si>
  <si>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</si>
  <si>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</si>
  <si>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</si>
  <si>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</si>
  <si>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</si>
  <si>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</si>
  <si>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</si>
  <si>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</si>
  <si>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</si>
  <si>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</si>
  <si>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</si>
  <si>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</si>
  <si>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</si>
  <si>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</si>
  <si>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</si>
  <si>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</si>
  <si>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</si>
  <si>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</si>
  <si>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Oprava atletického areálu a fotbalového hřiště ... u Ploučnice v České Lípě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</si>
  <si>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</si>
  <si>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</si>
  <si>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</si>
  <si>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</si>
  <si>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</si>
  <si>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</si>
  <si>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</si>
  <si>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</si>
  <si>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</si>
  <si>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</si>
  <si>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</si>
  <si>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</si>
  <si>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</si>
  <si>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5</t>
  </si>
  <si>
    <t>Komunikace</t>
  </si>
  <si>
    <t>59.2</t>
  </si>
  <si>
    <t>Sportovní vybavení</t>
  </si>
  <si>
    <t>88</t>
  </si>
  <si>
    <t>Potrubí z drenážek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</si>
  <si>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</si>
  <si>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</si>
  <si>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</si>
  <si>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</si>
  <si>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</si>
  <si>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</si>
  <si>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</si>
  <si>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</si>
  <si>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</si>
  <si>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</si>
  <si>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</si>
  <si>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</si>
  <si>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</si>
  <si>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</si>
  <si>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</si>
  <si>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</si>
  <si>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</si>
  <si>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</si>
  <si>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</si>
  <si>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</si>
  <si>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</si>
  <si>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</si>
  <si>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</si>
  <si>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</si>
  <si>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</si>
  <si>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</si>
  <si>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</si>
  <si>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</si>
  <si>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</si>
  <si>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</si>
  <si>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</si>
  <si>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111301111R00</t>
  </si>
  <si>
    <t>Sejmutí drnu tl. do 10 cm, s přemístěním do 50 m</t>
  </si>
  <si>
    <t>m2</t>
  </si>
  <si>
    <t>POL1_0</t>
  </si>
  <si>
    <t>sejmutí drnu tl. 50 mm:8356*0,05</t>
  </si>
  <si>
    <t>VV</t>
  </si>
  <si>
    <t>167101102R00</t>
  </si>
  <si>
    <t>Nakládání výkopku z hor.1-4 v množství nad 100 m3</t>
  </si>
  <si>
    <t>m3</t>
  </si>
  <si>
    <t>122201103R00</t>
  </si>
  <si>
    <t>Odkopávky nezapažené v hor. 3 do 10000 m3</t>
  </si>
  <si>
    <t>odtěžení vegetační vrstvy:8356*0,15</t>
  </si>
  <si>
    <t>122201102R00</t>
  </si>
  <si>
    <t>Odkopávky nezapažené v hor. 3 do 1000 m3</t>
  </si>
  <si>
    <t>zemina s kamenín:8356*0,1</t>
  </si>
  <si>
    <t>132201111R00</t>
  </si>
  <si>
    <t>Hloubení rýh š.do 60 cm v hor.3 do 100 m3, STROJNĚ</t>
  </si>
  <si>
    <t>sběrný dren:1648*0,3*0,4</t>
  </si>
  <si>
    <t>133201101R00</t>
  </si>
  <si>
    <t>Hloubení šachet v hor.3 do 100 m3</t>
  </si>
  <si>
    <t>střídačka:0,5*0,5*0,75*10</t>
  </si>
  <si>
    <t>branka:0,5*0,5*0,95*4</t>
  </si>
  <si>
    <t>napínací tyče:0,3*0,3*0,6*6</t>
  </si>
  <si>
    <t>praporek:0,3*0,3*0,4*4</t>
  </si>
  <si>
    <t>162701105R00</t>
  </si>
  <si>
    <t>Vodorovné přemístění výkopku z hor.1-4 do 10000 m</t>
  </si>
  <si>
    <t>417,80+1253,40+835,60+197,76+3,29</t>
  </si>
  <si>
    <t>199000002R00</t>
  </si>
  <si>
    <t>Poplatek za skládku horniny 1- 4</t>
  </si>
  <si>
    <t>1253,40+835,60+197,76+3,29</t>
  </si>
  <si>
    <t>162702199R00</t>
  </si>
  <si>
    <t>Poplatek za skládku drnu</t>
  </si>
  <si>
    <t>417,8</t>
  </si>
  <si>
    <t>181101102R00</t>
  </si>
  <si>
    <t>Úprava pláně v zářezech v hor. 1-4, se zhutněním</t>
  </si>
  <si>
    <t>8356</t>
  </si>
  <si>
    <t>R0051</t>
  </si>
  <si>
    <t>Odstranění ocel. zapisovacího stolku, odvoz do 10-ti km, poplatek za skládku</t>
  </si>
  <si>
    <t>kus</t>
  </si>
  <si>
    <t>R0052</t>
  </si>
  <si>
    <t>Odstranění lavičky, dřev. desky, ocel. prvky, odvoz do 10-ti km, poplatek za skládku</t>
  </si>
  <si>
    <t>Kovové prvky odvoz do 10-ti km do sběrných surovin, výtěžek poskytnut investorovi.</t>
  </si>
  <si>
    <t>POP</t>
  </si>
  <si>
    <t>R0054</t>
  </si>
  <si>
    <t>Odstranění fotbal. branek se sítí, odvoz do 10-ti km, poplatek za skládku</t>
  </si>
  <si>
    <t>R0053</t>
  </si>
  <si>
    <t>Odstranění rohových praporků, odvoz do 10-ti km, poplatek za skládku</t>
  </si>
  <si>
    <t>R0056</t>
  </si>
  <si>
    <t>Odstranění stáv potrubí závlahy (podzemní rozvod), odvoz do 10-ti km, poplatek za skládku</t>
  </si>
  <si>
    <t>m</t>
  </si>
  <si>
    <t>Včetně zemních prací.</t>
  </si>
  <si>
    <t>R0057</t>
  </si>
  <si>
    <t>Odstranění postřikovačů, odvoz do 10-ti km, poplatek za skládku</t>
  </si>
  <si>
    <t>R0058</t>
  </si>
  <si>
    <t>Odstranění stáv. šachtic závlahy, odvoz do 10-ti km, poplatek za skládku</t>
  </si>
  <si>
    <t>961044111R00</t>
  </si>
  <si>
    <t>Bourání základů z betonu prostého</t>
  </si>
  <si>
    <t>vrhačský kruh:7*0,3</t>
  </si>
  <si>
    <t>zapisovací stolek:0,3*0,3*0,5</t>
  </si>
  <si>
    <t>bet. základy:0,75*0,75*0,75*8</t>
  </si>
  <si>
    <t>vrhačský kruh:2,75*2,75*0,3</t>
  </si>
  <si>
    <t>lavičky:0,3*0,3*0,5*6</t>
  </si>
  <si>
    <t>fotbalové branky:0,5*0,5*1*8</t>
  </si>
  <si>
    <t>rohové praporky:0,5*0,5*0,5*4</t>
  </si>
  <si>
    <t>979081111R00</t>
  </si>
  <si>
    <t>Odvoz suti a vybour. hmot na skládku do 1 km</t>
  </si>
  <si>
    <t>t</t>
  </si>
  <si>
    <t>10,56*2,2</t>
  </si>
  <si>
    <t>979081121R00</t>
  </si>
  <si>
    <t>Příplatek k odvozu za každý další 1 km</t>
  </si>
  <si>
    <t>10,56*2,2*9</t>
  </si>
  <si>
    <t>979990103R00</t>
  </si>
  <si>
    <t>Poplatek za skládku suti - beton do 30x30 cm</t>
  </si>
  <si>
    <t>R00 00-0141</t>
  </si>
  <si>
    <t>Vegetační vrstva pro trávník  tl. 150 mm, dle ČSN 765910 a ČSN DIN 18035-4, dodávka</t>
  </si>
  <si>
    <t>Podrobnější popis viz. technická zpráva.</t>
  </si>
  <si>
    <t>přírodní trávník:7848</t>
  </si>
  <si>
    <t>přírodní trávník:7848*0,15</t>
  </si>
  <si>
    <t>162301101R00</t>
  </si>
  <si>
    <t>Vodorovné přemístění výkopku z hor.1-4 do 500 m</t>
  </si>
  <si>
    <t>181301113R00</t>
  </si>
  <si>
    <t>Rozprostření ornice, rovina, tl.15-20 cm,nad 500m2</t>
  </si>
  <si>
    <t>181301123NC</t>
  </si>
  <si>
    <t>Dorovnání podkladu laserem</t>
  </si>
  <si>
    <t>vegetační vrstva:7848</t>
  </si>
  <si>
    <t>180404111R00</t>
  </si>
  <si>
    <t>Založení hřišťového trávníku výsevem na ornici</t>
  </si>
  <si>
    <t>Podrobnější popis viz. technická zpráva</t>
  </si>
  <si>
    <t>00572440R</t>
  </si>
  <si>
    <t>Směs travní hřištní , Lolium perenne, Poa pratensis</t>
  </si>
  <si>
    <t>kg</t>
  </si>
  <si>
    <t>POL3_0</t>
  </si>
  <si>
    <t>přírodní trávník:7848*0,04</t>
  </si>
  <si>
    <t>R251-91158</t>
  </si>
  <si>
    <t>Hnojivo travní, startovací</t>
  </si>
  <si>
    <t>520</t>
  </si>
  <si>
    <t>183403114R00</t>
  </si>
  <si>
    <t>Obdělání půdy kultivátorováním v rovině</t>
  </si>
  <si>
    <t>183403153R00</t>
  </si>
  <si>
    <t>Obdělání půdy hrabáním, v rovině</t>
  </si>
  <si>
    <t>183403161R00</t>
  </si>
  <si>
    <t>Obdělání půdy válením, v rovině</t>
  </si>
  <si>
    <t>271571111R00</t>
  </si>
  <si>
    <t>Polštář základu ze štěrkopísku tříděného</t>
  </si>
  <si>
    <t>střídačka:0,5*0,5*0,1*10</t>
  </si>
  <si>
    <t>branka:0,5*0,5*0,1*4</t>
  </si>
  <si>
    <t>napínací tyče:0,3*0,3*0,1*6</t>
  </si>
  <si>
    <t>praporek:0,3*0,3*0,1*4</t>
  </si>
  <si>
    <t>275353112R00</t>
  </si>
  <si>
    <t>Bednění kotev.otvorů patek do 0,02 m2, hl. 1,0 m</t>
  </si>
  <si>
    <t>Např. PVC DN 100-200 mm</t>
  </si>
  <si>
    <t>střídačka:10</t>
  </si>
  <si>
    <t>branka:4</t>
  </si>
  <si>
    <t>napínací tyče:6</t>
  </si>
  <si>
    <t>praporek:4</t>
  </si>
  <si>
    <t>275313611R00</t>
  </si>
  <si>
    <t>Beton základových patek prostý C 16/20 (B 20)</t>
  </si>
  <si>
    <t>střídačka:0,5*0,5*0,65*10*1,1</t>
  </si>
  <si>
    <t>branka:0,5*0,5*0,85*4*1,1</t>
  </si>
  <si>
    <t>napínací tyče:0,3*0,3*0,5*6*1,1</t>
  </si>
  <si>
    <t>praporek:0,3*0,3*0,3*4*1,1</t>
  </si>
  <si>
    <t>275351215R00</t>
  </si>
  <si>
    <t>Bednění stěn základových patek - zřízení</t>
  </si>
  <si>
    <t>střídačka:0,5*4*0,3*10</t>
  </si>
  <si>
    <t>branka:0,5*4*0,3*4</t>
  </si>
  <si>
    <t>napínací tyče:0,3*4*0,3*6</t>
  </si>
  <si>
    <t>praporek:0,3*4*0,3*4</t>
  </si>
  <si>
    <t>275351216R00</t>
  </si>
  <si>
    <t>Bednění stěn základových patek - odstranění</t>
  </si>
  <si>
    <t>R00 00-0142</t>
  </si>
  <si>
    <t>Drenážní vrstva  tl. 150 mm, dle ČSN 735910 a ČSN DIN 18035-4, dod. a montáž</t>
  </si>
  <si>
    <t>drenážní vrstva:7848</t>
  </si>
  <si>
    <t>R0781</t>
  </si>
  <si>
    <t>Fotbalová branka hliníková se spodním rámem, 2,44 x 7,32 m, dodávka a montáž</t>
  </si>
  <si>
    <t>Včetně sítě, napínacích tyčí, pouzder.</t>
  </si>
  <si>
    <t>R0784</t>
  </si>
  <si>
    <t>Rohový praporek s kloubem, dodávka a montáž</t>
  </si>
  <si>
    <t>Včetně kotvení do pouzder.</t>
  </si>
  <si>
    <t>R07-85.1</t>
  </si>
  <si>
    <t>Branka fotbalová odnímatelná 5x2 m, síť, dodávka a montáž</t>
  </si>
  <si>
    <t>Hliníková, se zadní zátěčí a kolečky.</t>
  </si>
  <si>
    <t>R0783</t>
  </si>
  <si>
    <t>Střídačka pro 14 hráčů, dodávka a montáž</t>
  </si>
  <si>
    <t>Hliníková konstrukce s polykarbonátovým zastřešením a plastovými sedačkami s opěradly.</t>
  </si>
  <si>
    <t>871318111R00</t>
  </si>
  <si>
    <t>Kladení drenážního potrubí z plastických hmot</t>
  </si>
  <si>
    <t>sběrný dren:1648</t>
  </si>
  <si>
    <t>28611223.A</t>
  </si>
  <si>
    <t>Trubka PVC drenážní flexibilní d 100 mm</t>
  </si>
  <si>
    <t>sběrný dren:1648*1,02</t>
  </si>
  <si>
    <t>212561111R00</t>
  </si>
  <si>
    <t>Výplň odvodňov. trativodů kam. hrubě drcen. 16 mm</t>
  </si>
  <si>
    <t>Změna frakce na 4-8 mm.</t>
  </si>
  <si>
    <t>sběrný dren:1648*0,3*0,05</t>
  </si>
  <si>
    <t>Frakce 8-16 mm.</t>
  </si>
  <si>
    <t>sběrný dren:1648*0,3*0,35</t>
  </si>
  <si>
    <t>998222012R00</t>
  </si>
  <si>
    <t>Přesun hmot, zpevněné plochy, kryt z kameniva</t>
  </si>
  <si>
    <t/>
  </si>
  <si>
    <t>SUM</t>
  </si>
  <si>
    <t>Poznámky uchazeče k zadání</t>
  </si>
  <si>
    <t>POPUZIV</t>
  </si>
  <si>
    <t>END</t>
  </si>
  <si>
    <t>SO 02 Fotbalové hřiště</t>
  </si>
  <si>
    <t>DSO 02-1 Hřiště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</si>
</sst>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2" borderId="6" xfId="0" applyFont="1" applyFill="1" applyBorder="1" applyAlignment="1">
      <alignment horizontal="left" vertical="center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0" xfId="0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8"/>
  <sheetViews>
    <sheetView showGridLines="0" topLeftCell="B44" zoomScaleNormal="100" zoomScaleSheetLayoutView="75" workbookViewId="0">
      <selection activeCell="N55" sqref="N5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212" t="s">
        <v>40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3"/>
      <c r="B2" s="70" t="s">
        <v>38</v>
      </c>
      <c r="C2" s="71"/>
      <c r="D2" s="229" t="s">
        <v>43</v>
      </c>
      <c r="E2" s="230"/>
      <c r="F2" s="230"/>
      <c r="G2" s="230"/>
      <c r="H2" s="230"/>
      <c r="I2" s="230"/>
      <c r="J2" s="231"/>
      <c r="O2" s="1"/>
    </row>
    <row r="3" spans="1:15" ht="24.6" customHeight="1" x14ac:dyDescent="0.2">
      <c r="A3" s="3"/>
      <c r="B3" s="72" t="s">
        <v>41</v>
      </c>
      <c r="C3" s="73"/>
      <c r="D3" s="192" t="s">
        <v>257</v>
      </c>
      <c r="E3" s="193"/>
      <c r="F3" s="193"/>
      <c r="G3" s="193"/>
      <c r="H3" s="193"/>
      <c r="I3" s="193"/>
      <c r="J3" s="194"/>
    </row>
    <row r="4" spans="1:15" ht="24.6" customHeight="1" x14ac:dyDescent="0.2">
      <c r="A4" s="3"/>
      <c r="B4" s="74" t="s">
        <v>42</v>
      </c>
      <c r="C4" s="75"/>
      <c r="D4" s="76"/>
      <c r="E4" s="76"/>
      <c r="F4" s="184" t="s">
        <v>258</v>
      </c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4"/>
      <c r="E11" s="224"/>
      <c r="F11" s="224"/>
      <c r="G11" s="224"/>
      <c r="H11" s="24" t="s">
        <v>33</v>
      </c>
      <c r="I11" s="81"/>
      <c r="J11" s="9"/>
    </row>
    <row r="12" spans="1:15" ht="15.75" customHeight="1" x14ac:dyDescent="0.2">
      <c r="A12" s="3"/>
      <c r="B12" s="34"/>
      <c r="C12" s="22"/>
      <c r="D12" s="209"/>
      <c r="E12" s="209"/>
      <c r="F12" s="209"/>
      <c r="G12" s="209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/>
      <c r="D13" s="210"/>
      <c r="E13" s="210"/>
      <c r="F13" s="210"/>
      <c r="G13" s="210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2"/>
      <c r="F15" s="232"/>
      <c r="G15" s="205"/>
      <c r="H15" s="205"/>
      <c r="I15" s="205" t="s">
        <v>28</v>
      </c>
      <c r="J15" s="206"/>
    </row>
    <row r="16" spans="1:15" ht="23.25" customHeight="1" x14ac:dyDescent="0.2">
      <c r="A16" s="128" t="s">
        <v>23</v>
      </c>
      <c r="B16" s="129" t="s">
        <v>23</v>
      </c>
      <c r="C16" s="47"/>
      <c r="D16" s="48"/>
      <c r="E16" s="207"/>
      <c r="F16" s="208"/>
      <c r="G16" s="207"/>
      <c r="H16" s="208"/>
      <c r="I16" s="207">
        <f>SUMIF(F47:F54,A16,I47:I54)+SUMIF(F47:F54,"PSU",I47:I54)</f>
        <v>0</v>
      </c>
      <c r="J16" s="221"/>
    </row>
    <row r="17" spans="1:10" ht="23.25" customHeight="1" x14ac:dyDescent="0.2">
      <c r="A17" s="128" t="s">
        <v>24</v>
      </c>
      <c r="B17" s="129" t="s">
        <v>24</v>
      </c>
      <c r="C17" s="47"/>
      <c r="D17" s="48"/>
      <c r="E17" s="207"/>
      <c r="F17" s="208"/>
      <c r="G17" s="207"/>
      <c r="H17" s="208"/>
      <c r="I17" s="207">
        <f>SUMIF(F47:F54,A17,I47:I54)</f>
        <v>0</v>
      </c>
      <c r="J17" s="221"/>
    </row>
    <row r="18" spans="1:10" ht="23.25" customHeight="1" x14ac:dyDescent="0.2">
      <c r="A18" s="128" t="s">
        <v>25</v>
      </c>
      <c r="B18" s="129" t="s">
        <v>25</v>
      </c>
      <c r="C18" s="47"/>
      <c r="D18" s="48"/>
      <c r="E18" s="207"/>
      <c r="F18" s="208"/>
      <c r="G18" s="207"/>
      <c r="H18" s="208"/>
      <c r="I18" s="207">
        <f>SUMIF(F47:F54,A18,I47:I54)</f>
        <v>0</v>
      </c>
      <c r="J18" s="221"/>
    </row>
    <row r="19" spans="1:10" ht="23.25" customHeight="1" x14ac:dyDescent="0.2">
      <c r="A19" s="128" t="s">
        <v>65</v>
      </c>
      <c r="B19" s="129" t="s">
        <v>26</v>
      </c>
      <c r="C19" s="47"/>
      <c r="D19" s="48"/>
      <c r="E19" s="207"/>
      <c r="F19" s="208"/>
      <c r="G19" s="207"/>
      <c r="H19" s="208"/>
      <c r="I19" s="207">
        <f>SUMIF(F47:F54,A19,I47:I54)</f>
        <v>0</v>
      </c>
      <c r="J19" s="221"/>
    </row>
    <row r="20" spans="1:10" ht="23.25" customHeight="1" x14ac:dyDescent="0.2">
      <c r="A20" s="128" t="s">
        <v>66</v>
      </c>
      <c r="B20" s="129" t="s">
        <v>27</v>
      </c>
      <c r="C20" s="47"/>
      <c r="D20" s="48"/>
      <c r="E20" s="207"/>
      <c r="F20" s="208"/>
      <c r="G20" s="207"/>
      <c r="H20" s="208"/>
      <c r="I20" s="207">
        <f>SUMIF(F47:F54,A20,I47:I54)</f>
        <v>0</v>
      </c>
      <c r="J20" s="221"/>
    </row>
    <row r="21" spans="1:10" ht="23.25" customHeight="1" x14ac:dyDescent="0.2">
      <c r="A21" s="3"/>
      <c r="B21" s="63" t="s">
        <v>28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8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9">
        <f>ZakladDPHSniVypocet</f>
        <v>0</v>
      </c>
      <c r="H23" s="220"/>
      <c r="I23" s="220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6">
        <f>ZakladDPHSni*SazbaDPH1/100</f>
        <v>0</v>
      </c>
      <c r="H24" s="227"/>
      <c r="I24" s="227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9">
        <f>ZakladDPHZaklVypocet</f>
        <v>0</v>
      </c>
      <c r="H25" s="220"/>
      <c r="I25" s="220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5">
        <f>ZakladDPHZakl*SazbaDPH2/100</f>
        <v>0</v>
      </c>
      <c r="H26" s="216"/>
      <c r="I26" s="216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7">
        <f>0</f>
        <v>0</v>
      </c>
      <c r="H27" s="217"/>
      <c r="I27" s="217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4">
        <f>ZakladDPHSniVypocet+ZakladDPHZaklVypocet</f>
        <v>0</v>
      </c>
      <c r="H28" s="204"/>
      <c r="I28" s="204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8">
        <f>ZakladDPHSni+DPHSni+ZakladDPHZakl+DPHZakl+Zaokrouhleni</f>
        <v>0</v>
      </c>
      <c r="H29" s="218"/>
      <c r="I29" s="218"/>
      <c r="J29" s="107" t="s">
        <v>46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1"/>
      <c r="E34" s="211"/>
      <c r="G34" s="211"/>
      <c r="H34" s="211"/>
      <c r="I34" s="211"/>
      <c r="J34" s="31"/>
    </row>
    <row r="35" spans="1:10" ht="12.75" customHeight="1" x14ac:dyDescent="0.2">
      <c r="A35" s="3"/>
      <c r="B35" s="3"/>
      <c r="D35" s="225" t="s">
        <v>2</v>
      </c>
      <c r="E35" s="225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10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1</v>
      </c>
      <c r="B39" s="91" t="s">
        <v>44</v>
      </c>
      <c r="C39" s="195" t="s">
        <v>43</v>
      </c>
      <c r="D39" s="196"/>
      <c r="E39" s="196"/>
      <c r="F39" s="96">
        <f>'Rozpočet Pol'!AC140</f>
        <v>0</v>
      </c>
      <c r="G39" s="97">
        <f>'Rozpočet Pol'!AD140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197" t="s">
        <v>45</v>
      </c>
      <c r="C40" s="198"/>
      <c r="D40" s="198"/>
      <c r="E40" s="199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8" t="s">
        <v>47</v>
      </c>
    </row>
    <row r="46" spans="1:10" ht="25.5" customHeight="1" x14ac:dyDescent="0.2">
      <c r="A46" s="109"/>
      <c r="B46" s="113" t="s">
        <v>16</v>
      </c>
      <c r="C46" s="113" t="s">
        <v>5</v>
      </c>
      <c r="D46" s="114"/>
      <c r="E46" s="114"/>
      <c r="F46" s="117" t="s">
        <v>48</v>
      </c>
      <c r="G46" s="117"/>
      <c r="H46" s="117"/>
      <c r="I46" s="200" t="s">
        <v>28</v>
      </c>
      <c r="J46" s="200"/>
    </row>
    <row r="47" spans="1:10" ht="25.5" customHeight="1" x14ac:dyDescent="0.2">
      <c r="A47" s="110"/>
      <c r="B47" s="118" t="s">
        <v>49</v>
      </c>
      <c r="C47" s="202" t="s">
        <v>50</v>
      </c>
      <c r="D47" s="203"/>
      <c r="E47" s="203"/>
      <c r="F47" s="120" t="s">
        <v>23</v>
      </c>
      <c r="G47" s="121"/>
      <c r="H47" s="121"/>
      <c r="I47" s="201">
        <f>'Rozpočet Pol'!G8</f>
        <v>0</v>
      </c>
      <c r="J47" s="201"/>
    </row>
    <row r="48" spans="1:10" ht="25.5" customHeight="1" x14ac:dyDescent="0.2">
      <c r="A48" s="110"/>
      <c r="B48" s="112" t="s">
        <v>51</v>
      </c>
      <c r="C48" s="190" t="s">
        <v>52</v>
      </c>
      <c r="D48" s="191"/>
      <c r="E48" s="191"/>
      <c r="F48" s="122" t="s">
        <v>23</v>
      </c>
      <c r="G48" s="123"/>
      <c r="H48" s="123"/>
      <c r="I48" s="189">
        <f>'Rozpočet Pol'!G32</f>
        <v>0</v>
      </c>
      <c r="J48" s="189"/>
    </row>
    <row r="49" spans="1:10" ht="25.5" customHeight="1" x14ac:dyDescent="0.2">
      <c r="A49" s="110"/>
      <c r="B49" s="112" t="s">
        <v>53</v>
      </c>
      <c r="C49" s="190" t="s">
        <v>54</v>
      </c>
      <c r="D49" s="191"/>
      <c r="E49" s="191"/>
      <c r="F49" s="122" t="s">
        <v>23</v>
      </c>
      <c r="G49" s="123"/>
      <c r="H49" s="123"/>
      <c r="I49" s="189">
        <f>'Rozpočet Pol'!G59</f>
        <v>0</v>
      </c>
      <c r="J49" s="189"/>
    </row>
    <row r="50" spans="1:10" ht="25.5" customHeight="1" x14ac:dyDescent="0.2">
      <c r="A50" s="110"/>
      <c r="B50" s="112" t="s">
        <v>55</v>
      </c>
      <c r="C50" s="190" t="s">
        <v>56</v>
      </c>
      <c r="D50" s="191"/>
      <c r="E50" s="191"/>
      <c r="F50" s="122" t="s">
        <v>23</v>
      </c>
      <c r="G50" s="123"/>
      <c r="H50" s="123"/>
      <c r="I50" s="189">
        <f>M4</f>
        <v>0</v>
      </c>
      <c r="J50" s="189"/>
    </row>
    <row r="51" spans="1:10" ht="25.5" customHeight="1" x14ac:dyDescent="0.2">
      <c r="A51" s="110"/>
      <c r="B51" s="112" t="s">
        <v>57</v>
      </c>
      <c r="C51" s="190" t="s">
        <v>58</v>
      </c>
      <c r="D51" s="191"/>
      <c r="E51" s="191"/>
      <c r="F51" s="122" t="s">
        <v>23</v>
      </c>
      <c r="G51" s="123"/>
      <c r="H51" s="123"/>
      <c r="I51" s="189">
        <f>'Rozpočet Pol'!G111</f>
        <v>0</v>
      </c>
      <c r="J51" s="189"/>
    </row>
    <row r="52" spans="1:10" ht="25.5" customHeight="1" x14ac:dyDescent="0.2">
      <c r="A52" s="110"/>
      <c r="B52" s="112" t="s">
        <v>59</v>
      </c>
      <c r="C52" s="190" t="s">
        <v>60</v>
      </c>
      <c r="D52" s="191"/>
      <c r="E52" s="191"/>
      <c r="F52" s="122" t="s">
        <v>23</v>
      </c>
      <c r="G52" s="123"/>
      <c r="H52" s="123"/>
      <c r="I52" s="189">
        <f>'Rozpočet Pol'!G117</f>
        <v>0</v>
      </c>
      <c r="J52" s="189"/>
    </row>
    <row r="53" spans="1:10" ht="25.5" customHeight="1" x14ac:dyDescent="0.2">
      <c r="A53" s="110"/>
      <c r="B53" s="112" t="s">
        <v>61</v>
      </c>
      <c r="C53" s="190" t="s">
        <v>62</v>
      </c>
      <c r="D53" s="191"/>
      <c r="E53" s="191"/>
      <c r="F53" s="122" t="s">
        <v>23</v>
      </c>
      <c r="G53" s="123"/>
      <c r="H53" s="123"/>
      <c r="I53" s="189">
        <f>'Rozpočet Pol'!G126</f>
        <v>0</v>
      </c>
      <c r="J53" s="189"/>
    </row>
    <row r="54" spans="1:10" ht="25.5" customHeight="1" x14ac:dyDescent="0.2">
      <c r="A54" s="110"/>
      <c r="B54" s="119" t="s">
        <v>63</v>
      </c>
      <c r="C54" s="186" t="s">
        <v>64</v>
      </c>
      <c r="D54" s="187"/>
      <c r="E54" s="187"/>
      <c r="F54" s="124" t="s">
        <v>23</v>
      </c>
      <c r="G54" s="125"/>
      <c r="H54" s="125"/>
      <c r="I54" s="185">
        <f>'Rozpočet Pol'!G137</f>
        <v>0</v>
      </c>
      <c r="J54" s="185"/>
    </row>
    <row r="55" spans="1:10" ht="25.5" customHeight="1" x14ac:dyDescent="0.2">
      <c r="A55" s="111"/>
      <c r="B55" s="115" t="s">
        <v>1</v>
      </c>
      <c r="C55" s="115"/>
      <c r="D55" s="116"/>
      <c r="E55" s="116"/>
      <c r="F55" s="126"/>
      <c r="G55" s="127"/>
      <c r="H55" s="127"/>
      <c r="I55" s="188">
        <f>SUM(I47:I54)</f>
        <v>0</v>
      </c>
      <c r="J55" s="188"/>
    </row>
    <row r="56" spans="1:10" x14ac:dyDescent="0.2">
      <c r="F56" s="84"/>
      <c r="G56" s="84"/>
      <c r="H56" s="84"/>
      <c r="I56" s="84"/>
      <c r="J56" s="84"/>
    </row>
    <row r="57" spans="1:10" x14ac:dyDescent="0.2">
      <c r="F57" s="84"/>
      <c r="G57" s="84"/>
      <c r="H57" s="84"/>
      <c r="I57" s="84"/>
      <c r="J57" s="84"/>
    </row>
    <row r="58" spans="1:10" x14ac:dyDescent="0.2">
      <c r="F58" s="84"/>
      <c r="G58" s="84"/>
      <c r="H58" s="84"/>
      <c r="I58" s="84"/>
      <c r="J58" s="84"/>
    </row>
  </sheetData>
  <sheetProtection algorithmName="SHA-512" hashValue="N70sxZi+YfUhSIgmsRVnhXyv+5CBF4BY99KmdpQWitUEwZjrf3x/NuIae3oq60ZG38U95/iIZxe2LyE/4iUkVg==" saltValue="vOnZu0ssyzQUo0EY9NtXD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4:J54"/>
    <mergeCell ref="C54:E54"/>
    <mergeCell ref="I55:J55"/>
    <mergeCell ref="I51:J51"/>
    <mergeCell ref="C51:E51"/>
    <mergeCell ref="I52:J52"/>
    <mergeCell ref="C52:E52"/>
    <mergeCell ref="I53:J53"/>
    <mergeCell ref="C53:E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8" t="s">
        <v>39</v>
      </c>
      <c r="B2" s="67"/>
      <c r="C2" s="235"/>
      <c r="D2" s="235"/>
      <c r="E2" s="235"/>
      <c r="F2" s="235"/>
      <c r="G2" s="236"/>
    </row>
    <row r="3" spans="1:7" ht="24.95" hidden="1" customHeight="1" x14ac:dyDescent="0.2">
      <c r="A3" s="68" t="s">
        <v>7</v>
      </c>
      <c r="B3" s="67"/>
      <c r="C3" s="235"/>
      <c r="D3" s="235"/>
      <c r="E3" s="235"/>
      <c r="F3" s="235"/>
      <c r="G3" s="236"/>
    </row>
    <row r="4" spans="1:7" ht="24.95" hidden="1" customHeight="1" x14ac:dyDescent="0.2">
      <c r="A4" s="68" t="s">
        <v>8</v>
      </c>
      <c r="B4" s="67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150"/>
  <sheetViews>
    <sheetView tabSelected="1" topLeftCell="A116" workbookViewId="0">
      <selection activeCell="G135" sqref="G135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68</v>
      </c>
    </row>
    <row r="2" spans="1:60" ht="25.15" customHeight="1" x14ac:dyDescent="0.2">
      <c r="A2" s="132" t="s">
        <v>67</v>
      </c>
      <c r="B2" s="130"/>
      <c r="C2" s="253" t="s">
        <v>43</v>
      </c>
      <c r="D2" s="254"/>
      <c r="E2" s="254"/>
      <c r="F2" s="254"/>
      <c r="G2" s="255"/>
      <c r="AE2" t="s">
        <v>69</v>
      </c>
    </row>
    <row r="3" spans="1:60" ht="25.15" hidden="1" customHeight="1" x14ac:dyDescent="0.2">
      <c r="A3" s="133" t="s">
        <v>7</v>
      </c>
      <c r="B3" s="131"/>
      <c r="C3" s="256"/>
      <c r="D3" s="257"/>
      <c r="E3" s="257"/>
      <c r="F3" s="257"/>
      <c r="G3" s="258"/>
      <c r="AE3" t="s">
        <v>70</v>
      </c>
    </row>
    <row r="4" spans="1:60" ht="25.15" hidden="1" customHeight="1" x14ac:dyDescent="0.2">
      <c r="A4" s="133" t="s">
        <v>8</v>
      </c>
      <c r="B4" s="131"/>
      <c r="C4" s="256"/>
      <c r="D4" s="257"/>
      <c r="E4" s="257"/>
      <c r="F4" s="257"/>
      <c r="G4" s="258"/>
      <c r="AE4" t="s">
        <v>71</v>
      </c>
    </row>
    <row r="5" spans="1:60" hidden="1" x14ac:dyDescent="0.2">
      <c r="A5" s="134" t="s">
        <v>72</v>
      </c>
      <c r="B5" s="135"/>
      <c r="C5" s="135"/>
      <c r="D5" s="136"/>
      <c r="E5" s="136"/>
      <c r="F5" s="136"/>
      <c r="G5" s="137"/>
      <c r="AE5" t="s">
        <v>73</v>
      </c>
    </row>
    <row r="7" spans="1:60" ht="38.25" x14ac:dyDescent="0.2">
      <c r="A7" s="143" t="s">
        <v>74</v>
      </c>
      <c r="B7" s="144" t="s">
        <v>75</v>
      </c>
      <c r="C7" s="144" t="s">
        <v>76</v>
      </c>
      <c r="D7" s="143" t="s">
        <v>77</v>
      </c>
      <c r="E7" s="143" t="s">
        <v>78</v>
      </c>
      <c r="F7" s="138" t="s">
        <v>79</v>
      </c>
      <c r="G7" s="160" t="s">
        <v>28</v>
      </c>
      <c r="H7" s="161" t="s">
        <v>29</v>
      </c>
      <c r="I7" s="161" t="s">
        <v>80</v>
      </c>
      <c r="J7" s="161" t="s">
        <v>30</v>
      </c>
      <c r="K7" s="161" t="s">
        <v>81</v>
      </c>
      <c r="L7" s="161" t="s">
        <v>82</v>
      </c>
      <c r="M7" s="161" t="s">
        <v>83</v>
      </c>
      <c r="N7" s="161" t="s">
        <v>84</v>
      </c>
      <c r="O7" s="161" t="s">
        <v>85</v>
      </c>
      <c r="P7" s="161" t="s">
        <v>86</v>
      </c>
      <c r="Q7" s="161" t="s">
        <v>87</v>
      </c>
      <c r="R7" s="161" t="s">
        <v>88</v>
      </c>
      <c r="S7" s="161" t="s">
        <v>89</v>
      </c>
      <c r="T7" s="161" t="s">
        <v>90</v>
      </c>
      <c r="U7" s="146" t="s">
        <v>91</v>
      </c>
    </row>
    <row r="8" spans="1:60" x14ac:dyDescent="0.2">
      <c r="A8" s="162" t="s">
        <v>92</v>
      </c>
      <c r="B8" s="163" t="s">
        <v>49</v>
      </c>
      <c r="C8" s="164" t="s">
        <v>50</v>
      </c>
      <c r="D8" s="145"/>
      <c r="E8" s="165"/>
      <c r="F8" s="166"/>
      <c r="G8" s="166">
        <f>SUMIF(AE9:AE31,"&lt;&gt;NOR",G9:G31)</f>
        <v>0</v>
      </c>
      <c r="H8" s="166"/>
      <c r="I8" s="166">
        <f>SUM(I9:I31)</f>
        <v>0</v>
      </c>
      <c r="J8" s="166"/>
      <c r="K8" s="166">
        <f>SUM(K9:K31)</f>
        <v>0</v>
      </c>
      <c r="L8" s="166"/>
      <c r="M8" s="166">
        <f>SUM(M9:M31)</f>
        <v>0</v>
      </c>
      <c r="N8" s="145"/>
      <c r="O8" s="145">
        <f>SUM(O9:O31)</f>
        <v>0</v>
      </c>
      <c r="P8" s="145"/>
      <c r="Q8" s="145">
        <f>SUM(Q9:Q31)</f>
        <v>0</v>
      </c>
      <c r="R8" s="145"/>
      <c r="S8" s="145"/>
      <c r="T8" s="162"/>
      <c r="U8" s="145">
        <f>SUM(U9:U31)</f>
        <v>676.73</v>
      </c>
      <c r="AE8" t="s">
        <v>93</v>
      </c>
    </row>
    <row r="9" spans="1:60" outlineLevel="1" x14ac:dyDescent="0.2">
      <c r="A9" s="140">
        <v>1</v>
      </c>
      <c r="B9" s="140" t="s">
        <v>94</v>
      </c>
      <c r="C9" s="177" t="s">
        <v>95</v>
      </c>
      <c r="D9" s="147" t="s">
        <v>96</v>
      </c>
      <c r="E9" s="152">
        <v>417.8</v>
      </c>
      <c r="F9" s="155">
        <f>H9+J9</f>
        <v>0</v>
      </c>
      <c r="G9" s="156">
        <f>ROUND(E9*F9,2)</f>
        <v>0</v>
      </c>
      <c r="H9" s="156"/>
      <c r="I9" s="156">
        <f>ROUND(E9*H9,2)</f>
        <v>0</v>
      </c>
      <c r="J9" s="156"/>
      <c r="K9" s="156">
        <f>ROUND(E9*J9,2)</f>
        <v>0</v>
      </c>
      <c r="L9" s="156">
        <v>21</v>
      </c>
      <c r="M9" s="156">
        <f>G9*(1+L9/100)</f>
        <v>0</v>
      </c>
      <c r="N9" s="147">
        <v>0</v>
      </c>
      <c r="O9" s="147">
        <f>ROUND(E9*N9,5)</f>
        <v>0</v>
      </c>
      <c r="P9" s="147">
        <v>0</v>
      </c>
      <c r="Q9" s="147">
        <f>ROUND(E9*P9,5)</f>
        <v>0</v>
      </c>
      <c r="R9" s="147"/>
      <c r="S9" s="147"/>
      <c r="T9" s="148">
        <v>0.20899999999999999</v>
      </c>
      <c r="U9" s="147">
        <f>ROUND(E9*T9,2)</f>
        <v>87.32</v>
      </c>
      <c r="V9" s="139"/>
      <c r="W9" s="139"/>
      <c r="X9" s="139"/>
      <c r="Y9" s="139"/>
      <c r="Z9" s="139"/>
      <c r="AA9" s="139"/>
      <c r="AB9" s="139"/>
      <c r="AC9" s="139"/>
      <c r="AD9" s="139"/>
      <c r="AE9" s="139" t="s">
        <v>97</v>
      </c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1" x14ac:dyDescent="0.2">
      <c r="A10" s="140"/>
      <c r="B10" s="140"/>
      <c r="C10" s="178" t="s">
        <v>98</v>
      </c>
      <c r="D10" s="149"/>
      <c r="E10" s="153">
        <v>417.8</v>
      </c>
      <c r="F10" s="156"/>
      <c r="G10" s="156"/>
      <c r="H10" s="156"/>
      <c r="I10" s="156"/>
      <c r="J10" s="156"/>
      <c r="K10" s="156"/>
      <c r="L10" s="156"/>
      <c r="M10" s="156"/>
      <c r="N10" s="147"/>
      <c r="O10" s="147"/>
      <c r="P10" s="147"/>
      <c r="Q10" s="147"/>
      <c r="R10" s="147"/>
      <c r="S10" s="147"/>
      <c r="T10" s="148"/>
      <c r="U10" s="147"/>
      <c r="V10" s="139"/>
      <c r="W10" s="139"/>
      <c r="X10" s="139"/>
      <c r="Y10" s="139"/>
      <c r="Z10" s="139"/>
      <c r="AA10" s="139"/>
      <c r="AB10" s="139"/>
      <c r="AC10" s="139"/>
      <c r="AD10" s="139"/>
      <c r="AE10" s="139" t="s">
        <v>99</v>
      </c>
      <c r="AF10" s="139">
        <v>0</v>
      </c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1" x14ac:dyDescent="0.2">
      <c r="A11" s="140">
        <v>2</v>
      </c>
      <c r="B11" s="140" t="s">
        <v>100</v>
      </c>
      <c r="C11" s="177" t="s">
        <v>101</v>
      </c>
      <c r="D11" s="147" t="s">
        <v>102</v>
      </c>
      <c r="E11" s="152">
        <v>417.8</v>
      </c>
      <c r="F11" s="155">
        <f>H11+J11</f>
        <v>0</v>
      </c>
      <c r="G11" s="156">
        <f>ROUND(E11*F11,2)</f>
        <v>0</v>
      </c>
      <c r="H11" s="156"/>
      <c r="I11" s="156">
        <f>ROUND(E11*H11,2)</f>
        <v>0</v>
      </c>
      <c r="J11" s="156"/>
      <c r="K11" s="156">
        <f>ROUND(E11*J11,2)</f>
        <v>0</v>
      </c>
      <c r="L11" s="156">
        <v>21</v>
      </c>
      <c r="M11" s="156">
        <f>G11*(1+L11/100)</f>
        <v>0</v>
      </c>
      <c r="N11" s="147">
        <v>0</v>
      </c>
      <c r="O11" s="147">
        <f>ROUND(E11*N11,5)</f>
        <v>0</v>
      </c>
      <c r="P11" s="147">
        <v>0</v>
      </c>
      <c r="Q11" s="147">
        <f>ROUND(E11*P11,5)</f>
        <v>0</v>
      </c>
      <c r="R11" s="147"/>
      <c r="S11" s="147"/>
      <c r="T11" s="148">
        <v>5.2999999999999999E-2</v>
      </c>
      <c r="U11" s="147">
        <f>ROUND(E11*T11,2)</f>
        <v>22.14</v>
      </c>
      <c r="V11" s="139"/>
      <c r="W11" s="139"/>
      <c r="X11" s="139"/>
      <c r="Y11" s="139"/>
      <c r="Z11" s="139"/>
      <c r="AA11" s="139"/>
      <c r="AB11" s="139"/>
      <c r="AC11" s="139"/>
      <c r="AD11" s="139"/>
      <c r="AE11" s="139" t="s">
        <v>97</v>
      </c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1" x14ac:dyDescent="0.2">
      <c r="A12" s="140"/>
      <c r="B12" s="140"/>
      <c r="C12" s="178" t="s">
        <v>98</v>
      </c>
      <c r="D12" s="149"/>
      <c r="E12" s="153">
        <v>417.8</v>
      </c>
      <c r="F12" s="156"/>
      <c r="G12" s="156"/>
      <c r="H12" s="156"/>
      <c r="I12" s="156"/>
      <c r="J12" s="156"/>
      <c r="K12" s="156"/>
      <c r="L12" s="156"/>
      <c r="M12" s="156"/>
      <c r="N12" s="147"/>
      <c r="O12" s="147"/>
      <c r="P12" s="147"/>
      <c r="Q12" s="147"/>
      <c r="R12" s="147"/>
      <c r="S12" s="147"/>
      <c r="T12" s="148"/>
      <c r="U12" s="147"/>
      <c r="V12" s="139"/>
      <c r="W12" s="139"/>
      <c r="X12" s="139"/>
      <c r="Y12" s="139"/>
      <c r="Z12" s="139"/>
      <c r="AA12" s="139"/>
      <c r="AB12" s="139"/>
      <c r="AC12" s="139"/>
      <c r="AD12" s="139"/>
      <c r="AE12" s="139" t="s">
        <v>99</v>
      </c>
      <c r="AF12" s="139">
        <v>0</v>
      </c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1" x14ac:dyDescent="0.2">
      <c r="A13" s="140">
        <v>3</v>
      </c>
      <c r="B13" s="140" t="s">
        <v>103</v>
      </c>
      <c r="C13" s="177" t="s">
        <v>104</v>
      </c>
      <c r="D13" s="147" t="s">
        <v>102</v>
      </c>
      <c r="E13" s="152">
        <v>1253.4000000000001</v>
      </c>
      <c r="F13" s="155">
        <f>H13+J13</f>
        <v>0</v>
      </c>
      <c r="G13" s="156">
        <f>ROUND(E13*F13,2)</f>
        <v>0</v>
      </c>
      <c r="H13" s="156"/>
      <c r="I13" s="156">
        <f>ROUND(E13*H13,2)</f>
        <v>0</v>
      </c>
      <c r="J13" s="156"/>
      <c r="K13" s="156">
        <f>ROUND(E13*J13,2)</f>
        <v>0</v>
      </c>
      <c r="L13" s="156">
        <v>21</v>
      </c>
      <c r="M13" s="156">
        <f>G13*(1+L13/100)</f>
        <v>0</v>
      </c>
      <c r="N13" s="147">
        <v>0</v>
      </c>
      <c r="O13" s="147">
        <f>ROUND(E13*N13,5)</f>
        <v>0</v>
      </c>
      <c r="P13" s="147">
        <v>0</v>
      </c>
      <c r="Q13" s="147">
        <f>ROUND(E13*P13,5)</f>
        <v>0</v>
      </c>
      <c r="R13" s="147"/>
      <c r="S13" s="147"/>
      <c r="T13" s="148">
        <v>0.11700000000000001</v>
      </c>
      <c r="U13" s="147">
        <f>ROUND(E13*T13,2)</f>
        <v>146.65</v>
      </c>
      <c r="V13" s="139"/>
      <c r="W13" s="139"/>
      <c r="X13" s="139"/>
      <c r="Y13" s="139"/>
      <c r="Z13" s="139"/>
      <c r="AA13" s="139"/>
      <c r="AB13" s="139"/>
      <c r="AC13" s="139"/>
      <c r="AD13" s="139"/>
      <c r="AE13" s="139" t="s">
        <v>97</v>
      </c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1" x14ac:dyDescent="0.2">
      <c r="A14" s="140"/>
      <c r="B14" s="140"/>
      <c r="C14" s="178" t="s">
        <v>105</v>
      </c>
      <c r="D14" s="149"/>
      <c r="E14" s="153">
        <v>1253.4000000000001</v>
      </c>
      <c r="F14" s="156"/>
      <c r="G14" s="156"/>
      <c r="H14" s="156"/>
      <c r="I14" s="156"/>
      <c r="J14" s="156"/>
      <c r="K14" s="156"/>
      <c r="L14" s="156"/>
      <c r="M14" s="156"/>
      <c r="N14" s="147"/>
      <c r="O14" s="147"/>
      <c r="P14" s="147"/>
      <c r="Q14" s="147"/>
      <c r="R14" s="147"/>
      <c r="S14" s="147"/>
      <c r="T14" s="148"/>
      <c r="U14" s="147"/>
      <c r="V14" s="139"/>
      <c r="W14" s="139"/>
      <c r="X14" s="139"/>
      <c r="Y14" s="139"/>
      <c r="Z14" s="139"/>
      <c r="AA14" s="139"/>
      <c r="AB14" s="139"/>
      <c r="AC14" s="139"/>
      <c r="AD14" s="139"/>
      <c r="AE14" s="139" t="s">
        <v>99</v>
      </c>
      <c r="AF14" s="139"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1" x14ac:dyDescent="0.2">
      <c r="A15" s="140">
        <v>4</v>
      </c>
      <c r="B15" s="140" t="s">
        <v>106</v>
      </c>
      <c r="C15" s="177" t="s">
        <v>107</v>
      </c>
      <c r="D15" s="147" t="s">
        <v>102</v>
      </c>
      <c r="E15" s="152">
        <v>835.6</v>
      </c>
      <c r="F15" s="155">
        <f>H15+J15</f>
        <v>0</v>
      </c>
      <c r="G15" s="156">
        <f>ROUND(E15*F15,2)</f>
        <v>0</v>
      </c>
      <c r="H15" s="156"/>
      <c r="I15" s="156">
        <f>ROUND(E15*H15,2)</f>
        <v>0</v>
      </c>
      <c r="J15" s="156"/>
      <c r="K15" s="156">
        <f>ROUND(E15*J15,2)</f>
        <v>0</v>
      </c>
      <c r="L15" s="156">
        <v>21</v>
      </c>
      <c r="M15" s="156">
        <f>G15*(1+L15/100)</f>
        <v>0</v>
      </c>
      <c r="N15" s="147">
        <v>0</v>
      </c>
      <c r="O15" s="147">
        <f>ROUND(E15*N15,5)</f>
        <v>0</v>
      </c>
      <c r="P15" s="147">
        <v>0</v>
      </c>
      <c r="Q15" s="147">
        <f>ROUND(E15*P15,5)</f>
        <v>0</v>
      </c>
      <c r="R15" s="147"/>
      <c r="S15" s="147"/>
      <c r="T15" s="148">
        <v>0.19</v>
      </c>
      <c r="U15" s="147">
        <f>ROUND(E15*T15,2)</f>
        <v>158.76</v>
      </c>
      <c r="V15" s="139"/>
      <c r="W15" s="139"/>
      <c r="X15" s="139"/>
      <c r="Y15" s="139"/>
      <c r="Z15" s="139"/>
      <c r="AA15" s="139"/>
      <c r="AB15" s="139"/>
      <c r="AC15" s="139"/>
      <c r="AD15" s="139"/>
      <c r="AE15" s="139" t="s">
        <v>97</v>
      </c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1" x14ac:dyDescent="0.2">
      <c r="A16" s="140"/>
      <c r="B16" s="140"/>
      <c r="C16" s="178" t="s">
        <v>108</v>
      </c>
      <c r="D16" s="149"/>
      <c r="E16" s="153">
        <v>835.6</v>
      </c>
      <c r="F16" s="156"/>
      <c r="G16" s="156"/>
      <c r="H16" s="156"/>
      <c r="I16" s="156"/>
      <c r="J16" s="156"/>
      <c r="K16" s="156"/>
      <c r="L16" s="156"/>
      <c r="M16" s="156"/>
      <c r="N16" s="147"/>
      <c r="O16" s="147"/>
      <c r="P16" s="147"/>
      <c r="Q16" s="147"/>
      <c r="R16" s="147"/>
      <c r="S16" s="147"/>
      <c r="T16" s="148"/>
      <c r="U16" s="147"/>
      <c r="V16" s="139"/>
      <c r="W16" s="139"/>
      <c r="X16" s="139"/>
      <c r="Y16" s="139"/>
      <c r="Z16" s="139"/>
      <c r="AA16" s="139"/>
      <c r="AB16" s="139"/>
      <c r="AC16" s="139"/>
      <c r="AD16" s="139"/>
      <c r="AE16" s="139" t="s">
        <v>99</v>
      </c>
      <c r="AF16" s="139">
        <v>0</v>
      </c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ht="22.5" outlineLevel="1" x14ac:dyDescent="0.2">
      <c r="A17" s="140">
        <v>5</v>
      </c>
      <c r="B17" s="140" t="s">
        <v>109</v>
      </c>
      <c r="C17" s="177" t="s">
        <v>110</v>
      </c>
      <c r="D17" s="147" t="s">
        <v>102</v>
      </c>
      <c r="E17" s="152">
        <v>197.76</v>
      </c>
      <c r="F17" s="155">
        <f>H17+J17</f>
        <v>0</v>
      </c>
      <c r="G17" s="156">
        <f>ROUND(E17*F17,2)</f>
        <v>0</v>
      </c>
      <c r="H17" s="156"/>
      <c r="I17" s="156">
        <f>ROUND(E17*H17,2)</f>
        <v>0</v>
      </c>
      <c r="J17" s="156"/>
      <c r="K17" s="156">
        <f>ROUND(E17*J17,2)</f>
        <v>0</v>
      </c>
      <c r="L17" s="156">
        <v>21</v>
      </c>
      <c r="M17" s="156">
        <f>G17*(1+L17/100)</f>
        <v>0</v>
      </c>
      <c r="N17" s="147">
        <v>0</v>
      </c>
      <c r="O17" s="147">
        <f>ROUND(E17*N17,5)</f>
        <v>0</v>
      </c>
      <c r="P17" s="147">
        <v>0</v>
      </c>
      <c r="Q17" s="147">
        <f>ROUND(E17*P17,5)</f>
        <v>0</v>
      </c>
      <c r="R17" s="147"/>
      <c r="S17" s="147"/>
      <c r="T17" s="148">
        <v>0.28999999999999998</v>
      </c>
      <c r="U17" s="147">
        <f>ROUND(E17*T17,2)</f>
        <v>57.35</v>
      </c>
      <c r="V17" s="139"/>
      <c r="W17" s="139"/>
      <c r="X17" s="139"/>
      <c r="Y17" s="139"/>
      <c r="Z17" s="139"/>
      <c r="AA17" s="139"/>
      <c r="AB17" s="139"/>
      <c r="AC17" s="139"/>
      <c r="AD17" s="139"/>
      <c r="AE17" s="139" t="s">
        <v>97</v>
      </c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outlineLevel="1" x14ac:dyDescent="0.2">
      <c r="A18" s="140"/>
      <c r="B18" s="140"/>
      <c r="C18" s="178" t="s">
        <v>111</v>
      </c>
      <c r="D18" s="149"/>
      <c r="E18" s="153">
        <v>197.76</v>
      </c>
      <c r="F18" s="156"/>
      <c r="G18" s="156"/>
      <c r="H18" s="156"/>
      <c r="I18" s="156"/>
      <c r="J18" s="156"/>
      <c r="K18" s="156"/>
      <c r="L18" s="156"/>
      <c r="M18" s="156"/>
      <c r="N18" s="147"/>
      <c r="O18" s="147"/>
      <c r="P18" s="147"/>
      <c r="Q18" s="147"/>
      <c r="R18" s="147"/>
      <c r="S18" s="147"/>
      <c r="T18" s="148"/>
      <c r="U18" s="147"/>
      <c r="V18" s="139"/>
      <c r="W18" s="139"/>
      <c r="X18" s="139"/>
      <c r="Y18" s="139"/>
      <c r="Z18" s="139"/>
      <c r="AA18" s="139"/>
      <c r="AB18" s="139"/>
      <c r="AC18" s="139"/>
      <c r="AD18" s="139"/>
      <c r="AE18" s="139" t="s">
        <v>99</v>
      </c>
      <c r="AF18" s="139">
        <v>0</v>
      </c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outlineLevel="1" x14ac:dyDescent="0.2">
      <c r="A19" s="140">
        <v>6</v>
      </c>
      <c r="B19" s="140" t="s">
        <v>112</v>
      </c>
      <c r="C19" s="177" t="s">
        <v>113</v>
      </c>
      <c r="D19" s="147" t="s">
        <v>102</v>
      </c>
      <c r="E19" s="152">
        <v>3.2930000000000001</v>
      </c>
      <c r="F19" s="155">
        <f>H19+J19</f>
        <v>0</v>
      </c>
      <c r="G19" s="156">
        <f>ROUND(E19*F19,2)</f>
        <v>0</v>
      </c>
      <c r="H19" s="156"/>
      <c r="I19" s="156">
        <f>ROUND(E19*H19,2)</f>
        <v>0</v>
      </c>
      <c r="J19" s="156"/>
      <c r="K19" s="156">
        <f>ROUND(E19*J19,2)</f>
        <v>0</v>
      </c>
      <c r="L19" s="156">
        <v>21</v>
      </c>
      <c r="M19" s="156">
        <f>G19*(1+L19/100)</f>
        <v>0</v>
      </c>
      <c r="N19" s="147">
        <v>0</v>
      </c>
      <c r="O19" s="147">
        <f>ROUND(E19*N19,5)</f>
        <v>0</v>
      </c>
      <c r="P19" s="147">
        <v>0</v>
      </c>
      <c r="Q19" s="147">
        <f>ROUND(E19*P19,5)</f>
        <v>0</v>
      </c>
      <c r="R19" s="147"/>
      <c r="S19" s="147"/>
      <c r="T19" s="148">
        <v>3.13</v>
      </c>
      <c r="U19" s="147">
        <f>ROUND(E19*T19,2)</f>
        <v>10.31</v>
      </c>
      <c r="V19" s="139"/>
      <c r="W19" s="139"/>
      <c r="X19" s="139"/>
      <c r="Y19" s="139"/>
      <c r="Z19" s="139"/>
      <c r="AA19" s="139"/>
      <c r="AB19" s="139"/>
      <c r="AC19" s="139"/>
      <c r="AD19" s="139"/>
      <c r="AE19" s="139" t="s">
        <v>97</v>
      </c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1" x14ac:dyDescent="0.2">
      <c r="A20" s="140"/>
      <c r="B20" s="140"/>
      <c r="C20" s="178" t="s">
        <v>114</v>
      </c>
      <c r="D20" s="149"/>
      <c r="E20" s="153">
        <v>1.875</v>
      </c>
      <c r="F20" s="156"/>
      <c r="G20" s="156"/>
      <c r="H20" s="156"/>
      <c r="I20" s="156"/>
      <c r="J20" s="156"/>
      <c r="K20" s="156"/>
      <c r="L20" s="156"/>
      <c r="M20" s="156"/>
      <c r="N20" s="147"/>
      <c r="O20" s="147"/>
      <c r="P20" s="147"/>
      <c r="Q20" s="147"/>
      <c r="R20" s="147"/>
      <c r="S20" s="147"/>
      <c r="T20" s="148"/>
      <c r="U20" s="147"/>
      <c r="V20" s="139"/>
      <c r="W20" s="139"/>
      <c r="X20" s="139"/>
      <c r="Y20" s="139"/>
      <c r="Z20" s="139"/>
      <c r="AA20" s="139"/>
      <c r="AB20" s="139"/>
      <c r="AC20" s="139"/>
      <c r="AD20" s="139"/>
      <c r="AE20" s="139" t="s">
        <v>99</v>
      </c>
      <c r="AF20" s="139">
        <v>0</v>
      </c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1" x14ac:dyDescent="0.2">
      <c r="A21" s="140"/>
      <c r="B21" s="140"/>
      <c r="C21" s="178" t="s">
        <v>115</v>
      </c>
      <c r="D21" s="149"/>
      <c r="E21" s="153">
        <v>0.95</v>
      </c>
      <c r="F21" s="156"/>
      <c r="G21" s="156"/>
      <c r="H21" s="156"/>
      <c r="I21" s="156"/>
      <c r="J21" s="156"/>
      <c r="K21" s="156"/>
      <c r="L21" s="156"/>
      <c r="M21" s="156"/>
      <c r="N21" s="147"/>
      <c r="O21" s="147"/>
      <c r="P21" s="147"/>
      <c r="Q21" s="147"/>
      <c r="R21" s="147"/>
      <c r="S21" s="147"/>
      <c r="T21" s="148"/>
      <c r="U21" s="147"/>
      <c r="V21" s="139"/>
      <c r="W21" s="139"/>
      <c r="X21" s="139"/>
      <c r="Y21" s="139"/>
      <c r="Z21" s="139"/>
      <c r="AA21" s="139"/>
      <c r="AB21" s="139"/>
      <c r="AC21" s="139"/>
      <c r="AD21" s="139"/>
      <c r="AE21" s="139" t="s">
        <v>99</v>
      </c>
      <c r="AF21" s="139">
        <v>0</v>
      </c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1" x14ac:dyDescent="0.2">
      <c r="A22" s="140"/>
      <c r="B22" s="140"/>
      <c r="C22" s="178" t="s">
        <v>116</v>
      </c>
      <c r="D22" s="149"/>
      <c r="E22" s="153">
        <v>0.32400000000000001</v>
      </c>
      <c r="F22" s="156"/>
      <c r="G22" s="156"/>
      <c r="H22" s="156"/>
      <c r="I22" s="156"/>
      <c r="J22" s="156"/>
      <c r="K22" s="156"/>
      <c r="L22" s="156"/>
      <c r="M22" s="156"/>
      <c r="N22" s="147"/>
      <c r="O22" s="147"/>
      <c r="P22" s="147"/>
      <c r="Q22" s="147"/>
      <c r="R22" s="147"/>
      <c r="S22" s="147"/>
      <c r="T22" s="148"/>
      <c r="U22" s="147"/>
      <c r="V22" s="139"/>
      <c r="W22" s="139"/>
      <c r="X22" s="139"/>
      <c r="Y22" s="139"/>
      <c r="Z22" s="139"/>
      <c r="AA22" s="139"/>
      <c r="AB22" s="139"/>
      <c r="AC22" s="139"/>
      <c r="AD22" s="139"/>
      <c r="AE22" s="139" t="s">
        <v>99</v>
      </c>
      <c r="AF22" s="139">
        <v>0</v>
      </c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1" x14ac:dyDescent="0.2">
      <c r="A23" s="140"/>
      <c r="B23" s="140"/>
      <c r="C23" s="178" t="s">
        <v>117</v>
      </c>
      <c r="D23" s="149"/>
      <c r="E23" s="153">
        <v>0.14399999999999999</v>
      </c>
      <c r="F23" s="156"/>
      <c r="G23" s="156"/>
      <c r="H23" s="156"/>
      <c r="I23" s="156"/>
      <c r="J23" s="156"/>
      <c r="K23" s="156"/>
      <c r="L23" s="156"/>
      <c r="M23" s="156"/>
      <c r="N23" s="147"/>
      <c r="O23" s="147"/>
      <c r="P23" s="147"/>
      <c r="Q23" s="147"/>
      <c r="R23" s="147"/>
      <c r="S23" s="147"/>
      <c r="T23" s="148"/>
      <c r="U23" s="147"/>
      <c r="V23" s="139"/>
      <c r="W23" s="139"/>
      <c r="X23" s="139"/>
      <c r="Y23" s="139"/>
      <c r="Z23" s="139"/>
      <c r="AA23" s="139"/>
      <c r="AB23" s="139"/>
      <c r="AC23" s="139"/>
      <c r="AD23" s="139"/>
      <c r="AE23" s="139" t="s">
        <v>99</v>
      </c>
      <c r="AF23" s="139">
        <v>0</v>
      </c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ht="22.5" outlineLevel="1" x14ac:dyDescent="0.2">
      <c r="A24" s="140">
        <v>7</v>
      </c>
      <c r="B24" s="140" t="s">
        <v>118</v>
      </c>
      <c r="C24" s="177" t="s">
        <v>119</v>
      </c>
      <c r="D24" s="147" t="s">
        <v>102</v>
      </c>
      <c r="E24" s="152">
        <v>2707.85</v>
      </c>
      <c r="F24" s="155">
        <f>H24+J24</f>
        <v>0</v>
      </c>
      <c r="G24" s="156">
        <f>ROUND(E24*F24,2)</f>
        <v>0</v>
      </c>
      <c r="H24" s="156"/>
      <c r="I24" s="156">
        <f>ROUND(E24*H24,2)</f>
        <v>0</v>
      </c>
      <c r="J24" s="156"/>
      <c r="K24" s="156">
        <f>ROUND(E24*J24,2)</f>
        <v>0</v>
      </c>
      <c r="L24" s="156">
        <v>21</v>
      </c>
      <c r="M24" s="156">
        <f>G24*(1+L24/100)</f>
        <v>0</v>
      </c>
      <c r="N24" s="147">
        <v>0</v>
      </c>
      <c r="O24" s="147">
        <f>ROUND(E24*N24,5)</f>
        <v>0</v>
      </c>
      <c r="P24" s="147">
        <v>0</v>
      </c>
      <c r="Q24" s="147">
        <f>ROUND(E24*P24,5)</f>
        <v>0</v>
      </c>
      <c r="R24" s="147"/>
      <c r="S24" s="147"/>
      <c r="T24" s="148">
        <v>0.01</v>
      </c>
      <c r="U24" s="147">
        <f>ROUND(E24*T24,2)</f>
        <v>27.08</v>
      </c>
      <c r="V24" s="139"/>
      <c r="W24" s="139"/>
      <c r="X24" s="139"/>
      <c r="Y24" s="139"/>
      <c r="Z24" s="139"/>
      <c r="AA24" s="139"/>
      <c r="AB24" s="139"/>
      <c r="AC24" s="139"/>
      <c r="AD24" s="139"/>
      <c r="AE24" s="139" t="s">
        <v>97</v>
      </c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1" x14ac:dyDescent="0.2">
      <c r="A25" s="140"/>
      <c r="B25" s="140"/>
      <c r="C25" s="178" t="s">
        <v>120</v>
      </c>
      <c r="D25" s="149"/>
      <c r="E25" s="153">
        <v>2707.85</v>
      </c>
      <c r="F25" s="156"/>
      <c r="G25" s="156"/>
      <c r="H25" s="156"/>
      <c r="I25" s="156"/>
      <c r="J25" s="156"/>
      <c r="K25" s="156"/>
      <c r="L25" s="156"/>
      <c r="M25" s="156"/>
      <c r="N25" s="147"/>
      <c r="O25" s="147"/>
      <c r="P25" s="147"/>
      <c r="Q25" s="147"/>
      <c r="R25" s="147"/>
      <c r="S25" s="147"/>
      <c r="T25" s="148"/>
      <c r="U25" s="147"/>
      <c r="V25" s="139"/>
      <c r="W25" s="139"/>
      <c r="X25" s="139"/>
      <c r="Y25" s="139"/>
      <c r="Z25" s="139"/>
      <c r="AA25" s="139"/>
      <c r="AB25" s="139"/>
      <c r="AC25" s="139"/>
      <c r="AD25" s="139"/>
      <c r="AE25" s="139" t="s">
        <v>99</v>
      </c>
      <c r="AF25" s="139">
        <v>0</v>
      </c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1" x14ac:dyDescent="0.2">
      <c r="A26" s="140">
        <v>8</v>
      </c>
      <c r="B26" s="140" t="s">
        <v>121</v>
      </c>
      <c r="C26" s="177" t="s">
        <v>122</v>
      </c>
      <c r="D26" s="147" t="s">
        <v>102</v>
      </c>
      <c r="E26" s="152">
        <v>2290.0500000000002</v>
      </c>
      <c r="F26" s="155">
        <f>H26+J26</f>
        <v>0</v>
      </c>
      <c r="G26" s="156">
        <f>ROUND(E26*F26,2)</f>
        <v>0</v>
      </c>
      <c r="H26" s="156"/>
      <c r="I26" s="156">
        <f>ROUND(E26*H26,2)</f>
        <v>0</v>
      </c>
      <c r="J26" s="156"/>
      <c r="K26" s="156">
        <f>ROUND(E26*J26,2)</f>
        <v>0</v>
      </c>
      <c r="L26" s="156">
        <v>21</v>
      </c>
      <c r="M26" s="156">
        <f>G26*(1+L26/100)</f>
        <v>0</v>
      </c>
      <c r="N26" s="147">
        <v>0</v>
      </c>
      <c r="O26" s="147">
        <f>ROUND(E26*N26,5)</f>
        <v>0</v>
      </c>
      <c r="P26" s="147">
        <v>0</v>
      </c>
      <c r="Q26" s="147">
        <f>ROUND(E26*P26,5)</f>
        <v>0</v>
      </c>
      <c r="R26" s="147"/>
      <c r="S26" s="147"/>
      <c r="T26" s="148">
        <v>0</v>
      </c>
      <c r="U26" s="147">
        <f>ROUND(E26*T26,2)</f>
        <v>0</v>
      </c>
      <c r="V26" s="139"/>
      <c r="W26" s="139"/>
      <c r="X26" s="139"/>
      <c r="Y26" s="139"/>
      <c r="Z26" s="139"/>
      <c r="AA26" s="139"/>
      <c r="AB26" s="139"/>
      <c r="AC26" s="139"/>
      <c r="AD26" s="139"/>
      <c r="AE26" s="139" t="s">
        <v>97</v>
      </c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1" x14ac:dyDescent="0.2">
      <c r="A27" s="140"/>
      <c r="B27" s="140"/>
      <c r="C27" s="178" t="s">
        <v>123</v>
      </c>
      <c r="D27" s="149"/>
      <c r="E27" s="153">
        <v>2290.0500000000002</v>
      </c>
      <c r="F27" s="156"/>
      <c r="G27" s="156"/>
      <c r="H27" s="156"/>
      <c r="I27" s="156"/>
      <c r="J27" s="156"/>
      <c r="K27" s="156"/>
      <c r="L27" s="156"/>
      <c r="M27" s="156"/>
      <c r="N27" s="147"/>
      <c r="O27" s="147"/>
      <c r="P27" s="147"/>
      <c r="Q27" s="147"/>
      <c r="R27" s="147"/>
      <c r="S27" s="147"/>
      <c r="T27" s="148"/>
      <c r="U27" s="147"/>
      <c r="V27" s="139"/>
      <c r="W27" s="139"/>
      <c r="X27" s="139"/>
      <c r="Y27" s="139"/>
      <c r="Z27" s="139"/>
      <c r="AA27" s="139"/>
      <c r="AB27" s="139"/>
      <c r="AC27" s="139"/>
      <c r="AD27" s="139"/>
      <c r="AE27" s="139" t="s">
        <v>99</v>
      </c>
      <c r="AF27" s="139">
        <v>0</v>
      </c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1" x14ac:dyDescent="0.2">
      <c r="A28" s="140">
        <v>9</v>
      </c>
      <c r="B28" s="140" t="s">
        <v>124</v>
      </c>
      <c r="C28" s="177" t="s">
        <v>125</v>
      </c>
      <c r="D28" s="147" t="s">
        <v>102</v>
      </c>
      <c r="E28" s="152">
        <v>417.8</v>
      </c>
      <c r="F28" s="155">
        <f>H28+J28</f>
        <v>0</v>
      </c>
      <c r="G28" s="156">
        <f>ROUND(E28*F28,2)</f>
        <v>0</v>
      </c>
      <c r="H28" s="156"/>
      <c r="I28" s="156">
        <f>ROUND(E28*H28,2)</f>
        <v>0</v>
      </c>
      <c r="J28" s="156"/>
      <c r="K28" s="156">
        <f>ROUND(E28*J28,2)</f>
        <v>0</v>
      </c>
      <c r="L28" s="156">
        <v>21</v>
      </c>
      <c r="M28" s="156">
        <f>G28*(1+L28/100)</f>
        <v>0</v>
      </c>
      <c r="N28" s="147">
        <v>0</v>
      </c>
      <c r="O28" s="147">
        <f>ROUND(E28*N28,5)</f>
        <v>0</v>
      </c>
      <c r="P28" s="147">
        <v>0</v>
      </c>
      <c r="Q28" s="147">
        <f>ROUND(E28*P28,5)</f>
        <v>0</v>
      </c>
      <c r="R28" s="147"/>
      <c r="S28" s="147"/>
      <c r="T28" s="148">
        <v>0</v>
      </c>
      <c r="U28" s="147">
        <f>ROUND(E28*T28,2)</f>
        <v>0</v>
      </c>
      <c r="V28" s="139"/>
      <c r="W28" s="139"/>
      <c r="X28" s="139"/>
      <c r="Y28" s="139"/>
      <c r="Z28" s="139"/>
      <c r="AA28" s="139"/>
      <c r="AB28" s="139"/>
      <c r="AC28" s="139"/>
      <c r="AD28" s="139"/>
      <c r="AE28" s="139" t="s">
        <v>97</v>
      </c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1" x14ac:dyDescent="0.2">
      <c r="A29" s="140"/>
      <c r="B29" s="140"/>
      <c r="C29" s="178" t="s">
        <v>126</v>
      </c>
      <c r="D29" s="149"/>
      <c r="E29" s="153">
        <v>417.8</v>
      </c>
      <c r="F29" s="156"/>
      <c r="G29" s="156"/>
      <c r="H29" s="156"/>
      <c r="I29" s="156"/>
      <c r="J29" s="156"/>
      <c r="K29" s="156"/>
      <c r="L29" s="156"/>
      <c r="M29" s="156"/>
      <c r="N29" s="147"/>
      <c r="O29" s="147"/>
      <c r="P29" s="147"/>
      <c r="Q29" s="147"/>
      <c r="R29" s="147"/>
      <c r="S29" s="147"/>
      <c r="T29" s="148"/>
      <c r="U29" s="147"/>
      <c r="V29" s="139"/>
      <c r="W29" s="139"/>
      <c r="X29" s="139"/>
      <c r="Y29" s="139"/>
      <c r="Z29" s="139"/>
      <c r="AA29" s="139"/>
      <c r="AB29" s="139"/>
      <c r="AC29" s="139"/>
      <c r="AD29" s="139"/>
      <c r="AE29" s="139" t="s">
        <v>99</v>
      </c>
      <c r="AF29" s="139">
        <v>0</v>
      </c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1" x14ac:dyDescent="0.2">
      <c r="A30" s="140">
        <v>10</v>
      </c>
      <c r="B30" s="140" t="s">
        <v>127</v>
      </c>
      <c r="C30" s="177" t="s">
        <v>128</v>
      </c>
      <c r="D30" s="147" t="s">
        <v>96</v>
      </c>
      <c r="E30" s="152">
        <v>8356</v>
      </c>
      <c r="F30" s="155">
        <f>H30+J30</f>
        <v>0</v>
      </c>
      <c r="G30" s="156">
        <f>ROUND(E30*F30,2)</f>
        <v>0</v>
      </c>
      <c r="H30" s="156"/>
      <c r="I30" s="156">
        <f>ROUND(E30*H30,2)</f>
        <v>0</v>
      </c>
      <c r="J30" s="156"/>
      <c r="K30" s="156">
        <f>ROUND(E30*J30,2)</f>
        <v>0</v>
      </c>
      <c r="L30" s="156">
        <v>21</v>
      </c>
      <c r="M30" s="156">
        <f>G30*(1+L30/100)</f>
        <v>0</v>
      </c>
      <c r="N30" s="147">
        <v>0</v>
      </c>
      <c r="O30" s="147">
        <f>ROUND(E30*N30,5)</f>
        <v>0</v>
      </c>
      <c r="P30" s="147">
        <v>0</v>
      </c>
      <c r="Q30" s="147">
        <f>ROUND(E30*P30,5)</f>
        <v>0</v>
      </c>
      <c r="R30" s="147"/>
      <c r="S30" s="147"/>
      <c r="T30" s="148">
        <v>0.02</v>
      </c>
      <c r="U30" s="147">
        <f>ROUND(E30*T30,2)</f>
        <v>167.12</v>
      </c>
      <c r="V30" s="139"/>
      <c r="W30" s="139"/>
      <c r="X30" s="139"/>
      <c r="Y30" s="139"/>
      <c r="Z30" s="139"/>
      <c r="AA30" s="139"/>
      <c r="AB30" s="139"/>
      <c r="AC30" s="139"/>
      <c r="AD30" s="139"/>
      <c r="AE30" s="139" t="s">
        <v>97</v>
      </c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1" x14ac:dyDescent="0.2">
      <c r="A31" s="140"/>
      <c r="B31" s="140"/>
      <c r="C31" s="178" t="s">
        <v>129</v>
      </c>
      <c r="D31" s="149"/>
      <c r="E31" s="153">
        <v>8356</v>
      </c>
      <c r="F31" s="156"/>
      <c r="G31" s="156"/>
      <c r="H31" s="156"/>
      <c r="I31" s="156"/>
      <c r="J31" s="156"/>
      <c r="K31" s="156"/>
      <c r="L31" s="156"/>
      <c r="M31" s="156"/>
      <c r="N31" s="147"/>
      <c r="O31" s="147"/>
      <c r="P31" s="147"/>
      <c r="Q31" s="147"/>
      <c r="R31" s="147"/>
      <c r="S31" s="147"/>
      <c r="T31" s="148"/>
      <c r="U31" s="147"/>
      <c r="V31" s="139"/>
      <c r="W31" s="139"/>
      <c r="X31" s="139"/>
      <c r="Y31" s="139"/>
      <c r="Z31" s="139"/>
      <c r="AA31" s="139"/>
      <c r="AB31" s="139"/>
      <c r="AC31" s="139"/>
      <c r="AD31" s="139"/>
      <c r="AE31" s="139" t="s">
        <v>99</v>
      </c>
      <c r="AF31" s="139">
        <v>0</v>
      </c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x14ac:dyDescent="0.2">
      <c r="A32" s="141" t="s">
        <v>92</v>
      </c>
      <c r="B32" s="141" t="s">
        <v>51</v>
      </c>
      <c r="C32" s="179" t="s">
        <v>52</v>
      </c>
      <c r="D32" s="150"/>
      <c r="E32" s="154"/>
      <c r="F32" s="157"/>
      <c r="G32" s="157">
        <f>SUMIF(AE33:AE58,"&lt;&gt;NOR",G33:G58)</f>
        <v>0</v>
      </c>
      <c r="H32" s="157"/>
      <c r="I32" s="157">
        <f>SUM(I33:I58)</f>
        <v>0</v>
      </c>
      <c r="J32" s="157"/>
      <c r="K32" s="157">
        <f>SUM(K33:K58)</f>
        <v>0</v>
      </c>
      <c r="L32" s="157"/>
      <c r="M32" s="157">
        <f>SUM(M33:M58)</f>
        <v>0</v>
      </c>
      <c r="N32" s="150"/>
      <c r="O32" s="150">
        <f>SUM(O33:O58)</f>
        <v>0</v>
      </c>
      <c r="P32" s="150"/>
      <c r="Q32" s="150">
        <f>SUM(Q33:Q58)</f>
        <v>23.22925</v>
      </c>
      <c r="R32" s="150"/>
      <c r="S32" s="150"/>
      <c r="T32" s="151"/>
      <c r="U32" s="150">
        <f>SUM(U33:U58)</f>
        <v>79.339999999999989</v>
      </c>
      <c r="AE32" t="s">
        <v>93</v>
      </c>
    </row>
    <row r="33" spans="1:60" ht="22.5" outlineLevel="1" x14ac:dyDescent="0.2">
      <c r="A33" s="140">
        <v>11</v>
      </c>
      <c r="B33" s="140" t="s">
        <v>130</v>
      </c>
      <c r="C33" s="177" t="s">
        <v>131</v>
      </c>
      <c r="D33" s="147" t="s">
        <v>132</v>
      </c>
      <c r="E33" s="152">
        <v>1</v>
      </c>
      <c r="F33" s="155">
        <f>H33+J33</f>
        <v>0</v>
      </c>
      <c r="G33" s="156">
        <f>ROUND(E33*F33,2)</f>
        <v>0</v>
      </c>
      <c r="H33" s="156"/>
      <c r="I33" s="156">
        <f>ROUND(E33*H33,2)</f>
        <v>0</v>
      </c>
      <c r="J33" s="156"/>
      <c r="K33" s="156">
        <f>ROUND(E33*J33,2)</f>
        <v>0</v>
      </c>
      <c r="L33" s="156">
        <v>21</v>
      </c>
      <c r="M33" s="156">
        <f>G33*(1+L33/100)</f>
        <v>0</v>
      </c>
      <c r="N33" s="147">
        <v>0</v>
      </c>
      <c r="O33" s="147">
        <f>ROUND(E33*N33,5)</f>
        <v>0</v>
      </c>
      <c r="P33" s="147">
        <v>0</v>
      </c>
      <c r="Q33" s="147">
        <f>ROUND(E33*P33,5)</f>
        <v>0</v>
      </c>
      <c r="R33" s="147"/>
      <c r="S33" s="147"/>
      <c r="T33" s="148">
        <v>0</v>
      </c>
      <c r="U33" s="147">
        <f>ROUND(E33*T33,2)</f>
        <v>0</v>
      </c>
      <c r="V33" s="139"/>
      <c r="W33" s="139"/>
      <c r="X33" s="139"/>
      <c r="Y33" s="139"/>
      <c r="Z33" s="139"/>
      <c r="AA33" s="139"/>
      <c r="AB33" s="139"/>
      <c r="AC33" s="139"/>
      <c r="AD33" s="139"/>
      <c r="AE33" s="139" t="s">
        <v>97</v>
      </c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ht="22.5" outlineLevel="1" x14ac:dyDescent="0.2">
      <c r="A34" s="140">
        <v>12</v>
      </c>
      <c r="B34" s="140" t="s">
        <v>133</v>
      </c>
      <c r="C34" s="177" t="s">
        <v>134</v>
      </c>
      <c r="D34" s="147" t="s">
        <v>132</v>
      </c>
      <c r="E34" s="152">
        <v>3</v>
      </c>
      <c r="F34" s="155">
        <f>H34+J34</f>
        <v>0</v>
      </c>
      <c r="G34" s="156">
        <f>ROUND(E34*F34,2)</f>
        <v>0</v>
      </c>
      <c r="H34" s="156"/>
      <c r="I34" s="156">
        <f>ROUND(E34*H34,2)</f>
        <v>0</v>
      </c>
      <c r="J34" s="156"/>
      <c r="K34" s="156">
        <f>ROUND(E34*J34,2)</f>
        <v>0</v>
      </c>
      <c r="L34" s="156">
        <v>21</v>
      </c>
      <c r="M34" s="156">
        <f>G34*(1+L34/100)</f>
        <v>0</v>
      </c>
      <c r="N34" s="147">
        <v>0</v>
      </c>
      <c r="O34" s="147">
        <f>ROUND(E34*N34,5)</f>
        <v>0</v>
      </c>
      <c r="P34" s="147">
        <v>0</v>
      </c>
      <c r="Q34" s="147">
        <f>ROUND(E34*P34,5)</f>
        <v>0</v>
      </c>
      <c r="R34" s="147"/>
      <c r="S34" s="147"/>
      <c r="T34" s="148">
        <v>0</v>
      </c>
      <c r="U34" s="147">
        <f>ROUND(E34*T34,2)</f>
        <v>0</v>
      </c>
      <c r="V34" s="139"/>
      <c r="W34" s="139"/>
      <c r="X34" s="139"/>
      <c r="Y34" s="139"/>
      <c r="Z34" s="139"/>
      <c r="AA34" s="139"/>
      <c r="AB34" s="139"/>
      <c r="AC34" s="139"/>
      <c r="AD34" s="139"/>
      <c r="AE34" s="139" t="s">
        <v>97</v>
      </c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ht="24.95" customHeight="1" outlineLevel="1" x14ac:dyDescent="0.2">
      <c r="A35" s="140"/>
      <c r="B35" s="140"/>
      <c r="C35" s="237" t="s">
        <v>135</v>
      </c>
      <c r="D35" s="259"/>
      <c r="E35" s="259"/>
      <c r="F35" s="158"/>
      <c r="G35" s="159"/>
      <c r="H35" s="156"/>
      <c r="I35" s="156"/>
      <c r="J35" s="156"/>
      <c r="K35" s="156"/>
      <c r="L35" s="156"/>
      <c r="M35" s="156"/>
      <c r="N35" s="147"/>
      <c r="O35" s="147"/>
      <c r="P35" s="147"/>
      <c r="Q35" s="147"/>
      <c r="R35" s="147"/>
      <c r="S35" s="147"/>
      <c r="T35" s="148"/>
      <c r="U35" s="147"/>
      <c r="V35" s="139"/>
      <c r="W35" s="139"/>
      <c r="X35" s="139"/>
      <c r="Y35" s="139"/>
      <c r="Z35" s="139"/>
      <c r="AA35" s="139"/>
      <c r="AB35" s="139"/>
      <c r="AC35" s="139"/>
      <c r="AD35" s="139"/>
      <c r="AE35" s="139" t="s">
        <v>136</v>
      </c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42" t="str">
        <f>C35</f>
        <v>Kovové prvky odvoz do 10-ti km do sběrných surovin, výtěžek poskytnut investorovi.</v>
      </c>
      <c r="BB35" s="139"/>
      <c r="BC35" s="139"/>
      <c r="BD35" s="139"/>
      <c r="BE35" s="139"/>
      <c r="BF35" s="139"/>
      <c r="BG35" s="139"/>
      <c r="BH35" s="139"/>
    </row>
    <row r="36" spans="1:60" ht="22.5" outlineLevel="1" x14ac:dyDescent="0.2">
      <c r="A36" s="140">
        <v>13</v>
      </c>
      <c r="B36" s="140" t="s">
        <v>137</v>
      </c>
      <c r="C36" s="177" t="s">
        <v>138</v>
      </c>
      <c r="D36" s="147" t="s">
        <v>132</v>
      </c>
      <c r="E36" s="152">
        <v>2</v>
      </c>
      <c r="F36" s="155">
        <f>H36+J36</f>
        <v>0</v>
      </c>
      <c r="G36" s="156">
        <f>ROUND(E36*F36,2)</f>
        <v>0</v>
      </c>
      <c r="H36" s="156"/>
      <c r="I36" s="156">
        <f>ROUND(E36*H36,2)</f>
        <v>0</v>
      </c>
      <c r="J36" s="156"/>
      <c r="K36" s="156">
        <f>ROUND(E36*J36,2)</f>
        <v>0</v>
      </c>
      <c r="L36" s="156">
        <v>21</v>
      </c>
      <c r="M36" s="156">
        <f>G36*(1+L36/100)</f>
        <v>0</v>
      </c>
      <c r="N36" s="147">
        <v>0</v>
      </c>
      <c r="O36" s="147">
        <f>ROUND(E36*N36,5)</f>
        <v>0</v>
      </c>
      <c r="P36" s="147">
        <v>0</v>
      </c>
      <c r="Q36" s="147">
        <f>ROUND(E36*P36,5)</f>
        <v>0</v>
      </c>
      <c r="R36" s="147"/>
      <c r="S36" s="147"/>
      <c r="T36" s="148">
        <v>0</v>
      </c>
      <c r="U36" s="147">
        <f>ROUND(E36*T36,2)</f>
        <v>0</v>
      </c>
      <c r="V36" s="139"/>
      <c r="W36" s="139"/>
      <c r="X36" s="139"/>
      <c r="Y36" s="139"/>
      <c r="Z36" s="139"/>
      <c r="AA36" s="139"/>
      <c r="AB36" s="139"/>
      <c r="AC36" s="139"/>
      <c r="AD36" s="139"/>
      <c r="AE36" s="139" t="s">
        <v>97</v>
      </c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ht="24.95" customHeight="1" outlineLevel="1" x14ac:dyDescent="0.2">
      <c r="A37" s="140"/>
      <c r="B37" s="140"/>
      <c r="C37" s="237" t="s">
        <v>135</v>
      </c>
      <c r="D37" s="259"/>
      <c r="E37" s="259"/>
      <c r="F37" s="158"/>
      <c r="G37" s="159"/>
      <c r="H37" s="156"/>
      <c r="I37" s="156"/>
      <c r="J37" s="156"/>
      <c r="K37" s="156"/>
      <c r="L37" s="156"/>
      <c r="M37" s="156"/>
      <c r="N37" s="147"/>
      <c r="O37" s="147"/>
      <c r="P37" s="147"/>
      <c r="Q37" s="147"/>
      <c r="R37" s="147"/>
      <c r="S37" s="147"/>
      <c r="T37" s="148"/>
      <c r="U37" s="147"/>
      <c r="V37" s="139"/>
      <c r="W37" s="139"/>
      <c r="X37" s="139"/>
      <c r="Y37" s="139"/>
      <c r="Z37" s="139"/>
      <c r="AA37" s="139"/>
      <c r="AB37" s="139"/>
      <c r="AC37" s="139"/>
      <c r="AD37" s="139"/>
      <c r="AE37" s="139" t="s">
        <v>136</v>
      </c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42" t="str">
        <f>C37</f>
        <v>Kovové prvky odvoz do 10-ti km do sběrných surovin, výtěžek poskytnut investorovi.</v>
      </c>
      <c r="BB37" s="139"/>
      <c r="BC37" s="139"/>
      <c r="BD37" s="139"/>
      <c r="BE37" s="139"/>
      <c r="BF37" s="139"/>
      <c r="BG37" s="139"/>
      <c r="BH37" s="139"/>
    </row>
    <row r="38" spans="1:60" ht="22.5" outlineLevel="1" x14ac:dyDescent="0.2">
      <c r="A38" s="140">
        <v>14</v>
      </c>
      <c r="B38" s="140" t="s">
        <v>139</v>
      </c>
      <c r="C38" s="177" t="s">
        <v>140</v>
      </c>
      <c r="D38" s="147" t="s">
        <v>132</v>
      </c>
      <c r="E38" s="152">
        <v>4</v>
      </c>
      <c r="F38" s="155">
        <f>H38+J38</f>
        <v>0</v>
      </c>
      <c r="G38" s="156">
        <f>ROUND(E38*F38,2)</f>
        <v>0</v>
      </c>
      <c r="H38" s="156"/>
      <c r="I38" s="156">
        <f>ROUND(E38*H38,2)</f>
        <v>0</v>
      </c>
      <c r="J38" s="156"/>
      <c r="K38" s="156">
        <f>ROUND(E38*J38,2)</f>
        <v>0</v>
      </c>
      <c r="L38" s="156">
        <v>21</v>
      </c>
      <c r="M38" s="156">
        <f>G38*(1+L38/100)</f>
        <v>0</v>
      </c>
      <c r="N38" s="147">
        <v>0</v>
      </c>
      <c r="O38" s="147">
        <f>ROUND(E38*N38,5)</f>
        <v>0</v>
      </c>
      <c r="P38" s="147">
        <v>0</v>
      </c>
      <c r="Q38" s="147">
        <f>ROUND(E38*P38,5)</f>
        <v>0</v>
      </c>
      <c r="R38" s="147"/>
      <c r="S38" s="147"/>
      <c r="T38" s="148">
        <v>0</v>
      </c>
      <c r="U38" s="147">
        <f>ROUND(E38*T38,2)</f>
        <v>0</v>
      </c>
      <c r="V38" s="139"/>
      <c r="W38" s="139"/>
      <c r="X38" s="139"/>
      <c r="Y38" s="139"/>
      <c r="Z38" s="139"/>
      <c r="AA38" s="139"/>
      <c r="AB38" s="139"/>
      <c r="AC38" s="139"/>
      <c r="AD38" s="139"/>
      <c r="AE38" s="139" t="s">
        <v>97</v>
      </c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ht="22.5" outlineLevel="1" x14ac:dyDescent="0.2">
      <c r="A39" s="140">
        <v>15</v>
      </c>
      <c r="B39" s="140" t="s">
        <v>141</v>
      </c>
      <c r="C39" s="177" t="s">
        <v>142</v>
      </c>
      <c r="D39" s="147" t="s">
        <v>143</v>
      </c>
      <c r="E39" s="152">
        <v>545</v>
      </c>
      <c r="F39" s="155">
        <f>H39+J39</f>
        <v>0</v>
      </c>
      <c r="G39" s="156">
        <f>ROUND(E39*F39,2)</f>
        <v>0</v>
      </c>
      <c r="H39" s="156"/>
      <c r="I39" s="156">
        <f>ROUND(E39*H39,2)</f>
        <v>0</v>
      </c>
      <c r="J39" s="156"/>
      <c r="K39" s="156">
        <f>ROUND(E39*J39,2)</f>
        <v>0</v>
      </c>
      <c r="L39" s="156">
        <v>21</v>
      </c>
      <c r="M39" s="156">
        <f>G39*(1+L39/100)</f>
        <v>0</v>
      </c>
      <c r="N39" s="147">
        <v>0</v>
      </c>
      <c r="O39" s="147">
        <f>ROUND(E39*N39,5)</f>
        <v>0</v>
      </c>
      <c r="P39" s="147">
        <v>0</v>
      </c>
      <c r="Q39" s="147">
        <f>ROUND(E39*P39,5)</f>
        <v>0</v>
      </c>
      <c r="R39" s="147"/>
      <c r="S39" s="147"/>
      <c r="T39" s="148">
        <v>0</v>
      </c>
      <c r="U39" s="147">
        <f>ROUND(E39*T39,2)</f>
        <v>0</v>
      </c>
      <c r="V39" s="139"/>
      <c r="W39" s="139"/>
      <c r="X39" s="139"/>
      <c r="Y39" s="139"/>
      <c r="Z39" s="139"/>
      <c r="AA39" s="139"/>
      <c r="AB39" s="139"/>
      <c r="AC39" s="139"/>
      <c r="AD39" s="139"/>
      <c r="AE39" s="139" t="s">
        <v>97</v>
      </c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outlineLevel="1" x14ac:dyDescent="0.2">
      <c r="A40" s="140"/>
      <c r="B40" s="140"/>
      <c r="C40" s="237" t="s">
        <v>144</v>
      </c>
      <c r="D40" s="259"/>
      <c r="E40" s="259"/>
      <c r="F40" s="158"/>
      <c r="G40" s="159"/>
      <c r="H40" s="156"/>
      <c r="I40" s="156"/>
      <c r="J40" s="156"/>
      <c r="K40" s="156"/>
      <c r="L40" s="156"/>
      <c r="M40" s="156"/>
      <c r="N40" s="147"/>
      <c r="O40" s="147"/>
      <c r="P40" s="147"/>
      <c r="Q40" s="147"/>
      <c r="R40" s="147"/>
      <c r="S40" s="147"/>
      <c r="T40" s="148"/>
      <c r="U40" s="147"/>
      <c r="V40" s="139"/>
      <c r="W40" s="139"/>
      <c r="X40" s="139"/>
      <c r="Y40" s="139"/>
      <c r="Z40" s="139"/>
      <c r="AA40" s="139"/>
      <c r="AB40" s="139"/>
      <c r="AC40" s="139"/>
      <c r="AD40" s="139"/>
      <c r="AE40" s="139" t="s">
        <v>136</v>
      </c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42" t="str">
        <f>C40</f>
        <v>Včetně zemních prací.</v>
      </c>
      <c r="BB40" s="139"/>
      <c r="BC40" s="139"/>
      <c r="BD40" s="139"/>
      <c r="BE40" s="139"/>
      <c r="BF40" s="139"/>
      <c r="BG40" s="139"/>
      <c r="BH40" s="139"/>
    </row>
    <row r="41" spans="1:60" ht="22.5" outlineLevel="1" x14ac:dyDescent="0.2">
      <c r="A41" s="140">
        <v>16</v>
      </c>
      <c r="B41" s="140" t="s">
        <v>145</v>
      </c>
      <c r="C41" s="177" t="s">
        <v>146</v>
      </c>
      <c r="D41" s="147" t="s">
        <v>132</v>
      </c>
      <c r="E41" s="152">
        <v>10</v>
      </c>
      <c r="F41" s="155">
        <f>H41+J41</f>
        <v>0</v>
      </c>
      <c r="G41" s="156">
        <f>ROUND(E41*F41,2)</f>
        <v>0</v>
      </c>
      <c r="H41" s="156"/>
      <c r="I41" s="156">
        <f>ROUND(E41*H41,2)</f>
        <v>0</v>
      </c>
      <c r="J41" s="156"/>
      <c r="K41" s="156">
        <f>ROUND(E41*J41,2)</f>
        <v>0</v>
      </c>
      <c r="L41" s="156">
        <v>21</v>
      </c>
      <c r="M41" s="156">
        <f>G41*(1+L41/100)</f>
        <v>0</v>
      </c>
      <c r="N41" s="147">
        <v>0</v>
      </c>
      <c r="O41" s="147">
        <f>ROUND(E41*N41,5)</f>
        <v>0</v>
      </c>
      <c r="P41" s="147">
        <v>0</v>
      </c>
      <c r="Q41" s="147">
        <f>ROUND(E41*P41,5)</f>
        <v>0</v>
      </c>
      <c r="R41" s="147"/>
      <c r="S41" s="147"/>
      <c r="T41" s="148">
        <v>0</v>
      </c>
      <c r="U41" s="147">
        <f>ROUND(E41*T41,2)</f>
        <v>0</v>
      </c>
      <c r="V41" s="139"/>
      <c r="W41" s="139"/>
      <c r="X41" s="139"/>
      <c r="Y41" s="139"/>
      <c r="Z41" s="139"/>
      <c r="AA41" s="139"/>
      <c r="AB41" s="139"/>
      <c r="AC41" s="139"/>
      <c r="AD41" s="139"/>
      <c r="AE41" s="139" t="s">
        <v>97</v>
      </c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ht="24.95" customHeight="1" outlineLevel="1" x14ac:dyDescent="0.2">
      <c r="A42" s="140"/>
      <c r="B42" s="140"/>
      <c r="C42" s="237" t="s">
        <v>135</v>
      </c>
      <c r="D42" s="259"/>
      <c r="E42" s="259"/>
      <c r="F42" s="158"/>
      <c r="G42" s="159"/>
      <c r="H42" s="156"/>
      <c r="I42" s="156"/>
      <c r="J42" s="156"/>
      <c r="K42" s="156"/>
      <c r="L42" s="156"/>
      <c r="M42" s="156"/>
      <c r="N42" s="147"/>
      <c r="O42" s="147"/>
      <c r="P42" s="147"/>
      <c r="Q42" s="147"/>
      <c r="R42" s="147"/>
      <c r="S42" s="147"/>
      <c r="T42" s="148"/>
      <c r="U42" s="147"/>
      <c r="V42" s="139"/>
      <c r="W42" s="139"/>
      <c r="X42" s="139"/>
      <c r="Y42" s="139"/>
      <c r="Z42" s="139"/>
      <c r="AA42" s="139"/>
      <c r="AB42" s="139"/>
      <c r="AC42" s="139"/>
      <c r="AD42" s="139"/>
      <c r="AE42" s="139" t="s">
        <v>136</v>
      </c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42" t="str">
        <f>C42</f>
        <v>Kovové prvky odvoz do 10-ti km do sběrných surovin, výtěžek poskytnut investorovi.</v>
      </c>
      <c r="BB42" s="139"/>
      <c r="BC42" s="139"/>
      <c r="BD42" s="139"/>
      <c r="BE42" s="139"/>
      <c r="BF42" s="139"/>
      <c r="BG42" s="139"/>
      <c r="BH42" s="139"/>
    </row>
    <row r="43" spans="1:60" ht="22.5" outlineLevel="1" x14ac:dyDescent="0.2">
      <c r="A43" s="140">
        <v>17</v>
      </c>
      <c r="B43" s="140" t="s">
        <v>147</v>
      </c>
      <c r="C43" s="177" t="s">
        <v>148</v>
      </c>
      <c r="D43" s="147" t="s">
        <v>132</v>
      </c>
      <c r="E43" s="152">
        <v>7</v>
      </c>
      <c r="F43" s="155">
        <f>H43+J43</f>
        <v>0</v>
      </c>
      <c r="G43" s="156">
        <f>ROUND(E43*F43,2)</f>
        <v>0</v>
      </c>
      <c r="H43" s="156"/>
      <c r="I43" s="156">
        <f>ROUND(E43*H43,2)</f>
        <v>0</v>
      </c>
      <c r="J43" s="156"/>
      <c r="K43" s="156">
        <f>ROUND(E43*J43,2)</f>
        <v>0</v>
      </c>
      <c r="L43" s="156">
        <v>21</v>
      </c>
      <c r="M43" s="156">
        <f>G43*(1+L43/100)</f>
        <v>0</v>
      </c>
      <c r="N43" s="147">
        <v>0</v>
      </c>
      <c r="O43" s="147">
        <f>ROUND(E43*N43,5)</f>
        <v>0</v>
      </c>
      <c r="P43" s="147">
        <v>0</v>
      </c>
      <c r="Q43" s="147">
        <f>ROUND(E43*P43,5)</f>
        <v>0</v>
      </c>
      <c r="R43" s="147"/>
      <c r="S43" s="147"/>
      <c r="T43" s="148">
        <v>0</v>
      </c>
      <c r="U43" s="147">
        <f>ROUND(E43*T43,2)</f>
        <v>0</v>
      </c>
      <c r="V43" s="139"/>
      <c r="W43" s="139"/>
      <c r="X43" s="139"/>
      <c r="Y43" s="139"/>
      <c r="Z43" s="139"/>
      <c r="AA43" s="139"/>
      <c r="AB43" s="139"/>
      <c r="AC43" s="139"/>
      <c r="AD43" s="139"/>
      <c r="AE43" s="139" t="s">
        <v>97</v>
      </c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ht="24.95" customHeight="1" outlineLevel="1" x14ac:dyDescent="0.2">
      <c r="A44" s="140"/>
      <c r="B44" s="140"/>
      <c r="C44" s="237" t="s">
        <v>135</v>
      </c>
      <c r="D44" s="259"/>
      <c r="E44" s="259"/>
      <c r="F44" s="158"/>
      <c r="G44" s="159"/>
      <c r="H44" s="156"/>
      <c r="I44" s="156"/>
      <c r="J44" s="156"/>
      <c r="K44" s="156"/>
      <c r="L44" s="156"/>
      <c r="M44" s="156"/>
      <c r="N44" s="147"/>
      <c r="O44" s="147"/>
      <c r="P44" s="147"/>
      <c r="Q44" s="147"/>
      <c r="R44" s="147"/>
      <c r="S44" s="147"/>
      <c r="T44" s="148"/>
      <c r="U44" s="147"/>
      <c r="V44" s="139"/>
      <c r="W44" s="139"/>
      <c r="X44" s="139"/>
      <c r="Y44" s="139"/>
      <c r="Z44" s="139"/>
      <c r="AA44" s="139"/>
      <c r="AB44" s="139"/>
      <c r="AC44" s="139"/>
      <c r="AD44" s="139"/>
      <c r="AE44" s="139" t="s">
        <v>136</v>
      </c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42" t="str">
        <f>C44</f>
        <v>Kovové prvky odvoz do 10-ti km do sběrných surovin, výtěžek poskytnut investorovi.</v>
      </c>
      <c r="BB44" s="139"/>
      <c r="BC44" s="139"/>
      <c r="BD44" s="139"/>
      <c r="BE44" s="139"/>
      <c r="BF44" s="139"/>
      <c r="BG44" s="139"/>
      <c r="BH44" s="139"/>
    </row>
    <row r="45" spans="1:60" outlineLevel="1" x14ac:dyDescent="0.2">
      <c r="A45" s="140">
        <v>18</v>
      </c>
      <c r="B45" s="140" t="s">
        <v>149</v>
      </c>
      <c r="C45" s="177" t="s">
        <v>150</v>
      </c>
      <c r="D45" s="147" t="s">
        <v>102</v>
      </c>
      <c r="E45" s="152">
        <v>10.55875</v>
      </c>
      <c r="F45" s="155">
        <f>H45+J45</f>
        <v>0</v>
      </c>
      <c r="G45" s="156">
        <f>ROUND(E45*F45,2)</f>
        <v>0</v>
      </c>
      <c r="H45" s="156"/>
      <c r="I45" s="156">
        <f>ROUND(E45*H45,2)</f>
        <v>0</v>
      </c>
      <c r="J45" s="156"/>
      <c r="K45" s="156">
        <f>ROUND(E45*J45,2)</f>
        <v>0</v>
      </c>
      <c r="L45" s="156">
        <v>21</v>
      </c>
      <c r="M45" s="156">
        <f>G45*(1+L45/100)</f>
        <v>0</v>
      </c>
      <c r="N45" s="147">
        <v>0</v>
      </c>
      <c r="O45" s="147">
        <f>ROUND(E45*N45,5)</f>
        <v>0</v>
      </c>
      <c r="P45" s="147">
        <v>2.2000000000000002</v>
      </c>
      <c r="Q45" s="147">
        <f>ROUND(E45*P45,5)</f>
        <v>23.22925</v>
      </c>
      <c r="R45" s="147"/>
      <c r="S45" s="147"/>
      <c r="T45" s="148">
        <v>6.4359999999999999</v>
      </c>
      <c r="U45" s="147">
        <f>ROUND(E45*T45,2)</f>
        <v>67.959999999999994</v>
      </c>
      <c r="V45" s="139"/>
      <c r="W45" s="139"/>
      <c r="X45" s="139"/>
      <c r="Y45" s="139"/>
      <c r="Z45" s="139"/>
      <c r="AA45" s="139"/>
      <c r="AB45" s="139"/>
      <c r="AC45" s="139"/>
      <c r="AD45" s="139"/>
      <c r="AE45" s="139" t="s">
        <v>97</v>
      </c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1" x14ac:dyDescent="0.2">
      <c r="A46" s="140"/>
      <c r="B46" s="140"/>
      <c r="C46" s="178" t="s">
        <v>151</v>
      </c>
      <c r="D46" s="149"/>
      <c r="E46" s="153">
        <v>2.1</v>
      </c>
      <c r="F46" s="156"/>
      <c r="G46" s="156"/>
      <c r="H46" s="156"/>
      <c r="I46" s="156"/>
      <c r="J46" s="156"/>
      <c r="K46" s="156"/>
      <c r="L46" s="156"/>
      <c r="M46" s="156"/>
      <c r="N46" s="147"/>
      <c r="O46" s="147"/>
      <c r="P46" s="147"/>
      <c r="Q46" s="147"/>
      <c r="R46" s="147"/>
      <c r="S46" s="147"/>
      <c r="T46" s="148"/>
      <c r="U46" s="147"/>
      <c r="V46" s="139"/>
      <c r="W46" s="139"/>
      <c r="X46" s="139"/>
      <c r="Y46" s="139"/>
      <c r="Z46" s="139"/>
      <c r="AA46" s="139"/>
      <c r="AB46" s="139"/>
      <c r="AC46" s="139"/>
      <c r="AD46" s="139"/>
      <c r="AE46" s="139" t="s">
        <v>99</v>
      </c>
      <c r="AF46" s="139">
        <v>0</v>
      </c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1" x14ac:dyDescent="0.2">
      <c r="A47" s="140"/>
      <c r="B47" s="140"/>
      <c r="C47" s="178" t="s">
        <v>152</v>
      </c>
      <c r="D47" s="149"/>
      <c r="E47" s="153">
        <v>4.4999999999999998E-2</v>
      </c>
      <c r="F47" s="156"/>
      <c r="G47" s="156"/>
      <c r="H47" s="156"/>
      <c r="I47" s="156"/>
      <c r="J47" s="156"/>
      <c r="K47" s="156"/>
      <c r="L47" s="156"/>
      <c r="M47" s="156"/>
      <c r="N47" s="147"/>
      <c r="O47" s="147"/>
      <c r="P47" s="147"/>
      <c r="Q47" s="147"/>
      <c r="R47" s="147"/>
      <c r="S47" s="147"/>
      <c r="T47" s="148"/>
      <c r="U47" s="147"/>
      <c r="V47" s="139"/>
      <c r="W47" s="139"/>
      <c r="X47" s="139"/>
      <c r="Y47" s="139"/>
      <c r="Z47" s="139"/>
      <c r="AA47" s="139"/>
      <c r="AB47" s="139"/>
      <c r="AC47" s="139"/>
      <c r="AD47" s="139"/>
      <c r="AE47" s="139" t="s">
        <v>99</v>
      </c>
      <c r="AF47" s="139">
        <v>0</v>
      </c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outlineLevel="1" x14ac:dyDescent="0.2">
      <c r="A48" s="140"/>
      <c r="B48" s="140"/>
      <c r="C48" s="178" t="s">
        <v>153</v>
      </c>
      <c r="D48" s="149"/>
      <c r="E48" s="153">
        <v>3.375</v>
      </c>
      <c r="F48" s="156"/>
      <c r="G48" s="156"/>
      <c r="H48" s="156"/>
      <c r="I48" s="156"/>
      <c r="J48" s="156"/>
      <c r="K48" s="156"/>
      <c r="L48" s="156"/>
      <c r="M48" s="156"/>
      <c r="N48" s="147"/>
      <c r="O48" s="147"/>
      <c r="P48" s="147"/>
      <c r="Q48" s="147"/>
      <c r="R48" s="147"/>
      <c r="S48" s="147"/>
      <c r="T48" s="148"/>
      <c r="U48" s="147"/>
      <c r="V48" s="139"/>
      <c r="W48" s="139"/>
      <c r="X48" s="139"/>
      <c r="Y48" s="139"/>
      <c r="Z48" s="139"/>
      <c r="AA48" s="139"/>
      <c r="AB48" s="139"/>
      <c r="AC48" s="139"/>
      <c r="AD48" s="139"/>
      <c r="AE48" s="139" t="s">
        <v>99</v>
      </c>
      <c r="AF48" s="139">
        <v>0</v>
      </c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outlineLevel="1" x14ac:dyDescent="0.2">
      <c r="A49" s="140"/>
      <c r="B49" s="140"/>
      <c r="C49" s="178" t="s">
        <v>154</v>
      </c>
      <c r="D49" s="149"/>
      <c r="E49" s="153">
        <v>2.2687499999999998</v>
      </c>
      <c r="F49" s="156"/>
      <c r="G49" s="156"/>
      <c r="H49" s="156"/>
      <c r="I49" s="156"/>
      <c r="J49" s="156"/>
      <c r="K49" s="156"/>
      <c r="L49" s="156"/>
      <c r="M49" s="156"/>
      <c r="N49" s="147"/>
      <c r="O49" s="147"/>
      <c r="P49" s="147"/>
      <c r="Q49" s="147"/>
      <c r="R49" s="147"/>
      <c r="S49" s="147"/>
      <c r="T49" s="148"/>
      <c r="U49" s="147"/>
      <c r="V49" s="139"/>
      <c r="W49" s="139"/>
      <c r="X49" s="139"/>
      <c r="Y49" s="139"/>
      <c r="Z49" s="139"/>
      <c r="AA49" s="139"/>
      <c r="AB49" s="139"/>
      <c r="AC49" s="139"/>
      <c r="AD49" s="139"/>
      <c r="AE49" s="139" t="s">
        <v>99</v>
      </c>
      <c r="AF49" s="139">
        <v>0</v>
      </c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1" x14ac:dyDescent="0.2">
      <c r="A50" s="140"/>
      <c r="B50" s="140"/>
      <c r="C50" s="178" t="s">
        <v>155</v>
      </c>
      <c r="D50" s="149"/>
      <c r="E50" s="153">
        <v>0.27</v>
      </c>
      <c r="F50" s="156"/>
      <c r="G50" s="156"/>
      <c r="H50" s="156"/>
      <c r="I50" s="156"/>
      <c r="J50" s="156"/>
      <c r="K50" s="156"/>
      <c r="L50" s="156"/>
      <c r="M50" s="156"/>
      <c r="N50" s="147"/>
      <c r="O50" s="147"/>
      <c r="P50" s="147"/>
      <c r="Q50" s="147"/>
      <c r="R50" s="147"/>
      <c r="S50" s="147"/>
      <c r="T50" s="148"/>
      <c r="U50" s="147"/>
      <c r="V50" s="139"/>
      <c r="W50" s="139"/>
      <c r="X50" s="139"/>
      <c r="Y50" s="139"/>
      <c r="Z50" s="139"/>
      <c r="AA50" s="139"/>
      <c r="AB50" s="139"/>
      <c r="AC50" s="139"/>
      <c r="AD50" s="139"/>
      <c r="AE50" s="139" t="s">
        <v>99</v>
      </c>
      <c r="AF50" s="139">
        <v>0</v>
      </c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1" x14ac:dyDescent="0.2">
      <c r="A51" s="140"/>
      <c r="B51" s="140"/>
      <c r="C51" s="178" t="s">
        <v>156</v>
      </c>
      <c r="D51" s="149"/>
      <c r="E51" s="153">
        <v>2</v>
      </c>
      <c r="F51" s="156"/>
      <c r="G51" s="156"/>
      <c r="H51" s="156"/>
      <c r="I51" s="156"/>
      <c r="J51" s="156"/>
      <c r="K51" s="156"/>
      <c r="L51" s="156"/>
      <c r="M51" s="156"/>
      <c r="N51" s="147"/>
      <c r="O51" s="147"/>
      <c r="P51" s="147"/>
      <c r="Q51" s="147"/>
      <c r="R51" s="147"/>
      <c r="S51" s="147"/>
      <c r="T51" s="148"/>
      <c r="U51" s="147"/>
      <c r="V51" s="139"/>
      <c r="W51" s="139"/>
      <c r="X51" s="139"/>
      <c r="Y51" s="139"/>
      <c r="Z51" s="139"/>
      <c r="AA51" s="139"/>
      <c r="AB51" s="139"/>
      <c r="AC51" s="139"/>
      <c r="AD51" s="139"/>
      <c r="AE51" s="139" t="s">
        <v>99</v>
      </c>
      <c r="AF51" s="139">
        <v>0</v>
      </c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1" x14ac:dyDescent="0.2">
      <c r="A52" s="140"/>
      <c r="B52" s="140"/>
      <c r="C52" s="178" t="s">
        <v>157</v>
      </c>
      <c r="D52" s="149"/>
      <c r="E52" s="153">
        <v>0.5</v>
      </c>
      <c r="F52" s="156"/>
      <c r="G52" s="156"/>
      <c r="H52" s="156"/>
      <c r="I52" s="156"/>
      <c r="J52" s="156"/>
      <c r="K52" s="156"/>
      <c r="L52" s="156"/>
      <c r="M52" s="156"/>
      <c r="N52" s="147"/>
      <c r="O52" s="147"/>
      <c r="P52" s="147"/>
      <c r="Q52" s="147"/>
      <c r="R52" s="147"/>
      <c r="S52" s="147"/>
      <c r="T52" s="148"/>
      <c r="U52" s="147"/>
      <c r="V52" s="139"/>
      <c r="W52" s="139"/>
      <c r="X52" s="139"/>
      <c r="Y52" s="139"/>
      <c r="Z52" s="139"/>
      <c r="AA52" s="139"/>
      <c r="AB52" s="139"/>
      <c r="AC52" s="139"/>
      <c r="AD52" s="139"/>
      <c r="AE52" s="139" t="s">
        <v>99</v>
      </c>
      <c r="AF52" s="139">
        <v>0</v>
      </c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1" x14ac:dyDescent="0.2">
      <c r="A53" s="140">
        <v>19</v>
      </c>
      <c r="B53" s="140" t="s">
        <v>158</v>
      </c>
      <c r="C53" s="177" t="s">
        <v>159</v>
      </c>
      <c r="D53" s="147" t="s">
        <v>160</v>
      </c>
      <c r="E53" s="152">
        <v>23.231999999999999</v>
      </c>
      <c r="F53" s="155">
        <f>H53+J53</f>
        <v>0</v>
      </c>
      <c r="G53" s="156">
        <f>ROUND(E53*F53,2)</f>
        <v>0</v>
      </c>
      <c r="H53" s="156"/>
      <c r="I53" s="156">
        <f>ROUND(E53*H53,2)</f>
        <v>0</v>
      </c>
      <c r="J53" s="156"/>
      <c r="K53" s="156">
        <f>ROUND(E53*J53,2)</f>
        <v>0</v>
      </c>
      <c r="L53" s="156">
        <v>21</v>
      </c>
      <c r="M53" s="156">
        <f>G53*(1+L53/100)</f>
        <v>0</v>
      </c>
      <c r="N53" s="147">
        <v>0</v>
      </c>
      <c r="O53" s="147">
        <f>ROUND(E53*N53,5)</f>
        <v>0</v>
      </c>
      <c r="P53" s="147">
        <v>0</v>
      </c>
      <c r="Q53" s="147">
        <f>ROUND(E53*P53,5)</f>
        <v>0</v>
      </c>
      <c r="R53" s="147"/>
      <c r="S53" s="147"/>
      <c r="T53" s="148">
        <v>0.49</v>
      </c>
      <c r="U53" s="147">
        <f>ROUND(E53*T53,2)</f>
        <v>11.38</v>
      </c>
      <c r="V53" s="139"/>
      <c r="W53" s="139"/>
      <c r="X53" s="139"/>
      <c r="Y53" s="139"/>
      <c r="Z53" s="139"/>
      <c r="AA53" s="139"/>
      <c r="AB53" s="139"/>
      <c r="AC53" s="139"/>
      <c r="AD53" s="139"/>
      <c r="AE53" s="139" t="s">
        <v>97</v>
      </c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1" x14ac:dyDescent="0.2">
      <c r="A54" s="140"/>
      <c r="B54" s="140"/>
      <c r="C54" s="178" t="s">
        <v>161</v>
      </c>
      <c r="D54" s="149"/>
      <c r="E54" s="153">
        <v>23.231999999999999</v>
      </c>
      <c r="F54" s="156"/>
      <c r="G54" s="156"/>
      <c r="H54" s="156"/>
      <c r="I54" s="156"/>
      <c r="J54" s="156"/>
      <c r="K54" s="156"/>
      <c r="L54" s="156"/>
      <c r="M54" s="156"/>
      <c r="N54" s="147"/>
      <c r="O54" s="147"/>
      <c r="P54" s="147"/>
      <c r="Q54" s="147"/>
      <c r="R54" s="147"/>
      <c r="S54" s="147"/>
      <c r="T54" s="148"/>
      <c r="U54" s="147"/>
      <c r="V54" s="139"/>
      <c r="W54" s="139"/>
      <c r="X54" s="139"/>
      <c r="Y54" s="139"/>
      <c r="Z54" s="139"/>
      <c r="AA54" s="139"/>
      <c r="AB54" s="139"/>
      <c r="AC54" s="139"/>
      <c r="AD54" s="139"/>
      <c r="AE54" s="139" t="s">
        <v>99</v>
      </c>
      <c r="AF54" s="139">
        <v>0</v>
      </c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1" x14ac:dyDescent="0.2">
      <c r="A55" s="140">
        <v>20</v>
      </c>
      <c r="B55" s="140" t="s">
        <v>162</v>
      </c>
      <c r="C55" s="177" t="s">
        <v>163</v>
      </c>
      <c r="D55" s="147" t="s">
        <v>160</v>
      </c>
      <c r="E55" s="152">
        <v>209.08799999999999</v>
      </c>
      <c r="F55" s="155">
        <f>H55+J55</f>
        <v>0</v>
      </c>
      <c r="G55" s="156">
        <f>ROUND(E55*F55,2)</f>
        <v>0</v>
      </c>
      <c r="H55" s="156"/>
      <c r="I55" s="156">
        <f>ROUND(E55*H55,2)</f>
        <v>0</v>
      </c>
      <c r="J55" s="156"/>
      <c r="K55" s="156">
        <f>ROUND(E55*J55,2)</f>
        <v>0</v>
      </c>
      <c r="L55" s="156">
        <v>21</v>
      </c>
      <c r="M55" s="156">
        <f>G55*(1+L55/100)</f>
        <v>0</v>
      </c>
      <c r="N55" s="147">
        <v>0</v>
      </c>
      <c r="O55" s="147">
        <f>ROUND(E55*N55,5)</f>
        <v>0</v>
      </c>
      <c r="P55" s="147">
        <v>0</v>
      </c>
      <c r="Q55" s="147">
        <f>ROUND(E55*P55,5)</f>
        <v>0</v>
      </c>
      <c r="R55" s="147"/>
      <c r="S55" s="147"/>
      <c r="T55" s="148">
        <v>0</v>
      </c>
      <c r="U55" s="147">
        <f>ROUND(E55*T55,2)</f>
        <v>0</v>
      </c>
      <c r="V55" s="139"/>
      <c r="W55" s="139"/>
      <c r="X55" s="139"/>
      <c r="Y55" s="139"/>
      <c r="Z55" s="139"/>
      <c r="AA55" s="139"/>
      <c r="AB55" s="139"/>
      <c r="AC55" s="139"/>
      <c r="AD55" s="139"/>
      <c r="AE55" s="139" t="s">
        <v>97</v>
      </c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1" x14ac:dyDescent="0.2">
      <c r="A56" s="140"/>
      <c r="B56" s="140"/>
      <c r="C56" s="178" t="s">
        <v>164</v>
      </c>
      <c r="D56" s="149"/>
      <c r="E56" s="153">
        <v>209.08799999999999</v>
      </c>
      <c r="F56" s="156"/>
      <c r="G56" s="156"/>
      <c r="H56" s="156"/>
      <c r="I56" s="156"/>
      <c r="J56" s="156"/>
      <c r="K56" s="156"/>
      <c r="L56" s="156"/>
      <c r="M56" s="156"/>
      <c r="N56" s="147"/>
      <c r="O56" s="147"/>
      <c r="P56" s="147"/>
      <c r="Q56" s="147"/>
      <c r="R56" s="147"/>
      <c r="S56" s="147"/>
      <c r="T56" s="148"/>
      <c r="U56" s="147"/>
      <c r="V56" s="139"/>
      <c r="W56" s="139"/>
      <c r="X56" s="139"/>
      <c r="Y56" s="139"/>
      <c r="Z56" s="139"/>
      <c r="AA56" s="139"/>
      <c r="AB56" s="139"/>
      <c r="AC56" s="139"/>
      <c r="AD56" s="139"/>
      <c r="AE56" s="139" t="s">
        <v>99</v>
      </c>
      <c r="AF56" s="139">
        <v>0</v>
      </c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1" x14ac:dyDescent="0.2">
      <c r="A57" s="140">
        <v>21</v>
      </c>
      <c r="B57" s="140" t="s">
        <v>165</v>
      </c>
      <c r="C57" s="177" t="s">
        <v>166</v>
      </c>
      <c r="D57" s="147" t="s">
        <v>160</v>
      </c>
      <c r="E57" s="152">
        <v>23.231999999999999</v>
      </c>
      <c r="F57" s="155">
        <f>H57+J57</f>
        <v>0</v>
      </c>
      <c r="G57" s="156">
        <f>ROUND(E57*F57,2)</f>
        <v>0</v>
      </c>
      <c r="H57" s="156"/>
      <c r="I57" s="156">
        <f>ROUND(E57*H57,2)</f>
        <v>0</v>
      </c>
      <c r="J57" s="156"/>
      <c r="K57" s="156">
        <f>ROUND(E57*J57,2)</f>
        <v>0</v>
      </c>
      <c r="L57" s="156">
        <v>21</v>
      </c>
      <c r="M57" s="156">
        <f>G57*(1+L57/100)</f>
        <v>0</v>
      </c>
      <c r="N57" s="147">
        <v>0</v>
      </c>
      <c r="O57" s="147">
        <f>ROUND(E57*N57,5)</f>
        <v>0</v>
      </c>
      <c r="P57" s="147">
        <v>0</v>
      </c>
      <c r="Q57" s="147">
        <f>ROUND(E57*P57,5)</f>
        <v>0</v>
      </c>
      <c r="R57" s="147"/>
      <c r="S57" s="147"/>
      <c r="T57" s="148">
        <v>0</v>
      </c>
      <c r="U57" s="147">
        <f>ROUND(E57*T57,2)</f>
        <v>0</v>
      </c>
      <c r="V57" s="139"/>
      <c r="W57" s="139"/>
      <c r="X57" s="139"/>
      <c r="Y57" s="139"/>
      <c r="Z57" s="139"/>
      <c r="AA57" s="139"/>
      <c r="AB57" s="139"/>
      <c r="AC57" s="139"/>
      <c r="AD57" s="139"/>
      <c r="AE57" s="139" t="s">
        <v>97</v>
      </c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1" x14ac:dyDescent="0.2">
      <c r="A58" s="140"/>
      <c r="B58" s="140"/>
      <c r="C58" s="178" t="s">
        <v>161</v>
      </c>
      <c r="D58" s="149"/>
      <c r="E58" s="153">
        <v>23.231999999999999</v>
      </c>
      <c r="F58" s="156"/>
      <c r="G58" s="156"/>
      <c r="H58" s="156"/>
      <c r="I58" s="156"/>
      <c r="J58" s="156"/>
      <c r="K58" s="156"/>
      <c r="L58" s="156"/>
      <c r="M58" s="156"/>
      <c r="N58" s="147"/>
      <c r="O58" s="147"/>
      <c r="P58" s="147"/>
      <c r="Q58" s="147"/>
      <c r="R58" s="147"/>
      <c r="S58" s="147"/>
      <c r="T58" s="148"/>
      <c r="U58" s="147"/>
      <c r="V58" s="139"/>
      <c r="W58" s="139"/>
      <c r="X58" s="139"/>
      <c r="Y58" s="139"/>
      <c r="Z58" s="139"/>
      <c r="AA58" s="139"/>
      <c r="AB58" s="139"/>
      <c r="AC58" s="139"/>
      <c r="AD58" s="139"/>
      <c r="AE58" s="139" t="s">
        <v>99</v>
      </c>
      <c r="AF58" s="139">
        <v>0</v>
      </c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x14ac:dyDescent="0.2">
      <c r="A59" s="141" t="s">
        <v>92</v>
      </c>
      <c r="B59" s="141" t="s">
        <v>53</v>
      </c>
      <c r="C59" s="179" t="s">
        <v>54</v>
      </c>
      <c r="D59" s="150"/>
      <c r="E59" s="154"/>
      <c r="F59" s="157"/>
      <c r="G59" s="157">
        <f>SUMIF(AE60:AE83,"&lt;&gt;NOR",G60:G83)</f>
        <v>0</v>
      </c>
      <c r="H59" s="157"/>
      <c r="I59" s="157">
        <f>SUM(I60:I83)</f>
        <v>0</v>
      </c>
      <c r="J59" s="157"/>
      <c r="K59" s="157">
        <f>SUM(K60:K83)</f>
        <v>0</v>
      </c>
      <c r="L59" s="157"/>
      <c r="M59" s="157">
        <f>SUM(M60:M83)</f>
        <v>0</v>
      </c>
      <c r="N59" s="150"/>
      <c r="O59" s="150">
        <f>SUM(O60:O83)</f>
        <v>0.31391999999999998</v>
      </c>
      <c r="P59" s="150"/>
      <c r="Q59" s="150">
        <f>SUM(Q60:Q83)</f>
        <v>0</v>
      </c>
      <c r="R59" s="150"/>
      <c r="S59" s="150"/>
      <c r="T59" s="151"/>
      <c r="U59" s="150">
        <f>SUM(U60:U83)</f>
        <v>11753.16</v>
      </c>
      <c r="AE59" t="s">
        <v>93</v>
      </c>
    </row>
    <row r="60" spans="1:60" ht="22.5" outlineLevel="1" x14ac:dyDescent="0.2">
      <c r="A60" s="140">
        <v>22</v>
      </c>
      <c r="B60" s="140" t="s">
        <v>167</v>
      </c>
      <c r="C60" s="177" t="s">
        <v>168</v>
      </c>
      <c r="D60" s="147" t="s">
        <v>96</v>
      </c>
      <c r="E60" s="152">
        <v>7848</v>
      </c>
      <c r="F60" s="155">
        <f>H60+J60</f>
        <v>0</v>
      </c>
      <c r="G60" s="156">
        <f>ROUND(E60*F60,2)</f>
        <v>0</v>
      </c>
      <c r="H60" s="156"/>
      <c r="I60" s="156">
        <f>ROUND(E60*H60,2)</f>
        <v>0</v>
      </c>
      <c r="J60" s="156"/>
      <c r="K60" s="156">
        <f>ROUND(E60*J60,2)</f>
        <v>0</v>
      </c>
      <c r="L60" s="156">
        <v>21</v>
      </c>
      <c r="M60" s="156">
        <f>G60*(1+L60/100)</f>
        <v>0</v>
      </c>
      <c r="N60" s="147">
        <v>0</v>
      </c>
      <c r="O60" s="147">
        <f>ROUND(E60*N60,5)</f>
        <v>0</v>
      </c>
      <c r="P60" s="147">
        <v>0</v>
      </c>
      <c r="Q60" s="147">
        <f>ROUND(E60*P60,5)</f>
        <v>0</v>
      </c>
      <c r="R60" s="147"/>
      <c r="S60" s="147"/>
      <c r="T60" s="148">
        <v>1.24</v>
      </c>
      <c r="U60" s="147">
        <f>ROUND(E60*T60,2)</f>
        <v>9731.52</v>
      </c>
      <c r="V60" s="139"/>
      <c r="W60" s="139"/>
      <c r="X60" s="139"/>
      <c r="Y60" s="139"/>
      <c r="Z60" s="139"/>
      <c r="AA60" s="139"/>
      <c r="AB60" s="139"/>
      <c r="AC60" s="139"/>
      <c r="AD60" s="139"/>
      <c r="AE60" s="139" t="s">
        <v>97</v>
      </c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1" x14ac:dyDescent="0.2">
      <c r="A61" s="140"/>
      <c r="B61" s="140"/>
      <c r="C61" s="237" t="s">
        <v>169</v>
      </c>
      <c r="D61" s="259"/>
      <c r="E61" s="259"/>
      <c r="F61" s="158"/>
      <c r="G61" s="159"/>
      <c r="H61" s="156"/>
      <c r="I61" s="156"/>
      <c r="J61" s="156"/>
      <c r="K61" s="156"/>
      <c r="L61" s="156"/>
      <c r="M61" s="156"/>
      <c r="N61" s="147"/>
      <c r="O61" s="147"/>
      <c r="P61" s="147"/>
      <c r="Q61" s="147"/>
      <c r="R61" s="147"/>
      <c r="S61" s="147"/>
      <c r="T61" s="148"/>
      <c r="U61" s="147"/>
      <c r="V61" s="139"/>
      <c r="W61" s="139"/>
      <c r="X61" s="139"/>
      <c r="Y61" s="139"/>
      <c r="Z61" s="139"/>
      <c r="AA61" s="139"/>
      <c r="AB61" s="139"/>
      <c r="AC61" s="139"/>
      <c r="AD61" s="139"/>
      <c r="AE61" s="139" t="s">
        <v>136</v>
      </c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42" t="str">
        <f>C61</f>
        <v>Podrobnější popis viz. technická zpráva.</v>
      </c>
      <c r="BB61" s="139"/>
      <c r="BC61" s="139"/>
      <c r="BD61" s="139"/>
      <c r="BE61" s="139"/>
      <c r="BF61" s="139"/>
      <c r="BG61" s="139"/>
      <c r="BH61" s="139"/>
    </row>
    <row r="62" spans="1:60" outlineLevel="1" x14ac:dyDescent="0.2">
      <c r="A62" s="140"/>
      <c r="B62" s="140"/>
      <c r="C62" s="178" t="s">
        <v>170</v>
      </c>
      <c r="D62" s="149"/>
      <c r="E62" s="153">
        <v>7848</v>
      </c>
      <c r="F62" s="156"/>
      <c r="G62" s="156"/>
      <c r="H62" s="156"/>
      <c r="I62" s="156"/>
      <c r="J62" s="156"/>
      <c r="K62" s="156"/>
      <c r="L62" s="156"/>
      <c r="M62" s="156"/>
      <c r="N62" s="147"/>
      <c r="O62" s="147"/>
      <c r="P62" s="147"/>
      <c r="Q62" s="147"/>
      <c r="R62" s="147"/>
      <c r="S62" s="147"/>
      <c r="T62" s="148"/>
      <c r="U62" s="147"/>
      <c r="V62" s="139"/>
      <c r="W62" s="139"/>
      <c r="X62" s="139"/>
      <c r="Y62" s="139"/>
      <c r="Z62" s="139"/>
      <c r="AA62" s="139"/>
      <c r="AB62" s="139"/>
      <c r="AC62" s="139"/>
      <c r="AD62" s="139"/>
      <c r="AE62" s="139" t="s">
        <v>99</v>
      </c>
      <c r="AF62" s="139">
        <v>0</v>
      </c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outlineLevel="1" x14ac:dyDescent="0.2">
      <c r="A63" s="140">
        <v>23</v>
      </c>
      <c r="B63" s="140" t="s">
        <v>100</v>
      </c>
      <c r="C63" s="177" t="s">
        <v>101</v>
      </c>
      <c r="D63" s="147" t="s">
        <v>102</v>
      </c>
      <c r="E63" s="152">
        <v>1177.2</v>
      </c>
      <c r="F63" s="155">
        <f>H63+J63</f>
        <v>0</v>
      </c>
      <c r="G63" s="156">
        <f>ROUND(E63*F63,2)</f>
        <v>0</v>
      </c>
      <c r="H63" s="156"/>
      <c r="I63" s="156">
        <f>ROUND(E63*H63,2)</f>
        <v>0</v>
      </c>
      <c r="J63" s="156"/>
      <c r="K63" s="156">
        <f>ROUND(E63*J63,2)</f>
        <v>0</v>
      </c>
      <c r="L63" s="156">
        <v>21</v>
      </c>
      <c r="M63" s="156">
        <f>G63*(1+L63/100)</f>
        <v>0</v>
      </c>
      <c r="N63" s="147">
        <v>0</v>
      </c>
      <c r="O63" s="147">
        <f>ROUND(E63*N63,5)</f>
        <v>0</v>
      </c>
      <c r="P63" s="147">
        <v>0</v>
      </c>
      <c r="Q63" s="147">
        <f>ROUND(E63*P63,5)</f>
        <v>0</v>
      </c>
      <c r="R63" s="147"/>
      <c r="S63" s="147"/>
      <c r="T63" s="148">
        <v>5.2999999999999999E-2</v>
      </c>
      <c r="U63" s="147">
        <f>ROUND(E63*T63,2)</f>
        <v>62.39</v>
      </c>
      <c r="V63" s="139"/>
      <c r="W63" s="139"/>
      <c r="X63" s="139"/>
      <c r="Y63" s="139"/>
      <c r="Z63" s="139"/>
      <c r="AA63" s="139"/>
      <c r="AB63" s="139"/>
      <c r="AC63" s="139"/>
      <c r="AD63" s="139"/>
      <c r="AE63" s="139" t="s">
        <v>97</v>
      </c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1" x14ac:dyDescent="0.2">
      <c r="A64" s="140"/>
      <c r="B64" s="140"/>
      <c r="C64" s="178" t="s">
        <v>171</v>
      </c>
      <c r="D64" s="149"/>
      <c r="E64" s="153">
        <v>1177.2</v>
      </c>
      <c r="F64" s="156"/>
      <c r="G64" s="156"/>
      <c r="H64" s="156"/>
      <c r="I64" s="156"/>
      <c r="J64" s="156"/>
      <c r="K64" s="156"/>
      <c r="L64" s="156"/>
      <c r="M64" s="156"/>
      <c r="N64" s="147"/>
      <c r="O64" s="147"/>
      <c r="P64" s="147"/>
      <c r="Q64" s="147"/>
      <c r="R64" s="147"/>
      <c r="S64" s="147"/>
      <c r="T64" s="148"/>
      <c r="U64" s="147"/>
      <c r="V64" s="139"/>
      <c r="W64" s="139"/>
      <c r="X64" s="139"/>
      <c r="Y64" s="139"/>
      <c r="Z64" s="139"/>
      <c r="AA64" s="139"/>
      <c r="AB64" s="139"/>
      <c r="AC64" s="139"/>
      <c r="AD64" s="139"/>
      <c r="AE64" s="139" t="s">
        <v>99</v>
      </c>
      <c r="AF64" s="139">
        <v>0</v>
      </c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1" x14ac:dyDescent="0.2">
      <c r="A65" s="140">
        <v>24</v>
      </c>
      <c r="B65" s="140" t="s">
        <v>172</v>
      </c>
      <c r="C65" s="177" t="s">
        <v>173</v>
      </c>
      <c r="D65" s="147" t="s">
        <v>102</v>
      </c>
      <c r="E65" s="152">
        <v>1177.2</v>
      </c>
      <c r="F65" s="155">
        <f>H65+J65</f>
        <v>0</v>
      </c>
      <c r="G65" s="156">
        <f>ROUND(E65*F65,2)</f>
        <v>0</v>
      </c>
      <c r="H65" s="156"/>
      <c r="I65" s="156">
        <f>ROUND(E65*H65,2)</f>
        <v>0</v>
      </c>
      <c r="J65" s="156"/>
      <c r="K65" s="156">
        <f>ROUND(E65*J65,2)</f>
        <v>0</v>
      </c>
      <c r="L65" s="156">
        <v>21</v>
      </c>
      <c r="M65" s="156">
        <f>G65*(1+L65/100)</f>
        <v>0</v>
      </c>
      <c r="N65" s="147">
        <v>0</v>
      </c>
      <c r="O65" s="147">
        <f>ROUND(E65*N65,5)</f>
        <v>0</v>
      </c>
      <c r="P65" s="147">
        <v>0</v>
      </c>
      <c r="Q65" s="147">
        <f>ROUND(E65*P65,5)</f>
        <v>0</v>
      </c>
      <c r="R65" s="147"/>
      <c r="S65" s="147"/>
      <c r="T65" s="148">
        <v>1.0999999999999999E-2</v>
      </c>
      <c r="U65" s="147">
        <f>ROUND(E65*T65,2)</f>
        <v>12.95</v>
      </c>
      <c r="V65" s="139"/>
      <c r="W65" s="139"/>
      <c r="X65" s="139"/>
      <c r="Y65" s="139"/>
      <c r="Z65" s="139"/>
      <c r="AA65" s="139"/>
      <c r="AB65" s="139"/>
      <c r="AC65" s="139"/>
      <c r="AD65" s="139"/>
      <c r="AE65" s="139" t="s">
        <v>97</v>
      </c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1" x14ac:dyDescent="0.2">
      <c r="A66" s="140"/>
      <c r="B66" s="140"/>
      <c r="C66" s="178" t="s">
        <v>171</v>
      </c>
      <c r="D66" s="149"/>
      <c r="E66" s="153">
        <v>1177.2</v>
      </c>
      <c r="F66" s="156"/>
      <c r="G66" s="156"/>
      <c r="H66" s="156"/>
      <c r="I66" s="156"/>
      <c r="J66" s="156"/>
      <c r="K66" s="156"/>
      <c r="L66" s="156"/>
      <c r="M66" s="156"/>
      <c r="N66" s="147"/>
      <c r="O66" s="147"/>
      <c r="P66" s="147"/>
      <c r="Q66" s="147"/>
      <c r="R66" s="147"/>
      <c r="S66" s="147"/>
      <c r="T66" s="148"/>
      <c r="U66" s="147"/>
      <c r="V66" s="139"/>
      <c r="W66" s="139"/>
      <c r="X66" s="139"/>
      <c r="Y66" s="139"/>
      <c r="Z66" s="139"/>
      <c r="AA66" s="139"/>
      <c r="AB66" s="139"/>
      <c r="AC66" s="139"/>
      <c r="AD66" s="139"/>
      <c r="AE66" s="139" t="s">
        <v>99</v>
      </c>
      <c r="AF66" s="139">
        <v>0</v>
      </c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1" x14ac:dyDescent="0.2">
      <c r="A67" s="140">
        <v>25</v>
      </c>
      <c r="B67" s="140" t="s">
        <v>174</v>
      </c>
      <c r="C67" s="177" t="s">
        <v>175</v>
      </c>
      <c r="D67" s="147" t="s">
        <v>96</v>
      </c>
      <c r="E67" s="152">
        <v>7848</v>
      </c>
      <c r="F67" s="155">
        <f>H67+J67</f>
        <v>0</v>
      </c>
      <c r="G67" s="156">
        <f>ROUND(E67*F67,2)</f>
        <v>0</v>
      </c>
      <c r="H67" s="156"/>
      <c r="I67" s="156">
        <f>ROUND(E67*H67,2)</f>
        <v>0</v>
      </c>
      <c r="J67" s="156"/>
      <c r="K67" s="156">
        <f>ROUND(E67*J67,2)</f>
        <v>0</v>
      </c>
      <c r="L67" s="156">
        <v>21</v>
      </c>
      <c r="M67" s="156">
        <f>G67*(1+L67/100)</f>
        <v>0</v>
      </c>
      <c r="N67" s="147">
        <v>0</v>
      </c>
      <c r="O67" s="147">
        <f>ROUND(E67*N67,5)</f>
        <v>0</v>
      </c>
      <c r="P67" s="147">
        <v>0</v>
      </c>
      <c r="Q67" s="147">
        <f>ROUND(E67*P67,5)</f>
        <v>0</v>
      </c>
      <c r="R67" s="147"/>
      <c r="S67" s="147"/>
      <c r="T67" s="148">
        <v>2.8000000000000001E-2</v>
      </c>
      <c r="U67" s="147">
        <f>ROUND(E67*T67,2)</f>
        <v>219.74</v>
      </c>
      <c r="V67" s="139"/>
      <c r="W67" s="139"/>
      <c r="X67" s="139"/>
      <c r="Y67" s="139"/>
      <c r="Z67" s="139"/>
      <c r="AA67" s="139"/>
      <c r="AB67" s="139"/>
      <c r="AC67" s="139"/>
      <c r="AD67" s="139"/>
      <c r="AE67" s="139" t="s">
        <v>97</v>
      </c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outlineLevel="1" x14ac:dyDescent="0.2">
      <c r="A68" s="140"/>
      <c r="B68" s="140"/>
      <c r="C68" s="178" t="s">
        <v>170</v>
      </c>
      <c r="D68" s="149"/>
      <c r="E68" s="153">
        <v>7848</v>
      </c>
      <c r="F68" s="156"/>
      <c r="G68" s="156"/>
      <c r="H68" s="156"/>
      <c r="I68" s="156"/>
      <c r="J68" s="156"/>
      <c r="K68" s="156"/>
      <c r="L68" s="156"/>
      <c r="M68" s="156"/>
      <c r="N68" s="147"/>
      <c r="O68" s="147"/>
      <c r="P68" s="147"/>
      <c r="Q68" s="147"/>
      <c r="R68" s="147"/>
      <c r="S68" s="147"/>
      <c r="T68" s="148"/>
      <c r="U68" s="147"/>
      <c r="V68" s="139"/>
      <c r="W68" s="139"/>
      <c r="X68" s="139"/>
      <c r="Y68" s="139"/>
      <c r="Z68" s="139"/>
      <c r="AA68" s="139"/>
      <c r="AB68" s="139"/>
      <c r="AC68" s="139"/>
      <c r="AD68" s="139"/>
      <c r="AE68" s="139" t="s">
        <v>99</v>
      </c>
      <c r="AF68" s="139">
        <v>0</v>
      </c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40">
        <v>26</v>
      </c>
      <c r="B69" s="140" t="s">
        <v>176</v>
      </c>
      <c r="C69" s="177" t="s">
        <v>177</v>
      </c>
      <c r="D69" s="147" t="s">
        <v>96</v>
      </c>
      <c r="E69" s="152">
        <v>7848</v>
      </c>
      <c r="F69" s="155">
        <f>H69+J69</f>
        <v>0</v>
      </c>
      <c r="G69" s="156">
        <f>ROUND(E69*F69,2)</f>
        <v>0</v>
      </c>
      <c r="H69" s="156"/>
      <c r="I69" s="156">
        <f>ROUND(E69*H69,2)</f>
        <v>0</v>
      </c>
      <c r="J69" s="156"/>
      <c r="K69" s="156">
        <f>ROUND(E69*J69,2)</f>
        <v>0</v>
      </c>
      <c r="L69" s="156">
        <v>21</v>
      </c>
      <c r="M69" s="156">
        <f>G69*(1+L69/100)</f>
        <v>0</v>
      </c>
      <c r="N69" s="147">
        <v>0</v>
      </c>
      <c r="O69" s="147">
        <f>ROUND(E69*N69,5)</f>
        <v>0</v>
      </c>
      <c r="P69" s="147">
        <v>0</v>
      </c>
      <c r="Q69" s="147">
        <f>ROUND(E69*P69,5)</f>
        <v>0</v>
      </c>
      <c r="R69" s="147"/>
      <c r="S69" s="147"/>
      <c r="T69" s="148">
        <v>0</v>
      </c>
      <c r="U69" s="147">
        <f>ROUND(E69*T69,2)</f>
        <v>0</v>
      </c>
      <c r="V69" s="139"/>
      <c r="W69" s="139"/>
      <c r="X69" s="139"/>
      <c r="Y69" s="139"/>
      <c r="Z69" s="139"/>
      <c r="AA69" s="139"/>
      <c r="AB69" s="139"/>
      <c r="AC69" s="139"/>
      <c r="AD69" s="139"/>
      <c r="AE69" s="139" t="s">
        <v>97</v>
      </c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outlineLevel="1" x14ac:dyDescent="0.2">
      <c r="A70" s="140"/>
      <c r="B70" s="140"/>
      <c r="C70" s="178" t="s">
        <v>178</v>
      </c>
      <c r="D70" s="149"/>
      <c r="E70" s="153">
        <v>7848</v>
      </c>
      <c r="F70" s="156"/>
      <c r="G70" s="156"/>
      <c r="H70" s="156"/>
      <c r="I70" s="156"/>
      <c r="J70" s="156"/>
      <c r="K70" s="156"/>
      <c r="L70" s="156"/>
      <c r="M70" s="156"/>
      <c r="N70" s="147"/>
      <c r="O70" s="147"/>
      <c r="P70" s="147"/>
      <c r="Q70" s="147"/>
      <c r="R70" s="147"/>
      <c r="S70" s="147"/>
      <c r="T70" s="148"/>
      <c r="U70" s="147"/>
      <c r="V70" s="139"/>
      <c r="W70" s="139"/>
      <c r="X70" s="139"/>
      <c r="Y70" s="139"/>
      <c r="Z70" s="139"/>
      <c r="AA70" s="139"/>
      <c r="AB70" s="139"/>
      <c r="AC70" s="139"/>
      <c r="AD70" s="139"/>
      <c r="AE70" s="139" t="s">
        <v>99</v>
      </c>
      <c r="AF70" s="139">
        <v>0</v>
      </c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1" x14ac:dyDescent="0.2">
      <c r="A71" s="140">
        <v>27</v>
      </c>
      <c r="B71" s="140" t="s">
        <v>179</v>
      </c>
      <c r="C71" s="177" t="s">
        <v>180</v>
      </c>
      <c r="D71" s="147" t="s">
        <v>96</v>
      </c>
      <c r="E71" s="152">
        <v>7848</v>
      </c>
      <c r="F71" s="155">
        <f>H71+J71</f>
        <v>0</v>
      </c>
      <c r="G71" s="156">
        <f>ROUND(E71*F71,2)</f>
        <v>0</v>
      </c>
      <c r="H71" s="156"/>
      <c r="I71" s="156">
        <f>ROUND(E71*H71,2)</f>
        <v>0</v>
      </c>
      <c r="J71" s="156"/>
      <c r="K71" s="156">
        <f>ROUND(E71*J71,2)</f>
        <v>0</v>
      </c>
      <c r="L71" s="156">
        <v>21</v>
      </c>
      <c r="M71" s="156">
        <f>G71*(1+L71/100)</f>
        <v>0</v>
      </c>
      <c r="N71" s="147">
        <v>0</v>
      </c>
      <c r="O71" s="147">
        <f>ROUND(E71*N71,5)</f>
        <v>0</v>
      </c>
      <c r="P71" s="147">
        <v>0</v>
      </c>
      <c r="Q71" s="147">
        <f>ROUND(E71*P71,5)</f>
        <v>0</v>
      </c>
      <c r="R71" s="147"/>
      <c r="S71" s="147"/>
      <c r="T71" s="148">
        <v>0.20300000000000001</v>
      </c>
      <c r="U71" s="147">
        <f>ROUND(E71*T71,2)</f>
        <v>1593.14</v>
      </c>
      <c r="V71" s="139"/>
      <c r="W71" s="139"/>
      <c r="X71" s="139"/>
      <c r="Y71" s="139"/>
      <c r="Z71" s="139"/>
      <c r="AA71" s="139"/>
      <c r="AB71" s="139"/>
      <c r="AC71" s="139"/>
      <c r="AD71" s="139"/>
      <c r="AE71" s="139" t="s">
        <v>97</v>
      </c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outlineLevel="1" x14ac:dyDescent="0.2">
      <c r="A72" s="140"/>
      <c r="B72" s="140"/>
      <c r="C72" s="237" t="s">
        <v>181</v>
      </c>
      <c r="D72" s="259"/>
      <c r="E72" s="259"/>
      <c r="F72" s="158"/>
      <c r="G72" s="159"/>
      <c r="H72" s="156"/>
      <c r="I72" s="156"/>
      <c r="J72" s="156"/>
      <c r="K72" s="156"/>
      <c r="L72" s="156"/>
      <c r="M72" s="156"/>
      <c r="N72" s="147"/>
      <c r="O72" s="147"/>
      <c r="P72" s="147"/>
      <c r="Q72" s="147"/>
      <c r="R72" s="147"/>
      <c r="S72" s="147"/>
      <c r="T72" s="148"/>
      <c r="U72" s="147"/>
      <c r="V72" s="139"/>
      <c r="W72" s="139"/>
      <c r="X72" s="139"/>
      <c r="Y72" s="139"/>
      <c r="Z72" s="139"/>
      <c r="AA72" s="139"/>
      <c r="AB72" s="139"/>
      <c r="AC72" s="139"/>
      <c r="AD72" s="139"/>
      <c r="AE72" s="139" t="s">
        <v>136</v>
      </c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42" t="str">
        <f>C72</f>
        <v>Podrobnější popis viz. technická zpráva</v>
      </c>
      <c r="BB72" s="139"/>
      <c r="BC72" s="139"/>
      <c r="BD72" s="139"/>
      <c r="BE72" s="139"/>
      <c r="BF72" s="139"/>
      <c r="BG72" s="139"/>
      <c r="BH72" s="139"/>
    </row>
    <row r="73" spans="1:60" outlineLevel="1" x14ac:dyDescent="0.2">
      <c r="A73" s="140"/>
      <c r="B73" s="140"/>
      <c r="C73" s="178" t="s">
        <v>170</v>
      </c>
      <c r="D73" s="149"/>
      <c r="E73" s="153">
        <v>7848</v>
      </c>
      <c r="F73" s="156"/>
      <c r="G73" s="156"/>
      <c r="H73" s="156"/>
      <c r="I73" s="156"/>
      <c r="J73" s="156"/>
      <c r="K73" s="156"/>
      <c r="L73" s="156"/>
      <c r="M73" s="156"/>
      <c r="N73" s="147"/>
      <c r="O73" s="147"/>
      <c r="P73" s="147"/>
      <c r="Q73" s="147"/>
      <c r="R73" s="147"/>
      <c r="S73" s="147"/>
      <c r="T73" s="148"/>
      <c r="U73" s="147"/>
      <c r="V73" s="139"/>
      <c r="W73" s="139"/>
      <c r="X73" s="139"/>
      <c r="Y73" s="139"/>
      <c r="Z73" s="139"/>
      <c r="AA73" s="139"/>
      <c r="AB73" s="139"/>
      <c r="AC73" s="139"/>
      <c r="AD73" s="139"/>
      <c r="AE73" s="139" t="s">
        <v>99</v>
      </c>
      <c r="AF73" s="139">
        <v>0</v>
      </c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outlineLevel="1" x14ac:dyDescent="0.2">
      <c r="A74" s="140">
        <v>28</v>
      </c>
      <c r="B74" s="140" t="s">
        <v>182</v>
      </c>
      <c r="C74" s="177" t="s">
        <v>183</v>
      </c>
      <c r="D74" s="147" t="s">
        <v>184</v>
      </c>
      <c r="E74" s="152">
        <v>313.92</v>
      </c>
      <c r="F74" s="155">
        <f>H74+J74</f>
        <v>0</v>
      </c>
      <c r="G74" s="156">
        <f>ROUND(E74*F74,2)</f>
        <v>0</v>
      </c>
      <c r="H74" s="156"/>
      <c r="I74" s="156">
        <f>ROUND(E74*H74,2)</f>
        <v>0</v>
      </c>
      <c r="J74" s="156"/>
      <c r="K74" s="156">
        <f>ROUND(E74*J74,2)</f>
        <v>0</v>
      </c>
      <c r="L74" s="156">
        <v>21</v>
      </c>
      <c r="M74" s="156">
        <f>G74*(1+L74/100)</f>
        <v>0</v>
      </c>
      <c r="N74" s="147">
        <v>1E-3</v>
      </c>
      <c r="O74" s="147">
        <f>ROUND(E74*N74,5)</f>
        <v>0.31391999999999998</v>
      </c>
      <c r="P74" s="147">
        <v>0</v>
      </c>
      <c r="Q74" s="147">
        <f>ROUND(E74*P74,5)</f>
        <v>0</v>
      </c>
      <c r="R74" s="147"/>
      <c r="S74" s="147"/>
      <c r="T74" s="148">
        <v>0</v>
      </c>
      <c r="U74" s="147">
        <f>ROUND(E74*T74,2)</f>
        <v>0</v>
      </c>
      <c r="V74" s="139"/>
      <c r="W74" s="139"/>
      <c r="X74" s="139"/>
      <c r="Y74" s="139"/>
      <c r="Z74" s="139"/>
      <c r="AA74" s="139"/>
      <c r="AB74" s="139"/>
      <c r="AC74" s="139"/>
      <c r="AD74" s="139"/>
      <c r="AE74" s="139" t="s">
        <v>185</v>
      </c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1" x14ac:dyDescent="0.2">
      <c r="A75" s="140"/>
      <c r="B75" s="140"/>
      <c r="C75" s="178" t="s">
        <v>186</v>
      </c>
      <c r="D75" s="149"/>
      <c r="E75" s="153">
        <v>313.92</v>
      </c>
      <c r="F75" s="156"/>
      <c r="G75" s="156"/>
      <c r="H75" s="156"/>
      <c r="I75" s="156"/>
      <c r="J75" s="156"/>
      <c r="K75" s="156"/>
      <c r="L75" s="156"/>
      <c r="M75" s="156"/>
      <c r="N75" s="147"/>
      <c r="O75" s="147"/>
      <c r="P75" s="147"/>
      <c r="Q75" s="147"/>
      <c r="R75" s="147"/>
      <c r="S75" s="147"/>
      <c r="T75" s="148"/>
      <c r="U75" s="147"/>
      <c r="V75" s="139"/>
      <c r="W75" s="139"/>
      <c r="X75" s="139"/>
      <c r="Y75" s="139"/>
      <c r="Z75" s="139"/>
      <c r="AA75" s="139"/>
      <c r="AB75" s="139"/>
      <c r="AC75" s="139"/>
      <c r="AD75" s="139"/>
      <c r="AE75" s="139" t="s">
        <v>99</v>
      </c>
      <c r="AF75" s="139">
        <v>0</v>
      </c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1" x14ac:dyDescent="0.2">
      <c r="A76" s="140">
        <v>29</v>
      </c>
      <c r="B76" s="140" t="s">
        <v>187</v>
      </c>
      <c r="C76" s="177" t="s">
        <v>188</v>
      </c>
      <c r="D76" s="147" t="s">
        <v>184</v>
      </c>
      <c r="E76" s="152">
        <v>520</v>
      </c>
      <c r="F76" s="155">
        <f>H76+J76</f>
        <v>0</v>
      </c>
      <c r="G76" s="156">
        <f>ROUND(E76*F76,2)</f>
        <v>0</v>
      </c>
      <c r="H76" s="156"/>
      <c r="I76" s="156">
        <f>ROUND(E76*H76,2)</f>
        <v>0</v>
      </c>
      <c r="J76" s="156"/>
      <c r="K76" s="156">
        <f>ROUND(E76*J76,2)</f>
        <v>0</v>
      </c>
      <c r="L76" s="156">
        <v>21</v>
      </c>
      <c r="M76" s="156">
        <f>G76*(1+L76/100)</f>
        <v>0</v>
      </c>
      <c r="N76" s="147">
        <v>0</v>
      </c>
      <c r="O76" s="147">
        <f>ROUND(E76*N76,5)</f>
        <v>0</v>
      </c>
      <c r="P76" s="147">
        <v>0</v>
      </c>
      <c r="Q76" s="147">
        <f>ROUND(E76*P76,5)</f>
        <v>0</v>
      </c>
      <c r="R76" s="147"/>
      <c r="S76" s="147"/>
      <c r="T76" s="148">
        <v>0</v>
      </c>
      <c r="U76" s="147">
        <f>ROUND(E76*T76,2)</f>
        <v>0</v>
      </c>
      <c r="V76" s="139"/>
      <c r="W76" s="139"/>
      <c r="X76" s="139"/>
      <c r="Y76" s="139"/>
      <c r="Z76" s="139"/>
      <c r="AA76" s="139"/>
      <c r="AB76" s="139"/>
      <c r="AC76" s="139"/>
      <c r="AD76" s="139"/>
      <c r="AE76" s="139" t="s">
        <v>97</v>
      </c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1" x14ac:dyDescent="0.2">
      <c r="A77" s="140"/>
      <c r="B77" s="140"/>
      <c r="C77" s="178" t="s">
        <v>189</v>
      </c>
      <c r="D77" s="149"/>
      <c r="E77" s="153">
        <v>520</v>
      </c>
      <c r="F77" s="156"/>
      <c r="G77" s="156"/>
      <c r="H77" s="156"/>
      <c r="I77" s="156"/>
      <c r="J77" s="156"/>
      <c r="K77" s="156"/>
      <c r="L77" s="156"/>
      <c r="M77" s="156"/>
      <c r="N77" s="147"/>
      <c r="O77" s="147"/>
      <c r="P77" s="147"/>
      <c r="Q77" s="147"/>
      <c r="R77" s="147"/>
      <c r="S77" s="147"/>
      <c r="T77" s="148"/>
      <c r="U77" s="147"/>
      <c r="V77" s="139"/>
      <c r="W77" s="139"/>
      <c r="X77" s="139"/>
      <c r="Y77" s="139"/>
      <c r="Z77" s="139"/>
      <c r="AA77" s="139"/>
      <c r="AB77" s="139"/>
      <c r="AC77" s="139"/>
      <c r="AD77" s="139"/>
      <c r="AE77" s="139" t="s">
        <v>99</v>
      </c>
      <c r="AF77" s="139">
        <v>0</v>
      </c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1" x14ac:dyDescent="0.2">
      <c r="A78" s="140">
        <v>30</v>
      </c>
      <c r="B78" s="140" t="s">
        <v>190</v>
      </c>
      <c r="C78" s="177" t="s">
        <v>191</v>
      </c>
      <c r="D78" s="147" t="s">
        <v>96</v>
      </c>
      <c r="E78" s="152">
        <v>7848</v>
      </c>
      <c r="F78" s="155">
        <f>H78+J78</f>
        <v>0</v>
      </c>
      <c r="G78" s="156">
        <f>ROUND(E78*F78,2)</f>
        <v>0</v>
      </c>
      <c r="H78" s="156"/>
      <c r="I78" s="156">
        <f>ROUND(E78*H78,2)</f>
        <v>0</v>
      </c>
      <c r="J78" s="156"/>
      <c r="K78" s="156">
        <f>ROUND(E78*J78,2)</f>
        <v>0</v>
      </c>
      <c r="L78" s="156">
        <v>21</v>
      </c>
      <c r="M78" s="156">
        <f>G78*(1+L78/100)</f>
        <v>0</v>
      </c>
      <c r="N78" s="147">
        <v>0</v>
      </c>
      <c r="O78" s="147">
        <f>ROUND(E78*N78,5)</f>
        <v>0</v>
      </c>
      <c r="P78" s="147">
        <v>0</v>
      </c>
      <c r="Q78" s="147">
        <f>ROUND(E78*P78,5)</f>
        <v>0</v>
      </c>
      <c r="R78" s="147"/>
      <c r="S78" s="147"/>
      <c r="T78" s="148">
        <v>1E-3</v>
      </c>
      <c r="U78" s="147">
        <f>ROUND(E78*T78,2)</f>
        <v>7.85</v>
      </c>
      <c r="V78" s="139"/>
      <c r="W78" s="139"/>
      <c r="X78" s="139"/>
      <c r="Y78" s="139"/>
      <c r="Z78" s="139"/>
      <c r="AA78" s="139"/>
      <c r="AB78" s="139"/>
      <c r="AC78" s="139"/>
      <c r="AD78" s="139"/>
      <c r="AE78" s="139" t="s">
        <v>97</v>
      </c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outlineLevel="1" x14ac:dyDescent="0.2">
      <c r="A79" s="140"/>
      <c r="B79" s="140"/>
      <c r="C79" s="178" t="s">
        <v>170</v>
      </c>
      <c r="D79" s="149"/>
      <c r="E79" s="153">
        <v>7848</v>
      </c>
      <c r="F79" s="156"/>
      <c r="G79" s="156"/>
      <c r="H79" s="156"/>
      <c r="I79" s="156"/>
      <c r="J79" s="156"/>
      <c r="K79" s="156"/>
      <c r="L79" s="156"/>
      <c r="M79" s="156"/>
      <c r="N79" s="147"/>
      <c r="O79" s="147"/>
      <c r="P79" s="147"/>
      <c r="Q79" s="147"/>
      <c r="R79" s="147"/>
      <c r="S79" s="147"/>
      <c r="T79" s="148"/>
      <c r="U79" s="147"/>
      <c r="V79" s="139"/>
      <c r="W79" s="139"/>
      <c r="X79" s="139"/>
      <c r="Y79" s="139"/>
      <c r="Z79" s="139"/>
      <c r="AA79" s="139"/>
      <c r="AB79" s="139"/>
      <c r="AC79" s="139"/>
      <c r="AD79" s="139"/>
      <c r="AE79" s="139" t="s">
        <v>99</v>
      </c>
      <c r="AF79" s="139">
        <v>0</v>
      </c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outlineLevel="1" x14ac:dyDescent="0.2">
      <c r="A80" s="140">
        <v>31</v>
      </c>
      <c r="B80" s="140" t="s">
        <v>192</v>
      </c>
      <c r="C80" s="177" t="s">
        <v>193</v>
      </c>
      <c r="D80" s="147" t="s">
        <v>96</v>
      </c>
      <c r="E80" s="152">
        <v>7848</v>
      </c>
      <c r="F80" s="155">
        <f>H80+J80</f>
        <v>0</v>
      </c>
      <c r="G80" s="156">
        <f>ROUND(E80*F80,2)</f>
        <v>0</v>
      </c>
      <c r="H80" s="156"/>
      <c r="I80" s="156">
        <f>ROUND(E80*H80,2)</f>
        <v>0</v>
      </c>
      <c r="J80" s="156"/>
      <c r="K80" s="156">
        <f>ROUND(E80*J80,2)</f>
        <v>0</v>
      </c>
      <c r="L80" s="156">
        <v>21</v>
      </c>
      <c r="M80" s="156">
        <f>G80*(1+L80/100)</f>
        <v>0</v>
      </c>
      <c r="N80" s="147">
        <v>0</v>
      </c>
      <c r="O80" s="147">
        <f>ROUND(E80*N80,5)</f>
        <v>0</v>
      </c>
      <c r="P80" s="147">
        <v>0</v>
      </c>
      <c r="Q80" s="147">
        <f>ROUND(E80*P80,5)</f>
        <v>0</v>
      </c>
      <c r="R80" s="147"/>
      <c r="S80" s="147"/>
      <c r="T80" s="148">
        <v>1.4999999999999999E-2</v>
      </c>
      <c r="U80" s="147">
        <f>ROUND(E80*T80,2)</f>
        <v>117.72</v>
      </c>
      <c r="V80" s="139"/>
      <c r="W80" s="139"/>
      <c r="X80" s="139"/>
      <c r="Y80" s="139"/>
      <c r="Z80" s="139"/>
      <c r="AA80" s="139"/>
      <c r="AB80" s="139"/>
      <c r="AC80" s="139"/>
      <c r="AD80" s="139"/>
      <c r="AE80" s="139" t="s">
        <v>97</v>
      </c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1" x14ac:dyDescent="0.2">
      <c r="A81" s="140"/>
      <c r="B81" s="140"/>
      <c r="C81" s="178" t="s">
        <v>170</v>
      </c>
      <c r="D81" s="149"/>
      <c r="E81" s="153">
        <v>7848</v>
      </c>
      <c r="F81" s="156"/>
      <c r="G81" s="156"/>
      <c r="H81" s="156"/>
      <c r="I81" s="156"/>
      <c r="J81" s="156"/>
      <c r="K81" s="156"/>
      <c r="L81" s="156"/>
      <c r="M81" s="156"/>
      <c r="N81" s="147"/>
      <c r="O81" s="147"/>
      <c r="P81" s="147"/>
      <c r="Q81" s="147"/>
      <c r="R81" s="147"/>
      <c r="S81" s="147"/>
      <c r="T81" s="148"/>
      <c r="U81" s="147"/>
      <c r="V81" s="139"/>
      <c r="W81" s="139"/>
      <c r="X81" s="139"/>
      <c r="Y81" s="139"/>
      <c r="Z81" s="139"/>
      <c r="AA81" s="139"/>
      <c r="AB81" s="139"/>
      <c r="AC81" s="139"/>
      <c r="AD81" s="139"/>
      <c r="AE81" s="139" t="s">
        <v>99</v>
      </c>
      <c r="AF81" s="139">
        <v>0</v>
      </c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1" x14ac:dyDescent="0.2">
      <c r="A82" s="140">
        <v>32</v>
      </c>
      <c r="B82" s="140" t="s">
        <v>194</v>
      </c>
      <c r="C82" s="177" t="s">
        <v>195</v>
      </c>
      <c r="D82" s="147" t="s">
        <v>96</v>
      </c>
      <c r="E82" s="152">
        <v>7848</v>
      </c>
      <c r="F82" s="155">
        <f>H82+J82</f>
        <v>0</v>
      </c>
      <c r="G82" s="156">
        <f>ROUND(E82*F82,2)</f>
        <v>0</v>
      </c>
      <c r="H82" s="156"/>
      <c r="I82" s="156">
        <f>ROUND(E82*H82,2)</f>
        <v>0</v>
      </c>
      <c r="J82" s="156"/>
      <c r="K82" s="156">
        <f>ROUND(E82*J82,2)</f>
        <v>0</v>
      </c>
      <c r="L82" s="156">
        <v>21</v>
      </c>
      <c r="M82" s="156">
        <f>G82*(1+L82/100)</f>
        <v>0</v>
      </c>
      <c r="N82" s="147">
        <v>0</v>
      </c>
      <c r="O82" s="147">
        <f>ROUND(E82*N82,5)</f>
        <v>0</v>
      </c>
      <c r="P82" s="147">
        <v>0</v>
      </c>
      <c r="Q82" s="147">
        <f>ROUND(E82*P82,5)</f>
        <v>0</v>
      </c>
      <c r="R82" s="147"/>
      <c r="S82" s="147"/>
      <c r="T82" s="148">
        <v>1E-3</v>
      </c>
      <c r="U82" s="147">
        <f>ROUND(E82*T82,2)</f>
        <v>7.85</v>
      </c>
      <c r="V82" s="139"/>
      <c r="W82" s="139"/>
      <c r="X82" s="139"/>
      <c r="Y82" s="139"/>
      <c r="Z82" s="139"/>
      <c r="AA82" s="139"/>
      <c r="AB82" s="139"/>
      <c r="AC82" s="139"/>
      <c r="AD82" s="139"/>
      <c r="AE82" s="139" t="s">
        <v>97</v>
      </c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1" x14ac:dyDescent="0.2">
      <c r="A83" s="140"/>
      <c r="B83" s="140"/>
      <c r="C83" s="178" t="s">
        <v>170</v>
      </c>
      <c r="D83" s="149"/>
      <c r="E83" s="153">
        <v>7848</v>
      </c>
      <c r="F83" s="156"/>
      <c r="G83" s="156"/>
      <c r="H83" s="156"/>
      <c r="I83" s="156"/>
      <c r="J83" s="156"/>
      <c r="K83" s="156"/>
      <c r="L83" s="156"/>
      <c r="M83" s="156"/>
      <c r="N83" s="147"/>
      <c r="O83" s="147"/>
      <c r="P83" s="147"/>
      <c r="Q83" s="147"/>
      <c r="R83" s="147"/>
      <c r="S83" s="147"/>
      <c r="T83" s="148"/>
      <c r="U83" s="147"/>
      <c r="V83" s="139"/>
      <c r="W83" s="139"/>
      <c r="X83" s="139"/>
      <c r="Y83" s="139"/>
      <c r="Z83" s="139"/>
      <c r="AA83" s="139"/>
      <c r="AB83" s="139"/>
      <c r="AC83" s="139"/>
      <c r="AD83" s="139"/>
      <c r="AE83" s="139" t="s">
        <v>99</v>
      </c>
      <c r="AF83" s="139">
        <v>0</v>
      </c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x14ac:dyDescent="0.2">
      <c r="A84" s="141" t="s">
        <v>92</v>
      </c>
      <c r="B84" s="141" t="s">
        <v>55</v>
      </c>
      <c r="C84" s="179" t="s">
        <v>56</v>
      </c>
      <c r="D84" s="150"/>
      <c r="E84" s="154"/>
      <c r="F84" s="157"/>
      <c r="G84" s="157">
        <f>SUMIF(AE85:AE110,"&lt;&gt;NOR",G85:G110)</f>
        <v>0</v>
      </c>
      <c r="H84" s="157"/>
      <c r="I84" s="157">
        <f>SUM(I85:I110)</f>
        <v>0</v>
      </c>
      <c r="J84" s="157"/>
      <c r="K84" s="157">
        <f>SUM(K85:K110)</f>
        <v>0</v>
      </c>
      <c r="L84" s="157"/>
      <c r="M84" s="157">
        <f>SUM(M85:M110)</f>
        <v>0</v>
      </c>
      <c r="N84" s="150"/>
      <c r="O84" s="150">
        <f>SUM(O85:O110)</f>
        <v>9.3905200000000004</v>
      </c>
      <c r="P84" s="150"/>
      <c r="Q84" s="150">
        <f>SUM(Q85:Q110)</f>
        <v>0</v>
      </c>
      <c r="R84" s="150"/>
      <c r="S84" s="150"/>
      <c r="T84" s="151"/>
      <c r="U84" s="150">
        <f>SUM(U85:U110)</f>
        <v>37.81</v>
      </c>
      <c r="AE84" t="s">
        <v>93</v>
      </c>
    </row>
    <row r="85" spans="1:60" outlineLevel="1" x14ac:dyDescent="0.2">
      <c r="A85" s="140">
        <v>33</v>
      </c>
      <c r="B85" s="140" t="s">
        <v>196</v>
      </c>
      <c r="C85" s="177" t="s">
        <v>197</v>
      </c>
      <c r="D85" s="147" t="s">
        <v>102</v>
      </c>
      <c r="E85" s="152">
        <v>0.44</v>
      </c>
      <c r="F85" s="155">
        <f>H85+J85</f>
        <v>0</v>
      </c>
      <c r="G85" s="156">
        <f>ROUND(E85*F85,2)</f>
        <v>0</v>
      </c>
      <c r="H85" s="156"/>
      <c r="I85" s="156">
        <f>ROUND(E85*H85,2)</f>
        <v>0</v>
      </c>
      <c r="J85" s="156"/>
      <c r="K85" s="156">
        <f>ROUND(E85*J85,2)</f>
        <v>0</v>
      </c>
      <c r="L85" s="156">
        <v>21</v>
      </c>
      <c r="M85" s="156">
        <f>G85*(1+L85/100)</f>
        <v>0</v>
      </c>
      <c r="N85" s="147">
        <v>1.9397</v>
      </c>
      <c r="O85" s="147">
        <f>ROUND(E85*N85,5)</f>
        <v>0.85346999999999995</v>
      </c>
      <c r="P85" s="147">
        <v>0</v>
      </c>
      <c r="Q85" s="147">
        <f>ROUND(E85*P85,5)</f>
        <v>0</v>
      </c>
      <c r="R85" s="147"/>
      <c r="S85" s="147"/>
      <c r="T85" s="148">
        <v>0.96</v>
      </c>
      <c r="U85" s="147">
        <f>ROUND(E85*T85,2)</f>
        <v>0.42</v>
      </c>
      <c r="V85" s="139"/>
      <c r="W85" s="139"/>
      <c r="X85" s="139"/>
      <c r="Y85" s="139"/>
      <c r="Z85" s="139"/>
      <c r="AA85" s="139"/>
      <c r="AB85" s="139"/>
      <c r="AC85" s="139"/>
      <c r="AD85" s="139"/>
      <c r="AE85" s="139" t="s">
        <v>97</v>
      </c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1" x14ac:dyDescent="0.2">
      <c r="A86" s="140"/>
      <c r="B86" s="140"/>
      <c r="C86" s="178" t="s">
        <v>198</v>
      </c>
      <c r="D86" s="149"/>
      <c r="E86" s="153">
        <v>0.25</v>
      </c>
      <c r="F86" s="156"/>
      <c r="G86" s="156"/>
      <c r="H86" s="156"/>
      <c r="I86" s="156"/>
      <c r="J86" s="156"/>
      <c r="K86" s="156"/>
      <c r="L86" s="156"/>
      <c r="M86" s="156"/>
      <c r="N86" s="147"/>
      <c r="O86" s="147"/>
      <c r="P86" s="147"/>
      <c r="Q86" s="147"/>
      <c r="R86" s="147"/>
      <c r="S86" s="147"/>
      <c r="T86" s="148"/>
      <c r="U86" s="147"/>
      <c r="V86" s="139"/>
      <c r="W86" s="139"/>
      <c r="X86" s="139"/>
      <c r="Y86" s="139"/>
      <c r="Z86" s="139"/>
      <c r="AA86" s="139"/>
      <c r="AB86" s="139"/>
      <c r="AC86" s="139"/>
      <c r="AD86" s="139"/>
      <c r="AE86" s="139" t="s">
        <v>99</v>
      </c>
      <c r="AF86" s="139">
        <v>0</v>
      </c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1" x14ac:dyDescent="0.2">
      <c r="A87" s="140"/>
      <c r="B87" s="140"/>
      <c r="C87" s="178" t="s">
        <v>199</v>
      </c>
      <c r="D87" s="149"/>
      <c r="E87" s="153">
        <v>0.1</v>
      </c>
      <c r="F87" s="156"/>
      <c r="G87" s="156"/>
      <c r="H87" s="156"/>
      <c r="I87" s="156"/>
      <c r="J87" s="156"/>
      <c r="K87" s="156"/>
      <c r="L87" s="156"/>
      <c r="M87" s="156"/>
      <c r="N87" s="147"/>
      <c r="O87" s="147"/>
      <c r="P87" s="147"/>
      <c r="Q87" s="147"/>
      <c r="R87" s="147"/>
      <c r="S87" s="147"/>
      <c r="T87" s="148"/>
      <c r="U87" s="147"/>
      <c r="V87" s="139"/>
      <c r="W87" s="139"/>
      <c r="X87" s="139"/>
      <c r="Y87" s="139"/>
      <c r="Z87" s="139"/>
      <c r="AA87" s="139"/>
      <c r="AB87" s="139"/>
      <c r="AC87" s="139"/>
      <c r="AD87" s="139"/>
      <c r="AE87" s="139" t="s">
        <v>99</v>
      </c>
      <c r="AF87" s="139">
        <v>0</v>
      </c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1" x14ac:dyDescent="0.2">
      <c r="A88" s="140"/>
      <c r="B88" s="140"/>
      <c r="C88" s="178" t="s">
        <v>200</v>
      </c>
      <c r="D88" s="149"/>
      <c r="E88" s="153">
        <v>5.3999999999999999E-2</v>
      </c>
      <c r="F88" s="156"/>
      <c r="G88" s="156"/>
      <c r="H88" s="156"/>
      <c r="I88" s="156"/>
      <c r="J88" s="156"/>
      <c r="K88" s="156"/>
      <c r="L88" s="156"/>
      <c r="M88" s="156"/>
      <c r="N88" s="147"/>
      <c r="O88" s="147"/>
      <c r="P88" s="147"/>
      <c r="Q88" s="147"/>
      <c r="R88" s="147"/>
      <c r="S88" s="147"/>
      <c r="T88" s="148"/>
      <c r="U88" s="147"/>
      <c r="V88" s="139"/>
      <c r="W88" s="139"/>
      <c r="X88" s="139"/>
      <c r="Y88" s="139"/>
      <c r="Z88" s="139"/>
      <c r="AA88" s="139"/>
      <c r="AB88" s="139"/>
      <c r="AC88" s="139"/>
      <c r="AD88" s="139"/>
      <c r="AE88" s="139" t="s">
        <v>99</v>
      </c>
      <c r="AF88" s="139">
        <v>0</v>
      </c>
      <c r="AG88" s="139"/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outlineLevel="1" x14ac:dyDescent="0.2">
      <c r="A89" s="140"/>
      <c r="B89" s="140"/>
      <c r="C89" s="178" t="s">
        <v>201</v>
      </c>
      <c r="D89" s="149"/>
      <c r="E89" s="153">
        <v>3.5999999999999997E-2</v>
      </c>
      <c r="F89" s="156"/>
      <c r="G89" s="156"/>
      <c r="H89" s="156"/>
      <c r="I89" s="156"/>
      <c r="J89" s="156"/>
      <c r="K89" s="156"/>
      <c r="L89" s="156"/>
      <c r="M89" s="156"/>
      <c r="N89" s="147"/>
      <c r="O89" s="147"/>
      <c r="P89" s="147"/>
      <c r="Q89" s="147"/>
      <c r="R89" s="147"/>
      <c r="S89" s="147"/>
      <c r="T89" s="148"/>
      <c r="U89" s="147"/>
      <c r="V89" s="139"/>
      <c r="W89" s="139"/>
      <c r="X89" s="139"/>
      <c r="Y89" s="139"/>
      <c r="Z89" s="139"/>
      <c r="AA89" s="139"/>
      <c r="AB89" s="139"/>
      <c r="AC89" s="139"/>
      <c r="AD89" s="139"/>
      <c r="AE89" s="139" t="s">
        <v>99</v>
      </c>
      <c r="AF89" s="139">
        <v>0</v>
      </c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1" x14ac:dyDescent="0.2">
      <c r="A90" s="140">
        <v>34</v>
      </c>
      <c r="B90" s="140" t="s">
        <v>202</v>
      </c>
      <c r="C90" s="177" t="s">
        <v>203</v>
      </c>
      <c r="D90" s="147" t="s">
        <v>132</v>
      </c>
      <c r="E90" s="152">
        <v>24</v>
      </c>
      <c r="F90" s="155">
        <f>H90+J90</f>
        <v>0</v>
      </c>
      <c r="G90" s="156">
        <f>ROUND(E90*F90,2)</f>
        <v>0</v>
      </c>
      <c r="H90" s="156"/>
      <c r="I90" s="156">
        <f>ROUND(E90*H90,2)</f>
        <v>0</v>
      </c>
      <c r="J90" s="156"/>
      <c r="K90" s="156">
        <f>ROUND(E90*J90,2)</f>
        <v>0</v>
      </c>
      <c r="L90" s="156">
        <v>21</v>
      </c>
      <c r="M90" s="156">
        <f>G90*(1+L90/100)</f>
        <v>0</v>
      </c>
      <c r="N90" s="147">
        <v>5.9100000000000003E-3</v>
      </c>
      <c r="O90" s="147">
        <f>ROUND(E90*N90,5)</f>
        <v>0.14183999999999999</v>
      </c>
      <c r="P90" s="147">
        <v>0</v>
      </c>
      <c r="Q90" s="147">
        <f>ROUND(E90*P90,5)</f>
        <v>0</v>
      </c>
      <c r="R90" s="147"/>
      <c r="S90" s="147"/>
      <c r="T90" s="148">
        <v>0.81</v>
      </c>
      <c r="U90" s="147">
        <f>ROUND(E90*T90,2)</f>
        <v>19.440000000000001</v>
      </c>
      <c r="V90" s="139"/>
      <c r="W90" s="139"/>
      <c r="X90" s="139"/>
      <c r="Y90" s="139"/>
      <c r="Z90" s="139"/>
      <c r="AA90" s="139"/>
      <c r="AB90" s="139"/>
      <c r="AC90" s="139"/>
      <c r="AD90" s="139"/>
      <c r="AE90" s="139" t="s">
        <v>97</v>
      </c>
      <c r="AF90" s="139"/>
      <c r="AG90" s="139"/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1" x14ac:dyDescent="0.2">
      <c r="A91" s="140"/>
      <c r="B91" s="140"/>
      <c r="C91" s="237" t="s">
        <v>204</v>
      </c>
      <c r="D91" s="259"/>
      <c r="E91" s="259"/>
      <c r="F91" s="158"/>
      <c r="G91" s="159"/>
      <c r="H91" s="156"/>
      <c r="I91" s="156"/>
      <c r="J91" s="156"/>
      <c r="K91" s="156"/>
      <c r="L91" s="156"/>
      <c r="M91" s="156"/>
      <c r="N91" s="147"/>
      <c r="O91" s="147"/>
      <c r="P91" s="147"/>
      <c r="Q91" s="147"/>
      <c r="R91" s="147"/>
      <c r="S91" s="147"/>
      <c r="T91" s="148"/>
      <c r="U91" s="147"/>
      <c r="V91" s="139"/>
      <c r="W91" s="139"/>
      <c r="X91" s="139"/>
      <c r="Y91" s="139"/>
      <c r="Z91" s="139"/>
      <c r="AA91" s="139"/>
      <c r="AB91" s="139"/>
      <c r="AC91" s="139"/>
      <c r="AD91" s="139"/>
      <c r="AE91" s="139" t="s">
        <v>136</v>
      </c>
      <c r="AF91" s="139"/>
      <c r="AG91" s="139"/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42" t="str">
        <f>C91</f>
        <v>Např. PVC DN 100-200 mm</v>
      </c>
      <c r="BB91" s="139"/>
      <c r="BC91" s="139"/>
      <c r="BD91" s="139"/>
      <c r="BE91" s="139"/>
      <c r="BF91" s="139"/>
      <c r="BG91" s="139"/>
      <c r="BH91" s="139"/>
    </row>
    <row r="92" spans="1:60" outlineLevel="1" x14ac:dyDescent="0.2">
      <c r="A92" s="140"/>
      <c r="B92" s="140"/>
      <c r="C92" s="178" t="s">
        <v>205</v>
      </c>
      <c r="D92" s="149"/>
      <c r="E92" s="153">
        <v>10</v>
      </c>
      <c r="F92" s="156"/>
      <c r="G92" s="156"/>
      <c r="H92" s="156"/>
      <c r="I92" s="156"/>
      <c r="J92" s="156"/>
      <c r="K92" s="156"/>
      <c r="L92" s="156"/>
      <c r="M92" s="156"/>
      <c r="N92" s="147"/>
      <c r="O92" s="147"/>
      <c r="P92" s="147"/>
      <c r="Q92" s="147"/>
      <c r="R92" s="147"/>
      <c r="S92" s="147"/>
      <c r="T92" s="148"/>
      <c r="U92" s="147"/>
      <c r="V92" s="139"/>
      <c r="W92" s="139"/>
      <c r="X92" s="139"/>
      <c r="Y92" s="139"/>
      <c r="Z92" s="139"/>
      <c r="AA92" s="139"/>
      <c r="AB92" s="139"/>
      <c r="AC92" s="139"/>
      <c r="AD92" s="139"/>
      <c r="AE92" s="139" t="s">
        <v>99</v>
      </c>
      <c r="AF92" s="139">
        <v>0</v>
      </c>
      <c r="AG92" s="139"/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1" x14ac:dyDescent="0.2">
      <c r="A93" s="140"/>
      <c r="B93" s="140"/>
      <c r="C93" s="178" t="s">
        <v>206</v>
      </c>
      <c r="D93" s="149"/>
      <c r="E93" s="153">
        <v>4</v>
      </c>
      <c r="F93" s="156"/>
      <c r="G93" s="156"/>
      <c r="H93" s="156"/>
      <c r="I93" s="156"/>
      <c r="J93" s="156"/>
      <c r="K93" s="156"/>
      <c r="L93" s="156"/>
      <c r="M93" s="156"/>
      <c r="N93" s="147"/>
      <c r="O93" s="147"/>
      <c r="P93" s="147"/>
      <c r="Q93" s="147"/>
      <c r="R93" s="147"/>
      <c r="S93" s="147"/>
      <c r="T93" s="148"/>
      <c r="U93" s="147"/>
      <c r="V93" s="139"/>
      <c r="W93" s="139"/>
      <c r="X93" s="139"/>
      <c r="Y93" s="139"/>
      <c r="Z93" s="139"/>
      <c r="AA93" s="139"/>
      <c r="AB93" s="139"/>
      <c r="AC93" s="139"/>
      <c r="AD93" s="139"/>
      <c r="AE93" s="139" t="s">
        <v>99</v>
      </c>
      <c r="AF93" s="139">
        <v>0</v>
      </c>
      <c r="AG93" s="139"/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1" x14ac:dyDescent="0.2">
      <c r="A94" s="140"/>
      <c r="B94" s="140"/>
      <c r="C94" s="178" t="s">
        <v>207</v>
      </c>
      <c r="D94" s="149"/>
      <c r="E94" s="153">
        <v>6</v>
      </c>
      <c r="F94" s="156"/>
      <c r="G94" s="156"/>
      <c r="H94" s="156"/>
      <c r="I94" s="156"/>
      <c r="J94" s="156"/>
      <c r="K94" s="156"/>
      <c r="L94" s="156"/>
      <c r="M94" s="156"/>
      <c r="N94" s="147"/>
      <c r="O94" s="147"/>
      <c r="P94" s="147"/>
      <c r="Q94" s="147"/>
      <c r="R94" s="147"/>
      <c r="S94" s="147"/>
      <c r="T94" s="148"/>
      <c r="U94" s="147"/>
      <c r="V94" s="139"/>
      <c r="W94" s="139"/>
      <c r="X94" s="139"/>
      <c r="Y94" s="139"/>
      <c r="Z94" s="139"/>
      <c r="AA94" s="139"/>
      <c r="AB94" s="139"/>
      <c r="AC94" s="139"/>
      <c r="AD94" s="139"/>
      <c r="AE94" s="139" t="s">
        <v>99</v>
      </c>
      <c r="AF94" s="139">
        <v>0</v>
      </c>
      <c r="AG94" s="139"/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1" x14ac:dyDescent="0.2">
      <c r="A95" s="140"/>
      <c r="B95" s="140"/>
      <c r="C95" s="178" t="s">
        <v>208</v>
      </c>
      <c r="D95" s="149"/>
      <c r="E95" s="153">
        <v>4</v>
      </c>
      <c r="F95" s="156"/>
      <c r="G95" s="156"/>
      <c r="H95" s="156"/>
      <c r="I95" s="156"/>
      <c r="J95" s="156"/>
      <c r="K95" s="156"/>
      <c r="L95" s="156"/>
      <c r="M95" s="156"/>
      <c r="N95" s="147"/>
      <c r="O95" s="147"/>
      <c r="P95" s="147"/>
      <c r="Q95" s="147"/>
      <c r="R95" s="147"/>
      <c r="S95" s="147"/>
      <c r="T95" s="148"/>
      <c r="U95" s="147"/>
      <c r="V95" s="139"/>
      <c r="W95" s="139"/>
      <c r="X95" s="139"/>
      <c r="Y95" s="139"/>
      <c r="Z95" s="139"/>
      <c r="AA95" s="139"/>
      <c r="AB95" s="139"/>
      <c r="AC95" s="139"/>
      <c r="AD95" s="139"/>
      <c r="AE95" s="139" t="s">
        <v>99</v>
      </c>
      <c r="AF95" s="139">
        <v>0</v>
      </c>
      <c r="AG95" s="139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1" x14ac:dyDescent="0.2">
      <c r="A96" s="140">
        <v>35</v>
      </c>
      <c r="B96" s="140" t="s">
        <v>209</v>
      </c>
      <c r="C96" s="177" t="s">
        <v>210</v>
      </c>
      <c r="D96" s="147" t="s">
        <v>102</v>
      </c>
      <c r="E96" s="152">
        <v>3.1383000000000001</v>
      </c>
      <c r="F96" s="155">
        <f>H96+J96</f>
        <v>0</v>
      </c>
      <c r="G96" s="156">
        <f>ROUND(E96*F96,2)</f>
        <v>0</v>
      </c>
      <c r="H96" s="156"/>
      <c r="I96" s="156">
        <f>ROUND(E96*H96,2)</f>
        <v>0</v>
      </c>
      <c r="J96" s="156"/>
      <c r="K96" s="156">
        <f>ROUND(E96*J96,2)</f>
        <v>0</v>
      </c>
      <c r="L96" s="156">
        <v>21</v>
      </c>
      <c r="M96" s="156">
        <f>G96*(1+L96/100)</f>
        <v>0</v>
      </c>
      <c r="N96" s="147">
        <v>2.5249999999999999</v>
      </c>
      <c r="O96" s="147">
        <f>ROUND(E96*N96,5)</f>
        <v>7.9242100000000004</v>
      </c>
      <c r="P96" s="147">
        <v>0</v>
      </c>
      <c r="Q96" s="147">
        <f>ROUND(E96*P96,5)</f>
        <v>0</v>
      </c>
      <c r="R96" s="147"/>
      <c r="S96" s="147"/>
      <c r="T96" s="148">
        <v>0.48</v>
      </c>
      <c r="U96" s="147">
        <f>ROUND(E96*T96,2)</f>
        <v>1.51</v>
      </c>
      <c r="V96" s="139"/>
      <c r="W96" s="139"/>
      <c r="X96" s="139"/>
      <c r="Y96" s="139"/>
      <c r="Z96" s="139"/>
      <c r="AA96" s="139"/>
      <c r="AB96" s="139"/>
      <c r="AC96" s="139"/>
      <c r="AD96" s="139"/>
      <c r="AE96" s="139" t="s">
        <v>97</v>
      </c>
      <c r="AF96" s="139"/>
      <c r="AG96" s="139"/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1" x14ac:dyDescent="0.2">
      <c r="A97" s="140"/>
      <c r="B97" s="140"/>
      <c r="C97" s="178" t="s">
        <v>211</v>
      </c>
      <c r="D97" s="149"/>
      <c r="E97" s="153">
        <v>1.7875000000000001</v>
      </c>
      <c r="F97" s="156"/>
      <c r="G97" s="156"/>
      <c r="H97" s="156"/>
      <c r="I97" s="156"/>
      <c r="J97" s="156"/>
      <c r="K97" s="156"/>
      <c r="L97" s="156"/>
      <c r="M97" s="156"/>
      <c r="N97" s="147"/>
      <c r="O97" s="147"/>
      <c r="P97" s="147"/>
      <c r="Q97" s="147"/>
      <c r="R97" s="147"/>
      <c r="S97" s="147"/>
      <c r="T97" s="148"/>
      <c r="U97" s="147"/>
      <c r="V97" s="139"/>
      <c r="W97" s="139"/>
      <c r="X97" s="139"/>
      <c r="Y97" s="139"/>
      <c r="Z97" s="139"/>
      <c r="AA97" s="139"/>
      <c r="AB97" s="139"/>
      <c r="AC97" s="139"/>
      <c r="AD97" s="139"/>
      <c r="AE97" s="139" t="s">
        <v>99</v>
      </c>
      <c r="AF97" s="139">
        <v>0</v>
      </c>
      <c r="AG97" s="139"/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1" x14ac:dyDescent="0.2">
      <c r="A98" s="140"/>
      <c r="B98" s="140"/>
      <c r="C98" s="178" t="s">
        <v>212</v>
      </c>
      <c r="D98" s="149"/>
      <c r="E98" s="153">
        <v>0.93500000000000005</v>
      </c>
      <c r="F98" s="156"/>
      <c r="G98" s="156"/>
      <c r="H98" s="156"/>
      <c r="I98" s="156"/>
      <c r="J98" s="156"/>
      <c r="K98" s="156"/>
      <c r="L98" s="156"/>
      <c r="M98" s="156"/>
      <c r="N98" s="147"/>
      <c r="O98" s="147"/>
      <c r="P98" s="147"/>
      <c r="Q98" s="147"/>
      <c r="R98" s="147"/>
      <c r="S98" s="147"/>
      <c r="T98" s="148"/>
      <c r="U98" s="147"/>
      <c r="V98" s="139"/>
      <c r="W98" s="139"/>
      <c r="X98" s="139"/>
      <c r="Y98" s="139"/>
      <c r="Z98" s="139"/>
      <c r="AA98" s="139"/>
      <c r="AB98" s="139"/>
      <c r="AC98" s="139"/>
      <c r="AD98" s="139"/>
      <c r="AE98" s="139" t="s">
        <v>99</v>
      </c>
      <c r="AF98" s="139">
        <v>0</v>
      </c>
      <c r="AG98" s="139"/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1" x14ac:dyDescent="0.2">
      <c r="A99" s="140"/>
      <c r="B99" s="140"/>
      <c r="C99" s="178" t="s">
        <v>213</v>
      </c>
      <c r="D99" s="149"/>
      <c r="E99" s="153">
        <v>0.29699999999999999</v>
      </c>
      <c r="F99" s="156"/>
      <c r="G99" s="156"/>
      <c r="H99" s="156"/>
      <c r="I99" s="156"/>
      <c r="J99" s="156"/>
      <c r="K99" s="156"/>
      <c r="L99" s="156"/>
      <c r="M99" s="156"/>
      <c r="N99" s="147"/>
      <c r="O99" s="147"/>
      <c r="P99" s="147"/>
      <c r="Q99" s="147"/>
      <c r="R99" s="147"/>
      <c r="S99" s="147"/>
      <c r="T99" s="148"/>
      <c r="U99" s="147"/>
      <c r="V99" s="139"/>
      <c r="W99" s="139"/>
      <c r="X99" s="139"/>
      <c r="Y99" s="139"/>
      <c r="Z99" s="139"/>
      <c r="AA99" s="139"/>
      <c r="AB99" s="139"/>
      <c r="AC99" s="139"/>
      <c r="AD99" s="139"/>
      <c r="AE99" s="139" t="s">
        <v>99</v>
      </c>
      <c r="AF99" s="139">
        <v>0</v>
      </c>
      <c r="AG99" s="139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1" x14ac:dyDescent="0.2">
      <c r="A100" s="140"/>
      <c r="B100" s="140"/>
      <c r="C100" s="178" t="s">
        <v>214</v>
      </c>
      <c r="D100" s="149"/>
      <c r="E100" s="153">
        <v>0.1188</v>
      </c>
      <c r="F100" s="156"/>
      <c r="G100" s="156"/>
      <c r="H100" s="156"/>
      <c r="I100" s="156"/>
      <c r="J100" s="156"/>
      <c r="K100" s="156"/>
      <c r="L100" s="156"/>
      <c r="M100" s="156"/>
      <c r="N100" s="147"/>
      <c r="O100" s="147"/>
      <c r="P100" s="147"/>
      <c r="Q100" s="147"/>
      <c r="R100" s="147"/>
      <c r="S100" s="147"/>
      <c r="T100" s="148"/>
      <c r="U100" s="147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 t="s">
        <v>99</v>
      </c>
      <c r="AF100" s="139">
        <v>0</v>
      </c>
      <c r="AG100" s="139"/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1" x14ac:dyDescent="0.2">
      <c r="A101" s="140">
        <v>36</v>
      </c>
      <c r="B101" s="140" t="s">
        <v>215</v>
      </c>
      <c r="C101" s="177" t="s">
        <v>216</v>
      </c>
      <c r="D101" s="147" t="s">
        <v>96</v>
      </c>
      <c r="E101" s="152">
        <v>12</v>
      </c>
      <c r="F101" s="155">
        <f>H101+J101</f>
        <v>0</v>
      </c>
      <c r="G101" s="156">
        <f>ROUND(E101*F101,2)</f>
        <v>0</v>
      </c>
      <c r="H101" s="156"/>
      <c r="I101" s="156">
        <f>ROUND(E101*H101,2)</f>
        <v>0</v>
      </c>
      <c r="J101" s="156"/>
      <c r="K101" s="156">
        <f>ROUND(E101*J101,2)</f>
        <v>0</v>
      </c>
      <c r="L101" s="156">
        <v>21</v>
      </c>
      <c r="M101" s="156">
        <f>G101*(1+L101/100)</f>
        <v>0</v>
      </c>
      <c r="N101" s="147">
        <v>3.925E-2</v>
      </c>
      <c r="O101" s="147">
        <f>ROUND(E101*N101,5)</f>
        <v>0.47099999999999997</v>
      </c>
      <c r="P101" s="147">
        <v>0</v>
      </c>
      <c r="Q101" s="147">
        <f>ROUND(E101*P101,5)</f>
        <v>0</v>
      </c>
      <c r="R101" s="147"/>
      <c r="S101" s="147"/>
      <c r="T101" s="148">
        <v>1.05</v>
      </c>
      <c r="U101" s="147">
        <f>ROUND(E101*T101,2)</f>
        <v>12.6</v>
      </c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 t="s">
        <v>97</v>
      </c>
      <c r="AF101" s="139"/>
      <c r="AG101" s="139"/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1" x14ac:dyDescent="0.2">
      <c r="A102" s="140"/>
      <c r="B102" s="140"/>
      <c r="C102" s="178" t="s">
        <v>217</v>
      </c>
      <c r="D102" s="149"/>
      <c r="E102" s="153">
        <v>6</v>
      </c>
      <c r="F102" s="156"/>
      <c r="G102" s="156"/>
      <c r="H102" s="156"/>
      <c r="I102" s="156"/>
      <c r="J102" s="156"/>
      <c r="K102" s="156"/>
      <c r="L102" s="156"/>
      <c r="M102" s="156"/>
      <c r="N102" s="147"/>
      <c r="O102" s="147"/>
      <c r="P102" s="147"/>
      <c r="Q102" s="147"/>
      <c r="R102" s="147"/>
      <c r="S102" s="147"/>
      <c r="T102" s="148"/>
      <c r="U102" s="147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 t="s">
        <v>99</v>
      </c>
      <c r="AF102" s="139">
        <v>0</v>
      </c>
      <c r="AG102" s="139"/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1" x14ac:dyDescent="0.2">
      <c r="A103" s="140"/>
      <c r="B103" s="140"/>
      <c r="C103" s="178" t="s">
        <v>218</v>
      </c>
      <c r="D103" s="149"/>
      <c r="E103" s="153">
        <v>2.4</v>
      </c>
      <c r="F103" s="156"/>
      <c r="G103" s="156"/>
      <c r="H103" s="156"/>
      <c r="I103" s="156"/>
      <c r="J103" s="156"/>
      <c r="K103" s="156"/>
      <c r="L103" s="156"/>
      <c r="M103" s="156"/>
      <c r="N103" s="147"/>
      <c r="O103" s="147"/>
      <c r="P103" s="147"/>
      <c r="Q103" s="147"/>
      <c r="R103" s="147"/>
      <c r="S103" s="147"/>
      <c r="T103" s="148"/>
      <c r="U103" s="147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 t="s">
        <v>99</v>
      </c>
      <c r="AF103" s="139">
        <v>0</v>
      </c>
      <c r="AG103" s="139"/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outlineLevel="1" x14ac:dyDescent="0.2">
      <c r="A104" s="140"/>
      <c r="B104" s="140"/>
      <c r="C104" s="178" t="s">
        <v>219</v>
      </c>
      <c r="D104" s="149"/>
      <c r="E104" s="153">
        <v>2.16</v>
      </c>
      <c r="F104" s="156"/>
      <c r="G104" s="156"/>
      <c r="H104" s="156"/>
      <c r="I104" s="156"/>
      <c r="J104" s="156"/>
      <c r="K104" s="156"/>
      <c r="L104" s="156"/>
      <c r="M104" s="156"/>
      <c r="N104" s="147"/>
      <c r="O104" s="147"/>
      <c r="P104" s="147"/>
      <c r="Q104" s="147"/>
      <c r="R104" s="147"/>
      <c r="S104" s="147"/>
      <c r="T104" s="148"/>
      <c r="U104" s="147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 t="s">
        <v>99</v>
      </c>
      <c r="AF104" s="139">
        <v>0</v>
      </c>
      <c r="AG104" s="139"/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1" x14ac:dyDescent="0.2">
      <c r="A105" s="140"/>
      <c r="B105" s="140"/>
      <c r="C105" s="178" t="s">
        <v>220</v>
      </c>
      <c r="D105" s="149"/>
      <c r="E105" s="153">
        <v>1.44</v>
      </c>
      <c r="F105" s="156"/>
      <c r="G105" s="156"/>
      <c r="H105" s="156"/>
      <c r="I105" s="156"/>
      <c r="J105" s="156"/>
      <c r="K105" s="156"/>
      <c r="L105" s="156"/>
      <c r="M105" s="156"/>
      <c r="N105" s="147"/>
      <c r="O105" s="147"/>
      <c r="P105" s="147"/>
      <c r="Q105" s="147"/>
      <c r="R105" s="147"/>
      <c r="S105" s="147"/>
      <c r="T105" s="148"/>
      <c r="U105" s="147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 t="s">
        <v>99</v>
      </c>
      <c r="AF105" s="139">
        <v>0</v>
      </c>
      <c r="AG105" s="139"/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1" x14ac:dyDescent="0.2">
      <c r="A106" s="140">
        <v>37</v>
      </c>
      <c r="B106" s="140" t="s">
        <v>221</v>
      </c>
      <c r="C106" s="177" t="s">
        <v>222</v>
      </c>
      <c r="D106" s="147" t="s">
        <v>96</v>
      </c>
      <c r="E106" s="152">
        <v>12</v>
      </c>
      <c r="F106" s="155">
        <f>H106+J106</f>
        <v>0</v>
      </c>
      <c r="G106" s="156">
        <f>ROUND(E106*F106,2)</f>
        <v>0</v>
      </c>
      <c r="H106" s="156"/>
      <c r="I106" s="156">
        <f>ROUND(E106*H106,2)</f>
        <v>0</v>
      </c>
      <c r="J106" s="156"/>
      <c r="K106" s="156">
        <f>ROUND(E106*J106,2)</f>
        <v>0</v>
      </c>
      <c r="L106" s="156">
        <v>21</v>
      </c>
      <c r="M106" s="156">
        <f>G106*(1+L106/100)</f>
        <v>0</v>
      </c>
      <c r="N106" s="147">
        <v>0</v>
      </c>
      <c r="O106" s="147">
        <f>ROUND(E106*N106,5)</f>
        <v>0</v>
      </c>
      <c r="P106" s="147">
        <v>0</v>
      </c>
      <c r="Q106" s="147">
        <f>ROUND(E106*P106,5)</f>
        <v>0</v>
      </c>
      <c r="R106" s="147"/>
      <c r="S106" s="147"/>
      <c r="T106" s="148">
        <v>0.32</v>
      </c>
      <c r="U106" s="147">
        <f>ROUND(E106*T106,2)</f>
        <v>3.84</v>
      </c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 t="s">
        <v>97</v>
      </c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1" x14ac:dyDescent="0.2">
      <c r="A107" s="140"/>
      <c r="B107" s="140"/>
      <c r="C107" s="178" t="s">
        <v>217</v>
      </c>
      <c r="D107" s="149"/>
      <c r="E107" s="153">
        <v>6</v>
      </c>
      <c r="F107" s="156"/>
      <c r="G107" s="156"/>
      <c r="H107" s="156"/>
      <c r="I107" s="156"/>
      <c r="J107" s="156"/>
      <c r="K107" s="156"/>
      <c r="L107" s="156"/>
      <c r="M107" s="156"/>
      <c r="N107" s="147"/>
      <c r="O107" s="147"/>
      <c r="P107" s="147"/>
      <c r="Q107" s="147"/>
      <c r="R107" s="147"/>
      <c r="S107" s="147"/>
      <c r="T107" s="148"/>
      <c r="U107" s="147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 t="s">
        <v>99</v>
      </c>
      <c r="AF107" s="139">
        <v>0</v>
      </c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1" x14ac:dyDescent="0.2">
      <c r="A108" s="140"/>
      <c r="B108" s="140"/>
      <c r="C108" s="178" t="s">
        <v>218</v>
      </c>
      <c r="D108" s="149"/>
      <c r="E108" s="153">
        <v>2.4</v>
      </c>
      <c r="F108" s="156"/>
      <c r="G108" s="156"/>
      <c r="H108" s="156"/>
      <c r="I108" s="156"/>
      <c r="J108" s="156"/>
      <c r="K108" s="156"/>
      <c r="L108" s="156"/>
      <c r="M108" s="156"/>
      <c r="N108" s="147"/>
      <c r="O108" s="147"/>
      <c r="P108" s="147"/>
      <c r="Q108" s="147"/>
      <c r="R108" s="147"/>
      <c r="S108" s="147"/>
      <c r="T108" s="148"/>
      <c r="U108" s="147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 t="s">
        <v>99</v>
      </c>
      <c r="AF108" s="139">
        <v>0</v>
      </c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1" x14ac:dyDescent="0.2">
      <c r="A109" s="140"/>
      <c r="B109" s="140"/>
      <c r="C109" s="178" t="s">
        <v>219</v>
      </c>
      <c r="D109" s="149"/>
      <c r="E109" s="153">
        <v>2.16</v>
      </c>
      <c r="F109" s="156"/>
      <c r="G109" s="156"/>
      <c r="H109" s="156"/>
      <c r="I109" s="156"/>
      <c r="J109" s="156"/>
      <c r="K109" s="156"/>
      <c r="L109" s="156"/>
      <c r="M109" s="156"/>
      <c r="N109" s="147"/>
      <c r="O109" s="147"/>
      <c r="P109" s="147"/>
      <c r="Q109" s="147"/>
      <c r="R109" s="147"/>
      <c r="S109" s="147"/>
      <c r="T109" s="148"/>
      <c r="U109" s="147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 t="s">
        <v>99</v>
      </c>
      <c r="AF109" s="139">
        <v>0</v>
      </c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1" x14ac:dyDescent="0.2">
      <c r="A110" s="140"/>
      <c r="B110" s="140"/>
      <c r="C110" s="178" t="s">
        <v>220</v>
      </c>
      <c r="D110" s="149"/>
      <c r="E110" s="153">
        <v>1.44</v>
      </c>
      <c r="F110" s="156"/>
      <c r="G110" s="156"/>
      <c r="H110" s="156"/>
      <c r="I110" s="156"/>
      <c r="J110" s="156"/>
      <c r="K110" s="156"/>
      <c r="L110" s="156"/>
      <c r="M110" s="156"/>
      <c r="N110" s="147"/>
      <c r="O110" s="147"/>
      <c r="P110" s="147"/>
      <c r="Q110" s="147"/>
      <c r="R110" s="147"/>
      <c r="S110" s="147"/>
      <c r="T110" s="148"/>
      <c r="U110" s="147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 t="s">
        <v>99</v>
      </c>
      <c r="AF110" s="139">
        <v>0</v>
      </c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x14ac:dyDescent="0.2">
      <c r="A111" s="141" t="s">
        <v>92</v>
      </c>
      <c r="B111" s="141" t="s">
        <v>57</v>
      </c>
      <c r="C111" s="179" t="s">
        <v>58</v>
      </c>
      <c r="D111" s="150"/>
      <c r="E111" s="154"/>
      <c r="F111" s="157"/>
      <c r="G111" s="157">
        <f>SUMIF(AE112:AE116,"&lt;&gt;NOR",G112:G116)</f>
        <v>0</v>
      </c>
      <c r="H111" s="157"/>
      <c r="I111" s="157">
        <f>SUM(I112:I116)</f>
        <v>0</v>
      </c>
      <c r="J111" s="157"/>
      <c r="K111" s="157">
        <f>SUM(K112:K116)</f>
        <v>0</v>
      </c>
      <c r="L111" s="157"/>
      <c r="M111" s="157">
        <f>SUM(M112:M116)</f>
        <v>0</v>
      </c>
      <c r="N111" s="150"/>
      <c r="O111" s="150">
        <f>SUM(O112:O116)</f>
        <v>2382.73128</v>
      </c>
      <c r="P111" s="150"/>
      <c r="Q111" s="150">
        <f>SUM(Q112:Q116)</f>
        <v>0</v>
      </c>
      <c r="R111" s="150"/>
      <c r="S111" s="150"/>
      <c r="T111" s="151"/>
      <c r="U111" s="150">
        <f>SUM(U112:U116)</f>
        <v>9731.52</v>
      </c>
      <c r="AE111" t="s">
        <v>93</v>
      </c>
    </row>
    <row r="112" spans="1:60" ht="22.5" outlineLevel="1" x14ac:dyDescent="0.2">
      <c r="A112" s="140">
        <v>38</v>
      </c>
      <c r="B112" s="140" t="s">
        <v>223</v>
      </c>
      <c r="C112" s="177" t="s">
        <v>224</v>
      </c>
      <c r="D112" s="147" t="s">
        <v>96</v>
      </c>
      <c r="E112" s="152">
        <v>7848</v>
      </c>
      <c r="F112" s="155">
        <f>H112+J112</f>
        <v>0</v>
      </c>
      <c r="G112" s="156">
        <f>ROUND(E112*F112,2)</f>
        <v>0</v>
      </c>
      <c r="H112" s="156"/>
      <c r="I112" s="156">
        <f>ROUND(E112*H112,2)</f>
        <v>0</v>
      </c>
      <c r="J112" s="156"/>
      <c r="K112" s="156">
        <f>ROUND(E112*J112,2)</f>
        <v>0</v>
      </c>
      <c r="L112" s="156">
        <v>21</v>
      </c>
      <c r="M112" s="156">
        <f>G112*(1+L112/100)</f>
        <v>0</v>
      </c>
      <c r="N112" s="147">
        <v>0.30360999999999999</v>
      </c>
      <c r="O112" s="147">
        <f>ROUND(E112*N112,5)</f>
        <v>2382.73128</v>
      </c>
      <c r="P112" s="147">
        <v>0</v>
      </c>
      <c r="Q112" s="147">
        <f>ROUND(E112*P112,5)</f>
        <v>0</v>
      </c>
      <c r="R112" s="147"/>
      <c r="S112" s="147"/>
      <c r="T112" s="148">
        <v>1.24</v>
      </c>
      <c r="U112" s="147">
        <f>ROUND(E112*T112,2)</f>
        <v>9731.52</v>
      </c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 t="s">
        <v>97</v>
      </c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1" x14ac:dyDescent="0.2">
      <c r="A113" s="140"/>
      <c r="B113" s="140"/>
      <c r="C113" s="237" t="s">
        <v>169</v>
      </c>
      <c r="D113" s="259"/>
      <c r="E113" s="259"/>
      <c r="F113" s="158"/>
      <c r="G113" s="159"/>
      <c r="H113" s="156"/>
      <c r="I113" s="156"/>
      <c r="J113" s="156"/>
      <c r="K113" s="156"/>
      <c r="L113" s="156"/>
      <c r="M113" s="156"/>
      <c r="N113" s="147"/>
      <c r="O113" s="147"/>
      <c r="P113" s="147"/>
      <c r="Q113" s="147"/>
      <c r="R113" s="147"/>
      <c r="S113" s="147"/>
      <c r="T113" s="148"/>
      <c r="U113" s="147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 t="s">
        <v>136</v>
      </c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42" t="str">
        <f>C113</f>
        <v>Podrobnější popis viz. technická zpráva.</v>
      </c>
      <c r="BB113" s="139"/>
      <c r="BC113" s="139"/>
      <c r="BD113" s="139"/>
      <c r="BE113" s="139"/>
      <c r="BF113" s="139"/>
      <c r="BG113" s="139"/>
      <c r="BH113" s="139"/>
    </row>
    <row r="114" spans="1:60" outlineLevel="1" x14ac:dyDescent="0.2">
      <c r="A114" s="140"/>
      <c r="B114" s="140"/>
      <c r="C114" s="178" t="s">
        <v>170</v>
      </c>
      <c r="D114" s="149"/>
      <c r="E114" s="153">
        <v>7848</v>
      </c>
      <c r="F114" s="156"/>
      <c r="G114" s="156"/>
      <c r="H114" s="156"/>
      <c r="I114" s="156"/>
      <c r="J114" s="156"/>
      <c r="K114" s="156"/>
      <c r="L114" s="156"/>
      <c r="M114" s="156"/>
      <c r="N114" s="147"/>
      <c r="O114" s="147"/>
      <c r="P114" s="147"/>
      <c r="Q114" s="147"/>
      <c r="R114" s="147"/>
      <c r="S114" s="147"/>
      <c r="T114" s="148"/>
      <c r="U114" s="147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 t="s">
        <v>99</v>
      </c>
      <c r="AF114" s="139">
        <v>0</v>
      </c>
      <c r="AG114" s="139"/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1" x14ac:dyDescent="0.2">
      <c r="A115" s="140">
        <v>39</v>
      </c>
      <c r="B115" s="140" t="s">
        <v>176</v>
      </c>
      <c r="C115" s="177" t="s">
        <v>177</v>
      </c>
      <c r="D115" s="147" t="s">
        <v>96</v>
      </c>
      <c r="E115" s="152">
        <v>7848</v>
      </c>
      <c r="F115" s="155">
        <f>H115+J115</f>
        <v>0</v>
      </c>
      <c r="G115" s="156">
        <f>ROUND(E115*F115,2)</f>
        <v>0</v>
      </c>
      <c r="H115" s="156"/>
      <c r="I115" s="156">
        <f>ROUND(E115*H115,2)</f>
        <v>0</v>
      </c>
      <c r="J115" s="156"/>
      <c r="K115" s="156">
        <f>ROUND(E115*J115,2)</f>
        <v>0</v>
      </c>
      <c r="L115" s="156">
        <v>21</v>
      </c>
      <c r="M115" s="156">
        <f>G115*(1+L115/100)</f>
        <v>0</v>
      </c>
      <c r="N115" s="147">
        <v>0</v>
      </c>
      <c r="O115" s="147">
        <f>ROUND(E115*N115,5)</f>
        <v>0</v>
      </c>
      <c r="P115" s="147">
        <v>0</v>
      </c>
      <c r="Q115" s="147">
        <f>ROUND(E115*P115,5)</f>
        <v>0</v>
      </c>
      <c r="R115" s="147"/>
      <c r="S115" s="147"/>
      <c r="T115" s="148">
        <v>0</v>
      </c>
      <c r="U115" s="147">
        <f>ROUND(E115*T115,2)</f>
        <v>0</v>
      </c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 t="s">
        <v>97</v>
      </c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1" x14ac:dyDescent="0.2">
      <c r="A116" s="140"/>
      <c r="B116" s="140"/>
      <c r="C116" s="178" t="s">
        <v>225</v>
      </c>
      <c r="D116" s="149"/>
      <c r="E116" s="153">
        <v>7848</v>
      </c>
      <c r="F116" s="156"/>
      <c r="G116" s="156"/>
      <c r="H116" s="156"/>
      <c r="I116" s="156"/>
      <c r="J116" s="156"/>
      <c r="K116" s="156"/>
      <c r="L116" s="156"/>
      <c r="M116" s="156"/>
      <c r="N116" s="147"/>
      <c r="O116" s="147"/>
      <c r="P116" s="147"/>
      <c r="Q116" s="147"/>
      <c r="R116" s="147"/>
      <c r="S116" s="147"/>
      <c r="T116" s="148"/>
      <c r="U116" s="147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 t="s">
        <v>99</v>
      </c>
      <c r="AF116" s="139">
        <v>0</v>
      </c>
      <c r="AG116" s="139"/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x14ac:dyDescent="0.2">
      <c r="A117" s="141" t="s">
        <v>92</v>
      </c>
      <c r="B117" s="141" t="s">
        <v>59</v>
      </c>
      <c r="C117" s="179" t="s">
        <v>60</v>
      </c>
      <c r="D117" s="150"/>
      <c r="E117" s="154"/>
      <c r="F117" s="157"/>
      <c r="G117" s="157">
        <f>SUMIF(AE118:AE125,"&lt;&gt;NOR",G118:G125)</f>
        <v>0</v>
      </c>
      <c r="H117" s="157"/>
      <c r="I117" s="157">
        <f>SUM(I118:I125)</f>
        <v>0</v>
      </c>
      <c r="J117" s="157"/>
      <c r="K117" s="157">
        <f>SUM(K118:K125)</f>
        <v>0</v>
      </c>
      <c r="L117" s="157"/>
      <c r="M117" s="157">
        <f>SUM(M118:M125)</f>
        <v>0</v>
      </c>
      <c r="N117" s="150"/>
      <c r="O117" s="150">
        <f>SUM(O118:O125)</f>
        <v>0</v>
      </c>
      <c r="P117" s="150"/>
      <c r="Q117" s="150">
        <f>SUM(Q118:Q125)</f>
        <v>0</v>
      </c>
      <c r="R117" s="150"/>
      <c r="S117" s="150"/>
      <c r="T117" s="151"/>
      <c r="U117" s="150">
        <f>SUM(U118:U125)</f>
        <v>0</v>
      </c>
      <c r="AE117" t="s">
        <v>93</v>
      </c>
    </row>
    <row r="118" spans="1:60" ht="22.5" outlineLevel="1" x14ac:dyDescent="0.2">
      <c r="A118" s="140">
        <v>40</v>
      </c>
      <c r="B118" s="140" t="s">
        <v>226</v>
      </c>
      <c r="C118" s="177" t="s">
        <v>227</v>
      </c>
      <c r="D118" s="147" t="s">
        <v>132</v>
      </c>
      <c r="E118" s="152">
        <v>2</v>
      </c>
      <c r="F118" s="155">
        <f>H118+J118</f>
        <v>0</v>
      </c>
      <c r="G118" s="156">
        <f>ROUND(E118*F118,2)</f>
        <v>0</v>
      </c>
      <c r="H118" s="156"/>
      <c r="I118" s="156">
        <f>ROUND(E118*H118,2)</f>
        <v>0</v>
      </c>
      <c r="J118" s="156"/>
      <c r="K118" s="156">
        <f>ROUND(E118*J118,2)</f>
        <v>0</v>
      </c>
      <c r="L118" s="156">
        <v>21</v>
      </c>
      <c r="M118" s="156">
        <f>G118*(1+L118/100)</f>
        <v>0</v>
      </c>
      <c r="N118" s="147">
        <v>0</v>
      </c>
      <c r="O118" s="147">
        <f>ROUND(E118*N118,5)</f>
        <v>0</v>
      </c>
      <c r="P118" s="147">
        <v>0</v>
      </c>
      <c r="Q118" s="147">
        <f>ROUND(E118*P118,5)</f>
        <v>0</v>
      </c>
      <c r="R118" s="147"/>
      <c r="S118" s="147"/>
      <c r="T118" s="148">
        <v>0</v>
      </c>
      <c r="U118" s="147">
        <f>ROUND(E118*T118,2)</f>
        <v>0</v>
      </c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 t="s">
        <v>185</v>
      </c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1" x14ac:dyDescent="0.2">
      <c r="A119" s="140"/>
      <c r="B119" s="140"/>
      <c r="C119" s="237" t="s">
        <v>228</v>
      </c>
      <c r="D119" s="259"/>
      <c r="E119" s="259"/>
      <c r="F119" s="158"/>
      <c r="G119" s="159"/>
      <c r="H119" s="156"/>
      <c r="I119" s="156"/>
      <c r="J119" s="156"/>
      <c r="K119" s="156"/>
      <c r="L119" s="156"/>
      <c r="M119" s="156"/>
      <c r="N119" s="147"/>
      <c r="O119" s="147"/>
      <c r="P119" s="147"/>
      <c r="Q119" s="147"/>
      <c r="R119" s="147"/>
      <c r="S119" s="147"/>
      <c r="T119" s="148"/>
      <c r="U119" s="147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 t="s">
        <v>136</v>
      </c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42" t="str">
        <f>C119</f>
        <v>Včetně sítě, napínacích tyčí, pouzder.</v>
      </c>
      <c r="BB119" s="139"/>
      <c r="BC119" s="139"/>
      <c r="BD119" s="139"/>
      <c r="BE119" s="139"/>
      <c r="BF119" s="139"/>
      <c r="BG119" s="139"/>
      <c r="BH119" s="139"/>
    </row>
    <row r="120" spans="1:60" outlineLevel="1" x14ac:dyDescent="0.2">
      <c r="A120" s="140">
        <v>41</v>
      </c>
      <c r="B120" s="140" t="s">
        <v>229</v>
      </c>
      <c r="C120" s="177" t="s">
        <v>230</v>
      </c>
      <c r="D120" s="147" t="s">
        <v>132</v>
      </c>
      <c r="E120" s="152">
        <v>4</v>
      </c>
      <c r="F120" s="155">
        <f>H120+J120</f>
        <v>0</v>
      </c>
      <c r="G120" s="156">
        <f>ROUND(E120*F120,2)</f>
        <v>0</v>
      </c>
      <c r="H120" s="156"/>
      <c r="I120" s="156">
        <f>ROUND(E120*H120,2)</f>
        <v>0</v>
      </c>
      <c r="J120" s="156"/>
      <c r="K120" s="156">
        <f>ROUND(E120*J120,2)</f>
        <v>0</v>
      </c>
      <c r="L120" s="156">
        <v>21</v>
      </c>
      <c r="M120" s="156">
        <f>G120*(1+L120/100)</f>
        <v>0</v>
      </c>
      <c r="N120" s="147">
        <v>0</v>
      </c>
      <c r="O120" s="147">
        <f>ROUND(E120*N120,5)</f>
        <v>0</v>
      </c>
      <c r="P120" s="147">
        <v>0</v>
      </c>
      <c r="Q120" s="147">
        <f>ROUND(E120*P120,5)</f>
        <v>0</v>
      </c>
      <c r="R120" s="147"/>
      <c r="S120" s="147"/>
      <c r="T120" s="148">
        <v>0</v>
      </c>
      <c r="U120" s="147">
        <f>ROUND(E120*T120,2)</f>
        <v>0</v>
      </c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 t="s">
        <v>185</v>
      </c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1" x14ac:dyDescent="0.2">
      <c r="A121" s="140"/>
      <c r="B121" s="140"/>
      <c r="C121" s="237" t="s">
        <v>231</v>
      </c>
      <c r="D121" s="259"/>
      <c r="E121" s="259"/>
      <c r="F121" s="158"/>
      <c r="G121" s="159"/>
      <c r="H121" s="156"/>
      <c r="I121" s="156"/>
      <c r="J121" s="156"/>
      <c r="K121" s="156"/>
      <c r="L121" s="156"/>
      <c r="M121" s="156"/>
      <c r="N121" s="147"/>
      <c r="O121" s="147"/>
      <c r="P121" s="147"/>
      <c r="Q121" s="147"/>
      <c r="R121" s="147"/>
      <c r="S121" s="147"/>
      <c r="T121" s="148"/>
      <c r="U121" s="147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 t="s">
        <v>136</v>
      </c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42" t="str">
        <f>C121</f>
        <v>Včetně kotvení do pouzder.</v>
      </c>
      <c r="BB121" s="139"/>
      <c r="BC121" s="139"/>
      <c r="BD121" s="139"/>
      <c r="BE121" s="139"/>
      <c r="BF121" s="139"/>
      <c r="BG121" s="139"/>
      <c r="BH121" s="139"/>
    </row>
    <row r="122" spans="1:60" ht="22.5" outlineLevel="1" x14ac:dyDescent="0.2">
      <c r="A122" s="140">
        <v>42</v>
      </c>
      <c r="B122" s="140" t="s">
        <v>232</v>
      </c>
      <c r="C122" s="177" t="s">
        <v>233</v>
      </c>
      <c r="D122" s="147" t="s">
        <v>132</v>
      </c>
      <c r="E122" s="152">
        <v>4</v>
      </c>
      <c r="F122" s="155">
        <f>H122+J122</f>
        <v>0</v>
      </c>
      <c r="G122" s="156">
        <f>ROUND(E122*F122,2)</f>
        <v>0</v>
      </c>
      <c r="H122" s="156"/>
      <c r="I122" s="156">
        <f>ROUND(E122*H122,2)</f>
        <v>0</v>
      </c>
      <c r="J122" s="156"/>
      <c r="K122" s="156">
        <f>ROUND(E122*J122,2)</f>
        <v>0</v>
      </c>
      <c r="L122" s="156">
        <v>21</v>
      </c>
      <c r="M122" s="156">
        <f>G122*(1+L122/100)</f>
        <v>0</v>
      </c>
      <c r="N122" s="147">
        <v>0</v>
      </c>
      <c r="O122" s="147">
        <f>ROUND(E122*N122,5)</f>
        <v>0</v>
      </c>
      <c r="P122" s="147">
        <v>0</v>
      </c>
      <c r="Q122" s="147">
        <f>ROUND(E122*P122,5)</f>
        <v>0</v>
      </c>
      <c r="R122" s="147"/>
      <c r="S122" s="147"/>
      <c r="T122" s="148">
        <v>0</v>
      </c>
      <c r="U122" s="147">
        <f>ROUND(E122*T122,2)</f>
        <v>0</v>
      </c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 t="s">
        <v>97</v>
      </c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1" x14ac:dyDescent="0.2">
      <c r="A123" s="140"/>
      <c r="B123" s="140"/>
      <c r="C123" s="237" t="s">
        <v>234</v>
      </c>
      <c r="D123" s="259"/>
      <c r="E123" s="259"/>
      <c r="F123" s="158"/>
      <c r="G123" s="159"/>
      <c r="H123" s="156"/>
      <c r="I123" s="156"/>
      <c r="J123" s="156"/>
      <c r="K123" s="156"/>
      <c r="L123" s="156"/>
      <c r="M123" s="156"/>
      <c r="N123" s="147"/>
      <c r="O123" s="147"/>
      <c r="P123" s="147"/>
      <c r="Q123" s="147"/>
      <c r="R123" s="147"/>
      <c r="S123" s="147"/>
      <c r="T123" s="148"/>
      <c r="U123" s="147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 t="s">
        <v>136</v>
      </c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42" t="str">
        <f>C123</f>
        <v>Hliníková, se zadní zátěčí a kolečky.</v>
      </c>
      <c r="BB123" s="139"/>
      <c r="BC123" s="139"/>
      <c r="BD123" s="139"/>
      <c r="BE123" s="139"/>
      <c r="BF123" s="139"/>
      <c r="BG123" s="139"/>
      <c r="BH123" s="139"/>
    </row>
    <row r="124" spans="1:60" outlineLevel="1" x14ac:dyDescent="0.2">
      <c r="A124" s="140">
        <v>43</v>
      </c>
      <c r="B124" s="140" t="s">
        <v>235</v>
      </c>
      <c r="C124" s="177" t="s">
        <v>236</v>
      </c>
      <c r="D124" s="147" t="s">
        <v>132</v>
      </c>
      <c r="E124" s="152">
        <v>2</v>
      </c>
      <c r="F124" s="155">
        <f>H124+J124</f>
        <v>0</v>
      </c>
      <c r="G124" s="156">
        <f>ROUND(E124*F124,2)</f>
        <v>0</v>
      </c>
      <c r="H124" s="156"/>
      <c r="I124" s="156">
        <f>ROUND(E124*H124,2)</f>
        <v>0</v>
      </c>
      <c r="J124" s="156"/>
      <c r="K124" s="156">
        <f>ROUND(E124*J124,2)</f>
        <v>0</v>
      </c>
      <c r="L124" s="156">
        <v>21</v>
      </c>
      <c r="M124" s="156">
        <f>G124*(1+L124/100)</f>
        <v>0</v>
      </c>
      <c r="N124" s="147">
        <v>0</v>
      </c>
      <c r="O124" s="147">
        <f>ROUND(E124*N124,5)</f>
        <v>0</v>
      </c>
      <c r="P124" s="147">
        <v>0</v>
      </c>
      <c r="Q124" s="147">
        <f>ROUND(E124*P124,5)</f>
        <v>0</v>
      </c>
      <c r="R124" s="147"/>
      <c r="S124" s="147"/>
      <c r="T124" s="148">
        <v>0</v>
      </c>
      <c r="U124" s="147">
        <f>ROUND(E124*T124,2)</f>
        <v>0</v>
      </c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 t="s">
        <v>185</v>
      </c>
      <c r="AF124" s="139"/>
      <c r="AG124" s="139"/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ht="24.95" customHeight="1" outlineLevel="1" x14ac:dyDescent="0.2">
      <c r="A125" s="140"/>
      <c r="B125" s="140"/>
      <c r="C125" s="237" t="s">
        <v>237</v>
      </c>
      <c r="D125" s="259"/>
      <c r="E125" s="259"/>
      <c r="F125" s="158"/>
      <c r="G125" s="159"/>
      <c r="H125" s="156"/>
      <c r="I125" s="156"/>
      <c r="J125" s="156"/>
      <c r="K125" s="156"/>
      <c r="L125" s="156"/>
      <c r="M125" s="156"/>
      <c r="N125" s="147"/>
      <c r="O125" s="147"/>
      <c r="P125" s="147"/>
      <c r="Q125" s="147"/>
      <c r="R125" s="147"/>
      <c r="S125" s="147"/>
      <c r="T125" s="148"/>
      <c r="U125" s="147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 t="s">
        <v>136</v>
      </c>
      <c r="AF125" s="139"/>
      <c r="AG125" s="139"/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42" t="str">
        <f>C125</f>
        <v>Hliníková konstrukce s polykarbonátovým zastřešením a plastovými sedačkami s opěradly.</v>
      </c>
      <c r="BB125" s="139"/>
      <c r="BC125" s="139"/>
      <c r="BD125" s="139"/>
      <c r="BE125" s="139"/>
      <c r="BF125" s="139"/>
      <c r="BG125" s="139"/>
      <c r="BH125" s="139"/>
    </row>
    <row r="126" spans="1:60" x14ac:dyDescent="0.2">
      <c r="A126" s="141" t="s">
        <v>92</v>
      </c>
      <c r="B126" s="141" t="s">
        <v>61</v>
      </c>
      <c r="C126" s="179" t="s">
        <v>62</v>
      </c>
      <c r="D126" s="150"/>
      <c r="E126" s="154"/>
      <c r="F126" s="157"/>
      <c r="G126" s="157">
        <f>SUMIF(AE127:AE136,"&lt;&gt;NOR",G127:G136)</f>
        <v>0</v>
      </c>
      <c r="H126" s="157"/>
      <c r="I126" s="157">
        <f>SUM(I127:I136)</f>
        <v>0</v>
      </c>
      <c r="J126" s="157"/>
      <c r="K126" s="157">
        <f>SUM(K127:K136)</f>
        <v>0</v>
      </c>
      <c r="L126" s="157"/>
      <c r="M126" s="157">
        <f>SUM(M127:M136)</f>
        <v>0</v>
      </c>
      <c r="N126" s="150"/>
      <c r="O126" s="150">
        <f>SUM(O127:O136)</f>
        <v>330.07726000000002</v>
      </c>
      <c r="P126" s="150"/>
      <c r="Q126" s="150">
        <f>SUM(Q127:Q136)</f>
        <v>0</v>
      </c>
      <c r="R126" s="150"/>
      <c r="S126" s="150"/>
      <c r="T126" s="151"/>
      <c r="U126" s="150">
        <f>SUM(U127:U136)</f>
        <v>264.33999999999997</v>
      </c>
      <c r="AE126" t="s">
        <v>93</v>
      </c>
    </row>
    <row r="127" spans="1:60" outlineLevel="1" x14ac:dyDescent="0.2">
      <c r="A127" s="140">
        <v>44</v>
      </c>
      <c r="B127" s="140" t="s">
        <v>238</v>
      </c>
      <c r="C127" s="177" t="s">
        <v>239</v>
      </c>
      <c r="D127" s="147" t="s">
        <v>143</v>
      </c>
      <c r="E127" s="152">
        <v>1648</v>
      </c>
      <c r="F127" s="155">
        <f>H127+J127</f>
        <v>0</v>
      </c>
      <c r="G127" s="156">
        <f>ROUND(E127*F127,2)</f>
        <v>0</v>
      </c>
      <c r="H127" s="156"/>
      <c r="I127" s="156">
        <f>ROUND(E127*H127,2)</f>
        <v>0</v>
      </c>
      <c r="J127" s="156"/>
      <c r="K127" s="156">
        <f>ROUND(E127*J127,2)</f>
        <v>0</v>
      </c>
      <c r="L127" s="156">
        <v>21</v>
      </c>
      <c r="M127" s="156">
        <f>G127*(1+L127/100)</f>
        <v>0</v>
      </c>
      <c r="N127" s="147">
        <v>0</v>
      </c>
      <c r="O127" s="147">
        <f>ROUND(E127*N127,5)</f>
        <v>0</v>
      </c>
      <c r="P127" s="147">
        <v>0</v>
      </c>
      <c r="Q127" s="147">
        <f>ROUND(E127*P127,5)</f>
        <v>0</v>
      </c>
      <c r="R127" s="147"/>
      <c r="S127" s="147"/>
      <c r="T127" s="148">
        <v>0.05</v>
      </c>
      <c r="U127" s="147">
        <f>ROUND(E127*T127,2)</f>
        <v>82.4</v>
      </c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 t="s">
        <v>97</v>
      </c>
      <c r="AF127" s="139"/>
      <c r="AG127" s="139"/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1" x14ac:dyDescent="0.2">
      <c r="A128" s="140"/>
      <c r="B128" s="140"/>
      <c r="C128" s="178" t="s">
        <v>240</v>
      </c>
      <c r="D128" s="149"/>
      <c r="E128" s="153">
        <v>1648</v>
      </c>
      <c r="F128" s="156"/>
      <c r="G128" s="156"/>
      <c r="H128" s="156"/>
      <c r="I128" s="156"/>
      <c r="J128" s="156"/>
      <c r="K128" s="156"/>
      <c r="L128" s="156"/>
      <c r="M128" s="156"/>
      <c r="N128" s="147"/>
      <c r="O128" s="147"/>
      <c r="P128" s="147"/>
      <c r="Q128" s="147"/>
      <c r="R128" s="147"/>
      <c r="S128" s="147"/>
      <c r="T128" s="148"/>
      <c r="U128" s="147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 t="s">
        <v>99</v>
      </c>
      <c r="AF128" s="139">
        <v>0</v>
      </c>
      <c r="AG128" s="139"/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1" x14ac:dyDescent="0.2">
      <c r="A129" s="140">
        <v>45</v>
      </c>
      <c r="B129" s="140" t="s">
        <v>241</v>
      </c>
      <c r="C129" s="177" t="s">
        <v>242</v>
      </c>
      <c r="D129" s="147" t="s">
        <v>143</v>
      </c>
      <c r="E129" s="152">
        <v>1680.96</v>
      </c>
      <c r="F129" s="155">
        <f>H129+J129</f>
        <v>0</v>
      </c>
      <c r="G129" s="156">
        <f>ROUND(E129*F129,2)</f>
        <v>0</v>
      </c>
      <c r="H129" s="156"/>
      <c r="I129" s="156">
        <f>ROUND(E129*H129,2)</f>
        <v>0</v>
      </c>
      <c r="J129" s="156"/>
      <c r="K129" s="156">
        <f>ROUND(E129*J129,2)</f>
        <v>0</v>
      </c>
      <c r="L129" s="156">
        <v>21</v>
      </c>
      <c r="M129" s="156">
        <f>G129*(1+L129/100)</f>
        <v>0</v>
      </c>
      <c r="N129" s="147">
        <v>4.8000000000000001E-4</v>
      </c>
      <c r="O129" s="147">
        <f>ROUND(E129*N129,5)</f>
        <v>0.80686000000000002</v>
      </c>
      <c r="P129" s="147">
        <v>0</v>
      </c>
      <c r="Q129" s="147">
        <f>ROUND(E129*P129,5)</f>
        <v>0</v>
      </c>
      <c r="R129" s="147"/>
      <c r="S129" s="147"/>
      <c r="T129" s="148">
        <v>0</v>
      </c>
      <c r="U129" s="147">
        <f>ROUND(E129*T129,2)</f>
        <v>0</v>
      </c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 t="s">
        <v>185</v>
      </c>
      <c r="AF129" s="139"/>
      <c r="AG129" s="139"/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outlineLevel="1" x14ac:dyDescent="0.2">
      <c r="A130" s="140"/>
      <c r="B130" s="140"/>
      <c r="C130" s="178" t="s">
        <v>243</v>
      </c>
      <c r="D130" s="149"/>
      <c r="E130" s="153">
        <v>1680.96</v>
      </c>
      <c r="F130" s="156"/>
      <c r="G130" s="156"/>
      <c r="H130" s="156"/>
      <c r="I130" s="156"/>
      <c r="J130" s="156"/>
      <c r="K130" s="156"/>
      <c r="L130" s="156"/>
      <c r="M130" s="156"/>
      <c r="N130" s="147"/>
      <c r="O130" s="147"/>
      <c r="P130" s="147"/>
      <c r="Q130" s="147"/>
      <c r="R130" s="147"/>
      <c r="S130" s="147"/>
      <c r="T130" s="148"/>
      <c r="U130" s="147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 t="s">
        <v>99</v>
      </c>
      <c r="AF130" s="139">
        <v>0</v>
      </c>
      <c r="AG130" s="139"/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1" x14ac:dyDescent="0.2">
      <c r="A131" s="140">
        <v>46</v>
      </c>
      <c r="B131" s="140" t="s">
        <v>244</v>
      </c>
      <c r="C131" s="177" t="s">
        <v>245</v>
      </c>
      <c r="D131" s="147" t="s">
        <v>102</v>
      </c>
      <c r="E131" s="152">
        <v>24.72</v>
      </c>
      <c r="F131" s="155">
        <f>H131+J131</f>
        <v>0</v>
      </c>
      <c r="G131" s="156">
        <f>ROUND(E131*F131,2)</f>
        <v>0</v>
      </c>
      <c r="H131" s="156"/>
      <c r="I131" s="156">
        <f>ROUND(E131*H131,2)</f>
        <v>0</v>
      </c>
      <c r="J131" s="156"/>
      <c r="K131" s="156">
        <f>ROUND(E131*J131,2)</f>
        <v>0</v>
      </c>
      <c r="L131" s="156">
        <v>21</v>
      </c>
      <c r="M131" s="156">
        <f>G131*(1+L131/100)</f>
        <v>0</v>
      </c>
      <c r="N131" s="147">
        <v>1.665</v>
      </c>
      <c r="O131" s="147">
        <f>ROUND(E131*N131,5)</f>
        <v>41.158799999999999</v>
      </c>
      <c r="P131" s="147">
        <v>0</v>
      </c>
      <c r="Q131" s="147">
        <f>ROUND(E131*P131,5)</f>
        <v>0</v>
      </c>
      <c r="R131" s="147"/>
      <c r="S131" s="147"/>
      <c r="T131" s="148">
        <v>0.92</v>
      </c>
      <c r="U131" s="147">
        <f>ROUND(E131*T131,2)</f>
        <v>22.74</v>
      </c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 t="s">
        <v>97</v>
      </c>
      <c r="AF131" s="139"/>
      <c r="AG131" s="139"/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40"/>
      <c r="B132" s="140"/>
      <c r="C132" s="237" t="s">
        <v>246</v>
      </c>
      <c r="D132" s="259"/>
      <c r="E132" s="259"/>
      <c r="F132" s="158"/>
      <c r="G132" s="159"/>
      <c r="H132" s="156"/>
      <c r="I132" s="156"/>
      <c r="J132" s="156"/>
      <c r="K132" s="156"/>
      <c r="L132" s="156"/>
      <c r="M132" s="156"/>
      <c r="N132" s="147"/>
      <c r="O132" s="147"/>
      <c r="P132" s="147"/>
      <c r="Q132" s="147"/>
      <c r="R132" s="147"/>
      <c r="S132" s="147"/>
      <c r="T132" s="148"/>
      <c r="U132" s="147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 t="s">
        <v>136</v>
      </c>
      <c r="AF132" s="139"/>
      <c r="AG132" s="139"/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42" t="str">
        <f>C132</f>
        <v>Změna frakce na 4-8 mm.</v>
      </c>
      <c r="BB132" s="139"/>
      <c r="BC132" s="139"/>
      <c r="BD132" s="139"/>
      <c r="BE132" s="139"/>
      <c r="BF132" s="139"/>
      <c r="BG132" s="139"/>
      <c r="BH132" s="139"/>
    </row>
    <row r="133" spans="1:60" outlineLevel="1" x14ac:dyDescent="0.2">
      <c r="A133" s="140"/>
      <c r="B133" s="140"/>
      <c r="C133" s="178" t="s">
        <v>247</v>
      </c>
      <c r="D133" s="149"/>
      <c r="E133" s="153">
        <v>24.72</v>
      </c>
      <c r="F133" s="156"/>
      <c r="G133" s="156"/>
      <c r="H133" s="156"/>
      <c r="I133" s="156"/>
      <c r="J133" s="156"/>
      <c r="K133" s="156"/>
      <c r="L133" s="156"/>
      <c r="M133" s="156"/>
      <c r="N133" s="147"/>
      <c r="O133" s="147"/>
      <c r="P133" s="147"/>
      <c r="Q133" s="147"/>
      <c r="R133" s="147"/>
      <c r="S133" s="147"/>
      <c r="T133" s="148"/>
      <c r="U133" s="147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 t="s">
        <v>99</v>
      </c>
      <c r="AF133" s="139">
        <v>0</v>
      </c>
      <c r="AG133" s="139"/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outlineLevel="1" x14ac:dyDescent="0.2">
      <c r="A134" s="140">
        <v>47</v>
      </c>
      <c r="B134" s="140" t="s">
        <v>244</v>
      </c>
      <c r="C134" s="177" t="s">
        <v>245</v>
      </c>
      <c r="D134" s="147" t="s">
        <v>102</v>
      </c>
      <c r="E134" s="152">
        <v>173.04</v>
      </c>
      <c r="F134" s="155">
        <f>H134+J134</f>
        <v>0</v>
      </c>
      <c r="G134" s="156">
        <f>ROUND(E134*F134,2)</f>
        <v>0</v>
      </c>
      <c r="H134" s="156"/>
      <c r="I134" s="156">
        <f>ROUND(E134*H134,2)</f>
        <v>0</v>
      </c>
      <c r="J134" s="156"/>
      <c r="K134" s="156">
        <f>ROUND(E134*J134,2)</f>
        <v>0</v>
      </c>
      <c r="L134" s="156">
        <v>21</v>
      </c>
      <c r="M134" s="156">
        <f>G134*(1+L134/100)</f>
        <v>0</v>
      </c>
      <c r="N134" s="147">
        <v>1.665</v>
      </c>
      <c r="O134" s="147">
        <f>ROUND(E134*N134,5)</f>
        <v>288.11160000000001</v>
      </c>
      <c r="P134" s="147">
        <v>0</v>
      </c>
      <c r="Q134" s="147">
        <f>ROUND(E134*P134,5)</f>
        <v>0</v>
      </c>
      <c r="R134" s="147"/>
      <c r="S134" s="147"/>
      <c r="T134" s="148">
        <v>0.92</v>
      </c>
      <c r="U134" s="147">
        <f>ROUND(E134*T134,2)</f>
        <v>159.19999999999999</v>
      </c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 t="s">
        <v>97</v>
      </c>
      <c r="AF134" s="139"/>
      <c r="AG134" s="139"/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1" x14ac:dyDescent="0.2">
      <c r="A135" s="140"/>
      <c r="B135" s="140"/>
      <c r="C135" s="237" t="s">
        <v>248</v>
      </c>
      <c r="D135" s="259"/>
      <c r="E135" s="259"/>
      <c r="F135" s="158"/>
      <c r="G135" s="159"/>
      <c r="H135" s="156"/>
      <c r="I135" s="156"/>
      <c r="J135" s="156"/>
      <c r="K135" s="156"/>
      <c r="L135" s="156"/>
      <c r="M135" s="156"/>
      <c r="N135" s="147"/>
      <c r="O135" s="147"/>
      <c r="P135" s="147"/>
      <c r="Q135" s="147"/>
      <c r="R135" s="147"/>
      <c r="S135" s="147"/>
      <c r="T135" s="148"/>
      <c r="U135" s="147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 t="s">
        <v>136</v>
      </c>
      <c r="AF135" s="139"/>
      <c r="AG135" s="139"/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42" t="str">
        <f>C135</f>
        <v>Frakce 8-16 mm.</v>
      </c>
      <c r="BB135" s="139"/>
      <c r="BC135" s="139"/>
      <c r="BD135" s="139"/>
      <c r="BE135" s="139"/>
      <c r="BF135" s="139"/>
      <c r="BG135" s="139"/>
      <c r="BH135" s="139"/>
    </row>
    <row r="136" spans="1:60" outlineLevel="1" x14ac:dyDescent="0.2">
      <c r="A136" s="140"/>
      <c r="B136" s="140"/>
      <c r="C136" s="178" t="s">
        <v>249</v>
      </c>
      <c r="D136" s="149"/>
      <c r="E136" s="153">
        <v>173.04</v>
      </c>
      <c r="F136" s="156"/>
      <c r="G136" s="156"/>
      <c r="H136" s="156"/>
      <c r="I136" s="156"/>
      <c r="J136" s="156"/>
      <c r="K136" s="156"/>
      <c r="L136" s="156"/>
      <c r="M136" s="156"/>
      <c r="N136" s="147"/>
      <c r="O136" s="147"/>
      <c r="P136" s="147"/>
      <c r="Q136" s="147"/>
      <c r="R136" s="147"/>
      <c r="S136" s="147"/>
      <c r="T136" s="148"/>
      <c r="U136" s="147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 t="s">
        <v>99</v>
      </c>
      <c r="AF136" s="139">
        <v>0</v>
      </c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x14ac:dyDescent="0.2">
      <c r="A137" s="141" t="s">
        <v>92</v>
      </c>
      <c r="B137" s="141" t="s">
        <v>63</v>
      </c>
      <c r="C137" s="179" t="s">
        <v>64</v>
      </c>
      <c r="D137" s="150"/>
      <c r="E137" s="154"/>
      <c r="F137" s="157"/>
      <c r="G137" s="157">
        <f>SUMIF(AE138:AE138,"&lt;&gt;NOR",G138:G138)</f>
        <v>0</v>
      </c>
      <c r="H137" s="157"/>
      <c r="I137" s="157">
        <f>SUM(I138:I138)</f>
        <v>0</v>
      </c>
      <c r="J137" s="157"/>
      <c r="K137" s="157">
        <f>SUM(K138:K138)</f>
        <v>0</v>
      </c>
      <c r="L137" s="157"/>
      <c r="M137" s="157">
        <f>SUM(M138:M138)</f>
        <v>0</v>
      </c>
      <c r="N137" s="150"/>
      <c r="O137" s="150">
        <f>SUM(O138:O138)</f>
        <v>0</v>
      </c>
      <c r="P137" s="150"/>
      <c r="Q137" s="150">
        <f>SUM(Q138:Q138)</f>
        <v>0</v>
      </c>
      <c r="R137" s="150"/>
      <c r="S137" s="150"/>
      <c r="T137" s="151"/>
      <c r="U137" s="150">
        <f>SUM(U138:U138)</f>
        <v>190.58</v>
      </c>
      <c r="AE137" t="s">
        <v>93</v>
      </c>
    </row>
    <row r="138" spans="1:60" outlineLevel="1" x14ac:dyDescent="0.2">
      <c r="A138" s="167">
        <v>48</v>
      </c>
      <c r="B138" s="167" t="s">
        <v>250</v>
      </c>
      <c r="C138" s="180" t="s">
        <v>251</v>
      </c>
      <c r="D138" s="168" t="s">
        <v>160</v>
      </c>
      <c r="E138" s="169">
        <v>2722.51</v>
      </c>
      <c r="F138" s="170">
        <f>H138+J138</f>
        <v>0</v>
      </c>
      <c r="G138" s="171">
        <f>ROUND(E138*F138,2)</f>
        <v>0</v>
      </c>
      <c r="H138" s="171"/>
      <c r="I138" s="171">
        <f>ROUND(E138*H138,2)</f>
        <v>0</v>
      </c>
      <c r="J138" s="171"/>
      <c r="K138" s="171">
        <f>ROUND(E138*J138,2)</f>
        <v>0</v>
      </c>
      <c r="L138" s="171">
        <v>21</v>
      </c>
      <c r="M138" s="171">
        <f>G138*(1+L138/100)</f>
        <v>0</v>
      </c>
      <c r="N138" s="168">
        <v>0</v>
      </c>
      <c r="O138" s="168">
        <f>ROUND(E138*N138,5)</f>
        <v>0</v>
      </c>
      <c r="P138" s="168">
        <v>0</v>
      </c>
      <c r="Q138" s="168">
        <f>ROUND(E138*P138,5)</f>
        <v>0</v>
      </c>
      <c r="R138" s="168"/>
      <c r="S138" s="168"/>
      <c r="T138" s="172">
        <v>7.0000000000000007E-2</v>
      </c>
      <c r="U138" s="168">
        <f>ROUND(E138*T138,2)</f>
        <v>190.58</v>
      </c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 t="s">
        <v>97</v>
      </c>
      <c r="AF138" s="139"/>
      <c r="AG138" s="139"/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x14ac:dyDescent="0.2">
      <c r="A139" s="4"/>
      <c r="B139" s="5" t="s">
        <v>252</v>
      </c>
      <c r="C139" s="181" t="s">
        <v>252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AC139">
        <v>12</v>
      </c>
      <c r="AD139">
        <v>21</v>
      </c>
    </row>
    <row r="140" spans="1:60" x14ac:dyDescent="0.2">
      <c r="A140" s="173"/>
      <c r="B140" s="174" t="s">
        <v>28</v>
      </c>
      <c r="C140" s="182" t="s">
        <v>252</v>
      </c>
      <c r="D140" s="175"/>
      <c r="E140" s="175"/>
      <c r="F140" s="175"/>
      <c r="G140" s="176">
        <f>G8+G32+G59+G84+G111+G117+G126+G137</f>
        <v>0</v>
      </c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AC140">
        <f>SUMIF(L7:L138,AC139,G7:G138)</f>
        <v>0</v>
      </c>
      <c r="AD140">
        <f>SUMIF(L7:L138,AD139,G7:G138)</f>
        <v>0</v>
      </c>
      <c r="AE140" t="s">
        <v>253</v>
      </c>
    </row>
    <row r="141" spans="1:60" x14ac:dyDescent="0.2">
      <c r="A141" s="4"/>
      <c r="B141" s="5" t="s">
        <v>252</v>
      </c>
      <c r="C141" s="181" t="s">
        <v>252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</row>
    <row r="142" spans="1:60" x14ac:dyDescent="0.2">
      <c r="A142" s="4"/>
      <c r="B142" s="5" t="s">
        <v>252</v>
      </c>
      <c r="C142" s="181" t="s">
        <v>252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</row>
    <row r="143" spans="1:60" x14ac:dyDescent="0.2">
      <c r="A143" s="238" t="s">
        <v>254</v>
      </c>
      <c r="B143" s="238"/>
      <c r="C143" s="239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</row>
    <row r="144" spans="1:60" x14ac:dyDescent="0.2">
      <c r="A144" s="240"/>
      <c r="B144" s="241"/>
      <c r="C144" s="242"/>
      <c r="D144" s="241"/>
      <c r="E144" s="241"/>
      <c r="F144" s="241"/>
      <c r="G144" s="243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AE144" t="s">
        <v>255</v>
      </c>
    </row>
    <row r="145" spans="1:31" x14ac:dyDescent="0.2">
      <c r="A145" s="244"/>
      <c r="B145" s="245"/>
      <c r="C145" s="246"/>
      <c r="D145" s="245"/>
      <c r="E145" s="245"/>
      <c r="F145" s="245"/>
      <c r="G145" s="247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</row>
    <row r="146" spans="1:31" x14ac:dyDescent="0.2">
      <c r="A146" s="244"/>
      <c r="B146" s="245"/>
      <c r="C146" s="246"/>
      <c r="D146" s="245"/>
      <c r="E146" s="245"/>
      <c r="F146" s="245"/>
      <c r="G146" s="247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</row>
    <row r="147" spans="1:31" x14ac:dyDescent="0.2">
      <c r="A147" s="244"/>
      <c r="B147" s="245"/>
      <c r="C147" s="246"/>
      <c r="D147" s="245"/>
      <c r="E147" s="245"/>
      <c r="F147" s="245"/>
      <c r="G147" s="247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</row>
    <row r="148" spans="1:31" x14ac:dyDescent="0.2">
      <c r="A148" s="248"/>
      <c r="B148" s="249"/>
      <c r="C148" s="250"/>
      <c r="D148" s="249"/>
      <c r="E148" s="249"/>
      <c r="F148" s="249"/>
      <c r="G148" s="251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</row>
    <row r="149" spans="1:31" x14ac:dyDescent="0.2">
      <c r="A149" s="4"/>
      <c r="B149" s="5" t="s">
        <v>252</v>
      </c>
      <c r="C149" s="181" t="s">
        <v>252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31" x14ac:dyDescent="0.2">
      <c r="C150" s="183"/>
      <c r="AE150" t="s">
        <v>256</v>
      </c>
    </row>
  </sheetData>
  <sheetProtection algorithmName="SHA-512" hashValue="CGi0I3kr5xJX8sWt20KvHLoOqu/8Itv/WUWdUjbWJB/IPMuQWQCSRydKeaTE7SO0ICYdS4L9TIEnU52NGFsvSw==" saltValue="IxxO/x0qxB5rMYR68syiKA==" spinCount="100000" sheet="1" objects="1" scenarios="1"/>
  <protectedRanges>
    <protectedRange sqref="F9:F138" name="Oblast1"/>
  </protectedRanges>
  <mergeCells count="21">
    <mergeCell ref="A1:G1"/>
    <mergeCell ref="C2:G2"/>
    <mergeCell ref="C3:G3"/>
    <mergeCell ref="C4:G4"/>
    <mergeCell ref="C35:E35"/>
    <mergeCell ref="C37:E37"/>
    <mergeCell ref="C40:E40"/>
    <mergeCell ref="C42:E42"/>
    <mergeCell ref="C44:E44"/>
    <mergeCell ref="C61:E61"/>
    <mergeCell ref="C72:E72"/>
    <mergeCell ref="C91:E91"/>
    <mergeCell ref="A143:C143"/>
    <mergeCell ref="A144:G148"/>
    <mergeCell ref="C113:E113"/>
    <mergeCell ref="C119:E119"/>
    <mergeCell ref="C121:E121"/>
    <mergeCell ref="C123:E123"/>
    <mergeCell ref="C125:E125"/>
    <mergeCell ref="C132:E132"/>
    <mergeCell ref="C135:E135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Milan Ballák</cp:lastModifiedBy>
  <cp:lastPrinted>2014-02-28T09:52:57Z</cp:lastPrinted>
  <dcterms:created xsi:type="dcterms:W3CDTF">2009-04-08T07:15:50Z</dcterms:created>
  <dcterms:modified xsi:type="dcterms:W3CDTF">2024-04-04T12:22:56Z</dcterms:modified>
</cp:coreProperties>
</file>