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55" windowWidth="28455" windowHeight="13740" activeTab="0"/>
  </bookViews>
  <sheets>
    <sheet name="Rekapitulace stavby" sheetId="1" r:id="rId1"/>
    <sheet name="D1.1 - ARCHITEKTONICKO-ST..." sheetId="2" r:id="rId2"/>
    <sheet name="VRN - VEDLEJŠÍ ROZPOČTOVÉ..." sheetId="3" r:id="rId3"/>
    <sheet name="Pokyny pro vyplnění" sheetId="4" r:id="rId4"/>
  </sheets>
  <definedNames>
    <definedName name="_xlnm._FilterDatabase" localSheetId="1" hidden="1">'D1.1 - ARCHITEKTONICKO-ST...'!$C$104:$K$795</definedName>
    <definedName name="_xlnm._FilterDatabase" localSheetId="2" hidden="1">'VRN - VEDLEJŠÍ ROZPOČTOVÉ...'!$C$83:$K$99</definedName>
    <definedName name="_xlnm.Print_Titles" localSheetId="1">'D1.1 - ARCHITEKTONICKO-ST...'!$104:$104</definedName>
    <definedName name="_xlnm.Print_Titles" localSheetId="0">'Rekapitulace stavby'!$52:$52</definedName>
    <definedName name="_xlnm.Print_Titles" localSheetId="2">'VRN - VEDLEJŠÍ ROZPOČTOVÉ...'!$83:$83</definedName>
    <definedName name="_xlnm.Print_Area" localSheetId="1">'D1.1 - ARCHITEKTONICKO-ST...'!$C$4:$J$41,'D1.1 - ARCHITEKTONICKO-ST...'!$C$47:$J$84,'D1.1 - ARCHITEKTONICKO-ST...'!$C$90:$K$795</definedName>
    <definedName name="_xlnm.Print_Area" localSheetId="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Area" localSheetId="2">'VRN - VEDLEJŠÍ ROZPOČTOVÉ...'!$C$4:$J$39,'VRN - VEDLEJŠÍ ROZPOČTOVÉ...'!$C$45:$J$65,'VRN - VEDLEJŠÍ ROZPOČTOVÉ...'!$C$71:$K$99</definedName>
  </definedNames>
  <calcPr fullCalcOnLoad="1"/>
</workbook>
</file>

<file path=xl/sharedStrings.xml><?xml version="1.0" encoding="utf-8"?>
<sst xmlns="http://schemas.openxmlformats.org/spreadsheetml/2006/main" count="7659" uniqueCount="1337">
  <si>
    <t>Export Komplet</t>
  </si>
  <si>
    <t>VZ</t>
  </si>
  <si>
    <t>2.0</t>
  </si>
  <si>
    <t>ZAMOK</t>
  </si>
  <si>
    <t>False</t>
  </si>
  <si>
    <t>{06dd79a2-c566-4eb1-830f-b5e842849e45}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</si>
  <si>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</si>
  <si>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</si>
  <si>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</si>
  <si>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</si>
  <si>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</si>
  <si>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</si>
  <si>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</si>
  <si>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</si>
  <si>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4079(1)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</si>
  <si>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</si>
  <si>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</si>
  <si>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ČESKÁ LÍPA, NÁMĚSTÍ T.G.MASARYKA 21 - VÝMĚNA STŘEŠNÍ KRYTINY, VIKÝŘŮ, OKEN A ZATEPLENÍ</t>
  </si>
  <si>
    <t>KSO:</t>
  </si>
  <si>
    <t>803 5</t>
  </si>
  <si>
    <t>CC-CZ:</t>
  </si>
  <si>
    <t/>
  </si>
  <si>
    <t>Místo:</t>
  </si>
  <si>
    <t>ČESKÁ LÍPA</t>
  </si>
  <si>
    <t>Datum:</t>
  </si>
  <si>
    <t>30. 10. 2023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</si>
  <si>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</si>
  <si>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</si>
  <si>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</si>
  <si>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</si>
  <si>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</si>
  <si>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</si>
  <si>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</si>
  <si>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M.PLESCHINGER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</si>
  <si>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</si>
  <si>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</si>
  <si>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</si>
  <si>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</si>
  <si>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</si>
  <si>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</si>
  <si>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</si>
  <si>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</si>
  <si>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</si>
  <si>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</si>
  <si>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</si>
  <si>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</si>
  <si>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</si>
  <si>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</si>
  <si>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</si>
  <si>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</si>
  <si>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</si>
  <si>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</si>
  <si>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</si>
  <si>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</si>
  <si>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</si>
  <si>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</si>
  <si>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</si>
  <si>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</si>
  <si>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</si>
  <si>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</si>
  <si>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</si>
  <si>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</si>
  <si>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</si>
  <si>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</si>
  <si>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</si>
  <si>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</si>
  <si>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</si>
  <si>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</si>
  <si>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</si>
  <si>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</si>
  <si>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</si>
  <si>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</si>
  <si>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</si>
  <si>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</si>
  <si>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</si>
  <si>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</si>
  <si>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</si>
  <si>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</si>
  <si>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VÝMĚNA STŘEŠNÍ KRYTINY, VIKÝŘŮ, OKEN A ZATEPLENÍ NAD BYTOVOU ČÁSTÍ</t>
  </si>
  <si>
    <t>STA</t>
  </si>
  <si>
    <t>1</t>
  </si>
  <si>
    <t>{50af7e60-2c3c-445d-8ea0-6a63a3f536f9}</t>
  </si>
  <si>
    <t>/</t>
  </si>
  <si>
    <t>D1.1</t>
  </si>
  <si>
    <t>ARCHITEKTONICKO-STAVEBNÍ ŘEŠENÍ</t>
  </si>
  <si>
    <t>Soupis</t>
  </si>
  <si>
    <t>2</t>
  </si>
  <si>
    <t>{2ddd4f1c-f856-43ab-9ba2-2c9ca22f450c}</t>
  </si>
  <si>
    <t>VRN</t>
  </si>
  <si>
    <t>VEDLEJŠÍ ROZPOČTOVÉ NÁKLADY</t>
  </si>
  <si>
    <t>{388d07ff-0cf2-4f55-924a-eda9c366f0e0}</t>
  </si>
  <si>
    <t>KRYCÍ LIST SOUPISU PRACÍ</t>
  </si>
  <si>
    <t>Objekt:</t>
  </si>
  <si>
    <t>D1 - VÝMĚNA STŘEŠNÍ KRYTINY, VIKÝŘŮ, OKEN A ZATEPLENÍ NAD BYTOVOU ČÁSTÍ</t>
  </si>
  <si>
    <t>Soupis:</t>
  </si>
  <si>
    <t>D1.1 - ARCHITEKTONICKO-STAVEBNÍ ŘEŠENÍ</t>
  </si>
  <si>
    <t>NEDÍLNOU SOUČÁSTÍ PRO OCENĚNÍ JE PROJEKTOVÁ DOKUMENTACE.                                                                MATERIÁLY  P Ř Í P A D N Ě   UVEDENÉ V ROZPOČTU JSOU  O R I E N T A Č N Í. MOHOU BÝT DODVATELEM V SOULADU SE ZÁKONEM č.134/2016 SB ZAMĚNĚNY ZA PŘEDPOKLADU, ŽE BUDOU SPLŇOVAT SROVNATELNÉ  TECHNICKÉ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</si>
  <si>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</si>
  <si>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</si>
  <si>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</si>
  <si>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</si>
  <si>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</si>
  <si>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62 - Úprava povrchů vnějších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</si>
  <si>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</si>
  <si>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</si>
  <si>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</si>
  <si>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</si>
  <si>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</si>
  <si>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</si>
  <si>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</si>
  <si>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</si>
  <si>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</si>
  <si>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</si>
  <si>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</si>
  <si>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</si>
  <si>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</si>
  <si>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</si>
  <si>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</si>
  <si>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</si>
  <si>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OST - Ostatní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</si>
  <si>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</si>
  <si>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</si>
  <si>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</si>
  <si>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</si>
  <si>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</si>
  <si>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</si>
  <si>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</si>
  <si>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</si>
  <si>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</si>
  <si>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</si>
  <si>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</si>
  <si>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</si>
  <si>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</si>
  <si>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</si>
  <si>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</si>
  <si>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</si>
  <si>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</si>
  <si>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</si>
  <si>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</si>
  <si>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K</t>
  </si>
  <si>
    <t>622531022</t>
  </si>
  <si>
    <t>Omítka tenkovrstvá silikonová vnějších ploch probarvená bez penetrace zatíraná (škrábaná), zrnitost 2,0 mm stěn</t>
  </si>
  <si>
    <t>m2</t>
  </si>
  <si>
    <t>CS ÚRS 2023 02</t>
  </si>
  <si>
    <t>4</t>
  </si>
  <si>
    <t>2136387881</t>
  </si>
  <si>
    <t>Online PSC</t>
  </si>
  <si>
    <t>https://podminky.urs.cz/item/CS_URS_2023_02/622531022</t>
  </si>
  <si>
    <t>VV</t>
  </si>
  <si>
    <t>BOCNI STENY VIKYRU - NOVA SKLADBA</t>
  </si>
  <si>
    <t>/viz vykres c.D1.1b9 - vykaz plochy/</t>
  </si>
  <si>
    <t>TENKOVRSTVA PROBARV.OMITKA</t>
  </si>
  <si>
    <t>10,00</t>
  </si>
  <si>
    <t>622151031</t>
  </si>
  <si>
    <t>Penetrační nátěr vnějších pastovitých tenkovrstvých omítek silikonový stěn</t>
  </si>
  <si>
    <t>847899275</t>
  </si>
  <si>
    <t>https://podminky.urs.cz/item/CS_URS_2023_02/622151031</t>
  </si>
  <si>
    <t>3</t>
  </si>
  <si>
    <t>622142001</t>
  </si>
  <si>
    <t>Potažení vnějších ploch pletivem v ploše nebo pruzích, na plném podkladu sklovláknitým vtlačením do tmelu stěn</t>
  </si>
  <si>
    <t>-30153751</t>
  </si>
  <si>
    <t>https://podminky.urs.cz/item/CS_URS_2023_02/622142001</t>
  </si>
  <si>
    <t>PERLINKA</t>
  </si>
  <si>
    <t>622325103</t>
  </si>
  <si>
    <t>Oprava vápenocementové omítky vnějších ploch stupně členitosti 1 hladké stěn, v rozsahu opravované plochy přes 30 do 50%</t>
  </si>
  <si>
    <t>-1376682039</t>
  </si>
  <si>
    <t>https://podminky.urs.cz/item/CS_URS_2023_02/622325103</t>
  </si>
  <si>
    <t>OPRAVA STAVAJICI OMITKY</t>
  </si>
  <si>
    <t>BOCNI STENY VIKYRU</t>
  </si>
  <si>
    <t>CELA VIKYRU</t>
  </si>
  <si>
    <t>8,00</t>
  </si>
  <si>
    <t>Součet</t>
  </si>
  <si>
    <t>5</t>
  </si>
  <si>
    <t>622131121</t>
  </si>
  <si>
    <t>Podkladní a spojovací vrstva vnějších omítaných ploch penetrace nanášená ručně stěn</t>
  </si>
  <si>
    <t>1041995018</t>
  </si>
  <si>
    <t>https://podminky.urs.cz/item/CS_URS_2023_02/622131121</t>
  </si>
  <si>
    <t>18,00</t>
  </si>
  <si>
    <t>9</t>
  </si>
  <si>
    <t>Ostatní konstrukce a práce, bourání</t>
  </si>
  <si>
    <t>6</t>
  </si>
  <si>
    <t>952901111</t>
  </si>
  <si>
    <t>Vyčištění budov nebo objektů před předáním do užívání budov bytové nebo občanské výstavby, světlé výšky podlaží do 4 m</t>
  </si>
  <si>
    <t>-1733833800</t>
  </si>
  <si>
    <t>https://podminky.urs.cz/item/CS_URS_2023_02/952901111</t>
  </si>
  <si>
    <t xml:space="preserve">PO UKONCENI STAVEBNICH PRACI </t>
  </si>
  <si>
    <t>/uklid, likvidace obalu atd./</t>
  </si>
  <si>
    <t>VIKYRE, OKNA</t>
  </si>
  <si>
    <t>3 M2/OTVOR</t>
  </si>
  <si>
    <t>3,00*(4+3+1)</t>
  </si>
  <si>
    <t>PUDNI PROSTOR</t>
  </si>
  <si>
    <t>50,00</t>
  </si>
  <si>
    <t>7</t>
  </si>
  <si>
    <t>619991001</t>
  </si>
  <si>
    <t>Zakrytí vnitřních ploch před znečištěním včetně pozdějšího odkrytí podlah fólií přilepenou lepící páskou</t>
  </si>
  <si>
    <t>-771002409</t>
  </si>
  <si>
    <t>https://podminky.urs.cz/item/CS_URS_2023_02/619991001</t>
  </si>
  <si>
    <t>OCHRANA DOTCENYCH PODLAH</t>
  </si>
  <si>
    <t>5M2/OTVOR</t>
  </si>
  <si>
    <t>5,00*(4+3+1)</t>
  </si>
  <si>
    <t>8</t>
  </si>
  <si>
    <t>619991011</t>
  </si>
  <si>
    <t>Zakrytí vnitřních ploch před znečištěním včetně pozdějšího odkrytí konstrukcí a prvků obalením fólií a přelepením páskou</t>
  </si>
  <si>
    <t>-1751916223</t>
  </si>
  <si>
    <t>https://podminky.urs.cz/item/CS_URS_2023_02/619991011</t>
  </si>
  <si>
    <t>OCHRANA DOTCENÝCH KONSTRUKCI</t>
  </si>
  <si>
    <t>60,00</t>
  </si>
  <si>
    <t>765192001</t>
  </si>
  <si>
    <t>Nouzové zakrytí střechy plachtou</t>
  </si>
  <si>
    <t>-1903060288</t>
  </si>
  <si>
    <t>https://podminky.urs.cz/item/CS_URS_2023_02/765192001</t>
  </si>
  <si>
    <t>STRECHA</t>
  </si>
  <si>
    <t>V PRIPADE NEPROIZNIVYCH KLIMAT.PODMINEK</t>
  </si>
  <si>
    <t>/viz vykres c.D1.1b1 - vypis/</t>
  </si>
  <si>
    <t>415,72</t>
  </si>
  <si>
    <t>94</t>
  </si>
  <si>
    <t>Lešení a stavební výtahy</t>
  </si>
  <si>
    <t>10</t>
  </si>
  <si>
    <t>997013311</t>
  </si>
  <si>
    <t>Doprava suti shozem montáž a demontáž shozu výšky do 10 m</t>
  </si>
  <si>
    <t>m</t>
  </si>
  <si>
    <t>2005441884</t>
  </si>
  <si>
    <t>https://podminky.urs.cz/item/CS_URS_2023_02/997013311</t>
  </si>
  <si>
    <t>PRO DEMONTAZ KRYTINY</t>
  </si>
  <si>
    <t>8,00*3</t>
  </si>
  <si>
    <t>11</t>
  </si>
  <si>
    <t>997013321</t>
  </si>
  <si>
    <t>Doprava suti shozem montáž a demontáž shozu výšky Příplatek za první a každý další den použití shozu k ceně -3311</t>
  </si>
  <si>
    <t>1292945626</t>
  </si>
  <si>
    <t>https://podminky.urs.cz/item/CS_URS_2023_02/997013321</t>
  </si>
  <si>
    <t>NAJEM 10 DNI</t>
  </si>
  <si>
    <t>24,00*10</t>
  </si>
  <si>
    <t>12</t>
  </si>
  <si>
    <t>945412112</t>
  </si>
  <si>
    <t>Teleskopická hydraulická montážní plošina na samohybném podvozku, s otočným košem výšky zdvihu do 21 m</t>
  </si>
  <si>
    <t>den</t>
  </si>
  <si>
    <t>1105821274</t>
  </si>
  <si>
    <t>https://podminky.urs.cz/item/CS_URS_2023_02/945412112</t>
  </si>
  <si>
    <t>PRO DOPRAVU MATERIALU A PRACOVNIKU NA STRECHU</t>
  </si>
  <si>
    <t>/predpoklad - 30 dni/</t>
  </si>
  <si>
    <t>30,00*2</t>
  </si>
  <si>
    <t>13</t>
  </si>
  <si>
    <t>949101111</t>
  </si>
  <si>
    <t>Lešení pomocné pracovní pro objekty pozemních staveb pro zatížení do 150 kg/m2, o výšce lešeňové podlahy do 1,9 m</t>
  </si>
  <si>
    <t>-1557475119</t>
  </si>
  <si>
    <t>https://podminky.urs.cz/item/CS_URS_2023_02/949101111</t>
  </si>
  <si>
    <t>PRO STAVEBNI PRACE - VIKYRE</t>
  </si>
  <si>
    <t>24,00</t>
  </si>
  <si>
    <t>14</t>
  </si>
  <si>
    <t>949111132</t>
  </si>
  <si>
    <t>Lešení lehké kozové trubkové ve světlíku nebo šachtě půdorysné plochy do 6 m2 o výšce lešeňové podlahy přes 1,5 do 3,5 m montáž</t>
  </si>
  <si>
    <t>sada</t>
  </si>
  <si>
    <t>-335272717</t>
  </si>
  <si>
    <t>https://podminky.urs.cz/item/CS_URS_2023_02/949111132</t>
  </si>
  <si>
    <t>PRO STRESNI VYLEZY</t>
  </si>
  <si>
    <t>OZN.10</t>
  </si>
  <si>
    <t>949111232</t>
  </si>
  <si>
    <t>Lešení lehké kozové trubkové ve světlíku nebo šachtě půdorysné plochy do 6 m2 o výšce lešeňové podlahy přes 1,5 do 3,5 m příplatek k ceně za každý den použití</t>
  </si>
  <si>
    <t>-82026824</t>
  </si>
  <si>
    <t>https://podminky.urs.cz/item/CS_URS_2023_02/949111232</t>
  </si>
  <si>
    <t>NAJEM 3 DNY</t>
  </si>
  <si>
    <t>7*3</t>
  </si>
  <si>
    <t>16</t>
  </si>
  <si>
    <t>949111832</t>
  </si>
  <si>
    <t>Lešení lehké kozové trubkové ve světlíku nebo šachtě půdorysné plochy do 6 m2 o výšce lešeňové podlahy přes 1,5 do 3,5 m demontáž</t>
  </si>
  <si>
    <t>-340910365</t>
  </si>
  <si>
    <t>https://podminky.urs.cz/item/CS_URS_2023_02/949111832</t>
  </si>
  <si>
    <t>96</t>
  </si>
  <si>
    <t>Bourání konstrukcí</t>
  </si>
  <si>
    <t>17</t>
  </si>
  <si>
    <t>968062355</t>
  </si>
  <si>
    <t>Vybourání dřevěných rámů oken s křídly, dveřních zárubní, vrat, stěn, ostění nebo obkladů rámů oken s křídly dvojitých, plochy do 2 m2</t>
  </si>
  <si>
    <t>2142329128</t>
  </si>
  <si>
    <t>https://podminky.urs.cz/item/CS_URS_2023_02/968062355</t>
  </si>
  <si>
    <t>STAVAJICI SPALETOVA OKNA</t>
  </si>
  <si>
    <t>/dle vypisu novych oken - vykres c.D1.1b6/</t>
  </si>
  <si>
    <t>N22</t>
  </si>
  <si>
    <t>1,00*1,35*4</t>
  </si>
  <si>
    <t>N39</t>
  </si>
  <si>
    <t>0,65*1,25*1</t>
  </si>
  <si>
    <t>18</t>
  </si>
  <si>
    <t>968062356</t>
  </si>
  <si>
    <t>Vybourání dřevěných rámů oken s křídly, dveřních zárubní, vrat, stěn, ostění nebo obkladů rámů oken s křídly dvojitých, plochy do 4 m2</t>
  </si>
  <si>
    <t>-488574635</t>
  </si>
  <si>
    <t>https://podminky.urs.cz/item/CS_URS_2023_02/968062356</t>
  </si>
  <si>
    <t>N32</t>
  </si>
  <si>
    <t>1,80*1,45*3</t>
  </si>
  <si>
    <t>19</t>
  </si>
  <si>
    <t>968062991</t>
  </si>
  <si>
    <t>Vybourání dřevěných rámů oken s křídly, dveřních zárubní, vrat, stěn, ostění nebo obkladů vnitřních deštění výkladů, ostění a obkladů stěn jakékoliv plochy</t>
  </si>
  <si>
    <t>-555631841</t>
  </si>
  <si>
    <t>https://podminky.urs.cz/item/CS_URS_2023_02/968062991</t>
  </si>
  <si>
    <t>DESTENI DVOJITYCH OKEN</t>
  </si>
  <si>
    <t>0,15*(1,00+1,35)*2*4</t>
  </si>
  <si>
    <t>0,15*(1,80+1,45)*2*3</t>
  </si>
  <si>
    <t>0,15*(0,65+1,25)*2*1</t>
  </si>
  <si>
    <t>20</t>
  </si>
  <si>
    <t>962032230</t>
  </si>
  <si>
    <t>Bourání zdiva nadzákladového z cihel nebo tvárnic z cihel pálených nebo vápenopískových, na maltu vápennou nebo vápenocementovou, objemu do 1 m3</t>
  </si>
  <si>
    <t>m3</t>
  </si>
  <si>
    <t>1962746415</t>
  </si>
  <si>
    <t>https://podminky.urs.cz/item/CS_URS_2023_02/962032230</t>
  </si>
  <si>
    <t>STAV.ZED NAD STRESNI ROVINOU</t>
  </si>
  <si>
    <t>/viz vykres c.D1.1b1+b3/</t>
  </si>
  <si>
    <t>P15</t>
  </si>
  <si>
    <t>0,35*2,80*3*0,40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</si>
  <si>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</si>
  <si>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</si>
  <si>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-1347686396</t>
  </si>
  <si>
    <t>https://podminky.urs.cz/item/CS_URS_2023_02/967031732</t>
  </si>
  <si>
    <t>0,35*2,80*3</t>
  </si>
  <si>
    <t>22</t>
  </si>
  <si>
    <t>978015361</t>
  </si>
  <si>
    <t>Otlučení vápenných nebo vápenocementových omítek vnějších ploch s vyškrabáním spar a s očištěním zdiva stupně členitosti 1 a 2, v rozsahu přes 30 do 50 %</t>
  </si>
  <si>
    <t>-1911811548</t>
  </si>
  <si>
    <t>https://podminky.urs.cz/item/CS_URS_2023_02/978015361</t>
  </si>
  <si>
    <t xml:space="preserve">BOCNI STENY A CELA VIKYRU </t>
  </si>
  <si>
    <t>STAVAJICI OMITKA PRO OPRAVU</t>
  </si>
  <si>
    <t>23</t>
  </si>
  <si>
    <t>997013214</t>
  </si>
  <si>
    <t>Vnitrostaveništní doprava suti a vybouraných hmot vodorovně do 50 m svisle ručně pro budovy a haly výšky přes 12 do 15 m</t>
  </si>
  <si>
    <t>t</t>
  </si>
  <si>
    <t>772856677</t>
  </si>
  <si>
    <t>https://podminky.urs.cz/item/CS_URS_2023_02/997013214</t>
  </si>
  <si>
    <t>K MISTU NALOZENI</t>
  </si>
  <si>
    <t>4,010</t>
  </si>
  <si>
    <t>24</t>
  </si>
  <si>
    <t>997013511</t>
  </si>
  <si>
    <t>Odvoz suti a vybouraných hmot z meziskládky na skládku s naložením a se složením, na vzdálenost do 1 km</t>
  </si>
  <si>
    <t>-1096630726</t>
  </si>
  <si>
    <t>https://podminky.urs.cz/item/CS_URS_2023_02/997013511</t>
  </si>
  <si>
    <t>25</t>
  </si>
  <si>
    <t>997013509</t>
  </si>
  <si>
    <t>Odvoz suti a vybouraných hmot na skládku nebo meziskládku se složením, na vzdálenost Příplatek k ceně za každý další i započatý 1 km přes 1 km</t>
  </si>
  <si>
    <t>142960483</t>
  </si>
  <si>
    <t>https://podminky.urs.cz/item/CS_URS_2023_02/997013509</t>
  </si>
  <si>
    <t>4,010*19</t>
  </si>
  <si>
    <t>26</t>
  </si>
  <si>
    <t>997013631</t>
  </si>
  <si>
    <t>Poplatek za uložení stavebního odpadu na skládce (skládkovné) směsného stavebního a demoličního zatříděného do Katalogu odpadů pod kódem 17 09 04</t>
  </si>
  <si>
    <t>-1853793545</t>
  </si>
  <si>
    <t>https://podminky.urs.cz/item/CS_URS_2023_02/997013631</t>
  </si>
  <si>
    <t>STAVEBNI SUT PO ROZTRIDENI</t>
  </si>
  <si>
    <t>998</t>
  </si>
  <si>
    <t>Přesun hmot</t>
  </si>
  <si>
    <t>27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</si>
  <si>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</si>
  <si>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</si>
  <si>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1104332994</t>
  </si>
  <si>
    <t>https://podminky.urs.cz/item/CS_URS_2023_02/998018003</t>
  </si>
  <si>
    <t>PSV</t>
  </si>
  <si>
    <t>Práce a dodávky PSV</t>
  </si>
  <si>
    <t>712</t>
  </si>
  <si>
    <t>Povlakové krytiny</t>
  </si>
  <si>
    <t>28</t>
  </si>
  <si>
    <t>712531801</t>
  </si>
  <si>
    <t>Odstranění povlakové krytiny střech oblých z pásů uložených na sucho AIP nebo NAIP</t>
  </si>
  <si>
    <t>-564250962</t>
  </si>
  <si>
    <t>https://podminky.urs.cz/item/CS_URS_2023_02/712531801</t>
  </si>
  <si>
    <t xml:space="preserve">PODKLADNI LEPENKA POD BOURANOU KRYTINOU </t>
  </si>
  <si>
    <t>/viz vykres c.D1.1b1 - vypis strech/</t>
  </si>
  <si>
    <t>415,06</t>
  </si>
  <si>
    <t>29</t>
  </si>
  <si>
    <t>1707531999</t>
  </si>
  <si>
    <t>0,274</t>
  </si>
  <si>
    <t>30</t>
  </si>
  <si>
    <t>-996282368</t>
  </si>
  <si>
    <t>31</t>
  </si>
  <si>
    <t>-1347145636</t>
  </si>
  <si>
    <t>0,274*19</t>
  </si>
  <si>
    <t>32</t>
  </si>
  <si>
    <t>997013814</t>
  </si>
  <si>
    <t>Poplatek za uložení stavebního odpadu na skládce (skládkovné) z izolačních materiálů zatříděného do Katalogu odpadů pod kódem 17 06 04</t>
  </si>
  <si>
    <t>98238105</t>
  </si>
  <si>
    <t>https://podminky.urs.cz/item/CS_URS_2023_02/997013814</t>
  </si>
  <si>
    <t>713</t>
  </si>
  <si>
    <t>Izolace tepelné</t>
  </si>
  <si>
    <t>33</t>
  </si>
  <si>
    <t>713121112</t>
  </si>
  <si>
    <t>Montáž tepelné izolace podlah rohožemi, pásy, deskami, dílci, bloky (izolační materiál ve specifikaci) kladenými volně jednovrstvá mezi trámy nebo rošt</t>
  </si>
  <si>
    <t>705229030</t>
  </si>
  <si>
    <t>https://podminky.urs.cz/item/CS_URS_2023_02/713121112</t>
  </si>
  <si>
    <t>MEZIPODLAHA V PROSTORU KROVU</t>
  </si>
  <si>
    <t>/viz vykres c.D1.1b7 + udaj projektanta/</t>
  </si>
  <si>
    <t>34</t>
  </si>
  <si>
    <t>M</t>
  </si>
  <si>
    <t>63148107</t>
  </si>
  <si>
    <t>deska tepelně izolační minerální univerzální λ=0,038-0,039 tl 160mm</t>
  </si>
  <si>
    <t>493789010</t>
  </si>
  <si>
    <t>50*1,05 "Přepočtené koeficientem množství</t>
  </si>
  <si>
    <t>35</t>
  </si>
  <si>
    <t>713151121</t>
  </si>
  <si>
    <t>Montáž tepelné izolace střech šikmých rohožemi, pásy, deskami (izolační materiál ve specifikaci) kladenými volně pod krokve</t>
  </si>
  <si>
    <t>-203365103</t>
  </si>
  <si>
    <t>https://podminky.urs.cz/item/CS_URS_2023_02/713151121</t>
  </si>
  <si>
    <t>VZDUCHOVA DUTINA POD STRECHOU</t>
  </si>
  <si>
    <t>/viz vykres c.D1.1b7+ D1.1b4 - odmereno/</t>
  </si>
  <si>
    <t>13,00*(0,80+0,40)</t>
  </si>
  <si>
    <t>36</t>
  </si>
  <si>
    <t>63153713</t>
  </si>
  <si>
    <t>deska tepelně izolační minerální univerzální λ=0,036-0,037 tl 160mm</t>
  </si>
  <si>
    <t>-964240962</t>
  </si>
  <si>
    <t>15,6*1,05 "Přepočtené koeficientem množství</t>
  </si>
  <si>
    <t>37</t>
  </si>
  <si>
    <t>713131341</t>
  </si>
  <si>
    <t>Montáž tepelné izolace stěn rohožemi, pásy, deskami, dílci, bloky (izolační materiál ve specifikaci) lepením bodově nízkoexpanzní (PUR) pěnou s mechanickým kotvením, tloušťky izolace do 100 mm</t>
  </si>
  <si>
    <t>73913022</t>
  </si>
  <si>
    <t>https://podminky.urs.cz/item/CS_URS_2023_02/713131341</t>
  </si>
  <si>
    <t>BOCNI STENY A CELA VIKYRU - NOVA SKLADBA</t>
  </si>
  <si>
    <t>DESKY PIR</t>
  </si>
  <si>
    <t>38</t>
  </si>
  <si>
    <t>2837650R</t>
  </si>
  <si>
    <t>deska izolační z polyizokyanurátové pěny PIR tl 100mm</t>
  </si>
  <si>
    <t>-939537356</t>
  </si>
  <si>
    <t>18*1,1 "Přepočtené koeficientem množství</t>
  </si>
  <si>
    <t>39</t>
  </si>
  <si>
    <t>998713103</t>
  </si>
  <si>
    <t>Přesun hmot pro izolace tepelné stanovený z hmotnosti přesunovaného materiálu vodorovná dopravní vzdálenost do 50 m v objektech výšky přes 12 m do 24 m</t>
  </si>
  <si>
    <t>-839318019</t>
  </si>
  <si>
    <t>https://podminky.urs.cz/item/CS_URS_2023_02/998713103</t>
  </si>
  <si>
    <t>40</t>
  </si>
  <si>
    <t>998713181</t>
  </si>
  <si>
    <t>Přesun hmot pro izolace tepelné stanovený z hmotnosti přesunovaného materiálu Příplatek k cenám za přesun prováděný bez použití mechanizace pro jakoukoliv výšku objektu</t>
  </si>
  <si>
    <t>-1890073775</t>
  </si>
  <si>
    <t>https://podminky.urs.cz/item/CS_URS_2023_02/998713181</t>
  </si>
  <si>
    <t>762</t>
  </si>
  <si>
    <t>Konstrukce tesařské</t>
  </si>
  <si>
    <t>41</t>
  </si>
  <si>
    <t>762341811</t>
  </si>
  <si>
    <t>Demontáž bednění a laťování bednění střech rovných, obloukových, sklonu do 60° se všemi nadstřešními konstrukcemi z prken hrubých, hoblovaných tl. do 32 mm</t>
  </si>
  <si>
    <t>2124560473</t>
  </si>
  <si>
    <t>https://podminky.urs.cz/item/CS_URS_2023_02/762341811</t>
  </si>
  <si>
    <t>STAVAJICI BEDNENI STRES.KRYTINY</t>
  </si>
  <si>
    <t>/viz TZ a vykres c.D1.1b1 - vypis strech/</t>
  </si>
  <si>
    <t>42</t>
  </si>
  <si>
    <t>762521811</t>
  </si>
  <si>
    <t>Demontáž podlah bez polštářů z prken tl. do 32 mm</t>
  </si>
  <si>
    <t>50418111</t>
  </si>
  <si>
    <t>https://podminky.urs.cz/item/CS_URS_2023_02/762521811</t>
  </si>
  <si>
    <t>STAV.DREVENA PODLAHA V KROVU</t>
  </si>
  <si>
    <t>43</t>
  </si>
  <si>
    <t>-162179249</t>
  </si>
  <si>
    <t>7,026</t>
  </si>
  <si>
    <t>44</t>
  </si>
  <si>
    <t>210382605</t>
  </si>
  <si>
    <t>45</t>
  </si>
  <si>
    <t>-107388372</t>
  </si>
  <si>
    <t>7,026*19</t>
  </si>
  <si>
    <t>46</t>
  </si>
  <si>
    <t>997013811</t>
  </si>
  <si>
    <t>Poplatek za uložení stavebního odpadu na skládce (skládkovné) dřevěného zatříděného do Katalogu odpadů pod kódem 17 02 01</t>
  </si>
  <si>
    <t>-619812969</t>
  </si>
  <si>
    <t>https://podminky.urs.cz/item/CS_URS_2023_02/997013811</t>
  </si>
  <si>
    <t>47</t>
  </si>
  <si>
    <t>762341210</t>
  </si>
  <si>
    <t>Montáž bednění střech rovných a šikmých sklonu do 60° s vyřezáním otvorů z prken hrubých na sraz tl. do 32 mm</t>
  </si>
  <si>
    <t>-1033513527</t>
  </si>
  <si>
    <t>https://podminky.urs.cz/item/CS_URS_2023_02/762341210</t>
  </si>
  <si>
    <t>NOVA SKLADBA STRECHY - PLECH.KRYTINA</t>
  </si>
  <si>
    <t>/viz vykres c.D1.1b4 + D1.1b7/</t>
  </si>
  <si>
    <t>BEDNENI TL.25 MM</t>
  </si>
  <si>
    <t>57,21</t>
  </si>
  <si>
    <t>48</t>
  </si>
  <si>
    <t>60515111</t>
  </si>
  <si>
    <t>řezivo jehličnaté boční prkno 20-30mm</t>
  </si>
  <si>
    <t>-1189438322</t>
  </si>
  <si>
    <t>57,21*0,025</t>
  </si>
  <si>
    <t>1,43*1,1 "Přepočtené koeficientem množství</t>
  </si>
  <si>
    <t>49</t>
  </si>
  <si>
    <t>762342211</t>
  </si>
  <si>
    <t>Montáž laťování střech jednoduchých sklonu do 60° při osové vzdálenosti latí do 150 mm</t>
  </si>
  <si>
    <t>1792280112</t>
  </si>
  <si>
    <t>https://podminky.urs.cz/item/CS_URS_2023_02/762342211</t>
  </si>
  <si>
    <t>NOVA SKLADBA STRECHY - KRYTINA BOBROVKA</t>
  </si>
  <si>
    <t>LAT 6/4 CM</t>
  </si>
  <si>
    <t>358,50</t>
  </si>
  <si>
    <t>50</t>
  </si>
  <si>
    <t>60514106</t>
  </si>
  <si>
    <t>řezivo jehličnaté lať pevnostní třída S10-13 průřez 40x60mm</t>
  </si>
  <si>
    <t>1253416640</t>
  </si>
  <si>
    <t>358,50*6,60*0,06*0,04</t>
  </si>
  <si>
    <t>5,679*1,1 "Přepočtené koeficientem množství</t>
  </si>
  <si>
    <t>51</t>
  </si>
  <si>
    <t>762342511</t>
  </si>
  <si>
    <t>Montáž laťování montáž kontralatí na podklad bez tepelné izolace</t>
  </si>
  <si>
    <t>-1886377755</t>
  </si>
  <si>
    <t>https://podminky.urs.cz/item/CS_URS_2023_02/762342511</t>
  </si>
  <si>
    <t>/viz vykres c.D1.1b4 + D1.1b7+ udaj projektanta/</t>
  </si>
  <si>
    <t>KONTRALAT 6/4 CM</t>
  </si>
  <si>
    <t>7,80*15+3,90*8+4,00*6</t>
  </si>
  <si>
    <t>9,10*16+7,00*10+4,60*7</t>
  </si>
  <si>
    <t>52</t>
  </si>
  <si>
    <t>-1685710050</t>
  </si>
  <si>
    <t>420,00*0,06*0,04</t>
  </si>
  <si>
    <t>1,008*1,1 "Přepočtené koeficientem množství</t>
  </si>
  <si>
    <t>53</t>
  </si>
  <si>
    <t>1001669678</t>
  </si>
  <si>
    <t>VYBEDNENI UZLABI TL.25 MM</t>
  </si>
  <si>
    <t>/viz vykres c.D1.1b5 - odhad sirky/</t>
  </si>
  <si>
    <t>OZN.3</t>
  </si>
  <si>
    <t>0,40*10,71</t>
  </si>
  <si>
    <t>OZN.5</t>
  </si>
  <si>
    <t>0,40*24,70</t>
  </si>
  <si>
    <t>54</t>
  </si>
  <si>
    <t>965551439</t>
  </si>
  <si>
    <t>14,164*0,025</t>
  </si>
  <si>
    <t>0,354*1,15 "Přepočtené koeficientem množství</t>
  </si>
  <si>
    <t>55</t>
  </si>
  <si>
    <t>762341650</t>
  </si>
  <si>
    <t>Montáž bednění střech štítových okapových říms, krajnic, závětrných prken a žaluzií ve spádu nebo rovnoběžně s okapem z prken hoblovaných</t>
  </si>
  <si>
    <t>1758446077</t>
  </si>
  <si>
    <t>https://podminky.urs.cz/item/CS_URS_2023_02/762341650</t>
  </si>
  <si>
    <t>CELNI PRKNO STITOVE HRANY VIKYRU</t>
  </si>
  <si>
    <t>OZN.18 - ODHAD SIRKY</t>
  </si>
  <si>
    <t>0,24*18,75</t>
  </si>
  <si>
    <t>56</t>
  </si>
  <si>
    <t>-1930801517</t>
  </si>
  <si>
    <t>4,50*0,025</t>
  </si>
  <si>
    <t>0,113*1,1 "Přepočtené koeficientem množství</t>
  </si>
  <si>
    <t>57</t>
  </si>
  <si>
    <t>762395000</t>
  </si>
  <si>
    <t>Spojovací prostředky krovů, bednění a laťování, nadstřešních konstrukcí svory, prkna, hřebíky, pásová ocel, vruty</t>
  </si>
  <si>
    <t>1375315426</t>
  </si>
  <si>
    <t>https://podminky.urs.cz/item/CS_URS_2023_02/762395000</t>
  </si>
  <si>
    <t>1,430+5,679+1,008</t>
  </si>
  <si>
    <t>0,354+0,113</t>
  </si>
  <si>
    <t>58</t>
  </si>
  <si>
    <t>762083121</t>
  </si>
  <si>
    <t>Impregnace řeziva máčením proti dřevokaznému hmyzu, houbám a plísním, třída ohrožení 1 a 2 (dřevo v interiéru)</t>
  </si>
  <si>
    <t>-1148037147</t>
  </si>
  <si>
    <t>https://podminky.urs.cz/item/CS_URS_2023_02/762083121</t>
  </si>
  <si>
    <t>8,584</t>
  </si>
  <si>
    <t>59</t>
  </si>
  <si>
    <t>762081150</t>
  </si>
  <si>
    <t>Hoblování hraněného řeziva přímo na staveništi ve staveništní dílně</t>
  </si>
  <si>
    <t>1456265653</t>
  </si>
  <si>
    <t>https://podminky.urs.cz/item/CS_URS_2023_02/762081150</t>
  </si>
  <si>
    <t>PRKNA STITOVE HRANY VIKYRU</t>
  </si>
  <si>
    <t>0,113</t>
  </si>
  <si>
    <t>60</t>
  </si>
  <si>
    <t>762521104</t>
  </si>
  <si>
    <t>Položení podlah nehoblovaných na sraz z prken hrubých</t>
  </si>
  <si>
    <t>-69881743</t>
  </si>
  <si>
    <t>https://podminky.urs.cz/item/CS_URS_2023_02/762521104</t>
  </si>
  <si>
    <t>NOVA PODLAHA V PROSTORU KROVU</t>
  </si>
  <si>
    <t>61</t>
  </si>
  <si>
    <t>-844752761</t>
  </si>
  <si>
    <t>50,00*0,024</t>
  </si>
  <si>
    <t>1,2*1,1 "Přepočtené koeficientem množství</t>
  </si>
  <si>
    <t>762595001</t>
  </si>
  <si>
    <t>Spojovací prostředky podlah a podkladových konstrukcí hřebíky, vruty</t>
  </si>
  <si>
    <t>834025888</t>
  </si>
  <si>
    <t>https://podminky.urs.cz/item/CS_URS_2023_02/762595001</t>
  </si>
  <si>
    <t>63</t>
  </si>
  <si>
    <t>1426769001</t>
  </si>
  <si>
    <t>1,200</t>
  </si>
  <si>
    <t>64</t>
  </si>
  <si>
    <t>998762103</t>
  </si>
  <si>
    <t>Přesun hmot pro konstrukce tesařské stanovený z hmotnosti přesunovaného materiálu vodorovná dopravní vzdálenost do 50 m v objektech výšky přes 12 do 24 m</t>
  </si>
  <si>
    <t>-1438025634</t>
  </si>
  <si>
    <t>https://podminky.urs.cz/item/CS_URS_2023_02/998762103</t>
  </si>
  <si>
    <t>65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</si>
  <si>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</si>
  <si>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</si>
  <si>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-2000467836</t>
  </si>
  <si>
    <t>https://podminky.urs.cz/item/CS_URS_2023_02/998762181</t>
  </si>
  <si>
    <t>763</t>
  </si>
  <si>
    <t>Konstrukce suché výstavby</t>
  </si>
  <si>
    <t>66</t>
  </si>
  <si>
    <t>763131751</t>
  </si>
  <si>
    <t>Podhled ze sádrokartonových desek ostatní práce a konstrukce na podhledech ze sádrokartonových desek montáž parotěsné zábrany</t>
  </si>
  <si>
    <t>-445032859</t>
  </si>
  <si>
    <t>https://podminky.urs.cz/item/CS_URS_2023_02/763131751</t>
  </si>
  <si>
    <t>NOVA PAROTESNA VRSTVA V MEZISTROPU KROVU</t>
  </si>
  <si>
    <t>/viz vykres c.D1.1b7 + udaj pojektanta/</t>
  </si>
  <si>
    <t>67</t>
  </si>
  <si>
    <t>28329276</t>
  </si>
  <si>
    <t>fólie PE vyztužená pro parotěsnou vrstvu (reakce na oheň - třída E) 140g/m2</t>
  </si>
  <si>
    <t>225273227</t>
  </si>
  <si>
    <t>50*1,1235 "Přepočtené koeficientem množství</t>
  </si>
  <si>
    <t>68</t>
  </si>
  <si>
    <t>763182313</t>
  </si>
  <si>
    <t>Výplně otvorů konstrukcí ze sádrokartonových desek ostění oken z desek hloubky do 0,3 m</t>
  </si>
  <si>
    <t>-674471149</t>
  </si>
  <si>
    <t>https://podminky.urs.cz/item/CS_URS_2023_02/763182313</t>
  </si>
  <si>
    <t>DOPLNENI OSTENI OKEN VE VIKYRICH</t>
  </si>
  <si>
    <t>/viz vykres c.D1.1b6/</t>
  </si>
  <si>
    <t>(1,00+1,35)*2*4</t>
  </si>
  <si>
    <t>(1,80+1,45)*2*3</t>
  </si>
  <si>
    <t>(0,65+1,25)*2*1</t>
  </si>
  <si>
    <t>69</t>
  </si>
  <si>
    <t>763121715</t>
  </si>
  <si>
    <t>Stěna předsazená ze sádrokartonových desek ostatní konstrukce a práce na předsazených stěnách ze sádrokartonových desek úprava styku stěny a podhledu separační páskou s akrylátem</t>
  </si>
  <si>
    <t>789069417</t>
  </si>
  <si>
    <t>https://podminky.urs.cz/item/CS_URS_2023_02/763121715</t>
  </si>
  <si>
    <t>NAPOJENI NA STAVAJICI SDK</t>
  </si>
  <si>
    <t>42,10</t>
  </si>
  <si>
    <t>70</t>
  </si>
  <si>
    <t>763121714</t>
  </si>
  <si>
    <t>Stěna předsazená ze sádrokartonových desek ostatní konstrukce a práce na předsazených stěnách ze sádrokartonových desek základní penetrační nátěr</t>
  </si>
  <si>
    <t>1010635694</t>
  </si>
  <si>
    <t>https://podminky.urs.cz/item/CS_URS_2023_02/763121714</t>
  </si>
  <si>
    <t>42,10*0,30</t>
  </si>
  <si>
    <t>71</t>
  </si>
  <si>
    <t>763121761</t>
  </si>
  <si>
    <t>Stěna předsazená ze sádrokartonových desek Příplatek k cenám za rovinnost kvality speciální tmelení kvality Q3</t>
  </si>
  <si>
    <t>-1119240579</t>
  </si>
  <si>
    <t>https://podminky.urs.cz/item/CS_URS_2023_02/763121761</t>
  </si>
  <si>
    <t>12,63</t>
  </si>
  <si>
    <t>72</t>
  </si>
  <si>
    <t>998763102</t>
  </si>
  <si>
    <t>Přesun hmot pro dřevostavby stanovený z hmotnosti přesunovaného materiálu vodorovná dopravní vzdálenost do 50 m v objektech výšky přes 12 do 24 m</t>
  </si>
  <si>
    <t>-577633822</t>
  </si>
  <si>
    <t>https://podminky.urs.cz/item/CS_URS_2023_02/998763102</t>
  </si>
  <si>
    <t>73</t>
  </si>
  <si>
    <t>998763181</t>
  </si>
  <si>
    <t>Přesun hmot pro dřevostavby stanovený z hmotnosti přesunovaného materiálu Příplatek k ceně za přesun prováděný bez použití mechanizace pro jakoukoliv výšku objektu</t>
  </si>
  <si>
    <t>-2039028995</t>
  </si>
  <si>
    <t>https://podminky.urs.cz/item/CS_URS_2023_02/998763181</t>
  </si>
  <si>
    <t>764</t>
  </si>
  <si>
    <t>Konstrukce klempířské</t>
  </si>
  <si>
    <t>74</t>
  </si>
  <si>
    <t>764001841</t>
  </si>
  <si>
    <t>Demontáž klempířských konstrukcí krytiny ze šablon do suti</t>
  </si>
  <si>
    <t>493551434</t>
  </si>
  <si>
    <t>https://podminky.urs.cz/item/CS_URS_2023_02/764001841</t>
  </si>
  <si>
    <t>STAVAJICI KRYTINA K LIKVIDACI</t>
  </si>
  <si>
    <t>/viz vykres c.D1.1b7/</t>
  </si>
  <si>
    <t xml:space="preserve">ALUKRYT </t>
  </si>
  <si>
    <t>S1+S2+S3+S4+S6</t>
  </si>
  <si>
    <t>165,87+129,98</t>
  </si>
  <si>
    <t>21,52+16,57+10,28</t>
  </si>
  <si>
    <t>PLECHOVA KRYTINA</t>
  </si>
  <si>
    <t>S5+SD1+SD2</t>
  </si>
  <si>
    <t>17,57+5,44+1,28</t>
  </si>
  <si>
    <t>SV1</t>
  </si>
  <si>
    <t>8,02*3</t>
  </si>
  <si>
    <t>SV2</t>
  </si>
  <si>
    <t>9,92*2</t>
  </si>
  <si>
    <t>SV3+SV4</t>
  </si>
  <si>
    <t>1,66+0,96</t>
  </si>
  <si>
    <t>75</t>
  </si>
  <si>
    <t>76400286R</t>
  </si>
  <si>
    <t>Demontáž stávajících klempířských konstrukcí oplechování říms, lemování, hřebenů atd.do suti</t>
  </si>
  <si>
    <t>-1743333509</t>
  </si>
  <si>
    <t>OSTATNI KLEMPIRSKE PRVKY</t>
  </si>
  <si>
    <t>DLE VYMERY NOVYCH PRKU - ODHAD</t>
  </si>
  <si>
    <t>165,00</t>
  </si>
  <si>
    <t>76</t>
  </si>
  <si>
    <t>764002821</t>
  </si>
  <si>
    <t>Demontáž klempířských konstrukcí střešního výlezu do suti</t>
  </si>
  <si>
    <t>kus</t>
  </si>
  <si>
    <t>-128687280</t>
  </si>
  <si>
    <t>https://podminky.urs.cz/item/CS_URS_2023_02/764002821</t>
  </si>
  <si>
    <t>STAV.STRESNI VYLEZ</t>
  </si>
  <si>
    <t>/viz vykres c.D1.1b5/</t>
  </si>
  <si>
    <t>77</t>
  </si>
  <si>
    <t>1674528760</t>
  </si>
  <si>
    <t>1,768</t>
  </si>
  <si>
    <t>78</t>
  </si>
  <si>
    <t>-602512215</t>
  </si>
  <si>
    <t>ODVOZ DO SBERNY - BEZ SKLADKOVNEHO</t>
  </si>
  <si>
    <t>79</t>
  </si>
  <si>
    <t>349043960</t>
  </si>
  <si>
    <t>1,768*19</t>
  </si>
  <si>
    <t>80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</si>
  <si>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</si>
  <si>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</si>
  <si>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1332649442</t>
  </si>
  <si>
    <t>https://podminky.urs.cz/item/CS_URS_2023_02/764111641</t>
  </si>
  <si>
    <t xml:space="preserve">NOVA SKLADBA STRECHY </t>
  </si>
  <si>
    <t>/viz vykres c.D1.1b4 - vypis/</t>
  </si>
  <si>
    <t>S3+S5+S6+SV3+SV4</t>
  </si>
  <si>
    <t>21,52+22,79+10,28+1,66+0,96</t>
  </si>
  <si>
    <t>81</t>
  </si>
  <si>
    <t>764212606</t>
  </si>
  <si>
    <t>Oplechování střešních prvků z pozinkovaného plechu s povrchovou úpravou úžlabí rš 500 mm</t>
  </si>
  <si>
    <t>896496439</t>
  </si>
  <si>
    <t>https://podminky.urs.cz/item/CS_URS_2023_02/764212606</t>
  </si>
  <si>
    <t>UZLABI V TASKOVE KRYTINE</t>
  </si>
  <si>
    <t>10,71</t>
  </si>
  <si>
    <t>UZLABI V PLECHOVE KRYTINE</t>
  </si>
  <si>
    <t>OZN.4</t>
  </si>
  <si>
    <t>5,06</t>
  </si>
  <si>
    <t>UZLABI MEZI VIKYREM A PLOCHOU STRECHY</t>
  </si>
  <si>
    <t>24,70</t>
  </si>
  <si>
    <t>UZLABI MEZI KRYTINAMI</t>
  </si>
  <si>
    <t>OZN.9</t>
  </si>
  <si>
    <t>4,29</t>
  </si>
  <si>
    <t>82</t>
  </si>
  <si>
    <t>764312614</t>
  </si>
  <si>
    <t>Lemování zdí z pozinkovaného plechu s povrchovou úpravou spodní s formováním do tvaru krytiny rovných, střech s krytinou skládanou mimo prejzovou rš 330 mm</t>
  </si>
  <si>
    <t>839560851</t>
  </si>
  <si>
    <t>https://podminky.urs.cz/item/CS_URS_2023_02/764312614</t>
  </si>
  <si>
    <t>LEMOVANI KOMINU - ODHAD RS</t>
  </si>
  <si>
    <t>OZN.6</t>
  </si>
  <si>
    <t>9,13</t>
  </si>
  <si>
    <t>LEMOVANI VIKYRU - ODHAD RS</t>
  </si>
  <si>
    <t>OZN.22</t>
  </si>
  <si>
    <t>43,44</t>
  </si>
  <si>
    <t>83</t>
  </si>
  <si>
    <t>764511602</t>
  </si>
  <si>
    <t>Žlab podokapní z pozinkovaného plechu s povrchovou úpravou včetně háků a čel půlkruhový rš 330 mm</t>
  </si>
  <si>
    <t>815567464</t>
  </si>
  <si>
    <t>https://podminky.urs.cz/item/CS_URS_2023_02/764511602</t>
  </si>
  <si>
    <t>PODOKAPNI ZLABY</t>
  </si>
  <si>
    <t>OZN.8</t>
  </si>
  <si>
    <t>43,95</t>
  </si>
  <si>
    <t>84</t>
  </si>
  <si>
    <t>764511622</t>
  </si>
  <si>
    <t>Žlab podokapní z pozinkovaného plechu s povrchovou úpravou včetně háků a čel roh nebo kout, žlabu půlkruhového rš 330 mm</t>
  </si>
  <si>
    <t>1391078974</t>
  </si>
  <si>
    <t>https://podminky.urs.cz/item/CS_URS_2023_02/764511622</t>
  </si>
  <si>
    <t>85</t>
  </si>
  <si>
    <t>764511642</t>
  </si>
  <si>
    <t>Žlab podokapní z pozinkovaného plechu s povrchovou úpravou včetně háků a čel kotlík oválný (trychtýřový), rš žlabu/průměr svodu 330/100 mm</t>
  </si>
  <si>
    <t>952242087</t>
  </si>
  <si>
    <t>https://podminky.urs.cz/item/CS_URS_2023_02/764511642</t>
  </si>
  <si>
    <t>KOTLIKY NOVEHO ZLABU</t>
  </si>
  <si>
    <t>86</t>
  </si>
  <si>
    <t>764212633</t>
  </si>
  <si>
    <t>Oplechování střešních prvků z pozinkovaného plechu s povrchovou úpravou štítu závětrnou lištou rš 250 mm</t>
  </si>
  <si>
    <t>24599136</t>
  </si>
  <si>
    <t>https://podminky.urs.cz/item/CS_URS_2023_02/764212633</t>
  </si>
  <si>
    <t xml:space="preserve">BOCNI HRANA STRECHY </t>
  </si>
  <si>
    <t>OZN.17 - ODHAD RS</t>
  </si>
  <si>
    <t>2,38</t>
  </si>
  <si>
    <t>87</t>
  </si>
  <si>
    <t>764212635</t>
  </si>
  <si>
    <t>Oplechování střešních prvků z pozinkovaného plechu s povrchovou úpravou štítu závětrnou lištou rš 400 mm</t>
  </si>
  <si>
    <t>-559999151</t>
  </si>
  <si>
    <t>https://podminky.urs.cz/item/CS_URS_2023_02/764212635</t>
  </si>
  <si>
    <t>STITOVA HRANA STRECHY</t>
  </si>
  <si>
    <t>OZN.18 - ODHAD RS</t>
  </si>
  <si>
    <t>18,75</t>
  </si>
  <si>
    <t>88</t>
  </si>
  <si>
    <t>764218626</t>
  </si>
  <si>
    <t>Oplechování říms a ozdobných prvků z pozinkovaného plechu s povrchovou úpravou rovných, bez rohů celoplošně lepené rš 500 mm</t>
  </si>
  <si>
    <t>-429610411</t>
  </si>
  <si>
    <t>https://podminky.urs.cz/item/CS_URS_2023_02/764218626</t>
  </si>
  <si>
    <t>ATYPICKE OPLECHOVANI - LEMOVANI</t>
  </si>
  <si>
    <t>OZN.21 - ODHAD RS</t>
  </si>
  <si>
    <t>4,96</t>
  </si>
  <si>
    <t>89</t>
  </si>
  <si>
    <t>764218647</t>
  </si>
  <si>
    <t>Oplechování říms a ozdobných prvků z pozinkovaného plechu s povrchovou úpravou rovných, bez rohů Příplatek k cenám za zvýšenou pracnost při provedení rohu nebo koutu rovné římsy přes rš 400 mm</t>
  </si>
  <si>
    <t>1515512110</t>
  </si>
  <si>
    <t>https://podminky.urs.cz/item/CS_URS_2023_02/764218647</t>
  </si>
  <si>
    <t>90</t>
  </si>
  <si>
    <t>764213652</t>
  </si>
  <si>
    <t>Oplechování střešních prvků z pozinkovaného plechu s povrchovou úpravou střešní výlez rozměru 600 x 600 mm, střechy s krytinou skládanou nebo plechovou</t>
  </si>
  <si>
    <t>1316138800</t>
  </si>
  <si>
    <t>https://podminky.urs.cz/item/CS_URS_2023_02/764213652</t>
  </si>
  <si>
    <t>NOVY STRESNI VYLEZ</t>
  </si>
  <si>
    <t>91</t>
  </si>
  <si>
    <t>765191001</t>
  </si>
  <si>
    <t>Montáž pojistné hydroizolační nebo parotěsné fólie kladené ve sklonu do 20° lepením (vodotěsné podstřeší) na bednění nebo tepelnou izolaci</t>
  </si>
  <si>
    <t>1394037174</t>
  </si>
  <si>
    <t>https://podminky.urs.cz/item/CS_URS_2023_02/765191001</t>
  </si>
  <si>
    <t>21,52+10,28+1,66+0,96</t>
  </si>
  <si>
    <t>92</t>
  </si>
  <si>
    <t>28329036</t>
  </si>
  <si>
    <t>fólie kontaktní difuzně propustná pro doplňkovou hydroizolační vrstvu, třívrstvá mikroporézní PP 150g/m2 s integrovanou samolepící páskou</t>
  </si>
  <si>
    <t>-1885750510</t>
  </si>
  <si>
    <t>34,42*1,1 "Přepočtené koeficientem množství</t>
  </si>
  <si>
    <t>93</t>
  </si>
  <si>
    <t>765191023</t>
  </si>
  <si>
    <t>Montáž pojistné hydroizolační nebo parotěsné fólie kladené ve sklonu přes 20° s lepenými přesahy na bednění nebo tepelnou izolaci</t>
  </si>
  <si>
    <t>-2031446344</t>
  </si>
  <si>
    <t>https://podminky.urs.cz/item/CS_URS_2023_02/765191023</t>
  </si>
  <si>
    <t>22,79</t>
  </si>
  <si>
    <t>-1766983394</t>
  </si>
  <si>
    <t>22,79*1,1 "Přepočtené koeficientem množství</t>
  </si>
  <si>
    <t>95</t>
  </si>
  <si>
    <t>765191061</t>
  </si>
  <si>
    <t>Montáž pojistné hydroizolační nebo parotěsné fólie úžlabí, střechy větrané</t>
  </si>
  <si>
    <t>68548399</t>
  </si>
  <si>
    <t>https://podminky.urs.cz/item/CS_URS_2023_02/765191061</t>
  </si>
  <si>
    <t>44,76</t>
  </si>
  <si>
    <t>-237693292</t>
  </si>
  <si>
    <t>44,76*1,15 "Přepočtené koeficientem množství</t>
  </si>
  <si>
    <t>97</t>
  </si>
  <si>
    <t>765191071</t>
  </si>
  <si>
    <t>Montáž pojistné hydroizolační nebo parotěsné fólie okapu přesahem na okapnici</t>
  </si>
  <si>
    <t>200832591</t>
  </si>
  <si>
    <t>https://podminky.urs.cz/item/CS_URS_2023_02/765191071</t>
  </si>
  <si>
    <t>OKAP TASKOVE I PLECHOVE KRYTINY</t>
  </si>
  <si>
    <t>98</t>
  </si>
  <si>
    <t>28329044</t>
  </si>
  <si>
    <t>fólie kontaktní difuzně propustná pro doplňkovou hydroizolační vrstvu, třívrstvá mikroporézní PP 150g/m2</t>
  </si>
  <si>
    <t>738282584</t>
  </si>
  <si>
    <t>43,95*1,15 "Přepočtené koeficientem množství</t>
  </si>
  <si>
    <t>99</t>
  </si>
  <si>
    <t>R POL 1</t>
  </si>
  <si>
    <t>Ostatní detaily plechové) střešní krytiny (rohy, kouty, napojení, prostupy atd.) = 15.000,- Kč - ocení všichni zhotovitelé jednotně, bude upřesněno dle skutečnosti</t>
  </si>
  <si>
    <t>kpl</t>
  </si>
  <si>
    <t>-1021418780</t>
  </si>
  <si>
    <t>100</t>
  </si>
  <si>
    <t>76400190R</t>
  </si>
  <si>
    <t>Napojení na stávající klempířské konstrukce délky spoje do 0,5 m vč.dodání</t>
  </si>
  <si>
    <t>2071267285</t>
  </si>
  <si>
    <t>NAPOJENI NOVYCH ZLABU NA STAV.SVODY - KOLENA</t>
  </si>
  <si>
    <t>OSTATNI - ODHAD</t>
  </si>
  <si>
    <t>101</t>
  </si>
  <si>
    <t>998764103</t>
  </si>
  <si>
    <t>Přesun hmot pro konstrukce klempířské stanovený z hmotnosti přesunovaného materiálu vodorovná dopravní vzdálenost do 50 m v objektech výšky přes 12 do 24 m</t>
  </si>
  <si>
    <t>2034131453</t>
  </si>
  <si>
    <t>https://podminky.urs.cz/item/CS_URS_2023_02/998764103</t>
  </si>
  <si>
    <t>102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</si>
  <si>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</si>
  <si>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</si>
  <si>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541224040</t>
  </si>
  <si>
    <t>https://podminky.urs.cz/item/CS_URS_2023_02/998764181</t>
  </si>
  <si>
    <t>765</t>
  </si>
  <si>
    <t>Krytina skládaná</t>
  </si>
  <si>
    <t>103</t>
  </si>
  <si>
    <t>765114021</t>
  </si>
  <si>
    <t>Krytina keramická hladká bobrovka sklonu střechy do 30° na sucho šupinové krytí režná</t>
  </si>
  <si>
    <t>-2137368860</t>
  </si>
  <si>
    <t>https://podminky.urs.cz/item/CS_URS_2023_02/765114021</t>
  </si>
  <si>
    <t>TASKOVA KRYTINA</t>
  </si>
  <si>
    <t>S1+S2+S4+SV1-SV3</t>
  </si>
  <si>
    <t>165,87+131,34+16,57</t>
  </si>
  <si>
    <t>8,02*3+10,33*2</t>
  </si>
  <si>
    <t>104</t>
  </si>
  <si>
    <t>765114213</t>
  </si>
  <si>
    <t>Krytina keramická hladká bobrovka sklonu střechy do 30° nárožní hrana na sucho s větracím pásem hliníkovým, z hřebenáčů režných</t>
  </si>
  <si>
    <t>24234273</t>
  </si>
  <si>
    <t>https://podminky.urs.cz/item/CS_URS_2023_02/765114213</t>
  </si>
  <si>
    <t>HREBEN VIKYRU VC.DETAILU</t>
  </si>
  <si>
    <t>OZN.11</t>
  </si>
  <si>
    <t>15,16</t>
  </si>
  <si>
    <t>SYSTEMOVY HREBEN KRYTINY VC.DETAILU</t>
  </si>
  <si>
    <t>OZN.12</t>
  </si>
  <si>
    <t>35,65</t>
  </si>
  <si>
    <t>105</t>
  </si>
  <si>
    <t>765114581</t>
  </si>
  <si>
    <t>Krytina keramická hladká bobrovka Příplatek k cenám za sklon přes 30°do 40°</t>
  </si>
  <si>
    <t>462270198</t>
  </si>
  <si>
    <t>https://podminky.urs.cz/item/CS_URS_2023_02/765114581</t>
  </si>
  <si>
    <t>165,87</t>
  </si>
  <si>
    <t>106</t>
  </si>
  <si>
    <t>765114585</t>
  </si>
  <si>
    <t>Krytina keramická hladká bobrovka Příplatek k cenám za sklon přes 40°do 50°</t>
  </si>
  <si>
    <t>1277731661</t>
  </si>
  <si>
    <t>https://podminky.urs.cz/item/CS_URS_2023_02/765114585</t>
  </si>
  <si>
    <t>131,34+16,57</t>
  </si>
  <si>
    <t>107</t>
  </si>
  <si>
    <t>765191021</t>
  </si>
  <si>
    <t>Montáž pojistné hydroizolační nebo parotěsné fólie kladené ve sklonu přes 20° s lepenými přesahy na krokve</t>
  </si>
  <si>
    <t>-2078968441</t>
  </si>
  <si>
    <t>https://podminky.urs.cz/item/CS_URS_2023_02/765191021</t>
  </si>
  <si>
    <t>POJISTNA HYDROIZOLACE</t>
  </si>
  <si>
    <t>108</t>
  </si>
  <si>
    <t>-1472832043</t>
  </si>
  <si>
    <t>358,50*1,1 "Přepočtené koeficientem množství</t>
  </si>
  <si>
    <t>109</t>
  </si>
  <si>
    <t>765191031</t>
  </si>
  <si>
    <t>Montáž pojistné hydroizolační nebo parotěsné fólie lepení těsnících pásků pod kontralatě</t>
  </si>
  <si>
    <t>-431098391</t>
  </si>
  <si>
    <t>https://podminky.urs.cz/item/CS_URS_2023_02/765191031</t>
  </si>
  <si>
    <t>420,00</t>
  </si>
  <si>
    <t>110</t>
  </si>
  <si>
    <t>28329303</t>
  </si>
  <si>
    <t>páska těsnící jednostranně lepící butylkaučuková pod kontralatě š 50mm</t>
  </si>
  <si>
    <t>-83234558</t>
  </si>
  <si>
    <t>420*1,1 "Přepočtené koeficientem množství</t>
  </si>
  <si>
    <t>111</t>
  </si>
  <si>
    <t>765191043</t>
  </si>
  <si>
    <t>Montáž pojistné hydroizolační nebo parotěsné fólie v místech střešních prostupů plochy jednotlivě do 1 m2</t>
  </si>
  <si>
    <t>-1182636645</t>
  </si>
  <si>
    <t>https://podminky.urs.cz/item/CS_URS_2023_02/765191043</t>
  </si>
  <si>
    <t>STRESNI OKNA, KOMINY A VYLEZY</t>
  </si>
  <si>
    <t>/viz vykres c.D1.1b4/</t>
  </si>
  <si>
    <t>112</t>
  </si>
  <si>
    <t>28329032</t>
  </si>
  <si>
    <t>fólie nekontaktní nízkodifuzně propustná PE mikroperforovaná pro doplňkovou hydroizolační vrstvu třípláštových střech (reakce na oheň - třída F) 140g/m2</t>
  </si>
  <si>
    <t>85940064</t>
  </si>
  <si>
    <t>7*1,15 "Přepočtené koeficientem množství</t>
  </si>
  <si>
    <t>113</t>
  </si>
  <si>
    <t>765191051</t>
  </si>
  <si>
    <t>Montáž pojistné hydroizolační nebo parotěsné fólie hřebene nebo nároží, střechy větrané</t>
  </si>
  <si>
    <t>1134738987</t>
  </si>
  <si>
    <t>https://podminky.urs.cz/item/CS_URS_2023_02/765191051</t>
  </si>
  <si>
    <t>50,81</t>
  </si>
  <si>
    <t>114</t>
  </si>
  <si>
    <t>1146594929</t>
  </si>
  <si>
    <t>50,81*1,15 "Přepočtené koeficientem množství</t>
  </si>
  <si>
    <t>115</t>
  </si>
  <si>
    <t>R POL 2</t>
  </si>
  <si>
    <t>OZN.1 - Napojení nové taškové krytiny na stávající taškovou krytinu</t>
  </si>
  <si>
    <t>-1266797409</t>
  </si>
  <si>
    <t>116</t>
  </si>
  <si>
    <t>R POL 3</t>
  </si>
  <si>
    <t>Ostatní detaily taškové střešní krytiny (rohy, kouty, napojení, prostupy atd.) = 30.000,- Kč - ocení všichni zhotovitelé jednotně, bude upřesněno dle skutečnosti</t>
  </si>
  <si>
    <t>971035925</t>
  </si>
  <si>
    <t>117</t>
  </si>
  <si>
    <t>998765103</t>
  </si>
  <si>
    <t>Přesun hmot pro krytiny skládané stanovený z hmotnosti přesunovaného materiálu vodorovná dopravní vzdálenost do 50 m na objektech výšky přes 12 do 24 m</t>
  </si>
  <si>
    <t>87715076</t>
  </si>
  <si>
    <t>https://podminky.urs.cz/item/CS_URS_2023_02/998765103</t>
  </si>
  <si>
    <t>118</t>
  </si>
  <si>
    <t>998765181</t>
  </si>
  <si>
    <t>Přesun hmot pro krytiny skládané stanovený z hmotnosti přesunovaného materiálu Příplatek k cenám za přesun prováděný bez použití mechanizace pro jakoukoliv výšku objektu</t>
  </si>
  <si>
    <t>-1692934800</t>
  </si>
  <si>
    <t>https://podminky.urs.cz/item/CS_URS_2023_02/998765181</t>
  </si>
  <si>
    <t>766</t>
  </si>
  <si>
    <t>Konstrukce truhlářské</t>
  </si>
  <si>
    <t>119</t>
  </si>
  <si>
    <t>766691911</t>
  </si>
  <si>
    <t>Ostatní práce vyvěšení nebo zavěšení křídel dřevěných okenních, plochy do 1,5 m2</t>
  </si>
  <si>
    <t>-1047910013</t>
  </si>
  <si>
    <t>https://podminky.urs.cz/item/CS_URS_2023_02/766691911</t>
  </si>
  <si>
    <t>STAVAJICI SPALETOVA OKNA K LIKVIDACI = 2 x KS</t>
  </si>
  <si>
    <t xml:space="preserve">OKNA VE VIKYRICH </t>
  </si>
  <si>
    <t>/dle novych oken - vykres c.D1.1b6/</t>
  </si>
  <si>
    <t>4*2</t>
  </si>
  <si>
    <t>OKNO VE STENE</t>
  </si>
  <si>
    <t>1*2</t>
  </si>
  <si>
    <t>120</t>
  </si>
  <si>
    <t>766691912</t>
  </si>
  <si>
    <t>Ostatní práce vyvěšení nebo zavěšení křídel dřevěných okenních, plochy přes 1,5 m2</t>
  </si>
  <si>
    <t>-599078901</t>
  </si>
  <si>
    <t>https://podminky.urs.cz/item/CS_URS_2023_02/766691912</t>
  </si>
  <si>
    <t>3*2</t>
  </si>
  <si>
    <t>121</t>
  </si>
  <si>
    <t>766441811</t>
  </si>
  <si>
    <t>Demontáž parapetních desek dřevěných nebo plastových šířky do 300 mm, délky do 1000 mm</t>
  </si>
  <si>
    <t>-807256246</t>
  </si>
  <si>
    <t>https://podminky.urs.cz/item/CS_URS_2023_02/766441811</t>
  </si>
  <si>
    <t>VNITRNI PARAPETY</t>
  </si>
  <si>
    <t>4+1</t>
  </si>
  <si>
    <t>122</t>
  </si>
  <si>
    <t>766441821</t>
  </si>
  <si>
    <t>Demontáž parapetních desek dřevěných nebo plastových šířky do 300 mm, délky přes 1000 do 2000 mm</t>
  </si>
  <si>
    <t>1266395456</t>
  </si>
  <si>
    <t>https://podminky.urs.cz/item/CS_URS_2023_02/766441821</t>
  </si>
  <si>
    <t>123</t>
  </si>
  <si>
    <t>766411821</t>
  </si>
  <si>
    <t>Demontáž obložení stěn palubkami</t>
  </si>
  <si>
    <t>618279980</t>
  </si>
  <si>
    <t>https://podminky.urs.cz/item/CS_URS_2023_02/766411821</t>
  </si>
  <si>
    <t>STAVAJICI CELA VIKYRU</t>
  </si>
  <si>
    <t>/viz vykres c.D1.1b7 + D1.1b9 - vykaz plochy/</t>
  </si>
  <si>
    <t>124</t>
  </si>
  <si>
    <t>766411822</t>
  </si>
  <si>
    <t>Demontáž obložení stěn podkladových roštů</t>
  </si>
  <si>
    <t>1865378012</t>
  </si>
  <si>
    <t>https://podminky.urs.cz/item/CS_URS_2023_02/766411822</t>
  </si>
  <si>
    <t>125</t>
  </si>
  <si>
    <t>715132878</t>
  </si>
  <si>
    <t>0,409</t>
  </si>
  <si>
    <t>126</t>
  </si>
  <si>
    <t>-251357142</t>
  </si>
  <si>
    <t>127</t>
  </si>
  <si>
    <t>173790639</t>
  </si>
  <si>
    <t>0,409*19</t>
  </si>
  <si>
    <t>128</t>
  </si>
  <si>
    <t>997013804</t>
  </si>
  <si>
    <t>Poplatek za uložení stavebního odpadu na skládce (skládkovné) ze skla zatříděného do Katalogu odpadů pod kódem 17 02 02</t>
  </si>
  <si>
    <t>-1224897497</t>
  </si>
  <si>
    <t>https://podminky.urs.cz/item/CS_URS_2023_02/997013804</t>
  </si>
  <si>
    <t>(0,125+0,102)/2</t>
  </si>
  <si>
    <t>129</t>
  </si>
  <si>
    <t>-1386562285</t>
  </si>
  <si>
    <t>-0,114</t>
  </si>
  <si>
    <t>130</t>
  </si>
  <si>
    <t>766621621</t>
  </si>
  <si>
    <t>Montáž oken dřevěných plochy do 1 m2 včetně montáže rámu otevíravých do dřevěné konstrukce</t>
  </si>
  <si>
    <t>-1701292936</t>
  </si>
  <si>
    <t>https://podminky.urs.cz/item/CS_URS_2023_02/766621621</t>
  </si>
  <si>
    <t>NOVA DREVENA OKNA - KOMPL.DODAVKA</t>
  </si>
  <si>
    <t>/viz vypis novych oken - vykres c.D1.1b6/</t>
  </si>
  <si>
    <t>POZOR - DODAVKA V M2</t>
  </si>
  <si>
    <t>131</t>
  </si>
  <si>
    <t>611100R1</t>
  </si>
  <si>
    <t>N39 - okno dřevěné otevíravé/sklopné zasklené izolačním dvojskem do plochy 1m2 (Ug=max.1,2W/m2K), vně zasklení na dvě tabulky,  s povrchovou úpravou</t>
  </si>
  <si>
    <t>42764305</t>
  </si>
  <si>
    <t>0,65*1,25</t>
  </si>
  <si>
    <t>132</t>
  </si>
  <si>
    <t>766621211</t>
  </si>
  <si>
    <t>Montáž oken dřevěných včetně montáže rámu plochy přes 1 m2 otevíravých do zdiva, výšky do 1,5 m</t>
  </si>
  <si>
    <t>781107296</t>
  </si>
  <si>
    <t>https://podminky.urs.cz/item/CS_URS_2023_02/766621211</t>
  </si>
  <si>
    <t>133</t>
  </si>
  <si>
    <t>611100R2</t>
  </si>
  <si>
    <t>N22+ N32 - okno dřevěné otevíravé/sklopné zasklené izolačním dvojsklem přes plochu 1m2 do v1,5m (Ug=max.1,2W/m2K), členěné subtilními příčkami,  s povrchovou úpravou</t>
  </si>
  <si>
    <t>-1955114329</t>
  </si>
  <si>
    <t>13,23</t>
  </si>
  <si>
    <t>134</t>
  </si>
  <si>
    <t>766694126</t>
  </si>
  <si>
    <t>Montáž ostatních truhlářských konstrukcí parapetních desek dřevěných nebo plastových šířky přes 300 mm</t>
  </si>
  <si>
    <t>-1021742487</t>
  </si>
  <si>
    <t>https://podminky.urs.cz/item/CS_URS_2023_02/766694126</t>
  </si>
  <si>
    <t>NOVE VNITRNI PARAPETY</t>
  </si>
  <si>
    <t>UPRESNIT SIRKU A DELKU</t>
  </si>
  <si>
    <t>1,10*4</t>
  </si>
  <si>
    <t>0,75*1</t>
  </si>
  <si>
    <t>135</t>
  </si>
  <si>
    <t>60794104</t>
  </si>
  <si>
    <t>parapet dřevotřískový vnitřní povrch laminátový š 340mm</t>
  </si>
  <si>
    <t>544429425</t>
  </si>
  <si>
    <t>5,15*1,05 "Přepočtené koeficientem množství</t>
  </si>
  <si>
    <t>136</t>
  </si>
  <si>
    <t>60794121</t>
  </si>
  <si>
    <t>koncovka PVC k parapetním dřevotřískovým deskám 600mm</t>
  </si>
  <si>
    <t>-1871838802</t>
  </si>
  <si>
    <t>(4+1)*2</t>
  </si>
  <si>
    <t>137</t>
  </si>
  <si>
    <t>766411213</t>
  </si>
  <si>
    <t>Montáž obložení stěn palubkami na pero a drážku plochy do 5 m2 z měkkého dřeva, šířky přes 80 do 100 mm</t>
  </si>
  <si>
    <t>969903300</t>
  </si>
  <si>
    <t>https://podminky.urs.cz/item/CS_URS_2023_02/766411213</t>
  </si>
  <si>
    <t>NOVY OBKLAD CELA VIKYRU</t>
  </si>
  <si>
    <t>138</t>
  </si>
  <si>
    <t>61191155</t>
  </si>
  <si>
    <t>palubky obkladové smrk profil klasický 19x116mm jakost A/B</t>
  </si>
  <si>
    <t>692498011</t>
  </si>
  <si>
    <t>8*1,2 "Přepočtené koeficientem množství</t>
  </si>
  <si>
    <t>139</t>
  </si>
  <si>
    <t>766417211</t>
  </si>
  <si>
    <t>Montáž obložení stěn rošt podkladový</t>
  </si>
  <si>
    <t>-1978013761</t>
  </si>
  <si>
    <t>https://podminky.urs.cz/item/CS_URS_2023_02/766417211</t>
  </si>
  <si>
    <t>8,00*2,50</t>
  </si>
  <si>
    <t>140</t>
  </si>
  <si>
    <t>60514114</t>
  </si>
  <si>
    <t>řezivo jehličnaté lať impregnovaná dl 4 m</t>
  </si>
  <si>
    <t>147691728</t>
  </si>
  <si>
    <t>20*0,00264 "Přepočtené koeficientem množství</t>
  </si>
  <si>
    <t>141</t>
  </si>
  <si>
    <t>998766103</t>
  </si>
  <si>
    <t>Přesun hmot pro konstrukce truhlářské stanovený z hmotnosti přesunovaného materiálu vodorovná dopravní vzdálenost do 50 m v objektech výšky přes 12 do 24 m</t>
  </si>
  <si>
    <t>-997136015</t>
  </si>
  <si>
    <t>https://podminky.urs.cz/item/CS_URS_2023_02/998766103</t>
  </si>
  <si>
    <t>142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</si>
  <si>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</si>
  <si>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</si>
  <si>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-1387783054</t>
  </si>
  <si>
    <t>https://podminky.urs.cz/item/CS_URS_2023_02/998766181</t>
  </si>
  <si>
    <t>783</t>
  </si>
  <si>
    <t>Dokončovací práce - nátěry</t>
  </si>
  <si>
    <t>143</t>
  </si>
  <si>
    <t>783218111</t>
  </si>
  <si>
    <t>Lazurovací nátěr tesařských konstrukcí dvojnásobný syntetický</t>
  </si>
  <si>
    <t>-122633999</t>
  </si>
  <si>
    <t>https://podminky.urs.cz/item/CS_URS_2023_02/783218111</t>
  </si>
  <si>
    <t>144</t>
  </si>
  <si>
    <t>783118211</t>
  </si>
  <si>
    <t>Lakovací nátěr truhlářských konstrukcí dvojnásobný s mezibroušením syntetický</t>
  </si>
  <si>
    <t>405097414</t>
  </si>
  <si>
    <t>https://podminky.urs.cz/item/CS_URS_2023_02/783118211</t>
  </si>
  <si>
    <t>DREV.PALUBKY VIKYRU</t>
  </si>
  <si>
    <t>784</t>
  </si>
  <si>
    <t>Dokončovací práce - malby a tapety</t>
  </si>
  <si>
    <t>145</t>
  </si>
  <si>
    <t>784211111</t>
  </si>
  <si>
    <t>Malby z malířských směsí oděruvzdorných za mokra dvojnásobné, bílé za mokra oděruvzdorné velmi dobře v místnostech výšky do 3,80 m</t>
  </si>
  <si>
    <t>-1106384042</t>
  </si>
  <si>
    <t>https://podminky.urs.cz/item/CS_URS_2023_02/784211111</t>
  </si>
  <si>
    <t>VYMALBA OSTENI U NOVYCH OTVORU - PRUM.SIRKA</t>
  </si>
  <si>
    <t>0,50*(1,00+1,35)*2*4</t>
  </si>
  <si>
    <t>0,50*(1,80+1,45)*2*3</t>
  </si>
  <si>
    <t>0,50*(0,65+1,25)*2*1</t>
  </si>
  <si>
    <t>Mezisoučet</t>
  </si>
  <si>
    <t>OSTATNI DOTCENE PLOCHY</t>
  </si>
  <si>
    <t>/odhad - upresnit dle pozadavku investora/</t>
  </si>
  <si>
    <t>30,00</t>
  </si>
  <si>
    <t>146</t>
  </si>
  <si>
    <t>784171101</t>
  </si>
  <si>
    <t>Zakrytí nemalovaných ploch (materiál ve specifikaci) včetně pozdějšího odkrytí podlah</t>
  </si>
  <si>
    <t>1591242158</t>
  </si>
  <si>
    <t>https://podminky.urs.cz/item/CS_URS_2023_02/784171101</t>
  </si>
  <si>
    <t>3 M2/1 KS OTVORU</t>
  </si>
  <si>
    <t>147</t>
  </si>
  <si>
    <t>28323156</t>
  </si>
  <si>
    <t>fólie pro malířské potřeby zakrývací tl 41µ 4x5m</t>
  </si>
  <si>
    <t>-811056975</t>
  </si>
  <si>
    <t>24,00*1,05 "Přepočtené koeficientem množství</t>
  </si>
  <si>
    <t>148</t>
  </si>
  <si>
    <t>784171123</t>
  </si>
  <si>
    <t>Zakrytí nemalovaných ploch (materiál ve specifikaci) včetně pozdějšího odkrytí konstrukcí nebo samostatných prvků např. schodišť, nábytku, radiátorů, zábradlí v místnostech výšky přes 3,80 do 5,00</t>
  </si>
  <si>
    <t>828794476</t>
  </si>
  <si>
    <t>https://podminky.urs.cz/item/CS_URS_2023_02/784171123</t>
  </si>
  <si>
    <t>40,00</t>
  </si>
  <si>
    <t>149</t>
  </si>
  <si>
    <t>28323157</t>
  </si>
  <si>
    <t>fólie pro malířské potřeby zakrývací tl 14µ 4x5m</t>
  </si>
  <si>
    <t>-718105370</t>
  </si>
  <si>
    <t>40*1,05 "Přepočtené koeficientem množství</t>
  </si>
  <si>
    <t>Práce a dodávky M</t>
  </si>
  <si>
    <t>21-M</t>
  </si>
  <si>
    <t>Elektromontáže</t>
  </si>
  <si>
    <t>150</t>
  </si>
  <si>
    <t>R POL 4</t>
  </si>
  <si>
    <t>DMTŽ a likvidace části hromosvodu a úprava stávajícího</t>
  </si>
  <si>
    <t>435219719</t>
  </si>
  <si>
    <t>151</t>
  </si>
  <si>
    <t>R POL 5</t>
  </si>
  <si>
    <t>Nový hromosvod vč.kotvení a revize</t>
  </si>
  <si>
    <t>-689321741</t>
  </si>
  <si>
    <t>HROMOSVOD</t>
  </si>
  <si>
    <t>/viz vykres c.D1.1b6 - legenda/</t>
  </si>
  <si>
    <t>75,00</t>
  </si>
  <si>
    <t>OST</t>
  </si>
  <si>
    <t>Ostatní</t>
  </si>
  <si>
    <t>HZS</t>
  </si>
  <si>
    <t>Hodinové zúčtovací sazby</t>
  </si>
  <si>
    <t>152</t>
  </si>
  <si>
    <t>HZS 1</t>
  </si>
  <si>
    <t>Ostatní pomocné a nezměřitelné práce - přesný počet hodin bude fakturován dle skutečnosti za hodinovou sazbu zhotovitele po odsouhlasení ve stavebním deníku (POLOŽKA UVEDENA PRO URČENÍ HODINOVÉ SAZBY ZHOTOVITELE, NUTNÁ KONTROLA VYČERPANÝCH HODIN ZAHRNUTÝCH V TOMTO ROZPOČTU)</t>
  </si>
  <si>
    <t>hod</t>
  </si>
  <si>
    <t>262144</t>
  </si>
  <si>
    <t>567714836</t>
  </si>
  <si>
    <t>OPRAVA</t>
  </si>
  <si>
    <t>PRACE A DETAILI NEPOSTIZITELNE PD</t>
  </si>
  <si>
    <t>VRN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</si>
  <si>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</si>
  <si>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</si>
  <si>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</si>
  <si>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</si>
  <si>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</si>
  <si>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</si>
  <si>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VRN3</t>
  </si>
  <si>
    <t>Zařízení staveniště</t>
  </si>
  <si>
    <t>030001000</t>
  </si>
  <si>
    <t>Zařízení staveniště- zřízení, provoz, odstranění</t>
  </si>
  <si>
    <t>1024</t>
  </si>
  <si>
    <t>-384688926</t>
  </si>
  <si>
    <t>https://podminky.urs.cz/item/CS_URS_2023_02/030001000</t>
  </si>
  <si>
    <t>034002000</t>
  </si>
  <si>
    <t>Zabezpečení staveniště</t>
  </si>
  <si>
    <t>127570661</t>
  </si>
  <si>
    <t>https://podminky.urs.cz/item/CS_URS_2023_02/034002000</t>
  </si>
  <si>
    <t>VRN4</t>
  </si>
  <si>
    <t>Inženýrská činnost</t>
  </si>
  <si>
    <t>045002000</t>
  </si>
  <si>
    <t>Kompletační a koordinační činnost</t>
  </si>
  <si>
    <t>962040889</t>
  </si>
  <si>
    <t>https://podminky.urs.cz/item/CS_URS_2023_02/045002000</t>
  </si>
  <si>
    <t>VRN5</t>
  </si>
  <si>
    <t>Finanční náklady</t>
  </si>
  <si>
    <t>051002000</t>
  </si>
  <si>
    <t>Pojistné - pojištění stavby</t>
  </si>
  <si>
    <t>-884454520</t>
  </si>
  <si>
    <t>https://podminky.urs.cz/item/CS_URS_2023_02/051002000</t>
  </si>
  <si>
    <t>VRN7</t>
  </si>
  <si>
    <t>Provozní vlivy</t>
  </si>
  <si>
    <t>071002000</t>
  </si>
  <si>
    <t>Provoz investora, třetích osob</t>
  </si>
  <si>
    <t>-568178781</t>
  </si>
  <si>
    <t>https://podminky.urs.cz/item/CS_URS_2023_02/071002000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</si>
  <si>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</si>
  <si>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</si>
  <si>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</si>
  <si>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</si>
  <si>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0"/>
      </rPr>
      <t xml:space="preserve">Rekapitulace stavby </t>
    </r>
    <r>
      <rPr>
        <sz val="8"/>
        <rFont val="Arial CE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</si>
  <si>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0"/>
      </rPr>
      <t>Rekapitulace stavby</t>
    </r>
    <r>
      <rPr>
        <sz val="8"/>
        <rFont val="Arial CE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</si>
  <si>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</si>
  <si>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</si>
  <si>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0"/>
      </rPr>
      <t>Rekapitulace objektů stavby a soupisů prací</t>
    </r>
    <r>
      <rPr>
        <sz val="8"/>
        <rFont val="Arial CE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</si>
  <si>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</si>
  <si>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</si>
  <si>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</si>
  <si>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</si>
  <si>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</si>
  <si>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</si>
  <si>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</si>
  <si>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</si>
  <si>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</si>
  <si>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</si>
  <si>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0"/>
      </rPr>
      <t xml:space="preserve">Soupis prací </t>
    </r>
    <r>
      <rPr>
        <sz val="8"/>
        <rFont val="Arial CE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</si>
  <si>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</si>
  <si>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0"/>
      </rPr>
      <t>Krycí list soupisu</t>
    </r>
    <r>
      <rPr>
        <sz val="8"/>
        <rFont val="Arial CE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</si>
  <si>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</si>
  <si>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0"/>
      </rPr>
      <t>Rekapitulace členění soupisu prací</t>
    </r>
    <r>
      <rPr>
        <sz val="8"/>
        <rFont val="Arial CE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</si>
  <si>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</si>
  <si>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0"/>
      </rPr>
      <t xml:space="preserve">Soupis prací </t>
    </r>
    <r>
      <rPr>
        <sz val="8"/>
        <rFont val="Arial CE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</si>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</sst>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13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b/>
      <sz val="10"/>
      <color indexed="56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u val="single"/>
      <sz val="7"/>
      <color indexed="55"/>
      <name val="Calibri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u val="single"/>
      <sz val="11"/>
      <color indexed="12"/>
      <name val="Calibri"/>
      <family val="0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8"/>
      <color theme="10"/>
      <name val="Wingdings 2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79797"/>
      <name val="Arial CE"/>
      <family val="0"/>
    </font>
    <font>
      <i/>
      <u val="single"/>
      <sz val="7"/>
      <color rgb="FF979797"/>
      <name val="Calibri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8"/>
      <color rgb="FF969696"/>
      <name val="Arial CE"/>
      <family val="0"/>
    </font>
    <font>
      <b/>
      <sz val="10"/>
      <color rgb="FF969696"/>
      <name val="Arial CE"/>
      <family val="0"/>
    </font>
    <font>
      <b/>
      <sz val="10"/>
      <color rgb="FF00336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9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left" vertical="center"/>
      <protection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8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3" fillId="0" borderId="0" xfId="0" applyFont="1" applyAlignment="1" applyProtection="1">
      <alignment horizontal="left" vertical="center"/>
      <protection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3" fillId="0" borderId="12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horizontal="center" vertical="center"/>
      <protection/>
    </xf>
    <xf numFmtId="0" fontId="94" fillId="0" borderId="23" xfId="0" applyFont="1" applyBorder="1" applyAlignment="1" applyProtection="1">
      <alignment horizontal="center" vertical="center" wrapText="1"/>
      <protection/>
    </xf>
    <xf numFmtId="0" fontId="94" fillId="0" borderId="24" xfId="0" applyFont="1" applyBorder="1" applyAlignment="1" applyProtection="1">
      <alignment horizontal="center" vertical="center" wrapText="1"/>
      <protection/>
    </xf>
    <xf numFmtId="0" fontId="94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5" fillId="0" borderId="0" xfId="0" applyFont="1" applyAlignment="1" applyProtection="1">
      <alignment vertical="center"/>
      <protection/>
    </xf>
    <xf numFmtId="4" fontId="9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96" fillId="0" borderId="27" xfId="0" applyNumberFormat="1" applyFont="1" applyBorder="1" applyAlignment="1" applyProtection="1">
      <alignment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166" fontId="96" fillId="0" borderId="0" xfId="0" applyNumberFormat="1" applyFont="1" applyBorder="1" applyAlignment="1" applyProtection="1">
      <alignment vertical="center"/>
      <protection/>
    </xf>
    <xf numFmtId="4" fontId="9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9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99" fillId="0" borderId="27" xfId="0" applyNumberFormat="1" applyFont="1" applyBorder="1" applyAlignment="1" applyProtection="1">
      <alignment vertical="center"/>
      <protection/>
    </xf>
    <xf numFmtId="4" fontId="99" fillId="0" borderId="0" xfId="0" applyNumberFormat="1" applyFont="1" applyBorder="1" applyAlignment="1" applyProtection="1">
      <alignment vertical="center"/>
      <protection/>
    </xf>
    <xf numFmtId="166" fontId="99" fillId="0" borderId="0" xfId="0" applyNumberFormat="1" applyFont="1" applyBorder="1" applyAlignment="1" applyProtection="1">
      <alignment vertical="center"/>
      <protection/>
    </xf>
    <xf numFmtId="4" fontId="9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100" fillId="0" borderId="0" xfId="36" applyFont="1" applyAlignment="1">
      <alignment horizontal="center" vertical="center"/>
    </xf>
    <xf numFmtId="0" fontId="8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83" fillId="0" borderId="27" xfId="0" applyNumberFormat="1" applyFont="1" applyBorder="1" applyAlignment="1" applyProtection="1">
      <alignment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166" fontId="83" fillId="0" borderId="0" xfId="0" applyNumberFormat="1" applyFont="1" applyBorder="1" applyAlignment="1" applyProtection="1">
      <alignment vertical="center"/>
      <protection/>
    </xf>
    <xf numFmtId="4" fontId="83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99" fillId="0" borderId="28" xfId="0" applyNumberFormat="1" applyFont="1" applyBorder="1" applyAlignment="1" applyProtection="1">
      <alignment vertical="center"/>
      <protection/>
    </xf>
    <xf numFmtId="4" fontId="99" fillId="0" borderId="29" xfId="0" applyNumberFormat="1" applyFont="1" applyBorder="1" applyAlignment="1" applyProtection="1">
      <alignment vertical="center"/>
      <protection/>
    </xf>
    <xf numFmtId="166" fontId="99" fillId="0" borderId="29" xfId="0" applyNumberFormat="1" applyFont="1" applyBorder="1" applyAlignment="1" applyProtection="1">
      <alignment vertical="center"/>
      <protection/>
    </xf>
    <xf numFmtId="4" fontId="99" fillId="0" borderId="3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95" fillId="0" borderId="0" xfId="0" applyNumberFormat="1" applyFont="1" applyAlignment="1">
      <alignment vertical="center"/>
    </xf>
    <xf numFmtId="0" fontId="83" fillId="0" borderId="0" xfId="0" applyFont="1" applyAlignment="1">
      <alignment horizontal="right" vertical="center"/>
    </xf>
    <xf numFmtId="0" fontId="102" fillId="0" borderId="0" xfId="0" applyFont="1" applyAlignment="1">
      <alignment horizontal="left" vertical="center"/>
    </xf>
    <xf numFmtId="4" fontId="83" fillId="0" borderId="0" xfId="0" applyNumberFormat="1" applyFont="1" applyAlignment="1">
      <alignment vertical="center"/>
    </xf>
    <xf numFmtId="164" fontId="83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23" fillId="34" borderId="0" xfId="0" applyFont="1" applyFill="1" applyAlignment="1" applyProtection="1">
      <alignment horizontal="right" vertical="center"/>
      <protection/>
    </xf>
    <xf numFmtId="0" fontId="103" fillId="0" borderId="0" xfId="0" applyFont="1" applyAlignment="1" applyProtection="1">
      <alignment horizontal="left" vertical="center"/>
      <protection/>
    </xf>
    <xf numFmtId="0" fontId="84" fillId="0" borderId="12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29" xfId="0" applyFont="1" applyBorder="1" applyAlignment="1" applyProtection="1">
      <alignment horizontal="left" vertical="center"/>
      <protection/>
    </xf>
    <xf numFmtId="0" fontId="84" fillId="0" borderId="29" xfId="0" applyFont="1" applyBorder="1" applyAlignment="1" applyProtection="1">
      <alignment vertical="center"/>
      <protection/>
    </xf>
    <xf numFmtId="4" fontId="84" fillId="0" borderId="29" xfId="0" applyNumberFormat="1" applyFont="1" applyBorder="1" applyAlignment="1" applyProtection="1">
      <alignment vertical="center"/>
      <protection/>
    </xf>
    <xf numFmtId="0" fontId="84" fillId="0" borderId="12" xfId="0" applyFont="1" applyBorder="1" applyAlignment="1">
      <alignment vertical="center"/>
    </xf>
    <xf numFmtId="0" fontId="85" fillId="0" borderId="12" xfId="0" applyFont="1" applyBorder="1" applyAlignment="1" applyProtection="1">
      <alignment vertical="center"/>
      <protection/>
    </xf>
    <xf numFmtId="0" fontId="85" fillId="0" borderId="29" xfId="0" applyFont="1" applyBorder="1" applyAlignment="1" applyProtection="1">
      <alignment horizontal="left" vertical="center"/>
      <protection/>
    </xf>
    <xf numFmtId="0" fontId="85" fillId="0" borderId="29" xfId="0" applyFont="1" applyBorder="1" applyAlignment="1" applyProtection="1">
      <alignment vertical="center"/>
      <protection/>
    </xf>
    <xf numFmtId="4" fontId="85" fillId="0" borderId="29" xfId="0" applyNumberFormat="1" applyFont="1" applyBorder="1" applyAlignment="1" applyProtection="1">
      <alignment vertical="center"/>
      <protection/>
    </xf>
    <xf numFmtId="0" fontId="85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23" fillId="34" borderId="24" xfId="0" applyFont="1" applyFill="1" applyBorder="1" applyAlignment="1" applyProtection="1">
      <alignment horizontal="center" vertical="center" wrapText="1"/>
      <protection/>
    </xf>
    <xf numFmtId="0" fontId="23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95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104" fillId="0" borderId="19" xfId="0" applyNumberFormat="1" applyFont="1" applyBorder="1" applyAlignment="1" applyProtection="1">
      <alignment/>
      <protection/>
    </xf>
    <xf numFmtId="166" fontId="104" fillId="0" borderId="20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6" fillId="0" borderId="12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6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left"/>
      <protection/>
    </xf>
    <xf numFmtId="0" fontId="86" fillId="0" borderId="0" xfId="0" applyFont="1" applyAlignment="1" applyProtection="1">
      <alignment/>
      <protection locked="0"/>
    </xf>
    <xf numFmtId="4" fontId="84" fillId="0" borderId="0" xfId="0" applyNumberFormat="1" applyFont="1" applyAlignment="1" applyProtection="1">
      <alignment/>
      <protection/>
    </xf>
    <xf numFmtId="0" fontId="86" fillId="0" borderId="12" xfId="0" applyFont="1" applyBorder="1" applyAlignment="1">
      <alignment/>
    </xf>
    <xf numFmtId="0" fontId="86" fillId="0" borderId="27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166" fontId="86" fillId="0" borderId="0" xfId="0" applyNumberFormat="1" applyFont="1" applyBorder="1" applyAlignment="1" applyProtection="1">
      <alignment/>
      <protection/>
    </xf>
    <xf numFmtId="166" fontId="86" fillId="0" borderId="21" xfId="0" applyNumberFormat="1" applyFont="1" applyBorder="1" applyAlignment="1" applyProtection="1">
      <alignment/>
      <protection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 vertical="center"/>
    </xf>
    <xf numFmtId="0" fontId="85" fillId="0" borderId="0" xfId="0" applyFont="1" applyAlignment="1" applyProtection="1">
      <alignment horizontal="left"/>
      <protection/>
    </xf>
    <xf numFmtId="4" fontId="85" fillId="0" borderId="0" xfId="0" applyNumberFormat="1" applyFont="1" applyAlignment="1" applyProtection="1">
      <alignment/>
      <protection/>
    </xf>
    <xf numFmtId="0" fontId="23" fillId="0" borderId="31" xfId="0" applyFont="1" applyBorder="1" applyAlignment="1" applyProtection="1">
      <alignment horizontal="center" vertical="center"/>
      <protection/>
    </xf>
    <xf numFmtId="49" fontId="23" fillId="0" borderId="31" xfId="0" applyNumberFormat="1" applyFont="1" applyBorder="1" applyAlignment="1" applyProtection="1">
      <alignment horizontal="left" vertical="center" wrapText="1"/>
      <protection/>
    </xf>
    <xf numFmtId="0" fontId="23" fillId="0" borderId="31" xfId="0" applyFont="1" applyBorder="1" applyAlignment="1" applyProtection="1">
      <alignment horizontal="left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167" fontId="23" fillId="0" borderId="31" xfId="0" applyNumberFormat="1" applyFont="1" applyBorder="1" applyAlignment="1" applyProtection="1">
      <alignment vertical="center"/>
      <protection/>
    </xf>
    <xf numFmtId="4" fontId="23" fillId="23" borderId="31" xfId="0" applyNumberFormat="1" applyFont="1" applyFill="1" applyBorder="1" applyAlignment="1" applyProtection="1">
      <alignment vertical="center"/>
      <protection locked="0"/>
    </xf>
    <xf numFmtId="4" fontId="23" fillId="0" borderId="31" xfId="0" applyNumberFormat="1" applyFont="1" applyBorder="1" applyAlignment="1" applyProtection="1">
      <alignment vertical="center"/>
      <protection/>
    </xf>
    <xf numFmtId="0" fontId="94" fillId="23" borderId="27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 applyProtection="1">
      <alignment horizontal="center" vertical="center"/>
      <protection/>
    </xf>
    <xf numFmtId="166" fontId="94" fillId="0" borderId="0" xfId="0" applyNumberFormat="1" applyFont="1" applyBorder="1" applyAlignment="1" applyProtection="1">
      <alignment vertical="center"/>
      <protection/>
    </xf>
    <xf numFmtId="166" fontId="94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5" fillId="0" borderId="0" xfId="0" applyFont="1" applyAlignment="1" applyProtection="1">
      <alignment horizontal="left" vertical="center"/>
      <protection/>
    </xf>
    <xf numFmtId="0" fontId="106" fillId="0" borderId="0" xfId="36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7" fillId="0" borderId="12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 horizontal="left" vertical="center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0" fontId="87" fillId="0" borderId="0" xfId="0" applyFont="1" applyAlignment="1" applyProtection="1">
      <alignment vertical="center"/>
      <protection locked="0"/>
    </xf>
    <xf numFmtId="0" fontId="87" fillId="0" borderId="12" xfId="0" applyFont="1" applyBorder="1" applyAlignment="1">
      <alignment vertical="center"/>
    </xf>
    <xf numFmtId="0" fontId="87" fillId="0" borderId="27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87" fillId="0" borderId="21" xfId="0" applyFont="1" applyBorder="1" applyAlignment="1" applyProtection="1">
      <alignment vertical="center"/>
      <protection/>
    </xf>
    <xf numFmtId="0" fontId="87" fillId="0" borderId="0" xfId="0" applyFont="1" applyAlignment="1">
      <alignment horizontal="left" vertical="center"/>
    </xf>
    <xf numFmtId="0" fontId="88" fillId="0" borderId="12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horizontal="left" vertical="center"/>
      <protection/>
    </xf>
    <xf numFmtId="0" fontId="88" fillId="0" borderId="0" xfId="0" applyFont="1" applyAlignment="1" applyProtection="1">
      <alignment horizontal="left" vertical="center" wrapText="1"/>
      <protection/>
    </xf>
    <xf numFmtId="167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 locked="0"/>
    </xf>
    <xf numFmtId="0" fontId="88" fillId="0" borderId="12" xfId="0" applyFont="1" applyBorder="1" applyAlignment="1">
      <alignment vertical="center"/>
    </xf>
    <xf numFmtId="0" fontId="88" fillId="0" borderId="27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88" fillId="0" borderId="21" xfId="0" applyFont="1" applyBorder="1" applyAlignment="1" applyProtection="1">
      <alignment vertical="center"/>
      <protection/>
    </xf>
    <xf numFmtId="0" fontId="88" fillId="0" borderId="0" xfId="0" applyFont="1" applyAlignment="1">
      <alignment horizontal="left" vertical="center"/>
    </xf>
    <xf numFmtId="0" fontId="89" fillId="0" borderId="12" xfId="0" applyFont="1" applyBorder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wrapText="1"/>
      <protection/>
    </xf>
    <xf numFmtId="167" fontId="89" fillId="0" borderId="0" xfId="0" applyNumberFormat="1" applyFont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 locked="0"/>
    </xf>
    <xf numFmtId="0" fontId="89" fillId="0" borderId="12" xfId="0" applyFont="1" applyBorder="1" applyAlignment="1">
      <alignment vertical="center"/>
    </xf>
    <xf numFmtId="0" fontId="89" fillId="0" borderId="27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89" fillId="0" borderId="21" xfId="0" applyFont="1" applyBorder="1" applyAlignment="1" applyProtection="1">
      <alignment vertical="center"/>
      <protection/>
    </xf>
    <xf numFmtId="0" fontId="89" fillId="0" borderId="0" xfId="0" applyFont="1" applyAlignment="1">
      <alignment horizontal="left" vertical="center"/>
    </xf>
    <xf numFmtId="0" fontId="108" fillId="0" borderId="31" xfId="0" applyFont="1" applyBorder="1" applyAlignment="1" applyProtection="1">
      <alignment horizontal="center" vertical="center"/>
      <protection/>
    </xf>
    <xf numFmtId="49" fontId="108" fillId="0" borderId="31" xfId="0" applyNumberFormat="1" applyFont="1" applyBorder="1" applyAlignment="1" applyProtection="1">
      <alignment horizontal="left" vertical="center" wrapText="1"/>
      <protection/>
    </xf>
    <xf numFmtId="0" fontId="108" fillId="0" borderId="31" xfId="0" applyFont="1" applyBorder="1" applyAlignment="1" applyProtection="1">
      <alignment horizontal="left" vertical="center" wrapText="1"/>
      <protection/>
    </xf>
    <xf numFmtId="0" fontId="108" fillId="0" borderId="31" xfId="0" applyFont="1" applyBorder="1" applyAlignment="1" applyProtection="1">
      <alignment horizontal="center" vertical="center" wrapText="1"/>
      <protection/>
    </xf>
    <xf numFmtId="167" fontId="108" fillId="0" borderId="31" xfId="0" applyNumberFormat="1" applyFont="1" applyBorder="1" applyAlignment="1" applyProtection="1">
      <alignment vertical="center"/>
      <protection/>
    </xf>
    <xf numFmtId="4" fontId="108" fillId="23" borderId="31" xfId="0" applyNumberFormat="1" applyFont="1" applyFill="1" applyBorder="1" applyAlignment="1" applyProtection="1">
      <alignment vertical="center"/>
      <protection locked="0"/>
    </xf>
    <xf numFmtId="4" fontId="108" fillId="0" borderId="31" xfId="0" applyNumberFormat="1" applyFont="1" applyBorder="1" applyAlignment="1" applyProtection="1">
      <alignment vertical="center"/>
      <protection/>
    </xf>
    <xf numFmtId="0" fontId="109" fillId="0" borderId="12" xfId="0" applyFont="1" applyBorder="1" applyAlignment="1">
      <alignment vertical="center"/>
    </xf>
    <xf numFmtId="0" fontId="108" fillId="23" borderId="27" xfId="0" applyFont="1" applyFill="1" applyBorder="1" applyAlignment="1" applyProtection="1">
      <alignment horizontal="left" vertical="center"/>
      <protection locked="0"/>
    </xf>
    <xf numFmtId="0" fontId="108" fillId="0" borderId="0" xfId="0" applyFont="1" applyBorder="1" applyAlignment="1" applyProtection="1">
      <alignment horizontal="center" vertical="center"/>
      <protection/>
    </xf>
    <xf numFmtId="0" fontId="90" fillId="0" borderId="12" xfId="0" applyFont="1" applyBorder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90" fillId="0" borderId="0" xfId="0" applyFont="1" applyAlignment="1" applyProtection="1">
      <alignment horizontal="left" vertical="center" wrapText="1"/>
      <protection/>
    </xf>
    <xf numFmtId="167" fontId="90" fillId="0" borderId="0" xfId="0" applyNumberFormat="1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 locked="0"/>
    </xf>
    <xf numFmtId="0" fontId="90" fillId="0" borderId="12" xfId="0" applyFont="1" applyBorder="1" applyAlignment="1">
      <alignment vertical="center"/>
    </xf>
    <xf numFmtId="0" fontId="90" fillId="0" borderId="27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90" fillId="0" borderId="21" xfId="0" applyFont="1" applyBorder="1" applyAlignment="1" applyProtection="1">
      <alignment vertical="center"/>
      <protection/>
    </xf>
    <xf numFmtId="0" fontId="90" fillId="0" borderId="0" xfId="0" applyFont="1" applyAlignment="1">
      <alignment horizontal="left" vertical="center"/>
    </xf>
    <xf numFmtId="0" fontId="89" fillId="0" borderId="28" xfId="0" applyFont="1" applyBorder="1" applyAlignment="1" applyProtection="1">
      <alignment vertical="center"/>
      <protection/>
    </xf>
    <xf numFmtId="0" fontId="89" fillId="0" borderId="29" xfId="0" applyFont="1" applyBorder="1" applyAlignment="1" applyProtection="1">
      <alignment vertical="center"/>
      <protection/>
    </xf>
    <xf numFmtId="0" fontId="89" fillId="0" borderId="3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32" xfId="0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3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8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37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3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36" xfId="0" applyFont="1" applyBorder="1" applyAlignment="1" applyProtection="1">
      <alignment horizontal="left" vertical="center"/>
      <protection/>
    </xf>
    <xf numFmtId="0" fontId="0" fillId="0" borderId="38" xfId="0" applyBorder="1" applyAlignment="1">
      <alignment vertical="top"/>
    </xf>
    <xf numFmtId="0" fontId="41" fillId="0" borderId="38" xfId="0" applyFont="1" applyBorder="1" applyAlignment="1">
      <alignment horizontal="left"/>
    </xf>
    <xf numFmtId="0" fontId="44" fillId="0" borderId="38" xfId="0" applyFont="1" applyBorder="1" applyAlignment="1">
      <alignment/>
    </xf>
    <xf numFmtId="0" fontId="39" fillId="0" borderId="35" xfId="0" applyFont="1" applyBorder="1" applyAlignment="1">
      <alignment vertical="top"/>
    </xf>
    <xf numFmtId="0" fontId="39" fillId="0" borderId="36" xfId="0" applyFont="1" applyBorder="1" applyAlignment="1">
      <alignment vertical="top"/>
    </xf>
    <xf numFmtId="0" fontId="39" fillId="0" borderId="37" xfId="0" applyFont="1" applyBorder="1" applyAlignment="1">
      <alignment vertical="top"/>
    </xf>
    <xf numFmtId="0" fontId="39" fillId="0" borderId="38" xfId="0" applyFont="1" applyBorder="1" applyAlignment="1">
      <alignment vertical="top"/>
    </xf>
    <xf numFmtId="0" fontId="39" fillId="0" borderId="39" xfId="0" applyFont="1" applyBorder="1" applyAlignment="1">
      <alignment vertical="top"/>
    </xf>
    <xf numFmtId="0" fontId="110" fillId="0" borderId="0" xfId="0" applyFont="1" applyAlignment="1">
      <alignment horizontal="left" vertical="top" wrapText="1"/>
    </xf>
    <xf numFmtId="0" fontId="110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horizontal="right" vertical="center"/>
      <protection/>
    </xf>
    <xf numFmtId="4" fontId="111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164" fontId="83" fillId="0" borderId="0" xfId="0" applyNumberFormat="1" applyFont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96" fillId="0" borderId="26" xfId="0" applyFont="1" applyBorder="1" applyAlignment="1">
      <alignment horizontal="center" vertical="center"/>
    </xf>
    <xf numFmtId="0" fontId="96" fillId="0" borderId="19" xfId="0" applyFont="1" applyBorder="1" applyAlignment="1">
      <alignment horizontal="left" vertical="center"/>
    </xf>
    <xf numFmtId="0" fontId="102" fillId="0" borderId="27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102" fillId="0" borderId="27" xfId="0" applyFont="1" applyBorder="1" applyAlignment="1" applyProtection="1">
      <alignment horizontal="left"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16" xfId="0" applyFont="1" applyFill="1" applyBorder="1" applyAlignment="1" applyProtection="1">
      <alignment horizontal="left" vertical="center"/>
      <protection/>
    </xf>
    <xf numFmtId="0" fontId="23" fillId="34" borderId="16" xfId="0" applyFont="1" applyFill="1" applyBorder="1" applyAlignment="1" applyProtection="1">
      <alignment horizontal="center" vertical="center"/>
      <protection/>
    </xf>
    <xf numFmtId="0" fontId="23" fillId="34" borderId="16" xfId="0" applyFont="1" applyFill="1" applyBorder="1" applyAlignment="1" applyProtection="1">
      <alignment horizontal="right" vertical="center"/>
      <protection/>
    </xf>
    <xf numFmtId="4" fontId="98" fillId="0" borderId="0" xfId="0" applyNumberFormat="1" applyFont="1" applyAlignment="1" applyProtection="1">
      <alignment vertical="center"/>
      <protection/>
    </xf>
    <xf numFmtId="0" fontId="98" fillId="0" borderId="0" xfId="0" applyFont="1" applyAlignment="1" applyProtection="1">
      <alignment vertical="center"/>
      <protection/>
    </xf>
    <xf numFmtId="4" fontId="98" fillId="0" borderId="0" xfId="0" applyNumberFormat="1" applyFont="1" applyAlignment="1" applyProtection="1">
      <alignment horizontal="right" vertical="center"/>
      <protection/>
    </xf>
    <xf numFmtId="0" fontId="97" fillId="0" borderId="0" xfId="0" applyFont="1" applyAlignment="1" applyProtection="1">
      <alignment horizontal="left" vertical="center" wrapText="1"/>
      <protection/>
    </xf>
    <xf numFmtId="4" fontId="85" fillId="0" borderId="0" xfId="0" applyNumberFormat="1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112" fillId="0" borderId="0" xfId="0" applyFont="1" applyAlignment="1" applyProtection="1">
      <alignment horizontal="left" vertical="center" wrapText="1"/>
      <protection/>
    </xf>
    <xf numFmtId="4" fontId="95" fillId="0" borderId="0" xfId="0" applyNumberFormat="1" applyFont="1" applyAlignment="1" applyProtection="1">
      <alignment horizontal="right" vertical="center"/>
      <protection/>
    </xf>
    <xf numFmtId="4" fontId="95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3" fillId="0" borderId="0" xfId="0" applyFont="1" applyAlignment="1" applyProtection="1">
      <alignment horizontal="left" vertical="center" wrapText="1"/>
      <protection/>
    </xf>
    <xf numFmtId="0" fontId="8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22531022" TargetMode="External" /><Relationship Id="rId2" Type="http://schemas.openxmlformats.org/officeDocument/2006/relationships/hyperlink" Target="https://podminky.urs.cz/item/CS_URS_2023_02/622151031" TargetMode="External" /><Relationship Id="rId3" Type="http://schemas.openxmlformats.org/officeDocument/2006/relationships/hyperlink" Target="https://podminky.urs.cz/item/CS_URS_2023_02/622142001" TargetMode="External" /><Relationship Id="rId4" Type="http://schemas.openxmlformats.org/officeDocument/2006/relationships/hyperlink" Target="https://podminky.urs.cz/item/CS_URS_2023_02/622325103" TargetMode="External" /><Relationship Id="rId5" Type="http://schemas.openxmlformats.org/officeDocument/2006/relationships/hyperlink" Target="https://podminky.urs.cz/item/CS_URS_2023_02/622131121" TargetMode="External" /><Relationship Id="rId6" Type="http://schemas.openxmlformats.org/officeDocument/2006/relationships/hyperlink" Target="https://podminky.urs.cz/item/CS_URS_2023_02/952901111" TargetMode="External" /><Relationship Id="rId7" Type="http://schemas.openxmlformats.org/officeDocument/2006/relationships/hyperlink" Target="https://podminky.urs.cz/item/CS_URS_2023_02/619991001" TargetMode="External" /><Relationship Id="rId8" Type="http://schemas.openxmlformats.org/officeDocument/2006/relationships/hyperlink" Target="https://podminky.urs.cz/item/CS_URS_2023_02/619991011" TargetMode="External" /><Relationship Id="rId9" Type="http://schemas.openxmlformats.org/officeDocument/2006/relationships/hyperlink" Target="https://podminky.urs.cz/item/CS_URS_2023_02/765192001" TargetMode="External" /><Relationship Id="rId10" Type="http://schemas.openxmlformats.org/officeDocument/2006/relationships/hyperlink" Target="https://podminky.urs.cz/item/CS_URS_2023_02/997013311" TargetMode="External" /><Relationship Id="rId11" Type="http://schemas.openxmlformats.org/officeDocument/2006/relationships/hyperlink" Target="https://podminky.urs.cz/item/CS_URS_2023_02/997013321" TargetMode="External" /><Relationship Id="rId12" Type="http://schemas.openxmlformats.org/officeDocument/2006/relationships/hyperlink" Target="https://podminky.urs.cz/item/CS_URS_2023_02/945412112" TargetMode="External" /><Relationship Id="rId13" Type="http://schemas.openxmlformats.org/officeDocument/2006/relationships/hyperlink" Target="https://podminky.urs.cz/item/CS_URS_2023_02/949101111" TargetMode="External" /><Relationship Id="rId14" Type="http://schemas.openxmlformats.org/officeDocument/2006/relationships/hyperlink" Target="https://podminky.urs.cz/item/CS_URS_2023_02/949111132" TargetMode="External" /><Relationship Id="rId15" Type="http://schemas.openxmlformats.org/officeDocument/2006/relationships/hyperlink" Target="https://podminky.urs.cz/item/CS_URS_2023_02/949111232" TargetMode="External" /><Relationship Id="rId16" Type="http://schemas.openxmlformats.org/officeDocument/2006/relationships/hyperlink" Target="https://podminky.urs.cz/item/CS_URS_2023_02/949111832" TargetMode="External" /><Relationship Id="rId17" Type="http://schemas.openxmlformats.org/officeDocument/2006/relationships/hyperlink" Target="https://podminky.urs.cz/item/CS_URS_2023_02/968062355" TargetMode="External" /><Relationship Id="rId18" Type="http://schemas.openxmlformats.org/officeDocument/2006/relationships/hyperlink" Target="https://podminky.urs.cz/item/CS_URS_2023_02/968062356" TargetMode="External" /><Relationship Id="rId19" Type="http://schemas.openxmlformats.org/officeDocument/2006/relationships/hyperlink" Target="https://podminky.urs.cz/item/CS_URS_2023_02/968062991" TargetMode="External" /><Relationship Id="rId20" Type="http://schemas.openxmlformats.org/officeDocument/2006/relationships/hyperlink" Target="https://podminky.urs.cz/item/CS_URS_2023_02/962032230" TargetMode="External" /><Relationship Id="rId21" Type="http://schemas.openxmlformats.org/officeDocument/2006/relationships/hyperlink" Target="https://podminky.urs.cz/item/CS_URS_2023_02/967031732" TargetMode="External" /><Relationship Id="rId22" Type="http://schemas.openxmlformats.org/officeDocument/2006/relationships/hyperlink" Target="https://podminky.urs.cz/item/CS_URS_2023_02/978015361" TargetMode="External" /><Relationship Id="rId23" Type="http://schemas.openxmlformats.org/officeDocument/2006/relationships/hyperlink" Target="https://podminky.urs.cz/item/CS_URS_2023_02/997013214" TargetMode="External" /><Relationship Id="rId24" Type="http://schemas.openxmlformats.org/officeDocument/2006/relationships/hyperlink" Target="https://podminky.urs.cz/item/CS_URS_2023_02/997013511" TargetMode="External" /><Relationship Id="rId25" Type="http://schemas.openxmlformats.org/officeDocument/2006/relationships/hyperlink" Target="https://podminky.urs.cz/item/CS_URS_2023_02/997013509" TargetMode="External" /><Relationship Id="rId26" Type="http://schemas.openxmlformats.org/officeDocument/2006/relationships/hyperlink" Target="https://podminky.urs.cz/item/CS_URS_2023_02/997013631" TargetMode="External" /><Relationship Id="rId27" Type="http://schemas.openxmlformats.org/officeDocument/2006/relationships/hyperlink" Target="https://podminky.urs.cz/item/CS_URS_2023_02/998018003" TargetMode="External" /><Relationship Id="rId28" Type="http://schemas.openxmlformats.org/officeDocument/2006/relationships/hyperlink" Target="https://podminky.urs.cz/item/CS_URS_2023_02/712531801" TargetMode="External" /><Relationship Id="rId29" Type="http://schemas.openxmlformats.org/officeDocument/2006/relationships/hyperlink" Target="https://podminky.urs.cz/item/CS_URS_2023_02/997013214" TargetMode="External" /><Relationship Id="rId30" Type="http://schemas.openxmlformats.org/officeDocument/2006/relationships/hyperlink" Target="https://podminky.urs.cz/item/CS_URS_2023_02/997013511" TargetMode="External" /><Relationship Id="rId31" Type="http://schemas.openxmlformats.org/officeDocument/2006/relationships/hyperlink" Target="https://podminky.urs.cz/item/CS_URS_2023_02/997013509" TargetMode="External" /><Relationship Id="rId32" Type="http://schemas.openxmlformats.org/officeDocument/2006/relationships/hyperlink" Target="https://podminky.urs.cz/item/CS_URS_2023_02/997013814" TargetMode="External" /><Relationship Id="rId33" Type="http://schemas.openxmlformats.org/officeDocument/2006/relationships/hyperlink" Target="https://podminky.urs.cz/item/CS_URS_2023_02/713121112" TargetMode="External" /><Relationship Id="rId34" Type="http://schemas.openxmlformats.org/officeDocument/2006/relationships/hyperlink" Target="https://podminky.urs.cz/item/CS_URS_2023_02/713151121" TargetMode="External" /><Relationship Id="rId35" Type="http://schemas.openxmlformats.org/officeDocument/2006/relationships/hyperlink" Target="https://podminky.urs.cz/item/CS_URS_2023_02/713131341" TargetMode="External" /><Relationship Id="rId36" Type="http://schemas.openxmlformats.org/officeDocument/2006/relationships/hyperlink" Target="https://podminky.urs.cz/item/CS_URS_2023_02/998713103" TargetMode="External" /><Relationship Id="rId37" Type="http://schemas.openxmlformats.org/officeDocument/2006/relationships/hyperlink" Target="https://podminky.urs.cz/item/CS_URS_2023_02/998713181" TargetMode="External" /><Relationship Id="rId38" Type="http://schemas.openxmlformats.org/officeDocument/2006/relationships/hyperlink" Target="https://podminky.urs.cz/item/CS_URS_2023_02/762341811" TargetMode="External" /><Relationship Id="rId39" Type="http://schemas.openxmlformats.org/officeDocument/2006/relationships/hyperlink" Target="https://podminky.urs.cz/item/CS_URS_2023_02/762521811" TargetMode="External" /><Relationship Id="rId40" Type="http://schemas.openxmlformats.org/officeDocument/2006/relationships/hyperlink" Target="https://podminky.urs.cz/item/CS_URS_2023_02/997013214" TargetMode="External" /><Relationship Id="rId41" Type="http://schemas.openxmlformats.org/officeDocument/2006/relationships/hyperlink" Target="https://podminky.urs.cz/item/CS_URS_2023_02/997013511" TargetMode="External" /><Relationship Id="rId42" Type="http://schemas.openxmlformats.org/officeDocument/2006/relationships/hyperlink" Target="https://podminky.urs.cz/item/CS_URS_2023_02/997013509" TargetMode="External" /><Relationship Id="rId43" Type="http://schemas.openxmlformats.org/officeDocument/2006/relationships/hyperlink" Target="https://podminky.urs.cz/item/CS_URS_2023_02/997013811" TargetMode="External" /><Relationship Id="rId44" Type="http://schemas.openxmlformats.org/officeDocument/2006/relationships/hyperlink" Target="https://podminky.urs.cz/item/CS_URS_2023_02/762341210" TargetMode="External" /><Relationship Id="rId45" Type="http://schemas.openxmlformats.org/officeDocument/2006/relationships/hyperlink" Target="https://podminky.urs.cz/item/CS_URS_2023_02/762342211" TargetMode="External" /><Relationship Id="rId46" Type="http://schemas.openxmlformats.org/officeDocument/2006/relationships/hyperlink" Target="https://podminky.urs.cz/item/CS_URS_2023_02/762342511" TargetMode="External" /><Relationship Id="rId47" Type="http://schemas.openxmlformats.org/officeDocument/2006/relationships/hyperlink" Target="https://podminky.urs.cz/item/CS_URS_2023_02/762341210" TargetMode="External" /><Relationship Id="rId48" Type="http://schemas.openxmlformats.org/officeDocument/2006/relationships/hyperlink" Target="https://podminky.urs.cz/item/CS_URS_2023_02/762341650" TargetMode="External" /><Relationship Id="rId49" Type="http://schemas.openxmlformats.org/officeDocument/2006/relationships/hyperlink" Target="https://podminky.urs.cz/item/CS_URS_2023_02/762395000" TargetMode="External" /><Relationship Id="rId50" Type="http://schemas.openxmlformats.org/officeDocument/2006/relationships/hyperlink" Target="https://podminky.urs.cz/item/CS_URS_2023_02/762083121" TargetMode="External" /><Relationship Id="rId51" Type="http://schemas.openxmlformats.org/officeDocument/2006/relationships/hyperlink" Target="https://podminky.urs.cz/item/CS_URS_2023_02/762081150" TargetMode="External" /><Relationship Id="rId52" Type="http://schemas.openxmlformats.org/officeDocument/2006/relationships/hyperlink" Target="https://podminky.urs.cz/item/CS_URS_2023_02/762521104" TargetMode="External" /><Relationship Id="rId53" Type="http://schemas.openxmlformats.org/officeDocument/2006/relationships/hyperlink" Target="https://podminky.urs.cz/item/CS_URS_2023_02/762595001" TargetMode="External" /><Relationship Id="rId54" Type="http://schemas.openxmlformats.org/officeDocument/2006/relationships/hyperlink" Target="https://podminky.urs.cz/item/CS_URS_2023_02/762083121" TargetMode="External" /><Relationship Id="rId55" Type="http://schemas.openxmlformats.org/officeDocument/2006/relationships/hyperlink" Target="https://podminky.urs.cz/item/CS_URS_2023_02/998762103" TargetMode="External" /><Relationship Id="rId56" Type="http://schemas.openxmlformats.org/officeDocument/2006/relationships/hyperlink" Target="https://podminky.urs.cz/item/CS_URS_2023_02/998762181" TargetMode="External" /><Relationship Id="rId57" Type="http://schemas.openxmlformats.org/officeDocument/2006/relationships/hyperlink" Target="https://podminky.urs.cz/item/CS_URS_2023_02/763131751" TargetMode="External" /><Relationship Id="rId58" Type="http://schemas.openxmlformats.org/officeDocument/2006/relationships/hyperlink" Target="https://podminky.urs.cz/item/CS_URS_2023_02/763182313" TargetMode="External" /><Relationship Id="rId59" Type="http://schemas.openxmlformats.org/officeDocument/2006/relationships/hyperlink" Target="https://podminky.urs.cz/item/CS_URS_2023_02/763121715" TargetMode="External" /><Relationship Id="rId60" Type="http://schemas.openxmlformats.org/officeDocument/2006/relationships/hyperlink" Target="https://podminky.urs.cz/item/CS_URS_2023_02/763121714" TargetMode="External" /><Relationship Id="rId61" Type="http://schemas.openxmlformats.org/officeDocument/2006/relationships/hyperlink" Target="https://podminky.urs.cz/item/CS_URS_2023_02/763121761" TargetMode="External" /><Relationship Id="rId62" Type="http://schemas.openxmlformats.org/officeDocument/2006/relationships/hyperlink" Target="https://podminky.urs.cz/item/CS_URS_2023_02/998763102" TargetMode="External" /><Relationship Id="rId63" Type="http://schemas.openxmlformats.org/officeDocument/2006/relationships/hyperlink" Target="https://podminky.urs.cz/item/CS_URS_2023_02/998763181" TargetMode="External" /><Relationship Id="rId64" Type="http://schemas.openxmlformats.org/officeDocument/2006/relationships/hyperlink" Target="https://podminky.urs.cz/item/CS_URS_2023_02/764001841" TargetMode="External" /><Relationship Id="rId65" Type="http://schemas.openxmlformats.org/officeDocument/2006/relationships/hyperlink" Target="https://podminky.urs.cz/item/CS_URS_2023_02/764002821" TargetMode="External" /><Relationship Id="rId66" Type="http://schemas.openxmlformats.org/officeDocument/2006/relationships/hyperlink" Target="https://podminky.urs.cz/item/CS_URS_2023_02/997013214" TargetMode="External" /><Relationship Id="rId67" Type="http://schemas.openxmlformats.org/officeDocument/2006/relationships/hyperlink" Target="https://podminky.urs.cz/item/CS_URS_2023_02/997013511" TargetMode="External" /><Relationship Id="rId68" Type="http://schemas.openxmlformats.org/officeDocument/2006/relationships/hyperlink" Target="https://podminky.urs.cz/item/CS_URS_2023_02/997013509" TargetMode="External" /><Relationship Id="rId69" Type="http://schemas.openxmlformats.org/officeDocument/2006/relationships/hyperlink" Target="https://podminky.urs.cz/item/CS_URS_2023_02/764111641" TargetMode="External" /><Relationship Id="rId70" Type="http://schemas.openxmlformats.org/officeDocument/2006/relationships/hyperlink" Target="https://podminky.urs.cz/item/CS_URS_2023_02/764212606" TargetMode="External" /><Relationship Id="rId71" Type="http://schemas.openxmlformats.org/officeDocument/2006/relationships/hyperlink" Target="https://podminky.urs.cz/item/CS_URS_2023_02/764312614" TargetMode="External" /><Relationship Id="rId72" Type="http://schemas.openxmlformats.org/officeDocument/2006/relationships/hyperlink" Target="https://podminky.urs.cz/item/CS_URS_2023_02/764511602" TargetMode="External" /><Relationship Id="rId73" Type="http://schemas.openxmlformats.org/officeDocument/2006/relationships/hyperlink" Target="https://podminky.urs.cz/item/CS_URS_2023_02/764511622" TargetMode="External" /><Relationship Id="rId74" Type="http://schemas.openxmlformats.org/officeDocument/2006/relationships/hyperlink" Target="https://podminky.urs.cz/item/CS_URS_2023_02/764511642" TargetMode="External" /><Relationship Id="rId75" Type="http://schemas.openxmlformats.org/officeDocument/2006/relationships/hyperlink" Target="https://podminky.urs.cz/item/CS_URS_2023_02/764212633" TargetMode="External" /><Relationship Id="rId76" Type="http://schemas.openxmlformats.org/officeDocument/2006/relationships/hyperlink" Target="https://podminky.urs.cz/item/CS_URS_2023_02/764212635" TargetMode="External" /><Relationship Id="rId77" Type="http://schemas.openxmlformats.org/officeDocument/2006/relationships/hyperlink" Target="https://podminky.urs.cz/item/CS_URS_2023_02/764218626" TargetMode="External" /><Relationship Id="rId78" Type="http://schemas.openxmlformats.org/officeDocument/2006/relationships/hyperlink" Target="https://podminky.urs.cz/item/CS_URS_2023_02/764218647" TargetMode="External" /><Relationship Id="rId79" Type="http://schemas.openxmlformats.org/officeDocument/2006/relationships/hyperlink" Target="https://podminky.urs.cz/item/CS_URS_2023_02/764213652" TargetMode="External" /><Relationship Id="rId80" Type="http://schemas.openxmlformats.org/officeDocument/2006/relationships/hyperlink" Target="https://podminky.urs.cz/item/CS_URS_2023_02/765191001" TargetMode="External" /><Relationship Id="rId81" Type="http://schemas.openxmlformats.org/officeDocument/2006/relationships/hyperlink" Target="https://podminky.urs.cz/item/CS_URS_2023_02/765191023" TargetMode="External" /><Relationship Id="rId82" Type="http://schemas.openxmlformats.org/officeDocument/2006/relationships/hyperlink" Target="https://podminky.urs.cz/item/CS_URS_2023_02/765191061" TargetMode="External" /><Relationship Id="rId83" Type="http://schemas.openxmlformats.org/officeDocument/2006/relationships/hyperlink" Target="https://podminky.urs.cz/item/CS_URS_2023_02/765191071" TargetMode="External" /><Relationship Id="rId84" Type="http://schemas.openxmlformats.org/officeDocument/2006/relationships/hyperlink" Target="https://podminky.urs.cz/item/CS_URS_2023_02/998764103" TargetMode="External" /><Relationship Id="rId85" Type="http://schemas.openxmlformats.org/officeDocument/2006/relationships/hyperlink" Target="https://podminky.urs.cz/item/CS_URS_2023_02/998764181" TargetMode="External" /><Relationship Id="rId86" Type="http://schemas.openxmlformats.org/officeDocument/2006/relationships/hyperlink" Target="https://podminky.urs.cz/item/CS_URS_2023_02/765114021" TargetMode="External" /><Relationship Id="rId87" Type="http://schemas.openxmlformats.org/officeDocument/2006/relationships/hyperlink" Target="https://podminky.urs.cz/item/CS_URS_2023_02/765114213" TargetMode="External" /><Relationship Id="rId88" Type="http://schemas.openxmlformats.org/officeDocument/2006/relationships/hyperlink" Target="https://podminky.urs.cz/item/CS_URS_2023_02/765114581" TargetMode="External" /><Relationship Id="rId89" Type="http://schemas.openxmlformats.org/officeDocument/2006/relationships/hyperlink" Target="https://podminky.urs.cz/item/CS_URS_2023_02/765114585" TargetMode="External" /><Relationship Id="rId90" Type="http://schemas.openxmlformats.org/officeDocument/2006/relationships/hyperlink" Target="https://podminky.urs.cz/item/CS_URS_2023_02/765191021" TargetMode="External" /><Relationship Id="rId91" Type="http://schemas.openxmlformats.org/officeDocument/2006/relationships/hyperlink" Target="https://podminky.urs.cz/item/CS_URS_2023_02/765191031" TargetMode="External" /><Relationship Id="rId92" Type="http://schemas.openxmlformats.org/officeDocument/2006/relationships/hyperlink" Target="https://podminky.urs.cz/item/CS_URS_2023_02/765191043" TargetMode="External" /><Relationship Id="rId93" Type="http://schemas.openxmlformats.org/officeDocument/2006/relationships/hyperlink" Target="https://podminky.urs.cz/item/CS_URS_2023_02/765191051" TargetMode="External" /><Relationship Id="rId94" Type="http://schemas.openxmlformats.org/officeDocument/2006/relationships/hyperlink" Target="https://podminky.urs.cz/item/CS_URS_2023_02/998765103" TargetMode="External" /><Relationship Id="rId95" Type="http://schemas.openxmlformats.org/officeDocument/2006/relationships/hyperlink" Target="https://podminky.urs.cz/item/CS_URS_2023_02/998765181" TargetMode="External" /><Relationship Id="rId96" Type="http://schemas.openxmlformats.org/officeDocument/2006/relationships/hyperlink" Target="https://podminky.urs.cz/item/CS_URS_2023_02/766691911" TargetMode="External" /><Relationship Id="rId97" Type="http://schemas.openxmlformats.org/officeDocument/2006/relationships/hyperlink" Target="https://podminky.urs.cz/item/CS_URS_2023_02/766691912" TargetMode="External" /><Relationship Id="rId98" Type="http://schemas.openxmlformats.org/officeDocument/2006/relationships/hyperlink" Target="https://podminky.urs.cz/item/CS_URS_2023_02/766441811" TargetMode="External" /><Relationship Id="rId99" Type="http://schemas.openxmlformats.org/officeDocument/2006/relationships/hyperlink" Target="https://podminky.urs.cz/item/CS_URS_2023_02/766441821" TargetMode="External" /><Relationship Id="rId100" Type="http://schemas.openxmlformats.org/officeDocument/2006/relationships/hyperlink" Target="https://podminky.urs.cz/item/CS_URS_2023_02/766411821" TargetMode="External" /><Relationship Id="rId101" Type="http://schemas.openxmlformats.org/officeDocument/2006/relationships/hyperlink" Target="https://podminky.urs.cz/item/CS_URS_2023_02/766411822" TargetMode="External" /><Relationship Id="rId102" Type="http://schemas.openxmlformats.org/officeDocument/2006/relationships/hyperlink" Target="https://podminky.urs.cz/item/CS_URS_2023_02/997013214" TargetMode="External" /><Relationship Id="rId103" Type="http://schemas.openxmlformats.org/officeDocument/2006/relationships/hyperlink" Target="https://podminky.urs.cz/item/CS_URS_2023_02/997013511" TargetMode="External" /><Relationship Id="rId104" Type="http://schemas.openxmlformats.org/officeDocument/2006/relationships/hyperlink" Target="https://podminky.urs.cz/item/CS_URS_2023_02/997013509" TargetMode="External" /><Relationship Id="rId105" Type="http://schemas.openxmlformats.org/officeDocument/2006/relationships/hyperlink" Target="https://podminky.urs.cz/item/CS_URS_2023_02/997013804" TargetMode="External" /><Relationship Id="rId106" Type="http://schemas.openxmlformats.org/officeDocument/2006/relationships/hyperlink" Target="https://podminky.urs.cz/item/CS_URS_2023_02/997013811" TargetMode="External" /><Relationship Id="rId107" Type="http://schemas.openxmlformats.org/officeDocument/2006/relationships/hyperlink" Target="https://podminky.urs.cz/item/CS_URS_2023_02/766621621" TargetMode="External" /><Relationship Id="rId108" Type="http://schemas.openxmlformats.org/officeDocument/2006/relationships/hyperlink" Target="https://podminky.urs.cz/item/CS_URS_2023_02/766621211" TargetMode="External" /><Relationship Id="rId109" Type="http://schemas.openxmlformats.org/officeDocument/2006/relationships/hyperlink" Target="https://podminky.urs.cz/item/CS_URS_2023_02/766694126" TargetMode="External" /><Relationship Id="rId110" Type="http://schemas.openxmlformats.org/officeDocument/2006/relationships/hyperlink" Target="https://podminky.urs.cz/item/CS_URS_2023_02/766411213" TargetMode="External" /><Relationship Id="rId111" Type="http://schemas.openxmlformats.org/officeDocument/2006/relationships/hyperlink" Target="https://podminky.urs.cz/item/CS_URS_2023_02/766417211" TargetMode="External" /><Relationship Id="rId112" Type="http://schemas.openxmlformats.org/officeDocument/2006/relationships/hyperlink" Target="https://podminky.urs.cz/item/CS_URS_2023_02/998766103" TargetMode="External" /><Relationship Id="rId113" Type="http://schemas.openxmlformats.org/officeDocument/2006/relationships/hyperlink" Target="https://podminky.urs.cz/item/CS_URS_2023_02/998766181" TargetMode="External" /><Relationship Id="rId114" Type="http://schemas.openxmlformats.org/officeDocument/2006/relationships/hyperlink" Target="https://podminky.urs.cz/item/CS_URS_2023_02/783218111" TargetMode="External" /><Relationship Id="rId115" Type="http://schemas.openxmlformats.org/officeDocument/2006/relationships/hyperlink" Target="https://podminky.urs.cz/item/CS_URS_2023_02/783118211" TargetMode="External" /><Relationship Id="rId116" Type="http://schemas.openxmlformats.org/officeDocument/2006/relationships/hyperlink" Target="https://podminky.urs.cz/item/CS_URS_2023_02/784211111" TargetMode="External" /><Relationship Id="rId117" Type="http://schemas.openxmlformats.org/officeDocument/2006/relationships/hyperlink" Target="https://podminky.urs.cz/item/CS_URS_2023_02/784171101" TargetMode="External" /><Relationship Id="rId118" Type="http://schemas.openxmlformats.org/officeDocument/2006/relationships/hyperlink" Target="https://podminky.urs.cz/item/CS_URS_2023_02/784171123" TargetMode="External" /><Relationship Id="rId1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34002000" TargetMode="External" /><Relationship Id="rId3" Type="http://schemas.openxmlformats.org/officeDocument/2006/relationships/hyperlink" Target="https://podminky.urs.cz/item/CS_URS_2023_02/045002000" TargetMode="External" /><Relationship Id="rId4" Type="http://schemas.openxmlformats.org/officeDocument/2006/relationships/hyperlink" Target="https://podminky.urs.cz/item/CS_URS_2023_02/051002000" TargetMode="External" /><Relationship Id="rId5" Type="http://schemas.openxmlformats.org/officeDocument/2006/relationships/hyperlink" Target="https://podminky.urs.cz/item/CS_URS_2023_02/071002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zoomScalePageLayoutView="0" workbookViewId="0" topLeftCell="A1">
      <selection activeCell="P9" sqref="P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7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0" t="s">
        <v>6</v>
      </c>
      <c r="BT2" s="20" t="s">
        <v>7</v>
      </c>
    </row>
    <row r="3" spans="2:72" s="1" customFormat="1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7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50" t="s">
        <v>14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5"/>
      <c r="AQ5" s="25"/>
      <c r="AR5" s="23"/>
      <c r="BE5" s="347" t="s">
        <v>15</v>
      </c>
      <c r="BS5" s="20" t="s">
        <v>6</v>
      </c>
    </row>
    <row r="6" spans="2:71" s="1" customFormat="1" ht="36.7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52" t="s">
        <v>17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5"/>
      <c r="AQ6" s="25"/>
      <c r="AR6" s="23"/>
      <c r="BE6" s="34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21</v>
      </c>
      <c r="AO7" s="25"/>
      <c r="AP7" s="25"/>
      <c r="AQ7" s="25"/>
      <c r="AR7" s="23"/>
      <c r="BE7" s="348"/>
      <c r="BS7" s="20" t="s">
        <v>6</v>
      </c>
    </row>
    <row r="8" spans="2:71" s="1" customFormat="1" ht="12" customHeight="1">
      <c r="B8" s="24"/>
      <c r="C8" s="25"/>
      <c r="D8" s="32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24</v>
      </c>
      <c r="AL8" s="25"/>
      <c r="AM8" s="25"/>
      <c r="AN8" s="33" t="s">
        <v>25</v>
      </c>
      <c r="AO8" s="25"/>
      <c r="AP8" s="25"/>
      <c r="AQ8" s="25"/>
      <c r="AR8" s="23"/>
      <c r="BE8" s="348"/>
      <c r="BS8" s="20" t="s">
        <v>6</v>
      </c>
    </row>
    <row r="9" spans="2:71" s="1" customFormat="1" ht="14.2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8"/>
      <c r="BS9" s="20" t="s">
        <v>6</v>
      </c>
    </row>
    <row r="10" spans="2:71" s="1" customFormat="1" ht="12" customHeight="1">
      <c r="B10" s="24"/>
      <c r="C10" s="25"/>
      <c r="D10" s="32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27</v>
      </c>
      <c r="AL10" s="25"/>
      <c r="AM10" s="25"/>
      <c r="AN10" s="30" t="s">
        <v>21</v>
      </c>
      <c r="AO10" s="25"/>
      <c r="AP10" s="25"/>
      <c r="AQ10" s="25"/>
      <c r="AR10" s="23"/>
      <c r="BE10" s="348"/>
      <c r="BS10" s="20" t="s">
        <v>6</v>
      </c>
    </row>
    <row r="11" spans="2:71" s="1" customFormat="1" ht="18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29</v>
      </c>
      <c r="AL11" s="25"/>
      <c r="AM11" s="25"/>
      <c r="AN11" s="30" t="s">
        <v>21</v>
      </c>
      <c r="AO11" s="25"/>
      <c r="AP11" s="25"/>
      <c r="AQ11" s="25"/>
      <c r="AR11" s="23"/>
      <c r="BE11" s="348"/>
      <c r="BS11" s="20" t="s">
        <v>6</v>
      </c>
    </row>
    <row r="12" spans="2:71" s="1" customFormat="1" ht="6.7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8"/>
      <c r="BS12" s="20" t="s">
        <v>6</v>
      </c>
    </row>
    <row r="13" spans="2:71" s="1" customFormat="1" ht="12" customHeight="1">
      <c r="B13" s="24"/>
      <c r="C13" s="25"/>
      <c r="D13" s="32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27</v>
      </c>
      <c r="AL13" s="25"/>
      <c r="AM13" s="25"/>
      <c r="AN13" s="34" t="s">
        <v>31</v>
      </c>
      <c r="AO13" s="25"/>
      <c r="AP13" s="25"/>
      <c r="AQ13" s="25"/>
      <c r="AR13" s="23"/>
      <c r="BE13" s="348"/>
      <c r="BS13" s="20" t="s">
        <v>6</v>
      </c>
    </row>
    <row r="14" spans="2:71" ht="12.75">
      <c r="B14" s="24"/>
      <c r="C14" s="25"/>
      <c r="D14" s="25"/>
      <c r="E14" s="353" t="s">
        <v>31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2" t="s">
        <v>29</v>
      </c>
      <c r="AL14" s="25"/>
      <c r="AM14" s="25"/>
      <c r="AN14" s="34" t="s">
        <v>31</v>
      </c>
      <c r="AO14" s="25"/>
      <c r="AP14" s="25"/>
      <c r="AQ14" s="25"/>
      <c r="AR14" s="23"/>
      <c r="BE14" s="348"/>
      <c r="BS14" s="20" t="s">
        <v>6</v>
      </c>
    </row>
    <row r="15" spans="2:71" s="1" customFormat="1" ht="6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8"/>
      <c r="BS15" s="20" t="s">
        <v>4</v>
      </c>
    </row>
    <row r="16" spans="2:71" s="1" customFormat="1" ht="12" customHeight="1">
      <c r="B16" s="24"/>
      <c r="C16" s="25"/>
      <c r="D16" s="32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27</v>
      </c>
      <c r="AL16" s="25"/>
      <c r="AM16" s="25"/>
      <c r="AN16" s="30" t="s">
        <v>21</v>
      </c>
      <c r="AO16" s="25"/>
      <c r="AP16" s="25"/>
      <c r="AQ16" s="25"/>
      <c r="AR16" s="23"/>
      <c r="BE16" s="348"/>
      <c r="BS16" s="20" t="s">
        <v>4</v>
      </c>
    </row>
    <row r="17" spans="2:71" s="1" customFormat="1" ht="18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29</v>
      </c>
      <c r="AL17" s="25"/>
      <c r="AM17" s="25"/>
      <c r="AN17" s="30" t="s">
        <v>21</v>
      </c>
      <c r="AO17" s="25"/>
      <c r="AP17" s="25"/>
      <c r="AQ17" s="25"/>
      <c r="AR17" s="23"/>
      <c r="BE17" s="348"/>
      <c r="BS17" s="20" t="s">
        <v>34</v>
      </c>
    </row>
    <row r="18" spans="2:71" s="1" customFormat="1" ht="6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8"/>
      <c r="BS18" s="20" t="s">
        <v>6</v>
      </c>
    </row>
    <row r="19" spans="2:71" s="1" customFormat="1" ht="12" customHeight="1">
      <c r="B19" s="24"/>
      <c r="C19" s="25"/>
      <c r="D19" s="32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27</v>
      </c>
      <c r="AL19" s="25"/>
      <c r="AM19" s="25"/>
      <c r="AN19" s="30" t="s">
        <v>21</v>
      </c>
      <c r="AO19" s="25"/>
      <c r="AP19" s="25"/>
      <c r="AQ19" s="25"/>
      <c r="AR19" s="23"/>
      <c r="BE19" s="348"/>
      <c r="BS19" s="20" t="s">
        <v>6</v>
      </c>
    </row>
    <row r="20" spans="2:71" s="1" customFormat="1" ht="18" customHeight="1">
      <c r="B20" s="24"/>
      <c r="C20" s="25"/>
      <c r="D20" s="25"/>
      <c r="E20" s="30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29</v>
      </c>
      <c r="AL20" s="25"/>
      <c r="AM20" s="25"/>
      <c r="AN20" s="30" t="s">
        <v>21</v>
      </c>
      <c r="AO20" s="25"/>
      <c r="AP20" s="25"/>
      <c r="AQ20" s="25"/>
      <c r="AR20" s="23"/>
      <c r="BE20" s="348"/>
      <c r="BS20" s="20" t="s">
        <v>4</v>
      </c>
    </row>
    <row r="21" spans="2:57" s="1" customFormat="1" ht="6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8"/>
    </row>
    <row r="22" spans="2:57" s="1" customFormat="1" ht="12" customHeight="1">
      <c r="B22" s="24"/>
      <c r="C22" s="25"/>
      <c r="D22" s="32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8"/>
    </row>
    <row r="23" spans="2:57" s="1" customFormat="1" ht="47.25" customHeight="1">
      <c r="B23" s="24"/>
      <c r="C23" s="25"/>
      <c r="D23" s="25"/>
      <c r="E23" s="355" t="s">
        <v>38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25"/>
      <c r="AP23" s="25"/>
      <c r="AQ23" s="25"/>
      <c r="AR23" s="23"/>
      <c r="BE23" s="348"/>
    </row>
    <row r="24" spans="2:57" s="1" customFormat="1" ht="6.7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8"/>
    </row>
    <row r="25" spans="2:57" s="1" customFormat="1" ht="6.7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48"/>
    </row>
    <row r="26" spans="1:57" s="2" customFormat="1" ht="25.5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56">
        <f>ROUND(AG54,2)</f>
        <v>0</v>
      </c>
      <c r="AL26" s="357"/>
      <c r="AM26" s="357"/>
      <c r="AN26" s="357"/>
      <c r="AO26" s="357"/>
      <c r="AP26" s="39"/>
      <c r="AQ26" s="39"/>
      <c r="AR26" s="42"/>
      <c r="BE26" s="348"/>
    </row>
    <row r="27" spans="1:57" s="2" customFormat="1" ht="6.7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48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58" t="s">
        <v>40</v>
      </c>
      <c r="M28" s="358"/>
      <c r="N28" s="358"/>
      <c r="O28" s="358"/>
      <c r="P28" s="358"/>
      <c r="Q28" s="39"/>
      <c r="R28" s="39"/>
      <c r="S28" s="39"/>
      <c r="T28" s="39"/>
      <c r="U28" s="39"/>
      <c r="V28" s="39"/>
      <c r="W28" s="358" t="s">
        <v>41</v>
      </c>
      <c r="X28" s="358"/>
      <c r="Y28" s="358"/>
      <c r="Z28" s="358"/>
      <c r="AA28" s="358"/>
      <c r="AB28" s="358"/>
      <c r="AC28" s="358"/>
      <c r="AD28" s="358"/>
      <c r="AE28" s="358"/>
      <c r="AF28" s="39"/>
      <c r="AG28" s="39"/>
      <c r="AH28" s="39"/>
      <c r="AI28" s="39"/>
      <c r="AJ28" s="39"/>
      <c r="AK28" s="358" t="s">
        <v>42</v>
      </c>
      <c r="AL28" s="358"/>
      <c r="AM28" s="358"/>
      <c r="AN28" s="358"/>
      <c r="AO28" s="358"/>
      <c r="AP28" s="39"/>
      <c r="AQ28" s="39"/>
      <c r="AR28" s="42"/>
      <c r="BE28" s="348"/>
    </row>
    <row r="29" spans="2:57" s="3" customFormat="1" ht="14.25" customHeight="1">
      <c r="B29" s="43"/>
      <c r="C29" s="44"/>
      <c r="D29" s="32" t="s">
        <v>43</v>
      </c>
      <c r="E29" s="44"/>
      <c r="F29" s="32" t="s">
        <v>44</v>
      </c>
      <c r="G29" s="44"/>
      <c r="H29" s="44"/>
      <c r="I29" s="44"/>
      <c r="J29" s="44"/>
      <c r="K29" s="44"/>
      <c r="L29" s="361">
        <v>0.21</v>
      </c>
      <c r="M29" s="360"/>
      <c r="N29" s="360"/>
      <c r="O29" s="360"/>
      <c r="P29" s="360"/>
      <c r="Q29" s="44"/>
      <c r="R29" s="44"/>
      <c r="S29" s="44"/>
      <c r="T29" s="44"/>
      <c r="U29" s="44"/>
      <c r="V29" s="44"/>
      <c r="W29" s="359">
        <f>ROUND(AZ54,2)</f>
        <v>0</v>
      </c>
      <c r="X29" s="360"/>
      <c r="Y29" s="360"/>
      <c r="Z29" s="360"/>
      <c r="AA29" s="360"/>
      <c r="AB29" s="360"/>
      <c r="AC29" s="360"/>
      <c r="AD29" s="360"/>
      <c r="AE29" s="360"/>
      <c r="AF29" s="44"/>
      <c r="AG29" s="44"/>
      <c r="AH29" s="44"/>
      <c r="AI29" s="44"/>
      <c r="AJ29" s="44"/>
      <c r="AK29" s="359">
        <f>ROUND(AV54,2)</f>
        <v>0</v>
      </c>
      <c r="AL29" s="360"/>
      <c r="AM29" s="360"/>
      <c r="AN29" s="360"/>
      <c r="AO29" s="360"/>
      <c r="AP29" s="44"/>
      <c r="AQ29" s="44"/>
      <c r="AR29" s="45"/>
      <c r="BE29" s="349"/>
    </row>
    <row r="30" spans="2:57" s="3" customFormat="1" ht="14.25" customHeight="1">
      <c r="B30" s="43"/>
      <c r="C30" s="44"/>
      <c r="D30" s="44"/>
      <c r="E30" s="44"/>
      <c r="F30" s="32" t="s">
        <v>45</v>
      </c>
      <c r="G30" s="44"/>
      <c r="H30" s="44"/>
      <c r="I30" s="44"/>
      <c r="J30" s="44"/>
      <c r="K30" s="44"/>
      <c r="L30" s="361">
        <v>0.15</v>
      </c>
      <c r="M30" s="360"/>
      <c r="N30" s="360"/>
      <c r="O30" s="360"/>
      <c r="P30" s="360"/>
      <c r="Q30" s="44"/>
      <c r="R30" s="44"/>
      <c r="S30" s="44"/>
      <c r="T30" s="44"/>
      <c r="U30" s="44"/>
      <c r="V30" s="44"/>
      <c r="W30" s="359">
        <f>ROUND(BA54,2)</f>
        <v>0</v>
      </c>
      <c r="X30" s="360"/>
      <c r="Y30" s="360"/>
      <c r="Z30" s="360"/>
      <c r="AA30" s="360"/>
      <c r="AB30" s="360"/>
      <c r="AC30" s="360"/>
      <c r="AD30" s="360"/>
      <c r="AE30" s="360"/>
      <c r="AF30" s="44"/>
      <c r="AG30" s="44"/>
      <c r="AH30" s="44"/>
      <c r="AI30" s="44"/>
      <c r="AJ30" s="44"/>
      <c r="AK30" s="359">
        <f>ROUND(AW54,2)</f>
        <v>0</v>
      </c>
      <c r="AL30" s="360"/>
      <c r="AM30" s="360"/>
      <c r="AN30" s="360"/>
      <c r="AO30" s="360"/>
      <c r="AP30" s="44"/>
      <c r="AQ30" s="44"/>
      <c r="AR30" s="45"/>
      <c r="BE30" s="349"/>
    </row>
    <row r="31" spans="2:57" s="3" customFormat="1" ht="14.25" customHeight="1" hidden="1">
      <c r="B31" s="43"/>
      <c r="C31" s="44"/>
      <c r="D31" s="44"/>
      <c r="E31" s="44"/>
      <c r="F31" s="32" t="s">
        <v>46</v>
      </c>
      <c r="G31" s="44"/>
      <c r="H31" s="44"/>
      <c r="I31" s="44"/>
      <c r="J31" s="44"/>
      <c r="K31" s="44"/>
      <c r="L31" s="361">
        <v>0.21</v>
      </c>
      <c r="M31" s="360"/>
      <c r="N31" s="360"/>
      <c r="O31" s="360"/>
      <c r="P31" s="360"/>
      <c r="Q31" s="44"/>
      <c r="R31" s="44"/>
      <c r="S31" s="44"/>
      <c r="T31" s="44"/>
      <c r="U31" s="44"/>
      <c r="V31" s="44"/>
      <c r="W31" s="359">
        <f>ROUND(BB54,2)</f>
        <v>0</v>
      </c>
      <c r="X31" s="360"/>
      <c r="Y31" s="360"/>
      <c r="Z31" s="360"/>
      <c r="AA31" s="360"/>
      <c r="AB31" s="360"/>
      <c r="AC31" s="360"/>
      <c r="AD31" s="360"/>
      <c r="AE31" s="360"/>
      <c r="AF31" s="44"/>
      <c r="AG31" s="44"/>
      <c r="AH31" s="44"/>
      <c r="AI31" s="44"/>
      <c r="AJ31" s="44"/>
      <c r="AK31" s="359">
        <v>0</v>
      </c>
      <c r="AL31" s="360"/>
      <c r="AM31" s="360"/>
      <c r="AN31" s="360"/>
      <c r="AO31" s="360"/>
      <c r="AP31" s="44"/>
      <c r="AQ31" s="44"/>
      <c r="AR31" s="45"/>
      <c r="BE31" s="349"/>
    </row>
    <row r="32" spans="2:57" s="3" customFormat="1" ht="14.25" customHeight="1" hidden="1">
      <c r="B32" s="43"/>
      <c r="C32" s="44"/>
      <c r="D32" s="44"/>
      <c r="E32" s="44"/>
      <c r="F32" s="32" t="s">
        <v>47</v>
      </c>
      <c r="G32" s="44"/>
      <c r="H32" s="44"/>
      <c r="I32" s="44"/>
      <c r="J32" s="44"/>
      <c r="K32" s="44"/>
      <c r="L32" s="361">
        <v>0.15</v>
      </c>
      <c r="M32" s="360"/>
      <c r="N32" s="360"/>
      <c r="O32" s="360"/>
      <c r="P32" s="360"/>
      <c r="Q32" s="44"/>
      <c r="R32" s="44"/>
      <c r="S32" s="44"/>
      <c r="T32" s="44"/>
      <c r="U32" s="44"/>
      <c r="V32" s="44"/>
      <c r="W32" s="359">
        <f>ROUND(BC54,2)</f>
        <v>0</v>
      </c>
      <c r="X32" s="360"/>
      <c r="Y32" s="360"/>
      <c r="Z32" s="360"/>
      <c r="AA32" s="360"/>
      <c r="AB32" s="360"/>
      <c r="AC32" s="360"/>
      <c r="AD32" s="360"/>
      <c r="AE32" s="360"/>
      <c r="AF32" s="44"/>
      <c r="AG32" s="44"/>
      <c r="AH32" s="44"/>
      <c r="AI32" s="44"/>
      <c r="AJ32" s="44"/>
      <c r="AK32" s="359">
        <v>0</v>
      </c>
      <c r="AL32" s="360"/>
      <c r="AM32" s="360"/>
      <c r="AN32" s="360"/>
      <c r="AO32" s="360"/>
      <c r="AP32" s="44"/>
      <c r="AQ32" s="44"/>
      <c r="AR32" s="45"/>
      <c r="BE32" s="349"/>
    </row>
    <row r="33" spans="2:44" s="3" customFormat="1" ht="14.25" customHeight="1" hidden="1">
      <c r="B33" s="43"/>
      <c r="C33" s="44"/>
      <c r="D33" s="44"/>
      <c r="E33" s="44"/>
      <c r="F33" s="32" t="s">
        <v>48</v>
      </c>
      <c r="G33" s="44"/>
      <c r="H33" s="44"/>
      <c r="I33" s="44"/>
      <c r="J33" s="44"/>
      <c r="K33" s="44"/>
      <c r="L33" s="361">
        <v>0</v>
      </c>
      <c r="M33" s="360"/>
      <c r="N33" s="360"/>
      <c r="O33" s="360"/>
      <c r="P33" s="360"/>
      <c r="Q33" s="44"/>
      <c r="R33" s="44"/>
      <c r="S33" s="44"/>
      <c r="T33" s="44"/>
      <c r="U33" s="44"/>
      <c r="V33" s="44"/>
      <c r="W33" s="359">
        <f>ROUND(BD54,2)</f>
        <v>0</v>
      </c>
      <c r="X33" s="360"/>
      <c r="Y33" s="360"/>
      <c r="Z33" s="360"/>
      <c r="AA33" s="360"/>
      <c r="AB33" s="360"/>
      <c r="AC33" s="360"/>
      <c r="AD33" s="360"/>
      <c r="AE33" s="360"/>
      <c r="AF33" s="44"/>
      <c r="AG33" s="44"/>
      <c r="AH33" s="44"/>
      <c r="AI33" s="44"/>
      <c r="AJ33" s="44"/>
      <c r="AK33" s="359">
        <v>0</v>
      </c>
      <c r="AL33" s="360"/>
      <c r="AM33" s="360"/>
      <c r="AN33" s="360"/>
      <c r="AO33" s="360"/>
      <c r="AP33" s="44"/>
      <c r="AQ33" s="44"/>
      <c r="AR33" s="45"/>
    </row>
    <row r="34" spans="1:57" s="2" customFormat="1" ht="6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5" customHeight="1">
      <c r="A35" s="37"/>
      <c r="B35" s="38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62" t="s">
        <v>51</v>
      </c>
      <c r="Y35" s="363"/>
      <c r="Z35" s="363"/>
      <c r="AA35" s="363"/>
      <c r="AB35" s="363"/>
      <c r="AC35" s="48"/>
      <c r="AD35" s="48"/>
      <c r="AE35" s="48"/>
      <c r="AF35" s="48"/>
      <c r="AG35" s="48"/>
      <c r="AH35" s="48"/>
      <c r="AI35" s="48"/>
      <c r="AJ35" s="48"/>
      <c r="AK35" s="364">
        <f>SUM(AK26:AK33)</f>
        <v>0</v>
      </c>
      <c r="AL35" s="363"/>
      <c r="AM35" s="363"/>
      <c r="AN35" s="363"/>
      <c r="AO35" s="365"/>
      <c r="AP35" s="46"/>
      <c r="AQ35" s="46"/>
      <c r="AR35" s="42"/>
      <c r="BE35" s="37"/>
    </row>
    <row r="36" spans="1:57" s="2" customFormat="1" ht="6.7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7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7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75" customHeight="1">
      <c r="A42" s="37"/>
      <c r="B42" s="38"/>
      <c r="C42" s="26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7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4079(1)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7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6" t="str">
        <f>K6</f>
        <v>ČESKÁ LÍPA, NÁMĚSTÍ T.G.MASARYKA 21 - VÝMĚNA STŘEŠNÍ KRYTINY, VIKÝŘŮ, OKEN A ZATEPLENÍ</v>
      </c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59"/>
      <c r="AQ45" s="59"/>
      <c r="AR45" s="60"/>
    </row>
    <row r="46" spans="1:57" s="2" customFormat="1" ht="6.7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ČESKÁ LÍPA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368" t="str">
        <f>IF(AN8="","",AN8)</f>
        <v>30. 10. 2023</v>
      </c>
      <c r="AN47" s="368"/>
      <c r="AO47" s="39"/>
      <c r="AP47" s="39"/>
      <c r="AQ47" s="39"/>
      <c r="AR47" s="42"/>
      <c r="BE47" s="37"/>
    </row>
    <row r="48" spans="1:57" s="2" customFormat="1" ht="6.7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" customHeight="1">
      <c r="A49" s="37"/>
      <c r="B49" s="38"/>
      <c r="C49" s="32" t="s">
        <v>26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MĚSTO ČESKÁ LÍPA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369" t="str">
        <f>IF(E17="","",E17)</f>
        <v>M.PLESCHINGER</v>
      </c>
      <c r="AN49" s="370"/>
      <c r="AO49" s="370"/>
      <c r="AP49" s="370"/>
      <c r="AQ49" s="39"/>
      <c r="AR49" s="42"/>
      <c r="AS49" s="371" t="s">
        <v>53</v>
      </c>
      <c r="AT49" s="37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" customHeight="1">
      <c r="A50" s="37"/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55">
        <f>IF(E14="Vyplň údaj","",E14)</f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35</v>
      </c>
      <c r="AJ50" s="39"/>
      <c r="AK50" s="39"/>
      <c r="AL50" s="39"/>
      <c r="AM50" s="369" t="str">
        <f>IF(E20="","",E20)</f>
        <v>V.RENČOVÁ</v>
      </c>
      <c r="AN50" s="370"/>
      <c r="AO50" s="370"/>
      <c r="AP50" s="370"/>
      <c r="AQ50" s="39"/>
      <c r="AR50" s="42"/>
      <c r="AS50" s="373"/>
      <c r="AT50" s="37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5"/>
      <c r="AT51" s="37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7" t="s">
        <v>54</v>
      </c>
      <c r="D52" s="378"/>
      <c r="E52" s="378"/>
      <c r="F52" s="378"/>
      <c r="G52" s="378"/>
      <c r="H52" s="69"/>
      <c r="I52" s="379" t="s">
        <v>55</v>
      </c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80" t="s">
        <v>56</v>
      </c>
      <c r="AH52" s="378"/>
      <c r="AI52" s="378"/>
      <c r="AJ52" s="378"/>
      <c r="AK52" s="378"/>
      <c r="AL52" s="378"/>
      <c r="AM52" s="378"/>
      <c r="AN52" s="379" t="s">
        <v>57</v>
      </c>
      <c r="AO52" s="378"/>
      <c r="AP52" s="378"/>
      <c r="AQ52" s="70" t="s">
        <v>58</v>
      </c>
      <c r="AR52" s="42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7"/>
    </row>
    <row r="53" spans="1:57" s="2" customFormat="1" ht="10.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25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88">
        <f>ROUND(AG55+AG57,2)</f>
        <v>0</v>
      </c>
      <c r="AH54" s="388"/>
      <c r="AI54" s="388"/>
      <c r="AJ54" s="388"/>
      <c r="AK54" s="388"/>
      <c r="AL54" s="388"/>
      <c r="AM54" s="388"/>
      <c r="AN54" s="389">
        <f>SUM(AG54,AT54)</f>
        <v>0</v>
      </c>
      <c r="AO54" s="389"/>
      <c r="AP54" s="389"/>
      <c r="AQ54" s="81" t="s">
        <v>21</v>
      </c>
      <c r="AR54" s="82"/>
      <c r="AS54" s="83">
        <f>ROUND(AS55+AS57,2)</f>
        <v>0</v>
      </c>
      <c r="AT54" s="84">
        <f>ROUND(SUM(AV54:AW54),2)</f>
        <v>0</v>
      </c>
      <c r="AU54" s="85">
        <f>ROUND(AU55+AU57,5)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ROUND(AZ55+AZ57,2)</f>
        <v>0</v>
      </c>
      <c r="BA54" s="84">
        <f>ROUND(BA55+BA57,2)</f>
        <v>0</v>
      </c>
      <c r="BB54" s="84">
        <f>ROUND(BB55+BB57,2)</f>
        <v>0</v>
      </c>
      <c r="BC54" s="84">
        <f>ROUND(BC55+BC57,2)</f>
        <v>0</v>
      </c>
      <c r="BD54" s="86">
        <f>ROUND(BD55+BD57,2)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2:91" s="7" customFormat="1" ht="37.5" customHeight="1">
      <c r="B55" s="89"/>
      <c r="C55" s="90"/>
      <c r="D55" s="384" t="s">
        <v>77</v>
      </c>
      <c r="E55" s="384"/>
      <c r="F55" s="384"/>
      <c r="G55" s="384"/>
      <c r="H55" s="384"/>
      <c r="I55" s="91"/>
      <c r="J55" s="384" t="s">
        <v>78</v>
      </c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3">
        <f>ROUND(AG56,2)</f>
        <v>0</v>
      </c>
      <c r="AH55" s="382"/>
      <c r="AI55" s="382"/>
      <c r="AJ55" s="382"/>
      <c r="AK55" s="382"/>
      <c r="AL55" s="382"/>
      <c r="AM55" s="382"/>
      <c r="AN55" s="381">
        <f>SUM(AG55,AT55)</f>
        <v>0</v>
      </c>
      <c r="AO55" s="382"/>
      <c r="AP55" s="382"/>
      <c r="AQ55" s="92" t="s">
        <v>79</v>
      </c>
      <c r="AR55" s="93"/>
      <c r="AS55" s="94">
        <f>ROUND(AS56,2)</f>
        <v>0</v>
      </c>
      <c r="AT55" s="95">
        <f>ROUND(SUM(AV55:AW55),2)</f>
        <v>0</v>
      </c>
      <c r="AU55" s="96">
        <f>ROUND(AU56,5)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ROUND(AZ56,2)</f>
        <v>0</v>
      </c>
      <c r="BA55" s="95">
        <f>ROUND(BA56,2)</f>
        <v>0</v>
      </c>
      <c r="BB55" s="95">
        <f>ROUND(BB56,2)</f>
        <v>0</v>
      </c>
      <c r="BC55" s="95">
        <f>ROUND(BC56,2)</f>
        <v>0</v>
      </c>
      <c r="BD55" s="97">
        <f>ROUND(BD56,2)</f>
        <v>0</v>
      </c>
      <c r="BS55" s="98" t="s">
        <v>72</v>
      </c>
      <c r="BT55" s="98" t="s">
        <v>80</v>
      </c>
      <c r="BU55" s="98" t="s">
        <v>74</v>
      </c>
      <c r="BV55" s="98" t="s">
        <v>75</v>
      </c>
      <c r="BW55" s="98" t="s">
        <v>81</v>
      </c>
      <c r="BX55" s="98" t="s">
        <v>5</v>
      </c>
      <c r="CL55" s="98" t="s">
        <v>19</v>
      </c>
      <c r="CM55" s="98" t="s">
        <v>80</v>
      </c>
    </row>
    <row r="56" spans="1:90" s="4" customFormat="1" ht="16.5" customHeight="1">
      <c r="A56" s="99" t="s">
        <v>82</v>
      </c>
      <c r="B56" s="54"/>
      <c r="C56" s="100"/>
      <c r="D56" s="100"/>
      <c r="E56" s="387" t="s">
        <v>83</v>
      </c>
      <c r="F56" s="387"/>
      <c r="G56" s="387"/>
      <c r="H56" s="387"/>
      <c r="I56" s="387"/>
      <c r="J56" s="100"/>
      <c r="K56" s="387" t="s">
        <v>84</v>
      </c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5">
        <f>'D1.1 - ARCHITEKTONICKO-ST...'!J32</f>
        <v>0</v>
      </c>
      <c r="AH56" s="386"/>
      <c r="AI56" s="386"/>
      <c r="AJ56" s="386"/>
      <c r="AK56" s="386"/>
      <c r="AL56" s="386"/>
      <c r="AM56" s="386"/>
      <c r="AN56" s="385">
        <f>SUM(AG56,AT56)</f>
        <v>0</v>
      </c>
      <c r="AO56" s="386"/>
      <c r="AP56" s="386"/>
      <c r="AQ56" s="101" t="s">
        <v>85</v>
      </c>
      <c r="AR56" s="56"/>
      <c r="AS56" s="102">
        <v>0</v>
      </c>
      <c r="AT56" s="103">
        <f>ROUND(SUM(AV56:AW56),2)</f>
        <v>0</v>
      </c>
      <c r="AU56" s="104">
        <f>'D1.1 - ARCHITEKTONICKO-ST...'!P105</f>
        <v>0</v>
      </c>
      <c r="AV56" s="103">
        <f>'D1.1 - ARCHITEKTONICKO-ST...'!J35</f>
        <v>0</v>
      </c>
      <c r="AW56" s="103">
        <f>'D1.1 - ARCHITEKTONICKO-ST...'!J36</f>
        <v>0</v>
      </c>
      <c r="AX56" s="103">
        <f>'D1.1 - ARCHITEKTONICKO-ST...'!J37</f>
        <v>0</v>
      </c>
      <c r="AY56" s="103">
        <f>'D1.1 - ARCHITEKTONICKO-ST...'!J38</f>
        <v>0</v>
      </c>
      <c r="AZ56" s="103">
        <f>'D1.1 - ARCHITEKTONICKO-ST...'!F35</f>
        <v>0</v>
      </c>
      <c r="BA56" s="103">
        <f>'D1.1 - ARCHITEKTONICKO-ST...'!F36</f>
        <v>0</v>
      </c>
      <c r="BB56" s="103">
        <f>'D1.1 - ARCHITEKTONICKO-ST...'!F37</f>
        <v>0</v>
      </c>
      <c r="BC56" s="103">
        <f>'D1.1 - ARCHITEKTONICKO-ST...'!F38</f>
        <v>0</v>
      </c>
      <c r="BD56" s="105">
        <f>'D1.1 - ARCHITEKTONICKO-ST...'!F39</f>
        <v>0</v>
      </c>
      <c r="BT56" s="106" t="s">
        <v>86</v>
      </c>
      <c r="BV56" s="106" t="s">
        <v>75</v>
      </c>
      <c r="BW56" s="106" t="s">
        <v>87</v>
      </c>
      <c r="BX56" s="106" t="s">
        <v>81</v>
      </c>
      <c r="CL56" s="106" t="s">
        <v>19</v>
      </c>
    </row>
    <row r="57" spans="1:91" s="7" customFormat="1" ht="16.5" customHeight="1">
      <c r="A57" s="99" t="s">
        <v>82</v>
      </c>
      <c r="B57" s="89"/>
      <c r="C57" s="90"/>
      <c r="D57" s="384" t="s">
        <v>88</v>
      </c>
      <c r="E57" s="384"/>
      <c r="F57" s="384"/>
      <c r="G57" s="384"/>
      <c r="H57" s="384"/>
      <c r="I57" s="91"/>
      <c r="J57" s="384" t="s">
        <v>89</v>
      </c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1">
        <f>'VRN - VEDLEJŠÍ ROZPOČTOVÉ...'!J30</f>
        <v>0</v>
      </c>
      <c r="AH57" s="382"/>
      <c r="AI57" s="382"/>
      <c r="AJ57" s="382"/>
      <c r="AK57" s="382"/>
      <c r="AL57" s="382"/>
      <c r="AM57" s="382"/>
      <c r="AN57" s="381">
        <f>SUM(AG57,AT57)</f>
        <v>0</v>
      </c>
      <c r="AO57" s="382"/>
      <c r="AP57" s="382"/>
      <c r="AQ57" s="92" t="s">
        <v>79</v>
      </c>
      <c r="AR57" s="93"/>
      <c r="AS57" s="107">
        <v>0</v>
      </c>
      <c r="AT57" s="108">
        <f>ROUND(SUM(AV57:AW57),2)</f>
        <v>0</v>
      </c>
      <c r="AU57" s="109">
        <f>'VRN - VEDLEJŠÍ ROZPOČTOVÉ...'!P84</f>
        <v>0</v>
      </c>
      <c r="AV57" s="108">
        <f>'VRN - VEDLEJŠÍ ROZPOČTOVÉ...'!J33</f>
        <v>0</v>
      </c>
      <c r="AW57" s="108">
        <f>'VRN - VEDLEJŠÍ ROZPOČTOVÉ...'!J34</f>
        <v>0</v>
      </c>
      <c r="AX57" s="108">
        <f>'VRN - VEDLEJŠÍ ROZPOČTOVÉ...'!J35</f>
        <v>0</v>
      </c>
      <c r="AY57" s="108">
        <f>'VRN - VEDLEJŠÍ ROZPOČTOVÉ...'!J36</f>
        <v>0</v>
      </c>
      <c r="AZ57" s="108">
        <f>'VRN - VEDLEJŠÍ ROZPOČTOVÉ...'!F33</f>
        <v>0</v>
      </c>
      <c r="BA57" s="108">
        <f>'VRN - VEDLEJŠÍ ROZPOČTOVÉ...'!F34</f>
        <v>0</v>
      </c>
      <c r="BB57" s="108">
        <f>'VRN - VEDLEJŠÍ ROZPOČTOVÉ...'!F35</f>
        <v>0</v>
      </c>
      <c r="BC57" s="108">
        <f>'VRN - VEDLEJŠÍ ROZPOČTOVÉ...'!F36</f>
        <v>0</v>
      </c>
      <c r="BD57" s="110">
        <f>'VRN - VEDLEJŠÍ ROZPOČTOVÉ...'!F37</f>
        <v>0</v>
      </c>
      <c r="BT57" s="98" t="s">
        <v>80</v>
      </c>
      <c r="BV57" s="98" t="s">
        <v>75</v>
      </c>
      <c r="BW57" s="98" t="s">
        <v>90</v>
      </c>
      <c r="BX57" s="98" t="s">
        <v>5</v>
      </c>
      <c r="CL57" s="98" t="s">
        <v>19</v>
      </c>
      <c r="CM57" s="98" t="s">
        <v>80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75" customHeight="1">
      <c r="A59" s="37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sheet="1" objects="1" scenarios="1" formatColumns="0" formatRows="0"/>
  <mergeCells count="50"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D1.1 - ARCHITEKTONICKO-ST...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9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0" t="s">
        <v>87</v>
      </c>
    </row>
    <row r="3" spans="2:46" s="1" customFormat="1" ht="6.7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75" customHeight="1">
      <c r="B4" s="23"/>
      <c r="D4" s="113" t="s">
        <v>91</v>
      </c>
      <c r="L4" s="23"/>
      <c r="M4" s="114" t="s">
        <v>10</v>
      </c>
      <c r="AT4" s="20" t="s">
        <v>4</v>
      </c>
    </row>
    <row r="5" spans="2:12" s="1" customFormat="1" ht="6.7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26.25" customHeight="1">
      <c r="B7" s="23"/>
      <c r="E7" s="391" t="str">
        <f>'Rekapitulace stavby'!K6</f>
        <v>ČESKÁ LÍPA, NÁMĚSTÍ T.G.MASARYKA 21 - VÝMĚNA STŘEŠNÍ KRYTINY, VIKÝŘŮ, OKEN A ZATEPLENÍ</v>
      </c>
      <c r="F7" s="392"/>
      <c r="G7" s="392"/>
      <c r="H7" s="392"/>
      <c r="L7" s="23"/>
    </row>
    <row r="8" spans="2:12" s="1" customFormat="1" ht="12" customHeight="1">
      <c r="B8" s="23"/>
      <c r="D8" s="115" t="s">
        <v>92</v>
      </c>
      <c r="L8" s="23"/>
    </row>
    <row r="9" spans="1:31" s="2" customFormat="1" ht="16.5" customHeight="1">
      <c r="A9" s="37"/>
      <c r="B9" s="42"/>
      <c r="C9" s="37"/>
      <c r="D9" s="37"/>
      <c r="E9" s="391" t="s">
        <v>93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94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4" t="s">
        <v>95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21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22</v>
      </c>
      <c r="E14" s="37"/>
      <c r="F14" s="106" t="s">
        <v>23</v>
      </c>
      <c r="G14" s="37"/>
      <c r="H14" s="37"/>
      <c r="I14" s="115" t="s">
        <v>24</v>
      </c>
      <c r="J14" s="117" t="str">
        <f>'Rekapitulace stavby'!AN8</f>
        <v>30. 10. 2023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5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26</v>
      </c>
      <c r="E16" s="37"/>
      <c r="F16" s="37"/>
      <c r="G16" s="37"/>
      <c r="H16" s="37"/>
      <c r="I16" s="115" t="s">
        <v>27</v>
      </c>
      <c r="J16" s="106" t="s">
        <v>21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28</v>
      </c>
      <c r="F17" s="37"/>
      <c r="G17" s="37"/>
      <c r="H17" s="37"/>
      <c r="I17" s="115" t="s">
        <v>29</v>
      </c>
      <c r="J17" s="106" t="s">
        <v>21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7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30</v>
      </c>
      <c r="E19" s="37"/>
      <c r="F19" s="37"/>
      <c r="G19" s="37"/>
      <c r="H19" s="37"/>
      <c r="I19" s="115" t="s">
        <v>27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5" t="str">
        <f>'Rekapitulace stavby'!E14</f>
        <v>Vyplň údaj</v>
      </c>
      <c r="F20" s="396"/>
      <c r="G20" s="396"/>
      <c r="H20" s="396"/>
      <c r="I20" s="115" t="s">
        <v>29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7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32</v>
      </c>
      <c r="E22" s="37"/>
      <c r="F22" s="37"/>
      <c r="G22" s="37"/>
      <c r="H22" s="37"/>
      <c r="I22" s="115" t="s">
        <v>27</v>
      </c>
      <c r="J22" s="106" t="s">
        <v>21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33</v>
      </c>
      <c r="F23" s="37"/>
      <c r="G23" s="37"/>
      <c r="H23" s="37"/>
      <c r="I23" s="115" t="s">
        <v>29</v>
      </c>
      <c r="J23" s="106" t="s">
        <v>21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7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35</v>
      </c>
      <c r="E25" s="37"/>
      <c r="F25" s="37"/>
      <c r="G25" s="37"/>
      <c r="H25" s="37"/>
      <c r="I25" s="115" t="s">
        <v>27</v>
      </c>
      <c r="J25" s="106" t="s">
        <v>21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36</v>
      </c>
      <c r="F26" s="37"/>
      <c r="G26" s="37"/>
      <c r="H26" s="37"/>
      <c r="I26" s="115" t="s">
        <v>29</v>
      </c>
      <c r="J26" s="106" t="s">
        <v>21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7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37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7" t="s">
        <v>96</v>
      </c>
      <c r="F29" s="397"/>
      <c r="G29" s="397"/>
      <c r="H29" s="39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7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7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4.75" customHeight="1">
      <c r="A32" s="37"/>
      <c r="B32" s="42"/>
      <c r="C32" s="37"/>
      <c r="D32" s="122" t="s">
        <v>39</v>
      </c>
      <c r="E32" s="37"/>
      <c r="F32" s="37"/>
      <c r="G32" s="37"/>
      <c r="H32" s="37"/>
      <c r="I32" s="37"/>
      <c r="J32" s="123">
        <f>ROUND(J105,2)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7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25" customHeight="1">
      <c r="A34" s="37"/>
      <c r="B34" s="42"/>
      <c r="C34" s="37"/>
      <c r="D34" s="37"/>
      <c r="E34" s="37"/>
      <c r="F34" s="124" t="s">
        <v>41</v>
      </c>
      <c r="G34" s="37"/>
      <c r="H34" s="37"/>
      <c r="I34" s="124" t="s">
        <v>40</v>
      </c>
      <c r="J34" s="124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25" customHeight="1">
      <c r="A35" s="37"/>
      <c r="B35" s="42"/>
      <c r="C35" s="37"/>
      <c r="D35" s="125" t="s">
        <v>43</v>
      </c>
      <c r="E35" s="115" t="s">
        <v>44</v>
      </c>
      <c r="F35" s="126">
        <f>ROUND((SUM(BE105:BE795)),2)</f>
        <v>0</v>
      </c>
      <c r="G35" s="37"/>
      <c r="H35" s="37"/>
      <c r="I35" s="127">
        <v>0.21</v>
      </c>
      <c r="J35" s="126">
        <f>ROUND(((SUM(BE105:BE795))*I35),2)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25" customHeight="1">
      <c r="A36" s="37"/>
      <c r="B36" s="42"/>
      <c r="C36" s="37"/>
      <c r="D36" s="37"/>
      <c r="E36" s="115" t="s">
        <v>45</v>
      </c>
      <c r="F36" s="126">
        <f>ROUND((SUM(BF105:BF795)),2)</f>
        <v>0</v>
      </c>
      <c r="G36" s="37"/>
      <c r="H36" s="37"/>
      <c r="I36" s="127">
        <v>0.15</v>
      </c>
      <c r="J36" s="126">
        <f>ROUND(((SUM(BF105:BF795))*I36),2)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25" customHeight="1" hidden="1">
      <c r="A37" s="37"/>
      <c r="B37" s="42"/>
      <c r="C37" s="37"/>
      <c r="D37" s="37"/>
      <c r="E37" s="115" t="s">
        <v>46</v>
      </c>
      <c r="F37" s="126">
        <f>ROUND((SUM(BG105:BG795)),2)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25" customHeight="1" hidden="1">
      <c r="A38" s="37"/>
      <c r="B38" s="42"/>
      <c r="C38" s="37"/>
      <c r="D38" s="37"/>
      <c r="E38" s="115" t="s">
        <v>47</v>
      </c>
      <c r="F38" s="126">
        <f>ROUND((SUM(BH105:BH795)),2)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25" customHeight="1" hidden="1">
      <c r="A39" s="37"/>
      <c r="B39" s="42"/>
      <c r="C39" s="37"/>
      <c r="D39" s="37"/>
      <c r="E39" s="115" t="s">
        <v>48</v>
      </c>
      <c r="F39" s="126">
        <f>ROUND((SUM(BI105:BI795)),2)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7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4.75" customHeight="1">
      <c r="A41" s="37"/>
      <c r="B41" s="42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2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7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75" customHeight="1">
      <c r="A47" s="37"/>
      <c r="B47" s="38"/>
      <c r="C47" s="26" t="s">
        <v>97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7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6.25" customHeight="1">
      <c r="A50" s="37"/>
      <c r="B50" s="38"/>
      <c r="C50" s="39"/>
      <c r="D50" s="39"/>
      <c r="E50" s="398" t="str">
        <f>E7</f>
        <v>ČESKÁ LÍPA, NÁMĚSTÍ T.G.MASARYKA 21 - VÝMĚNA STŘEŠNÍ KRYTINY, VIKÝŘŮ, OKEN A ZATEPLENÍ</v>
      </c>
      <c r="F50" s="399"/>
      <c r="G50" s="399"/>
      <c r="H50" s="39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92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398" t="s">
        <v>93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94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66" t="str">
        <f>E11</f>
        <v>D1.1 - ARCHITEKTONICKO-STAVEBNÍ ŘEŠENÍ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7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22</v>
      </c>
      <c r="D56" s="39"/>
      <c r="E56" s="39"/>
      <c r="F56" s="30" t="str">
        <f>F14</f>
        <v>ČESKÁ LÍPA</v>
      </c>
      <c r="G56" s="39"/>
      <c r="H56" s="39"/>
      <c r="I56" s="32" t="s">
        <v>24</v>
      </c>
      <c r="J56" s="62" t="str">
        <f>IF(J14="","",J14)</f>
        <v>30. 10. 2023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7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" customHeight="1">
      <c r="A58" s="37"/>
      <c r="B58" s="38"/>
      <c r="C58" s="32" t="s">
        <v>26</v>
      </c>
      <c r="D58" s="39"/>
      <c r="E58" s="39"/>
      <c r="F58" s="30" t="str">
        <f>E17</f>
        <v>MĚSTO ČESKÁ LÍPA</v>
      </c>
      <c r="G58" s="39"/>
      <c r="H58" s="39"/>
      <c r="I58" s="32" t="s">
        <v>32</v>
      </c>
      <c r="J58" s="35" t="str">
        <f>E23</f>
        <v>M.PLESCHINGER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" customHeight="1">
      <c r="A59" s="37"/>
      <c r="B59" s="38"/>
      <c r="C59" s="32" t="s">
        <v>30</v>
      </c>
      <c r="D59" s="39"/>
      <c r="E59" s="39"/>
      <c r="F59" s="30" t="str">
        <f>IF(E20="","",E20)</f>
        <v>Vyplň údaj</v>
      </c>
      <c r="G59" s="39"/>
      <c r="H59" s="39"/>
      <c r="I59" s="32" t="s">
        <v>35</v>
      </c>
      <c r="J59" s="35" t="str">
        <f>E26</f>
        <v>V.RENČOVÁ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9.7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98</v>
      </c>
      <c r="D61" s="140"/>
      <c r="E61" s="140"/>
      <c r="F61" s="140"/>
      <c r="G61" s="140"/>
      <c r="H61" s="140"/>
      <c r="I61" s="140"/>
      <c r="J61" s="141" t="s">
        <v>99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9.7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5" customHeight="1">
      <c r="A63" s="37"/>
      <c r="B63" s="38"/>
      <c r="C63" s="142" t="s">
        <v>71</v>
      </c>
      <c r="D63" s="39"/>
      <c r="E63" s="39"/>
      <c r="F63" s="39"/>
      <c r="G63" s="39"/>
      <c r="H63" s="39"/>
      <c r="I63" s="39"/>
      <c r="J63" s="80">
        <f>J105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100</v>
      </c>
    </row>
    <row r="64" spans="2:12" s="9" customFormat="1" ht="24.75" customHeight="1">
      <c r="B64" s="143"/>
      <c r="C64" s="144"/>
      <c r="D64" s="145" t="s">
        <v>101</v>
      </c>
      <c r="E64" s="146"/>
      <c r="F64" s="146"/>
      <c r="G64" s="146"/>
      <c r="H64" s="146"/>
      <c r="I64" s="146"/>
      <c r="J64" s="147">
        <f>J106</f>
        <v>0</v>
      </c>
      <c r="K64" s="144"/>
      <c r="L64" s="148"/>
    </row>
    <row r="65" spans="2:12" s="10" customFormat="1" ht="19.5" customHeight="1">
      <c r="B65" s="149"/>
      <c r="C65" s="100"/>
      <c r="D65" s="150" t="s">
        <v>102</v>
      </c>
      <c r="E65" s="151"/>
      <c r="F65" s="151"/>
      <c r="G65" s="151"/>
      <c r="H65" s="151"/>
      <c r="I65" s="151"/>
      <c r="J65" s="152">
        <f>J107</f>
        <v>0</v>
      </c>
      <c r="K65" s="100"/>
      <c r="L65" s="153"/>
    </row>
    <row r="66" spans="2:12" s="10" customFormat="1" ht="19.5" customHeight="1">
      <c r="B66" s="149"/>
      <c r="C66" s="100"/>
      <c r="D66" s="150" t="s">
        <v>103</v>
      </c>
      <c r="E66" s="151"/>
      <c r="F66" s="151"/>
      <c r="G66" s="151"/>
      <c r="H66" s="151"/>
      <c r="I66" s="151"/>
      <c r="J66" s="152">
        <f>J132</f>
        <v>0</v>
      </c>
      <c r="K66" s="100"/>
      <c r="L66" s="153"/>
    </row>
    <row r="67" spans="2:12" s="10" customFormat="1" ht="19.5" customHeight="1">
      <c r="B67" s="149"/>
      <c r="C67" s="100"/>
      <c r="D67" s="150" t="s">
        <v>104</v>
      </c>
      <c r="E67" s="151"/>
      <c r="F67" s="151"/>
      <c r="G67" s="151"/>
      <c r="H67" s="151"/>
      <c r="I67" s="151"/>
      <c r="J67" s="152">
        <f>J158</f>
        <v>0</v>
      </c>
      <c r="K67" s="100"/>
      <c r="L67" s="153"/>
    </row>
    <row r="68" spans="2:12" s="10" customFormat="1" ht="19.5" customHeight="1">
      <c r="B68" s="149"/>
      <c r="C68" s="100"/>
      <c r="D68" s="150" t="s">
        <v>105</v>
      </c>
      <c r="E68" s="151"/>
      <c r="F68" s="151"/>
      <c r="G68" s="151"/>
      <c r="H68" s="151"/>
      <c r="I68" s="151"/>
      <c r="J68" s="152">
        <f>J189</f>
        <v>0</v>
      </c>
      <c r="K68" s="100"/>
      <c r="L68" s="153"/>
    </row>
    <row r="69" spans="2:12" s="10" customFormat="1" ht="19.5" customHeight="1">
      <c r="B69" s="149"/>
      <c r="C69" s="100"/>
      <c r="D69" s="150" t="s">
        <v>106</v>
      </c>
      <c r="E69" s="151"/>
      <c r="F69" s="151"/>
      <c r="G69" s="151"/>
      <c r="H69" s="151"/>
      <c r="I69" s="151"/>
      <c r="J69" s="152">
        <f>J245</f>
        <v>0</v>
      </c>
      <c r="K69" s="100"/>
      <c r="L69" s="153"/>
    </row>
    <row r="70" spans="2:12" s="9" customFormat="1" ht="24.75" customHeight="1">
      <c r="B70" s="143"/>
      <c r="C70" s="144"/>
      <c r="D70" s="145" t="s">
        <v>107</v>
      </c>
      <c r="E70" s="146"/>
      <c r="F70" s="146"/>
      <c r="G70" s="146"/>
      <c r="H70" s="146"/>
      <c r="I70" s="146"/>
      <c r="J70" s="147">
        <f>J248</f>
        <v>0</v>
      </c>
      <c r="K70" s="144"/>
      <c r="L70" s="148"/>
    </row>
    <row r="71" spans="2:12" s="10" customFormat="1" ht="19.5" customHeight="1">
      <c r="B71" s="149"/>
      <c r="C71" s="100"/>
      <c r="D71" s="150" t="s">
        <v>108</v>
      </c>
      <c r="E71" s="151"/>
      <c r="F71" s="151"/>
      <c r="G71" s="151"/>
      <c r="H71" s="151"/>
      <c r="I71" s="151"/>
      <c r="J71" s="152">
        <f>J249</f>
        <v>0</v>
      </c>
      <c r="K71" s="100"/>
      <c r="L71" s="153"/>
    </row>
    <row r="72" spans="2:12" s="10" customFormat="1" ht="19.5" customHeight="1">
      <c r="B72" s="149"/>
      <c r="C72" s="100"/>
      <c r="D72" s="150" t="s">
        <v>109</v>
      </c>
      <c r="E72" s="151"/>
      <c r="F72" s="151"/>
      <c r="G72" s="151"/>
      <c r="H72" s="151"/>
      <c r="I72" s="151"/>
      <c r="J72" s="152">
        <f>J271</f>
        <v>0</v>
      </c>
      <c r="K72" s="100"/>
      <c r="L72" s="153"/>
    </row>
    <row r="73" spans="2:12" s="10" customFormat="1" ht="19.5" customHeight="1">
      <c r="B73" s="149"/>
      <c r="C73" s="100"/>
      <c r="D73" s="150" t="s">
        <v>110</v>
      </c>
      <c r="E73" s="151"/>
      <c r="F73" s="151"/>
      <c r="G73" s="151"/>
      <c r="H73" s="151"/>
      <c r="I73" s="151"/>
      <c r="J73" s="152">
        <f>J302</f>
        <v>0</v>
      </c>
      <c r="K73" s="100"/>
      <c r="L73" s="153"/>
    </row>
    <row r="74" spans="2:12" s="10" customFormat="1" ht="19.5" customHeight="1">
      <c r="B74" s="149"/>
      <c r="C74" s="100"/>
      <c r="D74" s="150" t="s">
        <v>111</v>
      </c>
      <c r="E74" s="151"/>
      <c r="F74" s="151"/>
      <c r="G74" s="151"/>
      <c r="H74" s="151"/>
      <c r="I74" s="151"/>
      <c r="J74" s="152">
        <f>J408</f>
        <v>0</v>
      </c>
      <c r="K74" s="100"/>
      <c r="L74" s="153"/>
    </row>
    <row r="75" spans="2:12" s="10" customFormat="1" ht="19.5" customHeight="1">
      <c r="B75" s="149"/>
      <c r="C75" s="100"/>
      <c r="D75" s="150" t="s">
        <v>112</v>
      </c>
      <c r="E75" s="151"/>
      <c r="F75" s="151"/>
      <c r="G75" s="151"/>
      <c r="H75" s="151"/>
      <c r="I75" s="151"/>
      <c r="J75" s="152">
        <f>J439</f>
        <v>0</v>
      </c>
      <c r="K75" s="100"/>
      <c r="L75" s="153"/>
    </row>
    <row r="76" spans="2:12" s="10" customFormat="1" ht="19.5" customHeight="1">
      <c r="B76" s="149"/>
      <c r="C76" s="100"/>
      <c r="D76" s="150" t="s">
        <v>113</v>
      </c>
      <c r="E76" s="151"/>
      <c r="F76" s="151"/>
      <c r="G76" s="151"/>
      <c r="H76" s="151"/>
      <c r="I76" s="151"/>
      <c r="J76" s="152">
        <f>J580</f>
        <v>0</v>
      </c>
      <c r="K76" s="100"/>
      <c r="L76" s="153"/>
    </row>
    <row r="77" spans="2:12" s="10" customFormat="1" ht="19.5" customHeight="1">
      <c r="B77" s="149"/>
      <c r="C77" s="100"/>
      <c r="D77" s="150" t="s">
        <v>114</v>
      </c>
      <c r="E77" s="151"/>
      <c r="F77" s="151"/>
      <c r="G77" s="151"/>
      <c r="H77" s="151"/>
      <c r="I77" s="151"/>
      <c r="J77" s="152">
        <f>J636</f>
        <v>0</v>
      </c>
      <c r="K77" s="100"/>
      <c r="L77" s="153"/>
    </row>
    <row r="78" spans="2:12" s="10" customFormat="1" ht="19.5" customHeight="1">
      <c r="B78" s="149"/>
      <c r="C78" s="100"/>
      <c r="D78" s="150" t="s">
        <v>115</v>
      </c>
      <c r="E78" s="151"/>
      <c r="F78" s="151"/>
      <c r="G78" s="151"/>
      <c r="H78" s="151"/>
      <c r="I78" s="151"/>
      <c r="J78" s="152">
        <f>J746</f>
        <v>0</v>
      </c>
      <c r="K78" s="100"/>
      <c r="L78" s="153"/>
    </row>
    <row r="79" spans="2:12" s="10" customFormat="1" ht="19.5" customHeight="1">
      <c r="B79" s="149"/>
      <c r="C79" s="100"/>
      <c r="D79" s="150" t="s">
        <v>116</v>
      </c>
      <c r="E79" s="151"/>
      <c r="F79" s="151"/>
      <c r="G79" s="151"/>
      <c r="H79" s="151"/>
      <c r="I79" s="151"/>
      <c r="J79" s="152">
        <f>J756</f>
        <v>0</v>
      </c>
      <c r="K79" s="100"/>
      <c r="L79" s="153"/>
    </row>
    <row r="80" spans="2:12" s="9" customFormat="1" ht="24.75" customHeight="1">
      <c r="B80" s="143"/>
      <c r="C80" s="144"/>
      <c r="D80" s="145" t="s">
        <v>117</v>
      </c>
      <c r="E80" s="146"/>
      <c r="F80" s="146"/>
      <c r="G80" s="146"/>
      <c r="H80" s="146"/>
      <c r="I80" s="146"/>
      <c r="J80" s="147">
        <f>J782</f>
        <v>0</v>
      </c>
      <c r="K80" s="144"/>
      <c r="L80" s="148"/>
    </row>
    <row r="81" spans="2:12" s="10" customFormat="1" ht="19.5" customHeight="1">
      <c r="B81" s="149"/>
      <c r="C81" s="100"/>
      <c r="D81" s="150" t="s">
        <v>118</v>
      </c>
      <c r="E81" s="151"/>
      <c r="F81" s="151"/>
      <c r="G81" s="151"/>
      <c r="H81" s="151"/>
      <c r="I81" s="151"/>
      <c r="J81" s="152">
        <f>J783</f>
        <v>0</v>
      </c>
      <c r="K81" s="100"/>
      <c r="L81" s="153"/>
    </row>
    <row r="82" spans="2:12" s="9" customFormat="1" ht="24.75" customHeight="1">
      <c r="B82" s="143"/>
      <c r="C82" s="144"/>
      <c r="D82" s="145" t="s">
        <v>119</v>
      </c>
      <c r="E82" s="146"/>
      <c r="F82" s="146"/>
      <c r="G82" s="146"/>
      <c r="H82" s="146"/>
      <c r="I82" s="146"/>
      <c r="J82" s="147">
        <f>J789</f>
        <v>0</v>
      </c>
      <c r="K82" s="144"/>
      <c r="L82" s="148"/>
    </row>
    <row r="83" spans="2:12" s="10" customFormat="1" ht="19.5" customHeight="1">
      <c r="B83" s="149"/>
      <c r="C83" s="100"/>
      <c r="D83" s="150" t="s">
        <v>120</v>
      </c>
      <c r="E83" s="151"/>
      <c r="F83" s="151"/>
      <c r="G83" s="151"/>
      <c r="H83" s="151"/>
      <c r="I83" s="151"/>
      <c r="J83" s="152">
        <f>J790</f>
        <v>0</v>
      </c>
      <c r="K83" s="100"/>
      <c r="L83" s="153"/>
    </row>
    <row r="84" spans="1:31" s="2" customFormat="1" ht="21.7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75" customHeight="1">
      <c r="A85" s="37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9" spans="1:31" s="2" customFormat="1" ht="6.75" customHeight="1">
      <c r="A89" s="37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4.75" customHeight="1">
      <c r="A90" s="37"/>
      <c r="B90" s="38"/>
      <c r="C90" s="26" t="s">
        <v>121</v>
      </c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7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16</v>
      </c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6.25" customHeight="1">
      <c r="A93" s="37"/>
      <c r="B93" s="38"/>
      <c r="C93" s="39"/>
      <c r="D93" s="39"/>
      <c r="E93" s="398" t="str">
        <f>E7</f>
        <v>ČESKÁ LÍPA, NÁMĚSTÍ T.G.MASARYKA 21 - VÝMĚNA STŘEŠNÍ KRYTINY, VIKÝŘŮ, OKEN A ZATEPLENÍ</v>
      </c>
      <c r="F93" s="399"/>
      <c r="G93" s="399"/>
      <c r="H93" s="39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2:12" s="1" customFormat="1" ht="12" customHeight="1">
      <c r="B94" s="24"/>
      <c r="C94" s="32" t="s">
        <v>92</v>
      </c>
      <c r="D94" s="25"/>
      <c r="E94" s="25"/>
      <c r="F94" s="25"/>
      <c r="G94" s="25"/>
      <c r="H94" s="25"/>
      <c r="I94" s="25"/>
      <c r="J94" s="25"/>
      <c r="K94" s="25"/>
      <c r="L94" s="23"/>
    </row>
    <row r="95" spans="1:31" s="2" customFormat="1" ht="16.5" customHeight="1">
      <c r="A95" s="37"/>
      <c r="B95" s="38"/>
      <c r="C95" s="39"/>
      <c r="D95" s="39"/>
      <c r="E95" s="398" t="s">
        <v>93</v>
      </c>
      <c r="F95" s="400"/>
      <c r="G95" s="400"/>
      <c r="H95" s="400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2" customHeight="1">
      <c r="A96" s="37"/>
      <c r="B96" s="38"/>
      <c r="C96" s="32" t="s">
        <v>94</v>
      </c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6.5" customHeight="1">
      <c r="A97" s="37"/>
      <c r="B97" s="38"/>
      <c r="C97" s="39"/>
      <c r="D97" s="39"/>
      <c r="E97" s="366" t="str">
        <f>E11</f>
        <v>D1.1 - ARCHITEKTONICKO-STAVEBNÍ ŘEŠENÍ</v>
      </c>
      <c r="F97" s="400"/>
      <c r="G97" s="400"/>
      <c r="H97" s="400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7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2" customHeight="1">
      <c r="A99" s="37"/>
      <c r="B99" s="38"/>
      <c r="C99" s="32" t="s">
        <v>22</v>
      </c>
      <c r="D99" s="39"/>
      <c r="E99" s="39"/>
      <c r="F99" s="30" t="str">
        <f>F14</f>
        <v>ČESKÁ LÍPA</v>
      </c>
      <c r="G99" s="39"/>
      <c r="H99" s="39"/>
      <c r="I99" s="32" t="s">
        <v>24</v>
      </c>
      <c r="J99" s="62" t="str">
        <f>IF(J14="","",J14)</f>
        <v>30. 10. 2023</v>
      </c>
      <c r="K99" s="39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75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116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15" customHeight="1">
      <c r="A101" s="37"/>
      <c r="B101" s="38"/>
      <c r="C101" s="32" t="s">
        <v>26</v>
      </c>
      <c r="D101" s="39"/>
      <c r="E101" s="39"/>
      <c r="F101" s="30" t="str">
        <f>E17</f>
        <v>MĚSTO ČESKÁ LÍPA</v>
      </c>
      <c r="G101" s="39"/>
      <c r="H101" s="39"/>
      <c r="I101" s="32" t="s">
        <v>32</v>
      </c>
      <c r="J101" s="35" t="str">
        <f>E23</f>
        <v>M.PLESCHINGER</v>
      </c>
      <c r="K101" s="39"/>
      <c r="L101" s="116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15" customHeight="1">
      <c r="A102" s="37"/>
      <c r="B102" s="38"/>
      <c r="C102" s="32" t="s">
        <v>30</v>
      </c>
      <c r="D102" s="39"/>
      <c r="E102" s="39"/>
      <c r="F102" s="30" t="str">
        <f>IF(E20="","",E20)</f>
        <v>Vyplň údaj</v>
      </c>
      <c r="G102" s="39"/>
      <c r="H102" s="39"/>
      <c r="I102" s="32" t="s">
        <v>35</v>
      </c>
      <c r="J102" s="35" t="str">
        <f>E26</f>
        <v>V.RENČOVÁ</v>
      </c>
      <c r="K102" s="39"/>
      <c r="L102" s="116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9.75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116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11" customFormat="1" ht="29.25" customHeight="1">
      <c r="A104" s="154"/>
      <c r="B104" s="155"/>
      <c r="C104" s="156" t="s">
        <v>122</v>
      </c>
      <c r="D104" s="157" t="s">
        <v>58</v>
      </c>
      <c r="E104" s="157" t="s">
        <v>54</v>
      </c>
      <c r="F104" s="157" t="s">
        <v>55</v>
      </c>
      <c r="G104" s="157" t="s">
        <v>123</v>
      </c>
      <c r="H104" s="157" t="s">
        <v>124</v>
      </c>
      <c r="I104" s="157" t="s">
        <v>125</v>
      </c>
      <c r="J104" s="157" t="s">
        <v>99</v>
      </c>
      <c r="K104" s="158" t="s">
        <v>126</v>
      </c>
      <c r="L104" s="159"/>
      <c r="M104" s="71" t="s">
        <v>21</v>
      </c>
      <c r="N104" s="72" t="s">
        <v>43</v>
      </c>
      <c r="O104" s="72" t="s">
        <v>127</v>
      </c>
      <c r="P104" s="72" t="s">
        <v>128</v>
      </c>
      <c r="Q104" s="72" t="s">
        <v>129</v>
      </c>
      <c r="R104" s="72" t="s">
        <v>130</v>
      </c>
      <c r="S104" s="72" t="s">
        <v>131</v>
      </c>
      <c r="T104" s="73" t="s">
        <v>132</v>
      </c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</row>
    <row r="105" spans="1:63" s="2" customFormat="1" ht="22.5" customHeight="1">
      <c r="A105" s="37"/>
      <c r="B105" s="38"/>
      <c r="C105" s="78" t="s">
        <v>133</v>
      </c>
      <c r="D105" s="39"/>
      <c r="E105" s="39"/>
      <c r="F105" s="39"/>
      <c r="G105" s="39"/>
      <c r="H105" s="39"/>
      <c r="I105" s="39"/>
      <c r="J105" s="160">
        <f>BK105</f>
        <v>0</v>
      </c>
      <c r="K105" s="39"/>
      <c r="L105" s="42"/>
      <c r="M105" s="74"/>
      <c r="N105" s="161"/>
      <c r="O105" s="75"/>
      <c r="P105" s="162">
        <f>P106+P248+P782+P789</f>
        <v>0</v>
      </c>
      <c r="Q105" s="75"/>
      <c r="R105" s="162">
        <f>R106+R248+R782+R789</f>
        <v>32.547055820000004</v>
      </c>
      <c r="S105" s="75"/>
      <c r="T105" s="163">
        <f>T106+T248+T782+T789</f>
        <v>13.4866292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72</v>
      </c>
      <c r="AU105" s="20" t="s">
        <v>100</v>
      </c>
      <c r="BK105" s="164">
        <f>BK106+BK248+BK782+BK789</f>
        <v>0</v>
      </c>
    </row>
    <row r="106" spans="2:63" s="12" customFormat="1" ht="25.5" customHeight="1">
      <c r="B106" s="165"/>
      <c r="C106" s="166"/>
      <c r="D106" s="167" t="s">
        <v>72</v>
      </c>
      <c r="E106" s="168" t="s">
        <v>134</v>
      </c>
      <c r="F106" s="168" t="s">
        <v>135</v>
      </c>
      <c r="G106" s="166"/>
      <c r="H106" s="166"/>
      <c r="I106" s="169"/>
      <c r="J106" s="170">
        <f>BK106</f>
        <v>0</v>
      </c>
      <c r="K106" s="166"/>
      <c r="L106" s="171"/>
      <c r="M106" s="172"/>
      <c r="N106" s="173"/>
      <c r="O106" s="173"/>
      <c r="P106" s="174">
        <f>P107+P132+P158+P189+P245</f>
        <v>0</v>
      </c>
      <c r="Q106" s="173"/>
      <c r="R106" s="174">
        <f>R107+R132+R158+R189+R245</f>
        <v>0.48898080000000005</v>
      </c>
      <c r="S106" s="173"/>
      <c r="T106" s="175">
        <f>T107+T132+T158+T189+T245</f>
        <v>4.0101059999999995</v>
      </c>
      <c r="AR106" s="176" t="s">
        <v>80</v>
      </c>
      <c r="AT106" s="177" t="s">
        <v>72</v>
      </c>
      <c r="AU106" s="177" t="s">
        <v>73</v>
      </c>
      <c r="AY106" s="176" t="s">
        <v>136</v>
      </c>
      <c r="BK106" s="178">
        <f>BK107+BK132+BK158+BK189+BK245</f>
        <v>0</v>
      </c>
    </row>
    <row r="107" spans="2:63" s="12" customFormat="1" ht="22.5" customHeight="1">
      <c r="B107" s="165"/>
      <c r="C107" s="166"/>
      <c r="D107" s="167" t="s">
        <v>72</v>
      </c>
      <c r="E107" s="179" t="s">
        <v>137</v>
      </c>
      <c r="F107" s="179" t="s">
        <v>138</v>
      </c>
      <c r="G107" s="166"/>
      <c r="H107" s="166"/>
      <c r="I107" s="169"/>
      <c r="J107" s="180">
        <f>BK107</f>
        <v>0</v>
      </c>
      <c r="K107" s="166"/>
      <c r="L107" s="171"/>
      <c r="M107" s="172"/>
      <c r="N107" s="173"/>
      <c r="O107" s="173"/>
      <c r="P107" s="174">
        <f>SUM(P108:P131)</f>
        <v>0</v>
      </c>
      <c r="Q107" s="173"/>
      <c r="R107" s="174">
        <f>SUM(R108:R131)</f>
        <v>0.4247</v>
      </c>
      <c r="S107" s="173"/>
      <c r="T107" s="175">
        <f>SUM(T108:T131)</f>
        <v>0</v>
      </c>
      <c r="AR107" s="176" t="s">
        <v>80</v>
      </c>
      <c r="AT107" s="177" t="s">
        <v>72</v>
      </c>
      <c r="AU107" s="177" t="s">
        <v>80</v>
      </c>
      <c r="AY107" s="176" t="s">
        <v>136</v>
      </c>
      <c r="BK107" s="178">
        <f>SUM(BK108:BK131)</f>
        <v>0</v>
      </c>
    </row>
    <row r="108" spans="1:65" s="2" customFormat="1" ht="24" customHeight="1">
      <c r="A108" s="37"/>
      <c r="B108" s="38"/>
      <c r="C108" s="181" t="s">
        <v>80</v>
      </c>
      <c r="D108" s="181" t="s">
        <v>139</v>
      </c>
      <c r="E108" s="182" t="s">
        <v>140</v>
      </c>
      <c r="F108" s="183" t="s">
        <v>141</v>
      </c>
      <c r="G108" s="184" t="s">
        <v>142</v>
      </c>
      <c r="H108" s="185">
        <v>10</v>
      </c>
      <c r="I108" s="186"/>
      <c r="J108" s="187">
        <f>ROUND(I108*H108,2)</f>
        <v>0</v>
      </c>
      <c r="K108" s="183" t="s">
        <v>143</v>
      </c>
      <c r="L108" s="42"/>
      <c r="M108" s="188" t="s">
        <v>21</v>
      </c>
      <c r="N108" s="189" t="s">
        <v>45</v>
      </c>
      <c r="O108" s="67"/>
      <c r="P108" s="190">
        <f>O108*H108</f>
        <v>0</v>
      </c>
      <c r="Q108" s="190">
        <v>0.0033</v>
      </c>
      <c r="R108" s="190">
        <f>Q108*H108</f>
        <v>0.033</v>
      </c>
      <c r="S108" s="190">
        <v>0</v>
      </c>
      <c r="T108" s="19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144</v>
      </c>
      <c r="AT108" s="192" t="s">
        <v>139</v>
      </c>
      <c r="AU108" s="192" t="s">
        <v>86</v>
      </c>
      <c r="AY108" s="20" t="s">
        <v>136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0" t="s">
        <v>86</v>
      </c>
      <c r="BK108" s="193">
        <f>ROUND(I108*H108,2)</f>
        <v>0</v>
      </c>
      <c r="BL108" s="20" t="s">
        <v>144</v>
      </c>
      <c r="BM108" s="192" t="s">
        <v>145</v>
      </c>
    </row>
    <row r="109" spans="1:47" s="2" customFormat="1" ht="11.25">
      <c r="A109" s="37"/>
      <c r="B109" s="38"/>
      <c r="C109" s="39"/>
      <c r="D109" s="194" t="s">
        <v>146</v>
      </c>
      <c r="E109" s="39"/>
      <c r="F109" s="195" t="s">
        <v>147</v>
      </c>
      <c r="G109" s="39"/>
      <c r="H109" s="39"/>
      <c r="I109" s="196"/>
      <c r="J109" s="39"/>
      <c r="K109" s="39"/>
      <c r="L109" s="42"/>
      <c r="M109" s="197"/>
      <c r="N109" s="19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146</v>
      </c>
      <c r="AU109" s="20" t="s">
        <v>86</v>
      </c>
    </row>
    <row r="110" spans="2:51" s="13" customFormat="1" ht="11.25">
      <c r="B110" s="199"/>
      <c r="C110" s="200"/>
      <c r="D110" s="201" t="s">
        <v>148</v>
      </c>
      <c r="E110" s="202" t="s">
        <v>21</v>
      </c>
      <c r="F110" s="203" t="s">
        <v>149</v>
      </c>
      <c r="G110" s="200"/>
      <c r="H110" s="202" t="s">
        <v>21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148</v>
      </c>
      <c r="AU110" s="209" t="s">
        <v>86</v>
      </c>
      <c r="AV110" s="13" t="s">
        <v>80</v>
      </c>
      <c r="AW110" s="13" t="s">
        <v>34</v>
      </c>
      <c r="AX110" s="13" t="s">
        <v>73</v>
      </c>
      <c r="AY110" s="209" t="s">
        <v>136</v>
      </c>
    </row>
    <row r="111" spans="2:51" s="13" customFormat="1" ht="11.25">
      <c r="B111" s="199"/>
      <c r="C111" s="200"/>
      <c r="D111" s="201" t="s">
        <v>148</v>
      </c>
      <c r="E111" s="202" t="s">
        <v>21</v>
      </c>
      <c r="F111" s="203" t="s">
        <v>150</v>
      </c>
      <c r="G111" s="200"/>
      <c r="H111" s="202" t="s">
        <v>21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148</v>
      </c>
      <c r="AU111" s="209" t="s">
        <v>86</v>
      </c>
      <c r="AV111" s="13" t="s">
        <v>80</v>
      </c>
      <c r="AW111" s="13" t="s">
        <v>34</v>
      </c>
      <c r="AX111" s="13" t="s">
        <v>73</v>
      </c>
      <c r="AY111" s="209" t="s">
        <v>136</v>
      </c>
    </row>
    <row r="112" spans="2:51" s="13" customFormat="1" ht="11.25">
      <c r="B112" s="199"/>
      <c r="C112" s="200"/>
      <c r="D112" s="201" t="s">
        <v>148</v>
      </c>
      <c r="E112" s="202" t="s">
        <v>21</v>
      </c>
      <c r="F112" s="203" t="s">
        <v>151</v>
      </c>
      <c r="G112" s="200"/>
      <c r="H112" s="202" t="s">
        <v>21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148</v>
      </c>
      <c r="AU112" s="209" t="s">
        <v>86</v>
      </c>
      <c r="AV112" s="13" t="s">
        <v>80</v>
      </c>
      <c r="AW112" s="13" t="s">
        <v>34</v>
      </c>
      <c r="AX112" s="13" t="s">
        <v>73</v>
      </c>
      <c r="AY112" s="209" t="s">
        <v>136</v>
      </c>
    </row>
    <row r="113" spans="2:51" s="14" customFormat="1" ht="11.25">
      <c r="B113" s="210"/>
      <c r="C113" s="211"/>
      <c r="D113" s="201" t="s">
        <v>148</v>
      </c>
      <c r="E113" s="212" t="s">
        <v>21</v>
      </c>
      <c r="F113" s="213" t="s">
        <v>152</v>
      </c>
      <c r="G113" s="211"/>
      <c r="H113" s="214">
        <v>10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148</v>
      </c>
      <c r="AU113" s="220" t="s">
        <v>86</v>
      </c>
      <c r="AV113" s="14" t="s">
        <v>86</v>
      </c>
      <c r="AW113" s="14" t="s">
        <v>34</v>
      </c>
      <c r="AX113" s="14" t="s">
        <v>80</v>
      </c>
      <c r="AY113" s="220" t="s">
        <v>136</v>
      </c>
    </row>
    <row r="114" spans="1:65" s="2" customFormat="1" ht="16.5" customHeight="1">
      <c r="A114" s="37"/>
      <c r="B114" s="38"/>
      <c r="C114" s="181" t="s">
        <v>86</v>
      </c>
      <c r="D114" s="181" t="s">
        <v>139</v>
      </c>
      <c r="E114" s="182" t="s">
        <v>153</v>
      </c>
      <c r="F114" s="183" t="s">
        <v>154</v>
      </c>
      <c r="G114" s="184" t="s">
        <v>142</v>
      </c>
      <c r="H114" s="185">
        <v>10</v>
      </c>
      <c r="I114" s="186"/>
      <c r="J114" s="187">
        <f>ROUND(I114*H114,2)</f>
        <v>0</v>
      </c>
      <c r="K114" s="183" t="s">
        <v>143</v>
      </c>
      <c r="L114" s="42"/>
      <c r="M114" s="188" t="s">
        <v>21</v>
      </c>
      <c r="N114" s="189" t="s">
        <v>45</v>
      </c>
      <c r="O114" s="67"/>
      <c r="P114" s="190">
        <f>O114*H114</f>
        <v>0</v>
      </c>
      <c r="Q114" s="190">
        <v>0.00014</v>
      </c>
      <c r="R114" s="190">
        <f>Q114*H114</f>
        <v>0.0013999999999999998</v>
      </c>
      <c r="S114" s="190">
        <v>0</v>
      </c>
      <c r="T114" s="19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144</v>
      </c>
      <c r="AT114" s="192" t="s">
        <v>139</v>
      </c>
      <c r="AU114" s="192" t="s">
        <v>86</v>
      </c>
      <c r="AY114" s="20" t="s">
        <v>136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0" t="s">
        <v>86</v>
      </c>
      <c r="BK114" s="193">
        <f>ROUND(I114*H114,2)</f>
        <v>0</v>
      </c>
      <c r="BL114" s="20" t="s">
        <v>144</v>
      </c>
      <c r="BM114" s="192" t="s">
        <v>155</v>
      </c>
    </row>
    <row r="115" spans="1:47" s="2" customFormat="1" ht="11.25">
      <c r="A115" s="37"/>
      <c r="B115" s="38"/>
      <c r="C115" s="39"/>
      <c r="D115" s="194" t="s">
        <v>146</v>
      </c>
      <c r="E115" s="39"/>
      <c r="F115" s="195" t="s">
        <v>156</v>
      </c>
      <c r="G115" s="39"/>
      <c r="H115" s="39"/>
      <c r="I115" s="196"/>
      <c r="J115" s="39"/>
      <c r="K115" s="39"/>
      <c r="L115" s="42"/>
      <c r="M115" s="197"/>
      <c r="N115" s="198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146</v>
      </c>
      <c r="AU115" s="20" t="s">
        <v>86</v>
      </c>
    </row>
    <row r="116" spans="2:51" s="14" customFormat="1" ht="11.25">
      <c r="B116" s="210"/>
      <c r="C116" s="211"/>
      <c r="D116" s="201" t="s">
        <v>148</v>
      </c>
      <c r="E116" s="212" t="s">
        <v>21</v>
      </c>
      <c r="F116" s="213" t="s">
        <v>152</v>
      </c>
      <c r="G116" s="211"/>
      <c r="H116" s="214">
        <v>10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148</v>
      </c>
      <c r="AU116" s="220" t="s">
        <v>86</v>
      </c>
      <c r="AV116" s="14" t="s">
        <v>86</v>
      </c>
      <c r="AW116" s="14" t="s">
        <v>34</v>
      </c>
      <c r="AX116" s="14" t="s">
        <v>80</v>
      </c>
      <c r="AY116" s="220" t="s">
        <v>136</v>
      </c>
    </row>
    <row r="117" spans="1:65" s="2" customFormat="1" ht="24" customHeight="1">
      <c r="A117" s="37"/>
      <c r="B117" s="38"/>
      <c r="C117" s="181" t="s">
        <v>157</v>
      </c>
      <c r="D117" s="181" t="s">
        <v>139</v>
      </c>
      <c r="E117" s="182" t="s">
        <v>158</v>
      </c>
      <c r="F117" s="183" t="s">
        <v>159</v>
      </c>
      <c r="G117" s="184" t="s">
        <v>142</v>
      </c>
      <c r="H117" s="185">
        <v>10</v>
      </c>
      <c r="I117" s="186"/>
      <c r="J117" s="187">
        <f>ROUND(I117*H117,2)</f>
        <v>0</v>
      </c>
      <c r="K117" s="183" t="s">
        <v>143</v>
      </c>
      <c r="L117" s="42"/>
      <c r="M117" s="188" t="s">
        <v>21</v>
      </c>
      <c r="N117" s="189" t="s">
        <v>45</v>
      </c>
      <c r="O117" s="67"/>
      <c r="P117" s="190">
        <f>O117*H117</f>
        <v>0</v>
      </c>
      <c r="Q117" s="190">
        <v>0.00438</v>
      </c>
      <c r="R117" s="190">
        <f>Q117*H117</f>
        <v>0.043800000000000006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144</v>
      </c>
      <c r="AT117" s="192" t="s">
        <v>139</v>
      </c>
      <c r="AU117" s="192" t="s">
        <v>86</v>
      </c>
      <c r="AY117" s="20" t="s">
        <v>136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86</v>
      </c>
      <c r="BK117" s="193">
        <f>ROUND(I117*H117,2)</f>
        <v>0</v>
      </c>
      <c r="BL117" s="20" t="s">
        <v>144</v>
      </c>
      <c r="BM117" s="192" t="s">
        <v>160</v>
      </c>
    </row>
    <row r="118" spans="1:47" s="2" customFormat="1" ht="11.25">
      <c r="A118" s="37"/>
      <c r="B118" s="38"/>
      <c r="C118" s="39"/>
      <c r="D118" s="194" t="s">
        <v>146</v>
      </c>
      <c r="E118" s="39"/>
      <c r="F118" s="195" t="s">
        <v>161</v>
      </c>
      <c r="G118" s="39"/>
      <c r="H118" s="39"/>
      <c r="I118" s="196"/>
      <c r="J118" s="39"/>
      <c r="K118" s="39"/>
      <c r="L118" s="42"/>
      <c r="M118" s="197"/>
      <c r="N118" s="198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146</v>
      </c>
      <c r="AU118" s="20" t="s">
        <v>86</v>
      </c>
    </row>
    <row r="119" spans="2:51" s="13" customFormat="1" ht="11.25">
      <c r="B119" s="199"/>
      <c r="C119" s="200"/>
      <c r="D119" s="201" t="s">
        <v>148</v>
      </c>
      <c r="E119" s="202" t="s">
        <v>21</v>
      </c>
      <c r="F119" s="203" t="s">
        <v>162</v>
      </c>
      <c r="G119" s="200"/>
      <c r="H119" s="202" t="s">
        <v>21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148</v>
      </c>
      <c r="AU119" s="209" t="s">
        <v>86</v>
      </c>
      <c r="AV119" s="13" t="s">
        <v>80</v>
      </c>
      <c r="AW119" s="13" t="s">
        <v>34</v>
      </c>
      <c r="AX119" s="13" t="s">
        <v>73</v>
      </c>
      <c r="AY119" s="209" t="s">
        <v>136</v>
      </c>
    </row>
    <row r="120" spans="2:51" s="14" customFormat="1" ht="11.25">
      <c r="B120" s="210"/>
      <c r="C120" s="211"/>
      <c r="D120" s="201" t="s">
        <v>148</v>
      </c>
      <c r="E120" s="212" t="s">
        <v>21</v>
      </c>
      <c r="F120" s="213" t="s">
        <v>152</v>
      </c>
      <c r="G120" s="211"/>
      <c r="H120" s="214">
        <v>10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148</v>
      </c>
      <c r="AU120" s="220" t="s">
        <v>86</v>
      </c>
      <c r="AV120" s="14" t="s">
        <v>86</v>
      </c>
      <c r="AW120" s="14" t="s">
        <v>34</v>
      </c>
      <c r="AX120" s="14" t="s">
        <v>80</v>
      </c>
      <c r="AY120" s="220" t="s">
        <v>136</v>
      </c>
    </row>
    <row r="121" spans="1:65" s="2" customFormat="1" ht="24" customHeight="1">
      <c r="A121" s="37"/>
      <c r="B121" s="38"/>
      <c r="C121" s="181" t="s">
        <v>144</v>
      </c>
      <c r="D121" s="181" t="s">
        <v>139</v>
      </c>
      <c r="E121" s="182" t="s">
        <v>163</v>
      </c>
      <c r="F121" s="183" t="s">
        <v>164</v>
      </c>
      <c r="G121" s="184" t="s">
        <v>142</v>
      </c>
      <c r="H121" s="185">
        <v>18</v>
      </c>
      <c r="I121" s="186"/>
      <c r="J121" s="187">
        <f>ROUND(I121*H121,2)</f>
        <v>0</v>
      </c>
      <c r="K121" s="183" t="s">
        <v>143</v>
      </c>
      <c r="L121" s="42"/>
      <c r="M121" s="188" t="s">
        <v>21</v>
      </c>
      <c r="N121" s="189" t="s">
        <v>45</v>
      </c>
      <c r="O121" s="67"/>
      <c r="P121" s="190">
        <f>O121*H121</f>
        <v>0</v>
      </c>
      <c r="Q121" s="190">
        <v>0.01899</v>
      </c>
      <c r="R121" s="190">
        <f>Q121*H121</f>
        <v>0.34182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144</v>
      </c>
      <c r="AT121" s="192" t="s">
        <v>139</v>
      </c>
      <c r="AU121" s="192" t="s">
        <v>86</v>
      </c>
      <c r="AY121" s="20" t="s">
        <v>136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86</v>
      </c>
      <c r="BK121" s="193">
        <f>ROUND(I121*H121,2)</f>
        <v>0</v>
      </c>
      <c r="BL121" s="20" t="s">
        <v>144</v>
      </c>
      <c r="BM121" s="192" t="s">
        <v>165</v>
      </c>
    </row>
    <row r="122" spans="1:47" s="2" customFormat="1" ht="11.25">
      <c r="A122" s="37"/>
      <c r="B122" s="38"/>
      <c r="C122" s="39"/>
      <c r="D122" s="194" t="s">
        <v>146</v>
      </c>
      <c r="E122" s="39"/>
      <c r="F122" s="195" t="s">
        <v>166</v>
      </c>
      <c r="G122" s="39"/>
      <c r="H122" s="39"/>
      <c r="I122" s="196"/>
      <c r="J122" s="39"/>
      <c r="K122" s="39"/>
      <c r="L122" s="42"/>
      <c r="M122" s="197"/>
      <c r="N122" s="198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146</v>
      </c>
      <c r="AU122" s="20" t="s">
        <v>86</v>
      </c>
    </row>
    <row r="123" spans="2:51" s="13" customFormat="1" ht="11.25">
      <c r="B123" s="199"/>
      <c r="C123" s="200"/>
      <c r="D123" s="201" t="s">
        <v>148</v>
      </c>
      <c r="E123" s="202" t="s">
        <v>21</v>
      </c>
      <c r="F123" s="203" t="s">
        <v>167</v>
      </c>
      <c r="G123" s="200"/>
      <c r="H123" s="202" t="s">
        <v>21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148</v>
      </c>
      <c r="AU123" s="209" t="s">
        <v>86</v>
      </c>
      <c r="AV123" s="13" t="s">
        <v>80</v>
      </c>
      <c r="AW123" s="13" t="s">
        <v>34</v>
      </c>
      <c r="AX123" s="13" t="s">
        <v>73</v>
      </c>
      <c r="AY123" s="209" t="s">
        <v>136</v>
      </c>
    </row>
    <row r="124" spans="2:51" s="13" customFormat="1" ht="11.25">
      <c r="B124" s="199"/>
      <c r="C124" s="200"/>
      <c r="D124" s="201" t="s">
        <v>148</v>
      </c>
      <c r="E124" s="202" t="s">
        <v>21</v>
      </c>
      <c r="F124" s="203" t="s">
        <v>168</v>
      </c>
      <c r="G124" s="200"/>
      <c r="H124" s="202" t="s">
        <v>21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148</v>
      </c>
      <c r="AU124" s="209" t="s">
        <v>86</v>
      </c>
      <c r="AV124" s="13" t="s">
        <v>80</v>
      </c>
      <c r="AW124" s="13" t="s">
        <v>34</v>
      </c>
      <c r="AX124" s="13" t="s">
        <v>73</v>
      </c>
      <c r="AY124" s="209" t="s">
        <v>136</v>
      </c>
    </row>
    <row r="125" spans="2:51" s="14" customFormat="1" ht="11.25">
      <c r="B125" s="210"/>
      <c r="C125" s="211"/>
      <c r="D125" s="201" t="s">
        <v>148</v>
      </c>
      <c r="E125" s="212" t="s">
        <v>21</v>
      </c>
      <c r="F125" s="213" t="s">
        <v>152</v>
      </c>
      <c r="G125" s="211"/>
      <c r="H125" s="214">
        <v>10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148</v>
      </c>
      <c r="AU125" s="220" t="s">
        <v>86</v>
      </c>
      <c r="AV125" s="14" t="s">
        <v>86</v>
      </c>
      <c r="AW125" s="14" t="s">
        <v>34</v>
      </c>
      <c r="AX125" s="14" t="s">
        <v>73</v>
      </c>
      <c r="AY125" s="220" t="s">
        <v>136</v>
      </c>
    </row>
    <row r="126" spans="2:51" s="13" customFormat="1" ht="11.25">
      <c r="B126" s="199"/>
      <c r="C126" s="200"/>
      <c r="D126" s="201" t="s">
        <v>148</v>
      </c>
      <c r="E126" s="202" t="s">
        <v>21</v>
      </c>
      <c r="F126" s="203" t="s">
        <v>169</v>
      </c>
      <c r="G126" s="200"/>
      <c r="H126" s="202" t="s">
        <v>21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148</v>
      </c>
      <c r="AU126" s="209" t="s">
        <v>86</v>
      </c>
      <c r="AV126" s="13" t="s">
        <v>80</v>
      </c>
      <c r="AW126" s="13" t="s">
        <v>34</v>
      </c>
      <c r="AX126" s="13" t="s">
        <v>73</v>
      </c>
      <c r="AY126" s="209" t="s">
        <v>136</v>
      </c>
    </row>
    <row r="127" spans="2:51" s="14" customFormat="1" ht="11.25">
      <c r="B127" s="210"/>
      <c r="C127" s="211"/>
      <c r="D127" s="201" t="s">
        <v>148</v>
      </c>
      <c r="E127" s="212" t="s">
        <v>21</v>
      </c>
      <c r="F127" s="213" t="s">
        <v>170</v>
      </c>
      <c r="G127" s="211"/>
      <c r="H127" s="214">
        <v>8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148</v>
      </c>
      <c r="AU127" s="220" t="s">
        <v>86</v>
      </c>
      <c r="AV127" s="14" t="s">
        <v>86</v>
      </c>
      <c r="AW127" s="14" t="s">
        <v>34</v>
      </c>
      <c r="AX127" s="14" t="s">
        <v>73</v>
      </c>
      <c r="AY127" s="220" t="s">
        <v>136</v>
      </c>
    </row>
    <row r="128" spans="2:51" s="15" customFormat="1" ht="11.25">
      <c r="B128" s="221"/>
      <c r="C128" s="222"/>
      <c r="D128" s="201" t="s">
        <v>148</v>
      </c>
      <c r="E128" s="223" t="s">
        <v>21</v>
      </c>
      <c r="F128" s="224" t="s">
        <v>171</v>
      </c>
      <c r="G128" s="222"/>
      <c r="H128" s="225">
        <v>18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148</v>
      </c>
      <c r="AU128" s="231" t="s">
        <v>86</v>
      </c>
      <c r="AV128" s="15" t="s">
        <v>144</v>
      </c>
      <c r="AW128" s="15" t="s">
        <v>34</v>
      </c>
      <c r="AX128" s="15" t="s">
        <v>80</v>
      </c>
      <c r="AY128" s="231" t="s">
        <v>136</v>
      </c>
    </row>
    <row r="129" spans="1:65" s="2" customFormat="1" ht="16.5" customHeight="1">
      <c r="A129" s="37"/>
      <c r="B129" s="38"/>
      <c r="C129" s="181" t="s">
        <v>172</v>
      </c>
      <c r="D129" s="181" t="s">
        <v>139</v>
      </c>
      <c r="E129" s="182" t="s">
        <v>173</v>
      </c>
      <c r="F129" s="183" t="s">
        <v>174</v>
      </c>
      <c r="G129" s="184" t="s">
        <v>142</v>
      </c>
      <c r="H129" s="185">
        <v>18</v>
      </c>
      <c r="I129" s="186"/>
      <c r="J129" s="187">
        <f>ROUND(I129*H129,2)</f>
        <v>0</v>
      </c>
      <c r="K129" s="183" t="s">
        <v>143</v>
      </c>
      <c r="L129" s="42"/>
      <c r="M129" s="188" t="s">
        <v>21</v>
      </c>
      <c r="N129" s="189" t="s">
        <v>45</v>
      </c>
      <c r="O129" s="67"/>
      <c r="P129" s="190">
        <f>O129*H129</f>
        <v>0</v>
      </c>
      <c r="Q129" s="190">
        <v>0.00026</v>
      </c>
      <c r="R129" s="190">
        <f>Q129*H129</f>
        <v>0.004679999999999999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144</v>
      </c>
      <c r="AT129" s="192" t="s">
        <v>139</v>
      </c>
      <c r="AU129" s="192" t="s">
        <v>86</v>
      </c>
      <c r="AY129" s="20" t="s">
        <v>136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86</v>
      </c>
      <c r="BK129" s="193">
        <f>ROUND(I129*H129,2)</f>
        <v>0</v>
      </c>
      <c r="BL129" s="20" t="s">
        <v>144</v>
      </c>
      <c r="BM129" s="192" t="s">
        <v>175</v>
      </c>
    </row>
    <row r="130" spans="1:47" s="2" customFormat="1" ht="11.25">
      <c r="A130" s="37"/>
      <c r="B130" s="38"/>
      <c r="C130" s="39"/>
      <c r="D130" s="194" t="s">
        <v>146</v>
      </c>
      <c r="E130" s="39"/>
      <c r="F130" s="195" t="s">
        <v>176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146</v>
      </c>
      <c r="AU130" s="20" t="s">
        <v>86</v>
      </c>
    </row>
    <row r="131" spans="2:51" s="14" customFormat="1" ht="11.25">
      <c r="B131" s="210"/>
      <c r="C131" s="211"/>
      <c r="D131" s="201" t="s">
        <v>148</v>
      </c>
      <c r="E131" s="212" t="s">
        <v>21</v>
      </c>
      <c r="F131" s="213" t="s">
        <v>177</v>
      </c>
      <c r="G131" s="211"/>
      <c r="H131" s="214">
        <v>18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148</v>
      </c>
      <c r="AU131" s="220" t="s">
        <v>86</v>
      </c>
      <c r="AV131" s="14" t="s">
        <v>86</v>
      </c>
      <c r="AW131" s="14" t="s">
        <v>34</v>
      </c>
      <c r="AX131" s="14" t="s">
        <v>80</v>
      </c>
      <c r="AY131" s="220" t="s">
        <v>136</v>
      </c>
    </row>
    <row r="132" spans="2:63" s="12" customFormat="1" ht="22.5" customHeight="1">
      <c r="B132" s="165"/>
      <c r="C132" s="166"/>
      <c r="D132" s="167" t="s">
        <v>72</v>
      </c>
      <c r="E132" s="179" t="s">
        <v>178</v>
      </c>
      <c r="F132" s="179" t="s">
        <v>179</v>
      </c>
      <c r="G132" s="166"/>
      <c r="H132" s="166"/>
      <c r="I132" s="169"/>
      <c r="J132" s="180">
        <f>BK132</f>
        <v>0</v>
      </c>
      <c r="K132" s="166"/>
      <c r="L132" s="171"/>
      <c r="M132" s="172"/>
      <c r="N132" s="173"/>
      <c r="O132" s="173"/>
      <c r="P132" s="174">
        <f>SUM(P133:P157)</f>
        <v>0</v>
      </c>
      <c r="Q132" s="173"/>
      <c r="R132" s="174">
        <f>SUM(R133:R157)</f>
        <v>0.061160799999999994</v>
      </c>
      <c r="S132" s="173"/>
      <c r="T132" s="175">
        <f>SUM(T133:T157)</f>
        <v>0</v>
      </c>
      <c r="AR132" s="176" t="s">
        <v>80</v>
      </c>
      <c r="AT132" s="177" t="s">
        <v>72</v>
      </c>
      <c r="AU132" s="177" t="s">
        <v>80</v>
      </c>
      <c r="AY132" s="176" t="s">
        <v>136</v>
      </c>
      <c r="BK132" s="178">
        <f>SUM(BK133:BK157)</f>
        <v>0</v>
      </c>
    </row>
    <row r="133" spans="1:65" s="2" customFormat="1" ht="24" customHeight="1">
      <c r="A133" s="37"/>
      <c r="B133" s="38"/>
      <c r="C133" s="181" t="s">
        <v>180</v>
      </c>
      <c r="D133" s="181" t="s">
        <v>139</v>
      </c>
      <c r="E133" s="182" t="s">
        <v>181</v>
      </c>
      <c r="F133" s="183" t="s">
        <v>182</v>
      </c>
      <c r="G133" s="184" t="s">
        <v>142</v>
      </c>
      <c r="H133" s="185">
        <v>74</v>
      </c>
      <c r="I133" s="186"/>
      <c r="J133" s="187">
        <f>ROUND(I133*H133,2)</f>
        <v>0</v>
      </c>
      <c r="K133" s="183" t="s">
        <v>143</v>
      </c>
      <c r="L133" s="42"/>
      <c r="M133" s="188" t="s">
        <v>21</v>
      </c>
      <c r="N133" s="189" t="s">
        <v>45</v>
      </c>
      <c r="O133" s="67"/>
      <c r="P133" s="190">
        <f>O133*H133</f>
        <v>0</v>
      </c>
      <c r="Q133" s="190">
        <v>4E-05</v>
      </c>
      <c r="R133" s="190">
        <f>Q133*H133</f>
        <v>0.0029600000000000004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144</v>
      </c>
      <c r="AT133" s="192" t="s">
        <v>139</v>
      </c>
      <c r="AU133" s="192" t="s">
        <v>86</v>
      </c>
      <c r="AY133" s="20" t="s">
        <v>136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86</v>
      </c>
      <c r="BK133" s="193">
        <f>ROUND(I133*H133,2)</f>
        <v>0</v>
      </c>
      <c r="BL133" s="20" t="s">
        <v>144</v>
      </c>
      <c r="BM133" s="192" t="s">
        <v>183</v>
      </c>
    </row>
    <row r="134" spans="1:47" s="2" customFormat="1" ht="11.25">
      <c r="A134" s="37"/>
      <c r="B134" s="38"/>
      <c r="C134" s="39"/>
      <c r="D134" s="194" t="s">
        <v>146</v>
      </c>
      <c r="E134" s="39"/>
      <c r="F134" s="195" t="s">
        <v>184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146</v>
      </c>
      <c r="AU134" s="20" t="s">
        <v>86</v>
      </c>
    </row>
    <row r="135" spans="2:51" s="13" customFormat="1" ht="11.25">
      <c r="B135" s="199"/>
      <c r="C135" s="200"/>
      <c r="D135" s="201" t="s">
        <v>148</v>
      </c>
      <c r="E135" s="202" t="s">
        <v>21</v>
      </c>
      <c r="F135" s="203" t="s">
        <v>185</v>
      </c>
      <c r="G135" s="200"/>
      <c r="H135" s="202" t="s">
        <v>21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148</v>
      </c>
      <c r="AU135" s="209" t="s">
        <v>86</v>
      </c>
      <c r="AV135" s="13" t="s">
        <v>80</v>
      </c>
      <c r="AW135" s="13" t="s">
        <v>34</v>
      </c>
      <c r="AX135" s="13" t="s">
        <v>73</v>
      </c>
      <c r="AY135" s="209" t="s">
        <v>136</v>
      </c>
    </row>
    <row r="136" spans="2:51" s="13" customFormat="1" ht="11.25">
      <c r="B136" s="199"/>
      <c r="C136" s="200"/>
      <c r="D136" s="201" t="s">
        <v>148</v>
      </c>
      <c r="E136" s="202" t="s">
        <v>21</v>
      </c>
      <c r="F136" s="203" t="s">
        <v>186</v>
      </c>
      <c r="G136" s="200"/>
      <c r="H136" s="202" t="s">
        <v>21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148</v>
      </c>
      <c r="AU136" s="209" t="s">
        <v>86</v>
      </c>
      <c r="AV136" s="13" t="s">
        <v>80</v>
      </c>
      <c r="AW136" s="13" t="s">
        <v>34</v>
      </c>
      <c r="AX136" s="13" t="s">
        <v>73</v>
      </c>
      <c r="AY136" s="209" t="s">
        <v>136</v>
      </c>
    </row>
    <row r="137" spans="2:51" s="13" customFormat="1" ht="11.25">
      <c r="B137" s="199"/>
      <c r="C137" s="200"/>
      <c r="D137" s="201" t="s">
        <v>148</v>
      </c>
      <c r="E137" s="202" t="s">
        <v>21</v>
      </c>
      <c r="F137" s="203" t="s">
        <v>187</v>
      </c>
      <c r="G137" s="200"/>
      <c r="H137" s="202" t="s">
        <v>21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148</v>
      </c>
      <c r="AU137" s="209" t="s">
        <v>86</v>
      </c>
      <c r="AV137" s="13" t="s">
        <v>80</v>
      </c>
      <c r="AW137" s="13" t="s">
        <v>34</v>
      </c>
      <c r="AX137" s="13" t="s">
        <v>73</v>
      </c>
      <c r="AY137" s="209" t="s">
        <v>136</v>
      </c>
    </row>
    <row r="138" spans="2:51" s="13" customFormat="1" ht="11.25">
      <c r="B138" s="199"/>
      <c r="C138" s="200"/>
      <c r="D138" s="201" t="s">
        <v>148</v>
      </c>
      <c r="E138" s="202" t="s">
        <v>21</v>
      </c>
      <c r="F138" s="203" t="s">
        <v>188</v>
      </c>
      <c r="G138" s="200"/>
      <c r="H138" s="202" t="s">
        <v>21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148</v>
      </c>
      <c r="AU138" s="209" t="s">
        <v>86</v>
      </c>
      <c r="AV138" s="13" t="s">
        <v>80</v>
      </c>
      <c r="AW138" s="13" t="s">
        <v>34</v>
      </c>
      <c r="AX138" s="13" t="s">
        <v>73</v>
      </c>
      <c r="AY138" s="209" t="s">
        <v>136</v>
      </c>
    </row>
    <row r="139" spans="2:51" s="14" customFormat="1" ht="11.25">
      <c r="B139" s="210"/>
      <c r="C139" s="211"/>
      <c r="D139" s="201" t="s">
        <v>148</v>
      </c>
      <c r="E139" s="212" t="s">
        <v>21</v>
      </c>
      <c r="F139" s="213" t="s">
        <v>189</v>
      </c>
      <c r="G139" s="211"/>
      <c r="H139" s="214">
        <v>24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148</v>
      </c>
      <c r="AU139" s="220" t="s">
        <v>86</v>
      </c>
      <c r="AV139" s="14" t="s">
        <v>86</v>
      </c>
      <c r="AW139" s="14" t="s">
        <v>34</v>
      </c>
      <c r="AX139" s="14" t="s">
        <v>73</v>
      </c>
      <c r="AY139" s="220" t="s">
        <v>136</v>
      </c>
    </row>
    <row r="140" spans="2:51" s="13" customFormat="1" ht="11.25">
      <c r="B140" s="199"/>
      <c r="C140" s="200"/>
      <c r="D140" s="201" t="s">
        <v>148</v>
      </c>
      <c r="E140" s="202" t="s">
        <v>21</v>
      </c>
      <c r="F140" s="203" t="s">
        <v>190</v>
      </c>
      <c r="G140" s="200"/>
      <c r="H140" s="202" t="s">
        <v>21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148</v>
      </c>
      <c r="AU140" s="209" t="s">
        <v>86</v>
      </c>
      <c r="AV140" s="13" t="s">
        <v>80</v>
      </c>
      <c r="AW140" s="13" t="s">
        <v>34</v>
      </c>
      <c r="AX140" s="13" t="s">
        <v>73</v>
      </c>
      <c r="AY140" s="209" t="s">
        <v>136</v>
      </c>
    </row>
    <row r="141" spans="2:51" s="14" customFormat="1" ht="11.25">
      <c r="B141" s="210"/>
      <c r="C141" s="211"/>
      <c r="D141" s="201" t="s">
        <v>148</v>
      </c>
      <c r="E141" s="212" t="s">
        <v>21</v>
      </c>
      <c r="F141" s="213" t="s">
        <v>191</v>
      </c>
      <c r="G141" s="211"/>
      <c r="H141" s="214">
        <v>50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148</v>
      </c>
      <c r="AU141" s="220" t="s">
        <v>86</v>
      </c>
      <c r="AV141" s="14" t="s">
        <v>86</v>
      </c>
      <c r="AW141" s="14" t="s">
        <v>34</v>
      </c>
      <c r="AX141" s="14" t="s">
        <v>73</v>
      </c>
      <c r="AY141" s="220" t="s">
        <v>136</v>
      </c>
    </row>
    <row r="142" spans="2:51" s="15" customFormat="1" ht="11.25">
      <c r="B142" s="221"/>
      <c r="C142" s="222"/>
      <c r="D142" s="201" t="s">
        <v>148</v>
      </c>
      <c r="E142" s="223" t="s">
        <v>21</v>
      </c>
      <c r="F142" s="224" t="s">
        <v>171</v>
      </c>
      <c r="G142" s="222"/>
      <c r="H142" s="225">
        <v>74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148</v>
      </c>
      <c r="AU142" s="231" t="s">
        <v>86</v>
      </c>
      <c r="AV142" s="15" t="s">
        <v>144</v>
      </c>
      <c r="AW142" s="15" t="s">
        <v>34</v>
      </c>
      <c r="AX142" s="15" t="s">
        <v>80</v>
      </c>
      <c r="AY142" s="231" t="s">
        <v>136</v>
      </c>
    </row>
    <row r="143" spans="1:65" s="2" customFormat="1" ht="21.75" customHeight="1">
      <c r="A143" s="37"/>
      <c r="B143" s="38"/>
      <c r="C143" s="181" t="s">
        <v>192</v>
      </c>
      <c r="D143" s="181" t="s">
        <v>139</v>
      </c>
      <c r="E143" s="182" t="s">
        <v>193</v>
      </c>
      <c r="F143" s="183" t="s">
        <v>194</v>
      </c>
      <c r="G143" s="184" t="s">
        <v>142</v>
      </c>
      <c r="H143" s="185">
        <v>40</v>
      </c>
      <c r="I143" s="186"/>
      <c r="J143" s="187">
        <f>ROUND(I143*H143,2)</f>
        <v>0</v>
      </c>
      <c r="K143" s="183" t="s">
        <v>143</v>
      </c>
      <c r="L143" s="42"/>
      <c r="M143" s="188" t="s">
        <v>21</v>
      </c>
      <c r="N143" s="189" t="s">
        <v>45</v>
      </c>
      <c r="O143" s="67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144</v>
      </c>
      <c r="AT143" s="192" t="s">
        <v>139</v>
      </c>
      <c r="AU143" s="192" t="s">
        <v>86</v>
      </c>
      <c r="AY143" s="20" t="s">
        <v>136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0" t="s">
        <v>86</v>
      </c>
      <c r="BK143" s="193">
        <f>ROUND(I143*H143,2)</f>
        <v>0</v>
      </c>
      <c r="BL143" s="20" t="s">
        <v>144</v>
      </c>
      <c r="BM143" s="192" t="s">
        <v>195</v>
      </c>
    </row>
    <row r="144" spans="1:47" s="2" customFormat="1" ht="11.25">
      <c r="A144" s="37"/>
      <c r="B144" s="38"/>
      <c r="C144" s="39"/>
      <c r="D144" s="194" t="s">
        <v>146</v>
      </c>
      <c r="E144" s="39"/>
      <c r="F144" s="195" t="s">
        <v>196</v>
      </c>
      <c r="G144" s="39"/>
      <c r="H144" s="39"/>
      <c r="I144" s="196"/>
      <c r="J144" s="39"/>
      <c r="K144" s="39"/>
      <c r="L144" s="42"/>
      <c r="M144" s="197"/>
      <c r="N144" s="198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146</v>
      </c>
      <c r="AU144" s="20" t="s">
        <v>86</v>
      </c>
    </row>
    <row r="145" spans="2:51" s="13" customFormat="1" ht="11.25">
      <c r="B145" s="199"/>
      <c r="C145" s="200"/>
      <c r="D145" s="201" t="s">
        <v>148</v>
      </c>
      <c r="E145" s="202" t="s">
        <v>21</v>
      </c>
      <c r="F145" s="203" t="s">
        <v>197</v>
      </c>
      <c r="G145" s="200"/>
      <c r="H145" s="202" t="s">
        <v>21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148</v>
      </c>
      <c r="AU145" s="209" t="s">
        <v>86</v>
      </c>
      <c r="AV145" s="13" t="s">
        <v>80</v>
      </c>
      <c r="AW145" s="13" t="s">
        <v>34</v>
      </c>
      <c r="AX145" s="13" t="s">
        <v>73</v>
      </c>
      <c r="AY145" s="209" t="s">
        <v>136</v>
      </c>
    </row>
    <row r="146" spans="2:51" s="13" customFormat="1" ht="11.25">
      <c r="B146" s="199"/>
      <c r="C146" s="200"/>
      <c r="D146" s="201" t="s">
        <v>148</v>
      </c>
      <c r="E146" s="202" t="s">
        <v>21</v>
      </c>
      <c r="F146" s="203" t="s">
        <v>198</v>
      </c>
      <c r="G146" s="200"/>
      <c r="H146" s="202" t="s">
        <v>21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148</v>
      </c>
      <c r="AU146" s="209" t="s">
        <v>86</v>
      </c>
      <c r="AV146" s="13" t="s">
        <v>80</v>
      </c>
      <c r="AW146" s="13" t="s">
        <v>34</v>
      </c>
      <c r="AX146" s="13" t="s">
        <v>73</v>
      </c>
      <c r="AY146" s="209" t="s">
        <v>136</v>
      </c>
    </row>
    <row r="147" spans="2:51" s="14" customFormat="1" ht="11.25">
      <c r="B147" s="210"/>
      <c r="C147" s="211"/>
      <c r="D147" s="201" t="s">
        <v>148</v>
      </c>
      <c r="E147" s="212" t="s">
        <v>21</v>
      </c>
      <c r="F147" s="213" t="s">
        <v>199</v>
      </c>
      <c r="G147" s="211"/>
      <c r="H147" s="214">
        <v>40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148</v>
      </c>
      <c r="AU147" s="220" t="s">
        <v>86</v>
      </c>
      <c r="AV147" s="14" t="s">
        <v>86</v>
      </c>
      <c r="AW147" s="14" t="s">
        <v>34</v>
      </c>
      <c r="AX147" s="14" t="s">
        <v>80</v>
      </c>
      <c r="AY147" s="220" t="s">
        <v>136</v>
      </c>
    </row>
    <row r="148" spans="1:65" s="2" customFormat="1" ht="24" customHeight="1">
      <c r="A148" s="37"/>
      <c r="B148" s="38"/>
      <c r="C148" s="181" t="s">
        <v>200</v>
      </c>
      <c r="D148" s="181" t="s">
        <v>139</v>
      </c>
      <c r="E148" s="182" t="s">
        <v>201</v>
      </c>
      <c r="F148" s="183" t="s">
        <v>202</v>
      </c>
      <c r="G148" s="184" t="s">
        <v>142</v>
      </c>
      <c r="H148" s="185">
        <v>60</v>
      </c>
      <c r="I148" s="186"/>
      <c r="J148" s="187">
        <f>ROUND(I148*H148,2)</f>
        <v>0</v>
      </c>
      <c r="K148" s="183" t="s">
        <v>143</v>
      </c>
      <c r="L148" s="42"/>
      <c r="M148" s="188" t="s">
        <v>21</v>
      </c>
      <c r="N148" s="189" t="s">
        <v>45</v>
      </c>
      <c r="O148" s="67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144</v>
      </c>
      <c r="AT148" s="192" t="s">
        <v>139</v>
      </c>
      <c r="AU148" s="192" t="s">
        <v>86</v>
      </c>
      <c r="AY148" s="20" t="s">
        <v>136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0" t="s">
        <v>86</v>
      </c>
      <c r="BK148" s="193">
        <f>ROUND(I148*H148,2)</f>
        <v>0</v>
      </c>
      <c r="BL148" s="20" t="s">
        <v>144</v>
      </c>
      <c r="BM148" s="192" t="s">
        <v>203</v>
      </c>
    </row>
    <row r="149" spans="1:47" s="2" customFormat="1" ht="11.25">
      <c r="A149" s="37"/>
      <c r="B149" s="38"/>
      <c r="C149" s="39"/>
      <c r="D149" s="194" t="s">
        <v>146</v>
      </c>
      <c r="E149" s="39"/>
      <c r="F149" s="195" t="s">
        <v>204</v>
      </c>
      <c r="G149" s="39"/>
      <c r="H149" s="39"/>
      <c r="I149" s="196"/>
      <c r="J149" s="39"/>
      <c r="K149" s="39"/>
      <c r="L149" s="42"/>
      <c r="M149" s="197"/>
      <c r="N149" s="198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20" t="s">
        <v>146</v>
      </c>
      <c r="AU149" s="20" t="s">
        <v>86</v>
      </c>
    </row>
    <row r="150" spans="2:51" s="13" customFormat="1" ht="11.25">
      <c r="B150" s="199"/>
      <c r="C150" s="200"/>
      <c r="D150" s="201" t="s">
        <v>148</v>
      </c>
      <c r="E150" s="202" t="s">
        <v>21</v>
      </c>
      <c r="F150" s="203" t="s">
        <v>205</v>
      </c>
      <c r="G150" s="200"/>
      <c r="H150" s="202" t="s">
        <v>21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148</v>
      </c>
      <c r="AU150" s="209" t="s">
        <v>86</v>
      </c>
      <c r="AV150" s="13" t="s">
        <v>80</v>
      </c>
      <c r="AW150" s="13" t="s">
        <v>34</v>
      </c>
      <c r="AX150" s="13" t="s">
        <v>73</v>
      </c>
      <c r="AY150" s="209" t="s">
        <v>136</v>
      </c>
    </row>
    <row r="151" spans="2:51" s="14" customFormat="1" ht="11.25">
      <c r="B151" s="210"/>
      <c r="C151" s="211"/>
      <c r="D151" s="201" t="s">
        <v>148</v>
      </c>
      <c r="E151" s="212" t="s">
        <v>21</v>
      </c>
      <c r="F151" s="213" t="s">
        <v>206</v>
      </c>
      <c r="G151" s="211"/>
      <c r="H151" s="214">
        <v>60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148</v>
      </c>
      <c r="AU151" s="220" t="s">
        <v>86</v>
      </c>
      <c r="AV151" s="14" t="s">
        <v>86</v>
      </c>
      <c r="AW151" s="14" t="s">
        <v>34</v>
      </c>
      <c r="AX151" s="14" t="s">
        <v>80</v>
      </c>
      <c r="AY151" s="220" t="s">
        <v>136</v>
      </c>
    </row>
    <row r="152" spans="1:65" s="2" customFormat="1" ht="16.5" customHeight="1">
      <c r="A152" s="37"/>
      <c r="B152" s="38"/>
      <c r="C152" s="181" t="s">
        <v>178</v>
      </c>
      <c r="D152" s="181" t="s">
        <v>139</v>
      </c>
      <c r="E152" s="182" t="s">
        <v>207</v>
      </c>
      <c r="F152" s="183" t="s">
        <v>208</v>
      </c>
      <c r="G152" s="184" t="s">
        <v>142</v>
      </c>
      <c r="H152" s="185">
        <v>415.72</v>
      </c>
      <c r="I152" s="186"/>
      <c r="J152" s="187">
        <f>ROUND(I152*H152,2)</f>
        <v>0</v>
      </c>
      <c r="K152" s="183" t="s">
        <v>143</v>
      </c>
      <c r="L152" s="42"/>
      <c r="M152" s="188" t="s">
        <v>21</v>
      </c>
      <c r="N152" s="189" t="s">
        <v>45</v>
      </c>
      <c r="O152" s="67"/>
      <c r="P152" s="190">
        <f>O152*H152</f>
        <v>0</v>
      </c>
      <c r="Q152" s="190">
        <v>0.00014</v>
      </c>
      <c r="R152" s="190">
        <f>Q152*H152</f>
        <v>0.0582008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144</v>
      </c>
      <c r="AT152" s="192" t="s">
        <v>139</v>
      </c>
      <c r="AU152" s="192" t="s">
        <v>86</v>
      </c>
      <c r="AY152" s="20" t="s">
        <v>136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86</v>
      </c>
      <c r="BK152" s="193">
        <f>ROUND(I152*H152,2)</f>
        <v>0</v>
      </c>
      <c r="BL152" s="20" t="s">
        <v>144</v>
      </c>
      <c r="BM152" s="192" t="s">
        <v>209</v>
      </c>
    </row>
    <row r="153" spans="1:47" s="2" customFormat="1" ht="11.25">
      <c r="A153" s="37"/>
      <c r="B153" s="38"/>
      <c r="C153" s="39"/>
      <c r="D153" s="194" t="s">
        <v>146</v>
      </c>
      <c r="E153" s="39"/>
      <c r="F153" s="195" t="s">
        <v>210</v>
      </c>
      <c r="G153" s="39"/>
      <c r="H153" s="39"/>
      <c r="I153" s="196"/>
      <c r="J153" s="39"/>
      <c r="K153" s="39"/>
      <c r="L153" s="42"/>
      <c r="M153" s="197"/>
      <c r="N153" s="198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146</v>
      </c>
      <c r="AU153" s="20" t="s">
        <v>86</v>
      </c>
    </row>
    <row r="154" spans="2:51" s="13" customFormat="1" ht="11.25">
      <c r="B154" s="199"/>
      <c r="C154" s="200"/>
      <c r="D154" s="201" t="s">
        <v>148</v>
      </c>
      <c r="E154" s="202" t="s">
        <v>21</v>
      </c>
      <c r="F154" s="203" t="s">
        <v>211</v>
      </c>
      <c r="G154" s="200"/>
      <c r="H154" s="202" t="s">
        <v>21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148</v>
      </c>
      <c r="AU154" s="209" t="s">
        <v>86</v>
      </c>
      <c r="AV154" s="13" t="s">
        <v>80</v>
      </c>
      <c r="AW154" s="13" t="s">
        <v>34</v>
      </c>
      <c r="AX154" s="13" t="s">
        <v>73</v>
      </c>
      <c r="AY154" s="209" t="s">
        <v>136</v>
      </c>
    </row>
    <row r="155" spans="2:51" s="13" customFormat="1" ht="11.25">
      <c r="B155" s="199"/>
      <c r="C155" s="200"/>
      <c r="D155" s="201" t="s">
        <v>148</v>
      </c>
      <c r="E155" s="202" t="s">
        <v>21</v>
      </c>
      <c r="F155" s="203" t="s">
        <v>212</v>
      </c>
      <c r="G155" s="200"/>
      <c r="H155" s="202" t="s">
        <v>21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148</v>
      </c>
      <c r="AU155" s="209" t="s">
        <v>86</v>
      </c>
      <c r="AV155" s="13" t="s">
        <v>80</v>
      </c>
      <c r="AW155" s="13" t="s">
        <v>34</v>
      </c>
      <c r="AX155" s="13" t="s">
        <v>73</v>
      </c>
      <c r="AY155" s="209" t="s">
        <v>136</v>
      </c>
    </row>
    <row r="156" spans="2:51" s="13" customFormat="1" ht="11.25">
      <c r="B156" s="199"/>
      <c r="C156" s="200"/>
      <c r="D156" s="201" t="s">
        <v>148</v>
      </c>
      <c r="E156" s="202" t="s">
        <v>21</v>
      </c>
      <c r="F156" s="203" t="s">
        <v>213</v>
      </c>
      <c r="G156" s="200"/>
      <c r="H156" s="202" t="s">
        <v>21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148</v>
      </c>
      <c r="AU156" s="209" t="s">
        <v>86</v>
      </c>
      <c r="AV156" s="13" t="s">
        <v>80</v>
      </c>
      <c r="AW156" s="13" t="s">
        <v>34</v>
      </c>
      <c r="AX156" s="13" t="s">
        <v>73</v>
      </c>
      <c r="AY156" s="209" t="s">
        <v>136</v>
      </c>
    </row>
    <row r="157" spans="2:51" s="14" customFormat="1" ht="11.25">
      <c r="B157" s="210"/>
      <c r="C157" s="211"/>
      <c r="D157" s="201" t="s">
        <v>148</v>
      </c>
      <c r="E157" s="212" t="s">
        <v>21</v>
      </c>
      <c r="F157" s="213" t="s">
        <v>214</v>
      </c>
      <c r="G157" s="211"/>
      <c r="H157" s="214">
        <v>415.72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148</v>
      </c>
      <c r="AU157" s="220" t="s">
        <v>86</v>
      </c>
      <c r="AV157" s="14" t="s">
        <v>86</v>
      </c>
      <c r="AW157" s="14" t="s">
        <v>34</v>
      </c>
      <c r="AX157" s="14" t="s">
        <v>80</v>
      </c>
      <c r="AY157" s="220" t="s">
        <v>136</v>
      </c>
    </row>
    <row r="158" spans="2:63" s="12" customFormat="1" ht="22.5" customHeight="1">
      <c r="B158" s="165"/>
      <c r="C158" s="166"/>
      <c r="D158" s="167" t="s">
        <v>72</v>
      </c>
      <c r="E158" s="179" t="s">
        <v>215</v>
      </c>
      <c r="F158" s="179" t="s">
        <v>216</v>
      </c>
      <c r="G158" s="166"/>
      <c r="H158" s="166"/>
      <c r="I158" s="169"/>
      <c r="J158" s="180">
        <f>BK158</f>
        <v>0</v>
      </c>
      <c r="K158" s="166"/>
      <c r="L158" s="171"/>
      <c r="M158" s="172"/>
      <c r="N158" s="173"/>
      <c r="O158" s="173"/>
      <c r="P158" s="174">
        <f>SUM(P159:P188)</f>
        <v>0</v>
      </c>
      <c r="Q158" s="173"/>
      <c r="R158" s="174">
        <f>SUM(R159:R188)</f>
        <v>0.0031199999999999995</v>
      </c>
      <c r="S158" s="173"/>
      <c r="T158" s="175">
        <f>SUM(T159:T188)</f>
        <v>0</v>
      </c>
      <c r="AR158" s="176" t="s">
        <v>80</v>
      </c>
      <c r="AT158" s="177" t="s">
        <v>72</v>
      </c>
      <c r="AU158" s="177" t="s">
        <v>80</v>
      </c>
      <c r="AY158" s="176" t="s">
        <v>136</v>
      </c>
      <c r="BK158" s="178">
        <f>SUM(BK159:BK188)</f>
        <v>0</v>
      </c>
    </row>
    <row r="159" spans="1:65" s="2" customFormat="1" ht="16.5" customHeight="1">
      <c r="A159" s="37"/>
      <c r="B159" s="38"/>
      <c r="C159" s="181" t="s">
        <v>217</v>
      </c>
      <c r="D159" s="181" t="s">
        <v>139</v>
      </c>
      <c r="E159" s="182" t="s">
        <v>218</v>
      </c>
      <c r="F159" s="183" t="s">
        <v>219</v>
      </c>
      <c r="G159" s="184" t="s">
        <v>220</v>
      </c>
      <c r="H159" s="185">
        <v>24</v>
      </c>
      <c r="I159" s="186"/>
      <c r="J159" s="187">
        <f>ROUND(I159*H159,2)</f>
        <v>0</v>
      </c>
      <c r="K159" s="183" t="s">
        <v>143</v>
      </c>
      <c r="L159" s="42"/>
      <c r="M159" s="188" t="s">
        <v>21</v>
      </c>
      <c r="N159" s="189" t="s">
        <v>45</v>
      </c>
      <c r="O159" s="67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144</v>
      </c>
      <c r="AT159" s="192" t="s">
        <v>139</v>
      </c>
      <c r="AU159" s="192" t="s">
        <v>86</v>
      </c>
      <c r="AY159" s="20" t="s">
        <v>136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0" t="s">
        <v>86</v>
      </c>
      <c r="BK159" s="193">
        <f>ROUND(I159*H159,2)</f>
        <v>0</v>
      </c>
      <c r="BL159" s="20" t="s">
        <v>144</v>
      </c>
      <c r="BM159" s="192" t="s">
        <v>221</v>
      </c>
    </row>
    <row r="160" spans="1:47" s="2" customFormat="1" ht="11.25">
      <c r="A160" s="37"/>
      <c r="B160" s="38"/>
      <c r="C160" s="39"/>
      <c r="D160" s="194" t="s">
        <v>146</v>
      </c>
      <c r="E160" s="39"/>
      <c r="F160" s="195" t="s">
        <v>222</v>
      </c>
      <c r="G160" s="39"/>
      <c r="H160" s="39"/>
      <c r="I160" s="196"/>
      <c r="J160" s="39"/>
      <c r="K160" s="39"/>
      <c r="L160" s="42"/>
      <c r="M160" s="197"/>
      <c r="N160" s="198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20" t="s">
        <v>146</v>
      </c>
      <c r="AU160" s="20" t="s">
        <v>86</v>
      </c>
    </row>
    <row r="161" spans="2:51" s="13" customFormat="1" ht="11.25">
      <c r="B161" s="199"/>
      <c r="C161" s="200"/>
      <c r="D161" s="201" t="s">
        <v>148</v>
      </c>
      <c r="E161" s="202" t="s">
        <v>21</v>
      </c>
      <c r="F161" s="203" t="s">
        <v>223</v>
      </c>
      <c r="G161" s="200"/>
      <c r="H161" s="202" t="s">
        <v>21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148</v>
      </c>
      <c r="AU161" s="209" t="s">
        <v>86</v>
      </c>
      <c r="AV161" s="13" t="s">
        <v>80</v>
      </c>
      <c r="AW161" s="13" t="s">
        <v>34</v>
      </c>
      <c r="AX161" s="13" t="s">
        <v>73</v>
      </c>
      <c r="AY161" s="209" t="s">
        <v>136</v>
      </c>
    </row>
    <row r="162" spans="2:51" s="14" customFormat="1" ht="11.25">
      <c r="B162" s="210"/>
      <c r="C162" s="211"/>
      <c r="D162" s="201" t="s">
        <v>148</v>
      </c>
      <c r="E162" s="212" t="s">
        <v>21</v>
      </c>
      <c r="F162" s="213" t="s">
        <v>224</v>
      </c>
      <c r="G162" s="211"/>
      <c r="H162" s="214">
        <v>24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148</v>
      </c>
      <c r="AU162" s="220" t="s">
        <v>86</v>
      </c>
      <c r="AV162" s="14" t="s">
        <v>86</v>
      </c>
      <c r="AW162" s="14" t="s">
        <v>34</v>
      </c>
      <c r="AX162" s="14" t="s">
        <v>80</v>
      </c>
      <c r="AY162" s="220" t="s">
        <v>136</v>
      </c>
    </row>
    <row r="163" spans="1:65" s="2" customFormat="1" ht="24" customHeight="1">
      <c r="A163" s="37"/>
      <c r="B163" s="38"/>
      <c r="C163" s="181" t="s">
        <v>225</v>
      </c>
      <c r="D163" s="181" t="s">
        <v>139</v>
      </c>
      <c r="E163" s="182" t="s">
        <v>226</v>
      </c>
      <c r="F163" s="183" t="s">
        <v>227</v>
      </c>
      <c r="G163" s="184" t="s">
        <v>220</v>
      </c>
      <c r="H163" s="185">
        <v>240</v>
      </c>
      <c r="I163" s="186"/>
      <c r="J163" s="187">
        <f>ROUND(I163*H163,2)</f>
        <v>0</v>
      </c>
      <c r="K163" s="183" t="s">
        <v>143</v>
      </c>
      <c r="L163" s="42"/>
      <c r="M163" s="188" t="s">
        <v>21</v>
      </c>
      <c r="N163" s="189" t="s">
        <v>45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144</v>
      </c>
      <c r="AT163" s="192" t="s">
        <v>139</v>
      </c>
      <c r="AU163" s="192" t="s">
        <v>86</v>
      </c>
      <c r="AY163" s="20" t="s">
        <v>136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0" t="s">
        <v>86</v>
      </c>
      <c r="BK163" s="193">
        <f>ROUND(I163*H163,2)</f>
        <v>0</v>
      </c>
      <c r="BL163" s="20" t="s">
        <v>144</v>
      </c>
      <c r="BM163" s="192" t="s">
        <v>228</v>
      </c>
    </row>
    <row r="164" spans="1:47" s="2" customFormat="1" ht="11.25">
      <c r="A164" s="37"/>
      <c r="B164" s="38"/>
      <c r="C164" s="39"/>
      <c r="D164" s="194" t="s">
        <v>146</v>
      </c>
      <c r="E164" s="39"/>
      <c r="F164" s="195" t="s">
        <v>229</v>
      </c>
      <c r="G164" s="39"/>
      <c r="H164" s="39"/>
      <c r="I164" s="196"/>
      <c r="J164" s="39"/>
      <c r="K164" s="39"/>
      <c r="L164" s="42"/>
      <c r="M164" s="197"/>
      <c r="N164" s="198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146</v>
      </c>
      <c r="AU164" s="20" t="s">
        <v>86</v>
      </c>
    </row>
    <row r="165" spans="2:51" s="13" customFormat="1" ht="11.25">
      <c r="B165" s="199"/>
      <c r="C165" s="200"/>
      <c r="D165" s="201" t="s">
        <v>148</v>
      </c>
      <c r="E165" s="202" t="s">
        <v>21</v>
      </c>
      <c r="F165" s="203" t="s">
        <v>230</v>
      </c>
      <c r="G165" s="200"/>
      <c r="H165" s="202" t="s">
        <v>21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148</v>
      </c>
      <c r="AU165" s="209" t="s">
        <v>86</v>
      </c>
      <c r="AV165" s="13" t="s">
        <v>80</v>
      </c>
      <c r="AW165" s="13" t="s">
        <v>34</v>
      </c>
      <c r="AX165" s="13" t="s">
        <v>73</v>
      </c>
      <c r="AY165" s="209" t="s">
        <v>136</v>
      </c>
    </row>
    <row r="166" spans="2:51" s="14" customFormat="1" ht="11.25">
      <c r="B166" s="210"/>
      <c r="C166" s="211"/>
      <c r="D166" s="201" t="s">
        <v>148</v>
      </c>
      <c r="E166" s="212" t="s">
        <v>21</v>
      </c>
      <c r="F166" s="213" t="s">
        <v>231</v>
      </c>
      <c r="G166" s="211"/>
      <c r="H166" s="214">
        <v>240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148</v>
      </c>
      <c r="AU166" s="220" t="s">
        <v>86</v>
      </c>
      <c r="AV166" s="14" t="s">
        <v>86</v>
      </c>
      <c r="AW166" s="14" t="s">
        <v>34</v>
      </c>
      <c r="AX166" s="14" t="s">
        <v>80</v>
      </c>
      <c r="AY166" s="220" t="s">
        <v>136</v>
      </c>
    </row>
    <row r="167" spans="1:65" s="2" customFormat="1" ht="21.75" customHeight="1">
      <c r="A167" s="37"/>
      <c r="B167" s="38"/>
      <c r="C167" s="181" t="s">
        <v>232</v>
      </c>
      <c r="D167" s="181" t="s">
        <v>139</v>
      </c>
      <c r="E167" s="182" t="s">
        <v>233</v>
      </c>
      <c r="F167" s="183" t="s">
        <v>234</v>
      </c>
      <c r="G167" s="184" t="s">
        <v>235</v>
      </c>
      <c r="H167" s="185">
        <v>60</v>
      </c>
      <c r="I167" s="186"/>
      <c r="J167" s="187">
        <f>ROUND(I167*H167,2)</f>
        <v>0</v>
      </c>
      <c r="K167" s="183" t="s">
        <v>143</v>
      </c>
      <c r="L167" s="42"/>
      <c r="M167" s="188" t="s">
        <v>21</v>
      </c>
      <c r="N167" s="189" t="s">
        <v>45</v>
      </c>
      <c r="O167" s="67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144</v>
      </c>
      <c r="AT167" s="192" t="s">
        <v>139</v>
      </c>
      <c r="AU167" s="192" t="s">
        <v>86</v>
      </c>
      <c r="AY167" s="20" t="s">
        <v>136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20" t="s">
        <v>86</v>
      </c>
      <c r="BK167" s="193">
        <f>ROUND(I167*H167,2)</f>
        <v>0</v>
      </c>
      <c r="BL167" s="20" t="s">
        <v>144</v>
      </c>
      <c r="BM167" s="192" t="s">
        <v>236</v>
      </c>
    </row>
    <row r="168" spans="1:47" s="2" customFormat="1" ht="11.25">
      <c r="A168" s="37"/>
      <c r="B168" s="38"/>
      <c r="C168" s="39"/>
      <c r="D168" s="194" t="s">
        <v>146</v>
      </c>
      <c r="E168" s="39"/>
      <c r="F168" s="195" t="s">
        <v>237</v>
      </c>
      <c r="G168" s="39"/>
      <c r="H168" s="39"/>
      <c r="I168" s="196"/>
      <c r="J168" s="39"/>
      <c r="K168" s="39"/>
      <c r="L168" s="42"/>
      <c r="M168" s="197"/>
      <c r="N168" s="198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146</v>
      </c>
      <c r="AU168" s="20" t="s">
        <v>86</v>
      </c>
    </row>
    <row r="169" spans="2:51" s="13" customFormat="1" ht="11.25">
      <c r="B169" s="199"/>
      <c r="C169" s="200"/>
      <c r="D169" s="201" t="s">
        <v>148</v>
      </c>
      <c r="E169" s="202" t="s">
        <v>21</v>
      </c>
      <c r="F169" s="203" t="s">
        <v>238</v>
      </c>
      <c r="G169" s="200"/>
      <c r="H169" s="202" t="s">
        <v>21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148</v>
      </c>
      <c r="AU169" s="209" t="s">
        <v>86</v>
      </c>
      <c r="AV169" s="13" t="s">
        <v>80</v>
      </c>
      <c r="AW169" s="13" t="s">
        <v>34</v>
      </c>
      <c r="AX169" s="13" t="s">
        <v>73</v>
      </c>
      <c r="AY169" s="209" t="s">
        <v>136</v>
      </c>
    </row>
    <row r="170" spans="2:51" s="13" customFormat="1" ht="11.25">
      <c r="B170" s="199"/>
      <c r="C170" s="200"/>
      <c r="D170" s="201" t="s">
        <v>148</v>
      </c>
      <c r="E170" s="202" t="s">
        <v>21</v>
      </c>
      <c r="F170" s="203" t="s">
        <v>239</v>
      </c>
      <c r="G170" s="200"/>
      <c r="H170" s="202" t="s">
        <v>21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148</v>
      </c>
      <c r="AU170" s="209" t="s">
        <v>86</v>
      </c>
      <c r="AV170" s="13" t="s">
        <v>80</v>
      </c>
      <c r="AW170" s="13" t="s">
        <v>34</v>
      </c>
      <c r="AX170" s="13" t="s">
        <v>73</v>
      </c>
      <c r="AY170" s="209" t="s">
        <v>136</v>
      </c>
    </row>
    <row r="171" spans="2:51" s="14" customFormat="1" ht="11.25">
      <c r="B171" s="210"/>
      <c r="C171" s="211"/>
      <c r="D171" s="201" t="s">
        <v>148</v>
      </c>
      <c r="E171" s="212" t="s">
        <v>21</v>
      </c>
      <c r="F171" s="213" t="s">
        <v>240</v>
      </c>
      <c r="G171" s="211"/>
      <c r="H171" s="214">
        <v>60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148</v>
      </c>
      <c r="AU171" s="220" t="s">
        <v>86</v>
      </c>
      <c r="AV171" s="14" t="s">
        <v>86</v>
      </c>
      <c r="AW171" s="14" t="s">
        <v>34</v>
      </c>
      <c r="AX171" s="14" t="s">
        <v>80</v>
      </c>
      <c r="AY171" s="220" t="s">
        <v>136</v>
      </c>
    </row>
    <row r="172" spans="1:65" s="2" customFormat="1" ht="24" customHeight="1">
      <c r="A172" s="37"/>
      <c r="B172" s="38"/>
      <c r="C172" s="181" t="s">
        <v>241</v>
      </c>
      <c r="D172" s="181" t="s">
        <v>139</v>
      </c>
      <c r="E172" s="182" t="s">
        <v>242</v>
      </c>
      <c r="F172" s="183" t="s">
        <v>243</v>
      </c>
      <c r="G172" s="184" t="s">
        <v>142</v>
      </c>
      <c r="H172" s="185">
        <v>24</v>
      </c>
      <c r="I172" s="186"/>
      <c r="J172" s="187">
        <f>ROUND(I172*H172,2)</f>
        <v>0</v>
      </c>
      <c r="K172" s="183" t="s">
        <v>143</v>
      </c>
      <c r="L172" s="42"/>
      <c r="M172" s="188" t="s">
        <v>21</v>
      </c>
      <c r="N172" s="189" t="s">
        <v>45</v>
      </c>
      <c r="O172" s="67"/>
      <c r="P172" s="190">
        <f>O172*H172</f>
        <v>0</v>
      </c>
      <c r="Q172" s="190">
        <v>0.00013</v>
      </c>
      <c r="R172" s="190">
        <f>Q172*H172</f>
        <v>0.0031199999999999995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144</v>
      </c>
      <c r="AT172" s="192" t="s">
        <v>139</v>
      </c>
      <c r="AU172" s="192" t="s">
        <v>86</v>
      </c>
      <c r="AY172" s="20" t="s">
        <v>136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0" t="s">
        <v>86</v>
      </c>
      <c r="BK172" s="193">
        <f>ROUND(I172*H172,2)</f>
        <v>0</v>
      </c>
      <c r="BL172" s="20" t="s">
        <v>144</v>
      </c>
      <c r="BM172" s="192" t="s">
        <v>244</v>
      </c>
    </row>
    <row r="173" spans="1:47" s="2" customFormat="1" ht="11.25">
      <c r="A173" s="37"/>
      <c r="B173" s="38"/>
      <c r="C173" s="39"/>
      <c r="D173" s="194" t="s">
        <v>146</v>
      </c>
      <c r="E173" s="39"/>
      <c r="F173" s="195" t="s">
        <v>245</v>
      </c>
      <c r="G173" s="39"/>
      <c r="H173" s="39"/>
      <c r="I173" s="196"/>
      <c r="J173" s="39"/>
      <c r="K173" s="39"/>
      <c r="L173" s="42"/>
      <c r="M173" s="197"/>
      <c r="N173" s="198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146</v>
      </c>
      <c r="AU173" s="20" t="s">
        <v>86</v>
      </c>
    </row>
    <row r="174" spans="2:51" s="13" customFormat="1" ht="11.25">
      <c r="B174" s="199"/>
      <c r="C174" s="200"/>
      <c r="D174" s="201" t="s">
        <v>148</v>
      </c>
      <c r="E174" s="202" t="s">
        <v>21</v>
      </c>
      <c r="F174" s="203" t="s">
        <v>246</v>
      </c>
      <c r="G174" s="200"/>
      <c r="H174" s="202" t="s">
        <v>21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148</v>
      </c>
      <c r="AU174" s="209" t="s">
        <v>86</v>
      </c>
      <c r="AV174" s="13" t="s">
        <v>80</v>
      </c>
      <c r="AW174" s="13" t="s">
        <v>34</v>
      </c>
      <c r="AX174" s="13" t="s">
        <v>73</v>
      </c>
      <c r="AY174" s="209" t="s">
        <v>136</v>
      </c>
    </row>
    <row r="175" spans="2:51" s="14" customFormat="1" ht="11.25">
      <c r="B175" s="210"/>
      <c r="C175" s="211"/>
      <c r="D175" s="201" t="s">
        <v>148</v>
      </c>
      <c r="E175" s="212" t="s">
        <v>21</v>
      </c>
      <c r="F175" s="213" t="s">
        <v>247</v>
      </c>
      <c r="G175" s="211"/>
      <c r="H175" s="214">
        <v>24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148</v>
      </c>
      <c r="AU175" s="220" t="s">
        <v>86</v>
      </c>
      <c r="AV175" s="14" t="s">
        <v>86</v>
      </c>
      <c r="AW175" s="14" t="s">
        <v>34</v>
      </c>
      <c r="AX175" s="14" t="s">
        <v>73</v>
      </c>
      <c r="AY175" s="220" t="s">
        <v>136</v>
      </c>
    </row>
    <row r="176" spans="2:51" s="15" customFormat="1" ht="11.25">
      <c r="B176" s="221"/>
      <c r="C176" s="222"/>
      <c r="D176" s="201" t="s">
        <v>148</v>
      </c>
      <c r="E176" s="223" t="s">
        <v>21</v>
      </c>
      <c r="F176" s="224" t="s">
        <v>171</v>
      </c>
      <c r="G176" s="222"/>
      <c r="H176" s="225">
        <v>24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148</v>
      </c>
      <c r="AU176" s="231" t="s">
        <v>86</v>
      </c>
      <c r="AV176" s="15" t="s">
        <v>144</v>
      </c>
      <c r="AW176" s="15" t="s">
        <v>34</v>
      </c>
      <c r="AX176" s="15" t="s">
        <v>80</v>
      </c>
      <c r="AY176" s="231" t="s">
        <v>136</v>
      </c>
    </row>
    <row r="177" spans="1:65" s="2" customFormat="1" ht="24" customHeight="1">
      <c r="A177" s="37"/>
      <c r="B177" s="38"/>
      <c r="C177" s="181" t="s">
        <v>248</v>
      </c>
      <c r="D177" s="181" t="s">
        <v>139</v>
      </c>
      <c r="E177" s="182" t="s">
        <v>249</v>
      </c>
      <c r="F177" s="183" t="s">
        <v>250</v>
      </c>
      <c r="G177" s="184" t="s">
        <v>251</v>
      </c>
      <c r="H177" s="185">
        <v>7</v>
      </c>
      <c r="I177" s="186"/>
      <c r="J177" s="187">
        <f>ROUND(I177*H177,2)</f>
        <v>0</v>
      </c>
      <c r="K177" s="183" t="s">
        <v>143</v>
      </c>
      <c r="L177" s="42"/>
      <c r="M177" s="188" t="s">
        <v>21</v>
      </c>
      <c r="N177" s="189" t="s">
        <v>45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144</v>
      </c>
      <c r="AT177" s="192" t="s">
        <v>139</v>
      </c>
      <c r="AU177" s="192" t="s">
        <v>86</v>
      </c>
      <c r="AY177" s="20" t="s">
        <v>136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86</v>
      </c>
      <c r="BK177" s="193">
        <f>ROUND(I177*H177,2)</f>
        <v>0</v>
      </c>
      <c r="BL177" s="20" t="s">
        <v>144</v>
      </c>
      <c r="BM177" s="192" t="s">
        <v>252</v>
      </c>
    </row>
    <row r="178" spans="1:47" s="2" customFormat="1" ht="11.25">
      <c r="A178" s="37"/>
      <c r="B178" s="38"/>
      <c r="C178" s="39"/>
      <c r="D178" s="194" t="s">
        <v>146</v>
      </c>
      <c r="E178" s="39"/>
      <c r="F178" s="195" t="s">
        <v>253</v>
      </c>
      <c r="G178" s="39"/>
      <c r="H178" s="39"/>
      <c r="I178" s="196"/>
      <c r="J178" s="39"/>
      <c r="K178" s="39"/>
      <c r="L178" s="42"/>
      <c r="M178" s="197"/>
      <c r="N178" s="198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146</v>
      </c>
      <c r="AU178" s="20" t="s">
        <v>86</v>
      </c>
    </row>
    <row r="179" spans="2:51" s="13" customFormat="1" ht="11.25">
      <c r="B179" s="199"/>
      <c r="C179" s="200"/>
      <c r="D179" s="201" t="s">
        <v>148</v>
      </c>
      <c r="E179" s="202" t="s">
        <v>21</v>
      </c>
      <c r="F179" s="203" t="s">
        <v>254</v>
      </c>
      <c r="G179" s="200"/>
      <c r="H179" s="202" t="s">
        <v>21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148</v>
      </c>
      <c r="AU179" s="209" t="s">
        <v>86</v>
      </c>
      <c r="AV179" s="13" t="s">
        <v>80</v>
      </c>
      <c r="AW179" s="13" t="s">
        <v>34</v>
      </c>
      <c r="AX179" s="13" t="s">
        <v>73</v>
      </c>
      <c r="AY179" s="209" t="s">
        <v>136</v>
      </c>
    </row>
    <row r="180" spans="2:51" s="13" customFormat="1" ht="11.25">
      <c r="B180" s="199"/>
      <c r="C180" s="200"/>
      <c r="D180" s="201" t="s">
        <v>148</v>
      </c>
      <c r="E180" s="202" t="s">
        <v>21</v>
      </c>
      <c r="F180" s="203" t="s">
        <v>255</v>
      </c>
      <c r="G180" s="200"/>
      <c r="H180" s="202" t="s">
        <v>21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148</v>
      </c>
      <c r="AU180" s="209" t="s">
        <v>86</v>
      </c>
      <c r="AV180" s="13" t="s">
        <v>80</v>
      </c>
      <c r="AW180" s="13" t="s">
        <v>34</v>
      </c>
      <c r="AX180" s="13" t="s">
        <v>73</v>
      </c>
      <c r="AY180" s="209" t="s">
        <v>136</v>
      </c>
    </row>
    <row r="181" spans="2:51" s="14" customFormat="1" ht="11.25">
      <c r="B181" s="210"/>
      <c r="C181" s="211"/>
      <c r="D181" s="201" t="s">
        <v>148</v>
      </c>
      <c r="E181" s="212" t="s">
        <v>21</v>
      </c>
      <c r="F181" s="213" t="s">
        <v>192</v>
      </c>
      <c r="G181" s="211"/>
      <c r="H181" s="214">
        <v>7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148</v>
      </c>
      <c r="AU181" s="220" t="s">
        <v>86</v>
      </c>
      <c r="AV181" s="14" t="s">
        <v>86</v>
      </c>
      <c r="AW181" s="14" t="s">
        <v>34</v>
      </c>
      <c r="AX181" s="14" t="s">
        <v>80</v>
      </c>
      <c r="AY181" s="220" t="s">
        <v>136</v>
      </c>
    </row>
    <row r="182" spans="1:65" s="2" customFormat="1" ht="24" customHeight="1">
      <c r="A182" s="37"/>
      <c r="B182" s="38"/>
      <c r="C182" s="181" t="s">
        <v>8</v>
      </c>
      <c r="D182" s="181" t="s">
        <v>139</v>
      </c>
      <c r="E182" s="182" t="s">
        <v>256</v>
      </c>
      <c r="F182" s="183" t="s">
        <v>257</v>
      </c>
      <c r="G182" s="184" t="s">
        <v>251</v>
      </c>
      <c r="H182" s="185">
        <v>21</v>
      </c>
      <c r="I182" s="186"/>
      <c r="J182" s="187">
        <f>ROUND(I182*H182,2)</f>
        <v>0</v>
      </c>
      <c r="K182" s="183" t="s">
        <v>143</v>
      </c>
      <c r="L182" s="42"/>
      <c r="M182" s="188" t="s">
        <v>21</v>
      </c>
      <c r="N182" s="189" t="s">
        <v>45</v>
      </c>
      <c r="O182" s="67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144</v>
      </c>
      <c r="AT182" s="192" t="s">
        <v>139</v>
      </c>
      <c r="AU182" s="192" t="s">
        <v>86</v>
      </c>
      <c r="AY182" s="20" t="s">
        <v>136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0" t="s">
        <v>86</v>
      </c>
      <c r="BK182" s="193">
        <f>ROUND(I182*H182,2)</f>
        <v>0</v>
      </c>
      <c r="BL182" s="20" t="s">
        <v>144</v>
      </c>
      <c r="BM182" s="192" t="s">
        <v>258</v>
      </c>
    </row>
    <row r="183" spans="1:47" s="2" customFormat="1" ht="11.25">
      <c r="A183" s="37"/>
      <c r="B183" s="38"/>
      <c r="C183" s="39"/>
      <c r="D183" s="194" t="s">
        <v>146</v>
      </c>
      <c r="E183" s="39"/>
      <c r="F183" s="195" t="s">
        <v>259</v>
      </c>
      <c r="G183" s="39"/>
      <c r="H183" s="39"/>
      <c r="I183" s="196"/>
      <c r="J183" s="39"/>
      <c r="K183" s="39"/>
      <c r="L183" s="42"/>
      <c r="M183" s="197"/>
      <c r="N183" s="198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146</v>
      </c>
      <c r="AU183" s="20" t="s">
        <v>86</v>
      </c>
    </row>
    <row r="184" spans="2:51" s="13" customFormat="1" ht="11.25">
      <c r="B184" s="199"/>
      <c r="C184" s="200"/>
      <c r="D184" s="201" t="s">
        <v>148</v>
      </c>
      <c r="E184" s="202" t="s">
        <v>21</v>
      </c>
      <c r="F184" s="203" t="s">
        <v>260</v>
      </c>
      <c r="G184" s="200"/>
      <c r="H184" s="202" t="s">
        <v>21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148</v>
      </c>
      <c r="AU184" s="209" t="s">
        <v>86</v>
      </c>
      <c r="AV184" s="13" t="s">
        <v>80</v>
      </c>
      <c r="AW184" s="13" t="s">
        <v>34</v>
      </c>
      <c r="AX184" s="13" t="s">
        <v>73</v>
      </c>
      <c r="AY184" s="209" t="s">
        <v>136</v>
      </c>
    </row>
    <row r="185" spans="2:51" s="14" customFormat="1" ht="11.25">
      <c r="B185" s="210"/>
      <c r="C185" s="211"/>
      <c r="D185" s="201" t="s">
        <v>148</v>
      </c>
      <c r="E185" s="212" t="s">
        <v>21</v>
      </c>
      <c r="F185" s="213" t="s">
        <v>261</v>
      </c>
      <c r="G185" s="211"/>
      <c r="H185" s="214">
        <v>21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148</v>
      </c>
      <c r="AU185" s="220" t="s">
        <v>86</v>
      </c>
      <c r="AV185" s="14" t="s">
        <v>86</v>
      </c>
      <c r="AW185" s="14" t="s">
        <v>34</v>
      </c>
      <c r="AX185" s="14" t="s">
        <v>80</v>
      </c>
      <c r="AY185" s="220" t="s">
        <v>136</v>
      </c>
    </row>
    <row r="186" spans="1:65" s="2" customFormat="1" ht="24" customHeight="1">
      <c r="A186" s="37"/>
      <c r="B186" s="38"/>
      <c r="C186" s="181" t="s">
        <v>262</v>
      </c>
      <c r="D186" s="181" t="s">
        <v>139</v>
      </c>
      <c r="E186" s="182" t="s">
        <v>263</v>
      </c>
      <c r="F186" s="183" t="s">
        <v>264</v>
      </c>
      <c r="G186" s="184" t="s">
        <v>251</v>
      </c>
      <c r="H186" s="185">
        <v>7</v>
      </c>
      <c r="I186" s="186"/>
      <c r="J186" s="187">
        <f>ROUND(I186*H186,2)</f>
        <v>0</v>
      </c>
      <c r="K186" s="183" t="s">
        <v>143</v>
      </c>
      <c r="L186" s="42"/>
      <c r="M186" s="188" t="s">
        <v>21</v>
      </c>
      <c r="N186" s="189" t="s">
        <v>45</v>
      </c>
      <c r="O186" s="67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144</v>
      </c>
      <c r="AT186" s="192" t="s">
        <v>139</v>
      </c>
      <c r="AU186" s="192" t="s">
        <v>86</v>
      </c>
      <c r="AY186" s="20" t="s">
        <v>136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86</v>
      </c>
      <c r="BK186" s="193">
        <f>ROUND(I186*H186,2)</f>
        <v>0</v>
      </c>
      <c r="BL186" s="20" t="s">
        <v>144</v>
      </c>
      <c r="BM186" s="192" t="s">
        <v>265</v>
      </c>
    </row>
    <row r="187" spans="1:47" s="2" customFormat="1" ht="11.25">
      <c r="A187" s="37"/>
      <c r="B187" s="38"/>
      <c r="C187" s="39"/>
      <c r="D187" s="194" t="s">
        <v>146</v>
      </c>
      <c r="E187" s="39"/>
      <c r="F187" s="195" t="s">
        <v>266</v>
      </c>
      <c r="G187" s="39"/>
      <c r="H187" s="39"/>
      <c r="I187" s="196"/>
      <c r="J187" s="39"/>
      <c r="K187" s="39"/>
      <c r="L187" s="42"/>
      <c r="M187" s="197"/>
      <c r="N187" s="198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146</v>
      </c>
      <c r="AU187" s="20" t="s">
        <v>86</v>
      </c>
    </row>
    <row r="188" spans="2:51" s="14" customFormat="1" ht="11.25">
      <c r="B188" s="210"/>
      <c r="C188" s="211"/>
      <c r="D188" s="201" t="s">
        <v>148</v>
      </c>
      <c r="E188" s="212" t="s">
        <v>21</v>
      </c>
      <c r="F188" s="213" t="s">
        <v>192</v>
      </c>
      <c r="G188" s="211"/>
      <c r="H188" s="214">
        <v>7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148</v>
      </c>
      <c r="AU188" s="220" t="s">
        <v>86</v>
      </c>
      <c r="AV188" s="14" t="s">
        <v>86</v>
      </c>
      <c r="AW188" s="14" t="s">
        <v>34</v>
      </c>
      <c r="AX188" s="14" t="s">
        <v>80</v>
      </c>
      <c r="AY188" s="220" t="s">
        <v>136</v>
      </c>
    </row>
    <row r="189" spans="2:63" s="12" customFormat="1" ht="22.5" customHeight="1">
      <c r="B189" s="165"/>
      <c r="C189" s="166"/>
      <c r="D189" s="167" t="s">
        <v>72</v>
      </c>
      <c r="E189" s="179" t="s">
        <v>267</v>
      </c>
      <c r="F189" s="179" t="s">
        <v>268</v>
      </c>
      <c r="G189" s="166"/>
      <c r="H189" s="166"/>
      <c r="I189" s="169"/>
      <c r="J189" s="180">
        <f>BK189</f>
        <v>0</v>
      </c>
      <c r="K189" s="166"/>
      <c r="L189" s="171"/>
      <c r="M189" s="172"/>
      <c r="N189" s="173"/>
      <c r="O189" s="173"/>
      <c r="P189" s="174">
        <f>SUM(P190:P244)</f>
        <v>0</v>
      </c>
      <c r="Q189" s="173"/>
      <c r="R189" s="174">
        <f>SUM(R190:R244)</f>
        <v>0</v>
      </c>
      <c r="S189" s="173"/>
      <c r="T189" s="175">
        <f>SUM(T190:T244)</f>
        <v>4.0101059999999995</v>
      </c>
      <c r="AR189" s="176" t="s">
        <v>80</v>
      </c>
      <c r="AT189" s="177" t="s">
        <v>72</v>
      </c>
      <c r="AU189" s="177" t="s">
        <v>80</v>
      </c>
      <c r="AY189" s="176" t="s">
        <v>136</v>
      </c>
      <c r="BK189" s="178">
        <f>SUM(BK190:BK244)</f>
        <v>0</v>
      </c>
    </row>
    <row r="190" spans="1:65" s="2" customFormat="1" ht="24" customHeight="1">
      <c r="A190" s="37"/>
      <c r="B190" s="38"/>
      <c r="C190" s="181" t="s">
        <v>269</v>
      </c>
      <c r="D190" s="181" t="s">
        <v>139</v>
      </c>
      <c r="E190" s="182" t="s">
        <v>270</v>
      </c>
      <c r="F190" s="183" t="s">
        <v>271</v>
      </c>
      <c r="G190" s="184" t="s">
        <v>142</v>
      </c>
      <c r="H190" s="185">
        <v>6.213</v>
      </c>
      <c r="I190" s="186"/>
      <c r="J190" s="187">
        <f>ROUND(I190*H190,2)</f>
        <v>0</v>
      </c>
      <c r="K190" s="183" t="s">
        <v>143</v>
      </c>
      <c r="L190" s="42"/>
      <c r="M190" s="188" t="s">
        <v>21</v>
      </c>
      <c r="N190" s="189" t="s">
        <v>45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0.062</v>
      </c>
      <c r="T190" s="191">
        <f>S190*H190</f>
        <v>0.385206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144</v>
      </c>
      <c r="AT190" s="192" t="s">
        <v>139</v>
      </c>
      <c r="AU190" s="192" t="s">
        <v>86</v>
      </c>
      <c r="AY190" s="20" t="s">
        <v>136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86</v>
      </c>
      <c r="BK190" s="193">
        <f>ROUND(I190*H190,2)</f>
        <v>0</v>
      </c>
      <c r="BL190" s="20" t="s">
        <v>144</v>
      </c>
      <c r="BM190" s="192" t="s">
        <v>272</v>
      </c>
    </row>
    <row r="191" spans="1:47" s="2" customFormat="1" ht="11.25">
      <c r="A191" s="37"/>
      <c r="B191" s="38"/>
      <c r="C191" s="39"/>
      <c r="D191" s="194" t="s">
        <v>146</v>
      </c>
      <c r="E191" s="39"/>
      <c r="F191" s="195" t="s">
        <v>273</v>
      </c>
      <c r="G191" s="39"/>
      <c r="H191" s="39"/>
      <c r="I191" s="196"/>
      <c r="J191" s="39"/>
      <c r="K191" s="39"/>
      <c r="L191" s="42"/>
      <c r="M191" s="197"/>
      <c r="N191" s="198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146</v>
      </c>
      <c r="AU191" s="20" t="s">
        <v>86</v>
      </c>
    </row>
    <row r="192" spans="2:51" s="13" customFormat="1" ht="11.25">
      <c r="B192" s="199"/>
      <c r="C192" s="200"/>
      <c r="D192" s="201" t="s">
        <v>148</v>
      </c>
      <c r="E192" s="202" t="s">
        <v>21</v>
      </c>
      <c r="F192" s="203" t="s">
        <v>274</v>
      </c>
      <c r="G192" s="200"/>
      <c r="H192" s="202" t="s">
        <v>21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148</v>
      </c>
      <c r="AU192" s="209" t="s">
        <v>86</v>
      </c>
      <c r="AV192" s="13" t="s">
        <v>80</v>
      </c>
      <c r="AW192" s="13" t="s">
        <v>34</v>
      </c>
      <c r="AX192" s="13" t="s">
        <v>73</v>
      </c>
      <c r="AY192" s="209" t="s">
        <v>136</v>
      </c>
    </row>
    <row r="193" spans="2:51" s="13" customFormat="1" ht="11.25">
      <c r="B193" s="199"/>
      <c r="C193" s="200"/>
      <c r="D193" s="201" t="s">
        <v>148</v>
      </c>
      <c r="E193" s="202" t="s">
        <v>21</v>
      </c>
      <c r="F193" s="203" t="s">
        <v>275</v>
      </c>
      <c r="G193" s="200"/>
      <c r="H193" s="202" t="s">
        <v>21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148</v>
      </c>
      <c r="AU193" s="209" t="s">
        <v>86</v>
      </c>
      <c r="AV193" s="13" t="s">
        <v>80</v>
      </c>
      <c r="AW193" s="13" t="s">
        <v>34</v>
      </c>
      <c r="AX193" s="13" t="s">
        <v>73</v>
      </c>
      <c r="AY193" s="209" t="s">
        <v>136</v>
      </c>
    </row>
    <row r="194" spans="2:51" s="13" customFormat="1" ht="11.25">
      <c r="B194" s="199"/>
      <c r="C194" s="200"/>
      <c r="D194" s="201" t="s">
        <v>148</v>
      </c>
      <c r="E194" s="202" t="s">
        <v>21</v>
      </c>
      <c r="F194" s="203" t="s">
        <v>276</v>
      </c>
      <c r="G194" s="200"/>
      <c r="H194" s="202" t="s">
        <v>21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148</v>
      </c>
      <c r="AU194" s="209" t="s">
        <v>86</v>
      </c>
      <c r="AV194" s="13" t="s">
        <v>80</v>
      </c>
      <c r="AW194" s="13" t="s">
        <v>34</v>
      </c>
      <c r="AX194" s="13" t="s">
        <v>73</v>
      </c>
      <c r="AY194" s="209" t="s">
        <v>136</v>
      </c>
    </row>
    <row r="195" spans="2:51" s="14" customFormat="1" ht="11.25">
      <c r="B195" s="210"/>
      <c r="C195" s="211"/>
      <c r="D195" s="201" t="s">
        <v>148</v>
      </c>
      <c r="E195" s="212" t="s">
        <v>21</v>
      </c>
      <c r="F195" s="213" t="s">
        <v>277</v>
      </c>
      <c r="G195" s="211"/>
      <c r="H195" s="214">
        <v>5.4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148</v>
      </c>
      <c r="AU195" s="220" t="s">
        <v>86</v>
      </c>
      <c r="AV195" s="14" t="s">
        <v>86</v>
      </c>
      <c r="AW195" s="14" t="s">
        <v>34</v>
      </c>
      <c r="AX195" s="14" t="s">
        <v>73</v>
      </c>
      <c r="AY195" s="220" t="s">
        <v>136</v>
      </c>
    </row>
    <row r="196" spans="2:51" s="13" customFormat="1" ht="11.25">
      <c r="B196" s="199"/>
      <c r="C196" s="200"/>
      <c r="D196" s="201" t="s">
        <v>148</v>
      </c>
      <c r="E196" s="202" t="s">
        <v>21</v>
      </c>
      <c r="F196" s="203" t="s">
        <v>278</v>
      </c>
      <c r="G196" s="200"/>
      <c r="H196" s="202" t="s">
        <v>21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148</v>
      </c>
      <c r="AU196" s="209" t="s">
        <v>86</v>
      </c>
      <c r="AV196" s="13" t="s">
        <v>80</v>
      </c>
      <c r="AW196" s="13" t="s">
        <v>34</v>
      </c>
      <c r="AX196" s="13" t="s">
        <v>73</v>
      </c>
      <c r="AY196" s="209" t="s">
        <v>136</v>
      </c>
    </row>
    <row r="197" spans="2:51" s="14" customFormat="1" ht="11.25">
      <c r="B197" s="210"/>
      <c r="C197" s="211"/>
      <c r="D197" s="201" t="s">
        <v>148</v>
      </c>
      <c r="E197" s="212" t="s">
        <v>21</v>
      </c>
      <c r="F197" s="213" t="s">
        <v>279</v>
      </c>
      <c r="G197" s="211"/>
      <c r="H197" s="214">
        <v>0.813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148</v>
      </c>
      <c r="AU197" s="220" t="s">
        <v>86</v>
      </c>
      <c r="AV197" s="14" t="s">
        <v>86</v>
      </c>
      <c r="AW197" s="14" t="s">
        <v>34</v>
      </c>
      <c r="AX197" s="14" t="s">
        <v>73</v>
      </c>
      <c r="AY197" s="220" t="s">
        <v>136</v>
      </c>
    </row>
    <row r="198" spans="2:51" s="15" customFormat="1" ht="11.25">
      <c r="B198" s="221"/>
      <c r="C198" s="222"/>
      <c r="D198" s="201" t="s">
        <v>148</v>
      </c>
      <c r="E198" s="223" t="s">
        <v>21</v>
      </c>
      <c r="F198" s="224" t="s">
        <v>171</v>
      </c>
      <c r="G198" s="222"/>
      <c r="H198" s="225">
        <v>6.213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148</v>
      </c>
      <c r="AU198" s="231" t="s">
        <v>86</v>
      </c>
      <c r="AV198" s="15" t="s">
        <v>144</v>
      </c>
      <c r="AW198" s="15" t="s">
        <v>34</v>
      </c>
      <c r="AX198" s="15" t="s">
        <v>80</v>
      </c>
      <c r="AY198" s="231" t="s">
        <v>136</v>
      </c>
    </row>
    <row r="199" spans="1:65" s="2" customFormat="1" ht="24" customHeight="1">
      <c r="A199" s="37"/>
      <c r="B199" s="38"/>
      <c r="C199" s="181" t="s">
        <v>280</v>
      </c>
      <c r="D199" s="181" t="s">
        <v>139</v>
      </c>
      <c r="E199" s="182" t="s">
        <v>281</v>
      </c>
      <c r="F199" s="183" t="s">
        <v>282</v>
      </c>
      <c r="G199" s="184" t="s">
        <v>142</v>
      </c>
      <c r="H199" s="185">
        <v>7.83</v>
      </c>
      <c r="I199" s="186"/>
      <c r="J199" s="187">
        <f>ROUND(I199*H199,2)</f>
        <v>0</v>
      </c>
      <c r="K199" s="183" t="s">
        <v>143</v>
      </c>
      <c r="L199" s="42"/>
      <c r="M199" s="188" t="s">
        <v>21</v>
      </c>
      <c r="N199" s="189" t="s">
        <v>45</v>
      </c>
      <c r="O199" s="67"/>
      <c r="P199" s="190">
        <f>O199*H199</f>
        <v>0</v>
      </c>
      <c r="Q199" s="190">
        <v>0</v>
      </c>
      <c r="R199" s="190">
        <f>Q199*H199</f>
        <v>0</v>
      </c>
      <c r="S199" s="190">
        <v>0.054</v>
      </c>
      <c r="T199" s="191">
        <f>S199*H199</f>
        <v>0.42282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144</v>
      </c>
      <c r="AT199" s="192" t="s">
        <v>139</v>
      </c>
      <c r="AU199" s="192" t="s">
        <v>86</v>
      </c>
      <c r="AY199" s="20" t="s">
        <v>136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0" t="s">
        <v>86</v>
      </c>
      <c r="BK199" s="193">
        <f>ROUND(I199*H199,2)</f>
        <v>0</v>
      </c>
      <c r="BL199" s="20" t="s">
        <v>144</v>
      </c>
      <c r="BM199" s="192" t="s">
        <v>283</v>
      </c>
    </row>
    <row r="200" spans="1:47" s="2" customFormat="1" ht="11.25">
      <c r="A200" s="37"/>
      <c r="B200" s="38"/>
      <c r="C200" s="39"/>
      <c r="D200" s="194" t="s">
        <v>146</v>
      </c>
      <c r="E200" s="39"/>
      <c r="F200" s="195" t="s">
        <v>284</v>
      </c>
      <c r="G200" s="39"/>
      <c r="H200" s="39"/>
      <c r="I200" s="196"/>
      <c r="J200" s="39"/>
      <c r="K200" s="39"/>
      <c r="L200" s="42"/>
      <c r="M200" s="197"/>
      <c r="N200" s="198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146</v>
      </c>
      <c r="AU200" s="20" t="s">
        <v>86</v>
      </c>
    </row>
    <row r="201" spans="2:51" s="13" customFormat="1" ht="11.25">
      <c r="B201" s="199"/>
      <c r="C201" s="200"/>
      <c r="D201" s="201" t="s">
        <v>148</v>
      </c>
      <c r="E201" s="202" t="s">
        <v>21</v>
      </c>
      <c r="F201" s="203" t="s">
        <v>285</v>
      </c>
      <c r="G201" s="200"/>
      <c r="H201" s="202" t="s">
        <v>21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148</v>
      </c>
      <c r="AU201" s="209" t="s">
        <v>86</v>
      </c>
      <c r="AV201" s="13" t="s">
        <v>80</v>
      </c>
      <c r="AW201" s="13" t="s">
        <v>34</v>
      </c>
      <c r="AX201" s="13" t="s">
        <v>73</v>
      </c>
      <c r="AY201" s="209" t="s">
        <v>136</v>
      </c>
    </row>
    <row r="202" spans="2:51" s="14" customFormat="1" ht="11.25">
      <c r="B202" s="210"/>
      <c r="C202" s="211"/>
      <c r="D202" s="201" t="s">
        <v>148</v>
      </c>
      <c r="E202" s="212" t="s">
        <v>21</v>
      </c>
      <c r="F202" s="213" t="s">
        <v>286</v>
      </c>
      <c r="G202" s="211"/>
      <c r="H202" s="214">
        <v>7.83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148</v>
      </c>
      <c r="AU202" s="220" t="s">
        <v>86</v>
      </c>
      <c r="AV202" s="14" t="s">
        <v>86</v>
      </c>
      <c r="AW202" s="14" t="s">
        <v>34</v>
      </c>
      <c r="AX202" s="14" t="s">
        <v>73</v>
      </c>
      <c r="AY202" s="220" t="s">
        <v>136</v>
      </c>
    </row>
    <row r="203" spans="2:51" s="15" customFormat="1" ht="11.25">
      <c r="B203" s="221"/>
      <c r="C203" s="222"/>
      <c r="D203" s="201" t="s">
        <v>148</v>
      </c>
      <c r="E203" s="223" t="s">
        <v>21</v>
      </c>
      <c r="F203" s="224" t="s">
        <v>171</v>
      </c>
      <c r="G203" s="222"/>
      <c r="H203" s="225">
        <v>7.83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148</v>
      </c>
      <c r="AU203" s="231" t="s">
        <v>86</v>
      </c>
      <c r="AV203" s="15" t="s">
        <v>144</v>
      </c>
      <c r="AW203" s="15" t="s">
        <v>34</v>
      </c>
      <c r="AX203" s="15" t="s">
        <v>80</v>
      </c>
      <c r="AY203" s="231" t="s">
        <v>136</v>
      </c>
    </row>
    <row r="204" spans="1:65" s="2" customFormat="1" ht="24" customHeight="1">
      <c r="A204" s="37"/>
      <c r="B204" s="38"/>
      <c r="C204" s="181" t="s">
        <v>287</v>
      </c>
      <c r="D204" s="181" t="s">
        <v>139</v>
      </c>
      <c r="E204" s="182" t="s">
        <v>288</v>
      </c>
      <c r="F204" s="183" t="s">
        <v>289</v>
      </c>
      <c r="G204" s="184" t="s">
        <v>142</v>
      </c>
      <c r="H204" s="185">
        <v>6.315</v>
      </c>
      <c r="I204" s="186"/>
      <c r="J204" s="187">
        <f>ROUND(I204*H204,2)</f>
        <v>0</v>
      </c>
      <c r="K204" s="183" t="s">
        <v>143</v>
      </c>
      <c r="L204" s="42"/>
      <c r="M204" s="188" t="s">
        <v>21</v>
      </c>
      <c r="N204" s="189" t="s">
        <v>45</v>
      </c>
      <c r="O204" s="67"/>
      <c r="P204" s="190">
        <f>O204*H204</f>
        <v>0</v>
      </c>
      <c r="Q204" s="190">
        <v>0</v>
      </c>
      <c r="R204" s="190">
        <f>Q204*H204</f>
        <v>0</v>
      </c>
      <c r="S204" s="190">
        <v>0.004</v>
      </c>
      <c r="T204" s="191">
        <f>S204*H204</f>
        <v>0.02526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144</v>
      </c>
      <c r="AT204" s="192" t="s">
        <v>139</v>
      </c>
      <c r="AU204" s="192" t="s">
        <v>86</v>
      </c>
      <c r="AY204" s="20" t="s">
        <v>136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0" t="s">
        <v>86</v>
      </c>
      <c r="BK204" s="193">
        <f>ROUND(I204*H204,2)</f>
        <v>0</v>
      </c>
      <c r="BL204" s="20" t="s">
        <v>144</v>
      </c>
      <c r="BM204" s="192" t="s">
        <v>290</v>
      </c>
    </row>
    <row r="205" spans="1:47" s="2" customFormat="1" ht="11.25">
      <c r="A205" s="37"/>
      <c r="B205" s="38"/>
      <c r="C205" s="39"/>
      <c r="D205" s="194" t="s">
        <v>146</v>
      </c>
      <c r="E205" s="39"/>
      <c r="F205" s="195" t="s">
        <v>291</v>
      </c>
      <c r="G205" s="39"/>
      <c r="H205" s="39"/>
      <c r="I205" s="196"/>
      <c r="J205" s="39"/>
      <c r="K205" s="39"/>
      <c r="L205" s="42"/>
      <c r="M205" s="197"/>
      <c r="N205" s="198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146</v>
      </c>
      <c r="AU205" s="20" t="s">
        <v>86</v>
      </c>
    </row>
    <row r="206" spans="2:51" s="13" customFormat="1" ht="11.25">
      <c r="B206" s="199"/>
      <c r="C206" s="200"/>
      <c r="D206" s="201" t="s">
        <v>148</v>
      </c>
      <c r="E206" s="202" t="s">
        <v>21</v>
      </c>
      <c r="F206" s="203" t="s">
        <v>292</v>
      </c>
      <c r="G206" s="200"/>
      <c r="H206" s="202" t="s">
        <v>21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148</v>
      </c>
      <c r="AU206" s="209" t="s">
        <v>86</v>
      </c>
      <c r="AV206" s="13" t="s">
        <v>80</v>
      </c>
      <c r="AW206" s="13" t="s">
        <v>34</v>
      </c>
      <c r="AX206" s="13" t="s">
        <v>73</v>
      </c>
      <c r="AY206" s="209" t="s">
        <v>136</v>
      </c>
    </row>
    <row r="207" spans="2:51" s="14" customFormat="1" ht="11.25">
      <c r="B207" s="210"/>
      <c r="C207" s="211"/>
      <c r="D207" s="201" t="s">
        <v>148</v>
      </c>
      <c r="E207" s="212" t="s">
        <v>21</v>
      </c>
      <c r="F207" s="213" t="s">
        <v>293</v>
      </c>
      <c r="G207" s="211"/>
      <c r="H207" s="214">
        <v>2.82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148</v>
      </c>
      <c r="AU207" s="220" t="s">
        <v>86</v>
      </c>
      <c r="AV207" s="14" t="s">
        <v>86</v>
      </c>
      <c r="AW207" s="14" t="s">
        <v>34</v>
      </c>
      <c r="AX207" s="14" t="s">
        <v>73</v>
      </c>
      <c r="AY207" s="220" t="s">
        <v>136</v>
      </c>
    </row>
    <row r="208" spans="2:51" s="14" customFormat="1" ht="11.25">
      <c r="B208" s="210"/>
      <c r="C208" s="211"/>
      <c r="D208" s="201" t="s">
        <v>148</v>
      </c>
      <c r="E208" s="212" t="s">
        <v>21</v>
      </c>
      <c r="F208" s="213" t="s">
        <v>294</v>
      </c>
      <c r="G208" s="211"/>
      <c r="H208" s="214">
        <v>2.925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148</v>
      </c>
      <c r="AU208" s="220" t="s">
        <v>86</v>
      </c>
      <c r="AV208" s="14" t="s">
        <v>86</v>
      </c>
      <c r="AW208" s="14" t="s">
        <v>34</v>
      </c>
      <c r="AX208" s="14" t="s">
        <v>73</v>
      </c>
      <c r="AY208" s="220" t="s">
        <v>136</v>
      </c>
    </row>
    <row r="209" spans="2:51" s="14" customFormat="1" ht="11.25">
      <c r="B209" s="210"/>
      <c r="C209" s="211"/>
      <c r="D209" s="201" t="s">
        <v>148</v>
      </c>
      <c r="E209" s="212" t="s">
        <v>21</v>
      </c>
      <c r="F209" s="213" t="s">
        <v>295</v>
      </c>
      <c r="G209" s="211"/>
      <c r="H209" s="214">
        <v>0.57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148</v>
      </c>
      <c r="AU209" s="220" t="s">
        <v>86</v>
      </c>
      <c r="AV209" s="14" t="s">
        <v>86</v>
      </c>
      <c r="AW209" s="14" t="s">
        <v>34</v>
      </c>
      <c r="AX209" s="14" t="s">
        <v>73</v>
      </c>
      <c r="AY209" s="220" t="s">
        <v>136</v>
      </c>
    </row>
    <row r="210" spans="2:51" s="15" customFormat="1" ht="11.25">
      <c r="B210" s="221"/>
      <c r="C210" s="222"/>
      <c r="D210" s="201" t="s">
        <v>148</v>
      </c>
      <c r="E210" s="223" t="s">
        <v>21</v>
      </c>
      <c r="F210" s="224" t="s">
        <v>171</v>
      </c>
      <c r="G210" s="222"/>
      <c r="H210" s="225">
        <v>6.3149999999999995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148</v>
      </c>
      <c r="AU210" s="231" t="s">
        <v>86</v>
      </c>
      <c r="AV210" s="15" t="s">
        <v>144</v>
      </c>
      <c r="AW210" s="15" t="s">
        <v>34</v>
      </c>
      <c r="AX210" s="15" t="s">
        <v>80</v>
      </c>
      <c r="AY210" s="231" t="s">
        <v>136</v>
      </c>
    </row>
    <row r="211" spans="1:65" s="2" customFormat="1" ht="24" customHeight="1">
      <c r="A211" s="37"/>
      <c r="B211" s="38"/>
      <c r="C211" s="181" t="s">
        <v>296</v>
      </c>
      <c r="D211" s="181" t="s">
        <v>139</v>
      </c>
      <c r="E211" s="182" t="s">
        <v>297</v>
      </c>
      <c r="F211" s="183" t="s">
        <v>298</v>
      </c>
      <c r="G211" s="184" t="s">
        <v>299</v>
      </c>
      <c r="H211" s="185">
        <v>1.176</v>
      </c>
      <c r="I211" s="186"/>
      <c r="J211" s="187">
        <f>ROUND(I211*H211,2)</f>
        <v>0</v>
      </c>
      <c r="K211" s="183" t="s">
        <v>143</v>
      </c>
      <c r="L211" s="42"/>
      <c r="M211" s="188" t="s">
        <v>21</v>
      </c>
      <c r="N211" s="189" t="s">
        <v>45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1.8</v>
      </c>
      <c r="T211" s="191">
        <f>S211*H211</f>
        <v>2.1168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144</v>
      </c>
      <c r="AT211" s="192" t="s">
        <v>139</v>
      </c>
      <c r="AU211" s="192" t="s">
        <v>86</v>
      </c>
      <c r="AY211" s="20" t="s">
        <v>136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86</v>
      </c>
      <c r="BK211" s="193">
        <f>ROUND(I211*H211,2)</f>
        <v>0</v>
      </c>
      <c r="BL211" s="20" t="s">
        <v>144</v>
      </c>
      <c r="BM211" s="192" t="s">
        <v>300</v>
      </c>
    </row>
    <row r="212" spans="1:47" s="2" customFormat="1" ht="11.25">
      <c r="A212" s="37"/>
      <c r="B212" s="38"/>
      <c r="C212" s="39"/>
      <c r="D212" s="194" t="s">
        <v>146</v>
      </c>
      <c r="E212" s="39"/>
      <c r="F212" s="195" t="s">
        <v>301</v>
      </c>
      <c r="G212" s="39"/>
      <c r="H212" s="39"/>
      <c r="I212" s="196"/>
      <c r="J212" s="39"/>
      <c r="K212" s="39"/>
      <c r="L212" s="42"/>
      <c r="M212" s="197"/>
      <c r="N212" s="198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146</v>
      </c>
      <c r="AU212" s="20" t="s">
        <v>86</v>
      </c>
    </row>
    <row r="213" spans="2:51" s="13" customFormat="1" ht="11.25">
      <c r="B213" s="199"/>
      <c r="C213" s="200"/>
      <c r="D213" s="201" t="s">
        <v>148</v>
      </c>
      <c r="E213" s="202" t="s">
        <v>21</v>
      </c>
      <c r="F213" s="203" t="s">
        <v>302</v>
      </c>
      <c r="G213" s="200"/>
      <c r="H213" s="202" t="s">
        <v>21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148</v>
      </c>
      <c r="AU213" s="209" t="s">
        <v>86</v>
      </c>
      <c r="AV213" s="13" t="s">
        <v>80</v>
      </c>
      <c r="AW213" s="13" t="s">
        <v>34</v>
      </c>
      <c r="AX213" s="13" t="s">
        <v>73</v>
      </c>
      <c r="AY213" s="209" t="s">
        <v>136</v>
      </c>
    </row>
    <row r="214" spans="2:51" s="13" customFormat="1" ht="11.25">
      <c r="B214" s="199"/>
      <c r="C214" s="200"/>
      <c r="D214" s="201" t="s">
        <v>148</v>
      </c>
      <c r="E214" s="202" t="s">
        <v>21</v>
      </c>
      <c r="F214" s="203" t="s">
        <v>303</v>
      </c>
      <c r="G214" s="200"/>
      <c r="H214" s="202" t="s">
        <v>21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148</v>
      </c>
      <c r="AU214" s="209" t="s">
        <v>86</v>
      </c>
      <c r="AV214" s="13" t="s">
        <v>80</v>
      </c>
      <c r="AW214" s="13" t="s">
        <v>34</v>
      </c>
      <c r="AX214" s="13" t="s">
        <v>73</v>
      </c>
      <c r="AY214" s="209" t="s">
        <v>136</v>
      </c>
    </row>
    <row r="215" spans="2:51" s="13" customFormat="1" ht="11.25">
      <c r="B215" s="199"/>
      <c r="C215" s="200"/>
      <c r="D215" s="201" t="s">
        <v>148</v>
      </c>
      <c r="E215" s="202" t="s">
        <v>21</v>
      </c>
      <c r="F215" s="203" t="s">
        <v>304</v>
      </c>
      <c r="G215" s="200"/>
      <c r="H215" s="202" t="s">
        <v>21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148</v>
      </c>
      <c r="AU215" s="209" t="s">
        <v>86</v>
      </c>
      <c r="AV215" s="13" t="s">
        <v>80</v>
      </c>
      <c r="AW215" s="13" t="s">
        <v>34</v>
      </c>
      <c r="AX215" s="13" t="s">
        <v>73</v>
      </c>
      <c r="AY215" s="209" t="s">
        <v>136</v>
      </c>
    </row>
    <row r="216" spans="2:51" s="14" customFormat="1" ht="11.25">
      <c r="B216" s="210"/>
      <c r="C216" s="211"/>
      <c r="D216" s="201" t="s">
        <v>148</v>
      </c>
      <c r="E216" s="212" t="s">
        <v>21</v>
      </c>
      <c r="F216" s="213" t="s">
        <v>305</v>
      </c>
      <c r="G216" s="211"/>
      <c r="H216" s="214">
        <v>1.176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148</v>
      </c>
      <c r="AU216" s="220" t="s">
        <v>86</v>
      </c>
      <c r="AV216" s="14" t="s">
        <v>86</v>
      </c>
      <c r="AW216" s="14" t="s">
        <v>34</v>
      </c>
      <c r="AX216" s="14" t="s">
        <v>80</v>
      </c>
      <c r="AY216" s="220" t="s">
        <v>136</v>
      </c>
    </row>
    <row r="217" spans="1:65" s="2" customFormat="1" ht="33" customHeight="1">
      <c r="A217" s="37"/>
      <c r="B217" s="38"/>
      <c r="C217" s="181" t="s">
        <v>7</v>
      </c>
      <c r="D217" s="181" t="s">
        <v>139</v>
      </c>
      <c r="E217" s="182" t="s">
        <v>306</v>
      </c>
      <c r="F217" s="183" t="s">
        <v>307</v>
      </c>
      <c r="G217" s="184" t="s">
        <v>142</v>
      </c>
      <c r="H217" s="185">
        <v>2.94</v>
      </c>
      <c r="I217" s="186"/>
      <c r="J217" s="187">
        <f>ROUND(I217*H217,2)</f>
        <v>0</v>
      </c>
      <c r="K217" s="183" t="s">
        <v>143</v>
      </c>
      <c r="L217" s="42"/>
      <c r="M217" s="188" t="s">
        <v>21</v>
      </c>
      <c r="N217" s="189" t="s">
        <v>45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0.183</v>
      </c>
      <c r="T217" s="191">
        <f>S217*H217</f>
        <v>0.5380199999999999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144</v>
      </c>
      <c r="AT217" s="192" t="s">
        <v>139</v>
      </c>
      <c r="AU217" s="192" t="s">
        <v>86</v>
      </c>
      <c r="AY217" s="20" t="s">
        <v>136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86</v>
      </c>
      <c r="BK217" s="193">
        <f>ROUND(I217*H217,2)</f>
        <v>0</v>
      </c>
      <c r="BL217" s="20" t="s">
        <v>144</v>
      </c>
      <c r="BM217" s="192" t="s">
        <v>308</v>
      </c>
    </row>
    <row r="218" spans="1:47" s="2" customFormat="1" ht="11.25">
      <c r="A218" s="37"/>
      <c r="B218" s="38"/>
      <c r="C218" s="39"/>
      <c r="D218" s="194" t="s">
        <v>146</v>
      </c>
      <c r="E218" s="39"/>
      <c r="F218" s="195" t="s">
        <v>309</v>
      </c>
      <c r="G218" s="39"/>
      <c r="H218" s="39"/>
      <c r="I218" s="196"/>
      <c r="J218" s="39"/>
      <c r="K218" s="39"/>
      <c r="L218" s="42"/>
      <c r="M218" s="197"/>
      <c r="N218" s="198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146</v>
      </c>
      <c r="AU218" s="20" t="s">
        <v>86</v>
      </c>
    </row>
    <row r="219" spans="2:51" s="13" customFormat="1" ht="11.25">
      <c r="B219" s="199"/>
      <c r="C219" s="200"/>
      <c r="D219" s="201" t="s">
        <v>148</v>
      </c>
      <c r="E219" s="202" t="s">
        <v>21</v>
      </c>
      <c r="F219" s="203" t="s">
        <v>304</v>
      </c>
      <c r="G219" s="200"/>
      <c r="H219" s="202" t="s">
        <v>21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148</v>
      </c>
      <c r="AU219" s="209" t="s">
        <v>86</v>
      </c>
      <c r="AV219" s="13" t="s">
        <v>80</v>
      </c>
      <c r="AW219" s="13" t="s">
        <v>34</v>
      </c>
      <c r="AX219" s="13" t="s">
        <v>73</v>
      </c>
      <c r="AY219" s="209" t="s">
        <v>136</v>
      </c>
    </row>
    <row r="220" spans="2:51" s="14" customFormat="1" ht="11.25">
      <c r="B220" s="210"/>
      <c r="C220" s="211"/>
      <c r="D220" s="201" t="s">
        <v>148</v>
      </c>
      <c r="E220" s="212" t="s">
        <v>21</v>
      </c>
      <c r="F220" s="213" t="s">
        <v>310</v>
      </c>
      <c r="G220" s="211"/>
      <c r="H220" s="214">
        <v>2.94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148</v>
      </c>
      <c r="AU220" s="220" t="s">
        <v>86</v>
      </c>
      <c r="AV220" s="14" t="s">
        <v>86</v>
      </c>
      <c r="AW220" s="14" t="s">
        <v>34</v>
      </c>
      <c r="AX220" s="14" t="s">
        <v>80</v>
      </c>
      <c r="AY220" s="220" t="s">
        <v>136</v>
      </c>
    </row>
    <row r="221" spans="1:65" s="2" customFormat="1" ht="24" customHeight="1">
      <c r="A221" s="37"/>
      <c r="B221" s="38"/>
      <c r="C221" s="181" t="s">
        <v>311</v>
      </c>
      <c r="D221" s="181" t="s">
        <v>139</v>
      </c>
      <c r="E221" s="182" t="s">
        <v>312</v>
      </c>
      <c r="F221" s="183" t="s">
        <v>313</v>
      </c>
      <c r="G221" s="184" t="s">
        <v>142</v>
      </c>
      <c r="H221" s="185">
        <v>18</v>
      </c>
      <c r="I221" s="186"/>
      <c r="J221" s="187">
        <f>ROUND(I221*H221,2)</f>
        <v>0</v>
      </c>
      <c r="K221" s="183" t="s">
        <v>143</v>
      </c>
      <c r="L221" s="42"/>
      <c r="M221" s="188" t="s">
        <v>21</v>
      </c>
      <c r="N221" s="189" t="s">
        <v>45</v>
      </c>
      <c r="O221" s="67"/>
      <c r="P221" s="190">
        <f>O221*H221</f>
        <v>0</v>
      </c>
      <c r="Q221" s="190">
        <v>0</v>
      </c>
      <c r="R221" s="190">
        <f>Q221*H221</f>
        <v>0</v>
      </c>
      <c r="S221" s="190">
        <v>0.029</v>
      </c>
      <c r="T221" s="191">
        <f>S221*H221</f>
        <v>0.522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144</v>
      </c>
      <c r="AT221" s="192" t="s">
        <v>139</v>
      </c>
      <c r="AU221" s="192" t="s">
        <v>86</v>
      </c>
      <c r="AY221" s="20" t="s">
        <v>136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0" t="s">
        <v>86</v>
      </c>
      <c r="BK221" s="193">
        <f>ROUND(I221*H221,2)</f>
        <v>0</v>
      </c>
      <c r="BL221" s="20" t="s">
        <v>144</v>
      </c>
      <c r="BM221" s="192" t="s">
        <v>314</v>
      </c>
    </row>
    <row r="222" spans="1:47" s="2" customFormat="1" ht="11.25">
      <c r="A222" s="37"/>
      <c r="B222" s="38"/>
      <c r="C222" s="39"/>
      <c r="D222" s="194" t="s">
        <v>146</v>
      </c>
      <c r="E222" s="39"/>
      <c r="F222" s="195" t="s">
        <v>315</v>
      </c>
      <c r="G222" s="39"/>
      <c r="H222" s="39"/>
      <c r="I222" s="196"/>
      <c r="J222" s="39"/>
      <c r="K222" s="39"/>
      <c r="L222" s="42"/>
      <c r="M222" s="197"/>
      <c r="N222" s="198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146</v>
      </c>
      <c r="AU222" s="20" t="s">
        <v>86</v>
      </c>
    </row>
    <row r="223" spans="2:51" s="13" customFormat="1" ht="11.25">
      <c r="B223" s="199"/>
      <c r="C223" s="200"/>
      <c r="D223" s="201" t="s">
        <v>148</v>
      </c>
      <c r="E223" s="202" t="s">
        <v>21</v>
      </c>
      <c r="F223" s="203" t="s">
        <v>316</v>
      </c>
      <c r="G223" s="200"/>
      <c r="H223" s="202" t="s">
        <v>21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148</v>
      </c>
      <c r="AU223" s="209" t="s">
        <v>86</v>
      </c>
      <c r="AV223" s="13" t="s">
        <v>80</v>
      </c>
      <c r="AW223" s="13" t="s">
        <v>34</v>
      </c>
      <c r="AX223" s="13" t="s">
        <v>73</v>
      </c>
      <c r="AY223" s="209" t="s">
        <v>136</v>
      </c>
    </row>
    <row r="224" spans="2:51" s="13" customFormat="1" ht="11.25">
      <c r="B224" s="199"/>
      <c r="C224" s="200"/>
      <c r="D224" s="201" t="s">
        <v>148</v>
      </c>
      <c r="E224" s="202" t="s">
        <v>21</v>
      </c>
      <c r="F224" s="203" t="s">
        <v>150</v>
      </c>
      <c r="G224" s="200"/>
      <c r="H224" s="202" t="s">
        <v>21</v>
      </c>
      <c r="I224" s="204"/>
      <c r="J224" s="200"/>
      <c r="K224" s="200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148</v>
      </c>
      <c r="AU224" s="209" t="s">
        <v>86</v>
      </c>
      <c r="AV224" s="13" t="s">
        <v>80</v>
      </c>
      <c r="AW224" s="13" t="s">
        <v>34</v>
      </c>
      <c r="AX224" s="13" t="s">
        <v>73</v>
      </c>
      <c r="AY224" s="209" t="s">
        <v>136</v>
      </c>
    </row>
    <row r="225" spans="2:51" s="13" customFormat="1" ht="11.25">
      <c r="B225" s="199"/>
      <c r="C225" s="200"/>
      <c r="D225" s="201" t="s">
        <v>148</v>
      </c>
      <c r="E225" s="202" t="s">
        <v>21</v>
      </c>
      <c r="F225" s="203" t="s">
        <v>317</v>
      </c>
      <c r="G225" s="200"/>
      <c r="H225" s="202" t="s">
        <v>21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148</v>
      </c>
      <c r="AU225" s="209" t="s">
        <v>86</v>
      </c>
      <c r="AV225" s="13" t="s">
        <v>80</v>
      </c>
      <c r="AW225" s="13" t="s">
        <v>34</v>
      </c>
      <c r="AX225" s="13" t="s">
        <v>73</v>
      </c>
      <c r="AY225" s="209" t="s">
        <v>136</v>
      </c>
    </row>
    <row r="226" spans="2:51" s="14" customFormat="1" ht="11.25">
      <c r="B226" s="210"/>
      <c r="C226" s="211"/>
      <c r="D226" s="201" t="s">
        <v>148</v>
      </c>
      <c r="E226" s="212" t="s">
        <v>21</v>
      </c>
      <c r="F226" s="213" t="s">
        <v>152</v>
      </c>
      <c r="G226" s="211"/>
      <c r="H226" s="214">
        <v>10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148</v>
      </c>
      <c r="AU226" s="220" t="s">
        <v>86</v>
      </c>
      <c r="AV226" s="14" t="s">
        <v>86</v>
      </c>
      <c r="AW226" s="14" t="s">
        <v>34</v>
      </c>
      <c r="AX226" s="14" t="s">
        <v>73</v>
      </c>
      <c r="AY226" s="220" t="s">
        <v>136</v>
      </c>
    </row>
    <row r="227" spans="2:51" s="14" customFormat="1" ht="11.25">
      <c r="B227" s="210"/>
      <c r="C227" s="211"/>
      <c r="D227" s="201" t="s">
        <v>148</v>
      </c>
      <c r="E227" s="212" t="s">
        <v>21</v>
      </c>
      <c r="F227" s="213" t="s">
        <v>170</v>
      </c>
      <c r="G227" s="211"/>
      <c r="H227" s="214">
        <v>8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148</v>
      </c>
      <c r="AU227" s="220" t="s">
        <v>86</v>
      </c>
      <c r="AV227" s="14" t="s">
        <v>86</v>
      </c>
      <c r="AW227" s="14" t="s">
        <v>34</v>
      </c>
      <c r="AX227" s="14" t="s">
        <v>73</v>
      </c>
      <c r="AY227" s="220" t="s">
        <v>136</v>
      </c>
    </row>
    <row r="228" spans="2:51" s="15" customFormat="1" ht="11.25">
      <c r="B228" s="221"/>
      <c r="C228" s="222"/>
      <c r="D228" s="201" t="s">
        <v>148</v>
      </c>
      <c r="E228" s="223" t="s">
        <v>21</v>
      </c>
      <c r="F228" s="224" t="s">
        <v>171</v>
      </c>
      <c r="G228" s="222"/>
      <c r="H228" s="225">
        <v>18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148</v>
      </c>
      <c r="AU228" s="231" t="s">
        <v>86</v>
      </c>
      <c r="AV228" s="15" t="s">
        <v>144</v>
      </c>
      <c r="AW228" s="15" t="s">
        <v>34</v>
      </c>
      <c r="AX228" s="15" t="s">
        <v>80</v>
      </c>
      <c r="AY228" s="231" t="s">
        <v>136</v>
      </c>
    </row>
    <row r="229" spans="1:65" s="2" customFormat="1" ht="24" customHeight="1">
      <c r="A229" s="37"/>
      <c r="B229" s="38"/>
      <c r="C229" s="181" t="s">
        <v>318</v>
      </c>
      <c r="D229" s="181" t="s">
        <v>139</v>
      </c>
      <c r="E229" s="182" t="s">
        <v>319</v>
      </c>
      <c r="F229" s="183" t="s">
        <v>320</v>
      </c>
      <c r="G229" s="184" t="s">
        <v>321</v>
      </c>
      <c r="H229" s="185">
        <v>4.01</v>
      </c>
      <c r="I229" s="186"/>
      <c r="J229" s="187">
        <f>ROUND(I229*H229,2)</f>
        <v>0</v>
      </c>
      <c r="K229" s="183" t="s">
        <v>143</v>
      </c>
      <c r="L229" s="42"/>
      <c r="M229" s="188" t="s">
        <v>21</v>
      </c>
      <c r="N229" s="189" t="s">
        <v>45</v>
      </c>
      <c r="O229" s="67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2" t="s">
        <v>144</v>
      </c>
      <c r="AT229" s="192" t="s">
        <v>139</v>
      </c>
      <c r="AU229" s="192" t="s">
        <v>86</v>
      </c>
      <c r="AY229" s="20" t="s">
        <v>136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0" t="s">
        <v>86</v>
      </c>
      <c r="BK229" s="193">
        <f>ROUND(I229*H229,2)</f>
        <v>0</v>
      </c>
      <c r="BL229" s="20" t="s">
        <v>144</v>
      </c>
      <c r="BM229" s="192" t="s">
        <v>322</v>
      </c>
    </row>
    <row r="230" spans="1:47" s="2" customFormat="1" ht="11.25">
      <c r="A230" s="37"/>
      <c r="B230" s="38"/>
      <c r="C230" s="39"/>
      <c r="D230" s="194" t="s">
        <v>146</v>
      </c>
      <c r="E230" s="39"/>
      <c r="F230" s="195" t="s">
        <v>323</v>
      </c>
      <c r="G230" s="39"/>
      <c r="H230" s="39"/>
      <c r="I230" s="196"/>
      <c r="J230" s="39"/>
      <c r="K230" s="39"/>
      <c r="L230" s="42"/>
      <c r="M230" s="197"/>
      <c r="N230" s="198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146</v>
      </c>
      <c r="AU230" s="20" t="s">
        <v>86</v>
      </c>
    </row>
    <row r="231" spans="2:51" s="13" customFormat="1" ht="11.25">
      <c r="B231" s="199"/>
      <c r="C231" s="200"/>
      <c r="D231" s="201" t="s">
        <v>148</v>
      </c>
      <c r="E231" s="202" t="s">
        <v>21</v>
      </c>
      <c r="F231" s="203" t="s">
        <v>324</v>
      </c>
      <c r="G231" s="200"/>
      <c r="H231" s="202" t="s">
        <v>21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148</v>
      </c>
      <c r="AU231" s="209" t="s">
        <v>86</v>
      </c>
      <c r="AV231" s="13" t="s">
        <v>80</v>
      </c>
      <c r="AW231" s="13" t="s">
        <v>34</v>
      </c>
      <c r="AX231" s="13" t="s">
        <v>73</v>
      </c>
      <c r="AY231" s="209" t="s">
        <v>136</v>
      </c>
    </row>
    <row r="232" spans="2:51" s="14" customFormat="1" ht="11.25">
      <c r="B232" s="210"/>
      <c r="C232" s="211"/>
      <c r="D232" s="201" t="s">
        <v>148</v>
      </c>
      <c r="E232" s="212" t="s">
        <v>21</v>
      </c>
      <c r="F232" s="213" t="s">
        <v>325</v>
      </c>
      <c r="G232" s="211"/>
      <c r="H232" s="214">
        <v>4.01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148</v>
      </c>
      <c r="AU232" s="220" t="s">
        <v>86</v>
      </c>
      <c r="AV232" s="14" t="s">
        <v>86</v>
      </c>
      <c r="AW232" s="14" t="s">
        <v>34</v>
      </c>
      <c r="AX232" s="14" t="s">
        <v>73</v>
      </c>
      <c r="AY232" s="220" t="s">
        <v>136</v>
      </c>
    </row>
    <row r="233" spans="2:51" s="15" customFormat="1" ht="11.25">
      <c r="B233" s="221"/>
      <c r="C233" s="222"/>
      <c r="D233" s="201" t="s">
        <v>148</v>
      </c>
      <c r="E233" s="223" t="s">
        <v>21</v>
      </c>
      <c r="F233" s="224" t="s">
        <v>171</v>
      </c>
      <c r="G233" s="222"/>
      <c r="H233" s="225">
        <v>4.01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148</v>
      </c>
      <c r="AU233" s="231" t="s">
        <v>86</v>
      </c>
      <c r="AV233" s="15" t="s">
        <v>144</v>
      </c>
      <c r="AW233" s="15" t="s">
        <v>34</v>
      </c>
      <c r="AX233" s="15" t="s">
        <v>80</v>
      </c>
      <c r="AY233" s="231" t="s">
        <v>136</v>
      </c>
    </row>
    <row r="234" spans="1:65" s="2" customFormat="1" ht="21.75" customHeight="1">
      <c r="A234" s="37"/>
      <c r="B234" s="38"/>
      <c r="C234" s="181" t="s">
        <v>326</v>
      </c>
      <c r="D234" s="181" t="s">
        <v>139</v>
      </c>
      <c r="E234" s="182" t="s">
        <v>327</v>
      </c>
      <c r="F234" s="183" t="s">
        <v>328</v>
      </c>
      <c r="G234" s="184" t="s">
        <v>321</v>
      </c>
      <c r="H234" s="185">
        <v>4.01</v>
      </c>
      <c r="I234" s="186"/>
      <c r="J234" s="187">
        <f>ROUND(I234*H234,2)</f>
        <v>0</v>
      </c>
      <c r="K234" s="183" t="s">
        <v>143</v>
      </c>
      <c r="L234" s="42"/>
      <c r="M234" s="188" t="s">
        <v>21</v>
      </c>
      <c r="N234" s="189" t="s">
        <v>45</v>
      </c>
      <c r="O234" s="67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2" t="s">
        <v>144</v>
      </c>
      <c r="AT234" s="192" t="s">
        <v>139</v>
      </c>
      <c r="AU234" s="192" t="s">
        <v>86</v>
      </c>
      <c r="AY234" s="20" t="s">
        <v>136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0" t="s">
        <v>86</v>
      </c>
      <c r="BK234" s="193">
        <f>ROUND(I234*H234,2)</f>
        <v>0</v>
      </c>
      <c r="BL234" s="20" t="s">
        <v>144</v>
      </c>
      <c r="BM234" s="192" t="s">
        <v>329</v>
      </c>
    </row>
    <row r="235" spans="1:47" s="2" customFormat="1" ht="11.25">
      <c r="A235" s="37"/>
      <c r="B235" s="38"/>
      <c r="C235" s="39"/>
      <c r="D235" s="194" t="s">
        <v>146</v>
      </c>
      <c r="E235" s="39"/>
      <c r="F235" s="195" t="s">
        <v>330</v>
      </c>
      <c r="G235" s="39"/>
      <c r="H235" s="39"/>
      <c r="I235" s="196"/>
      <c r="J235" s="39"/>
      <c r="K235" s="39"/>
      <c r="L235" s="42"/>
      <c r="M235" s="197"/>
      <c r="N235" s="198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146</v>
      </c>
      <c r="AU235" s="20" t="s">
        <v>86</v>
      </c>
    </row>
    <row r="236" spans="2:51" s="14" customFormat="1" ht="11.25">
      <c r="B236" s="210"/>
      <c r="C236" s="211"/>
      <c r="D236" s="201" t="s">
        <v>148</v>
      </c>
      <c r="E236" s="212" t="s">
        <v>21</v>
      </c>
      <c r="F236" s="213" t="s">
        <v>325</v>
      </c>
      <c r="G236" s="211"/>
      <c r="H236" s="214">
        <v>4.01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148</v>
      </c>
      <c r="AU236" s="220" t="s">
        <v>86</v>
      </c>
      <c r="AV236" s="14" t="s">
        <v>86</v>
      </c>
      <c r="AW236" s="14" t="s">
        <v>34</v>
      </c>
      <c r="AX236" s="14" t="s">
        <v>80</v>
      </c>
      <c r="AY236" s="220" t="s">
        <v>136</v>
      </c>
    </row>
    <row r="237" spans="1:65" s="2" customFormat="1" ht="24" customHeight="1">
      <c r="A237" s="37"/>
      <c r="B237" s="38"/>
      <c r="C237" s="181" t="s">
        <v>331</v>
      </c>
      <c r="D237" s="181" t="s">
        <v>139</v>
      </c>
      <c r="E237" s="182" t="s">
        <v>332</v>
      </c>
      <c r="F237" s="183" t="s">
        <v>333</v>
      </c>
      <c r="G237" s="184" t="s">
        <v>321</v>
      </c>
      <c r="H237" s="185">
        <v>76.19</v>
      </c>
      <c r="I237" s="186"/>
      <c r="J237" s="187">
        <f>ROUND(I237*H237,2)</f>
        <v>0</v>
      </c>
      <c r="K237" s="183" t="s">
        <v>143</v>
      </c>
      <c r="L237" s="42"/>
      <c r="M237" s="188" t="s">
        <v>21</v>
      </c>
      <c r="N237" s="189" t="s">
        <v>45</v>
      </c>
      <c r="O237" s="67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2" t="s">
        <v>144</v>
      </c>
      <c r="AT237" s="192" t="s">
        <v>139</v>
      </c>
      <c r="AU237" s="192" t="s">
        <v>86</v>
      </c>
      <c r="AY237" s="20" t="s">
        <v>136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0" t="s">
        <v>86</v>
      </c>
      <c r="BK237" s="193">
        <f>ROUND(I237*H237,2)</f>
        <v>0</v>
      </c>
      <c r="BL237" s="20" t="s">
        <v>144</v>
      </c>
      <c r="BM237" s="192" t="s">
        <v>334</v>
      </c>
    </row>
    <row r="238" spans="1:47" s="2" customFormat="1" ht="11.25">
      <c r="A238" s="37"/>
      <c r="B238" s="38"/>
      <c r="C238" s="39"/>
      <c r="D238" s="194" t="s">
        <v>146</v>
      </c>
      <c r="E238" s="39"/>
      <c r="F238" s="195" t="s">
        <v>335</v>
      </c>
      <c r="G238" s="39"/>
      <c r="H238" s="39"/>
      <c r="I238" s="196"/>
      <c r="J238" s="39"/>
      <c r="K238" s="39"/>
      <c r="L238" s="42"/>
      <c r="M238" s="197"/>
      <c r="N238" s="198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20" t="s">
        <v>146</v>
      </c>
      <c r="AU238" s="20" t="s">
        <v>86</v>
      </c>
    </row>
    <row r="239" spans="2:51" s="14" customFormat="1" ht="11.25">
      <c r="B239" s="210"/>
      <c r="C239" s="211"/>
      <c r="D239" s="201" t="s">
        <v>148</v>
      </c>
      <c r="E239" s="212" t="s">
        <v>21</v>
      </c>
      <c r="F239" s="213" t="s">
        <v>336</v>
      </c>
      <c r="G239" s="211"/>
      <c r="H239" s="214">
        <v>76.19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148</v>
      </c>
      <c r="AU239" s="220" t="s">
        <v>86</v>
      </c>
      <c r="AV239" s="14" t="s">
        <v>86</v>
      </c>
      <c r="AW239" s="14" t="s">
        <v>34</v>
      </c>
      <c r="AX239" s="14" t="s">
        <v>73</v>
      </c>
      <c r="AY239" s="220" t="s">
        <v>136</v>
      </c>
    </row>
    <row r="240" spans="2:51" s="15" customFormat="1" ht="11.25">
      <c r="B240" s="221"/>
      <c r="C240" s="222"/>
      <c r="D240" s="201" t="s">
        <v>148</v>
      </c>
      <c r="E240" s="223" t="s">
        <v>21</v>
      </c>
      <c r="F240" s="224" t="s">
        <v>171</v>
      </c>
      <c r="G240" s="222"/>
      <c r="H240" s="225">
        <v>76.19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148</v>
      </c>
      <c r="AU240" s="231" t="s">
        <v>86</v>
      </c>
      <c r="AV240" s="15" t="s">
        <v>144</v>
      </c>
      <c r="AW240" s="15" t="s">
        <v>34</v>
      </c>
      <c r="AX240" s="15" t="s">
        <v>80</v>
      </c>
      <c r="AY240" s="231" t="s">
        <v>136</v>
      </c>
    </row>
    <row r="241" spans="1:65" s="2" customFormat="1" ht="24" customHeight="1">
      <c r="A241" s="37"/>
      <c r="B241" s="38"/>
      <c r="C241" s="181" t="s">
        <v>337</v>
      </c>
      <c r="D241" s="181" t="s">
        <v>139</v>
      </c>
      <c r="E241" s="182" t="s">
        <v>338</v>
      </c>
      <c r="F241" s="183" t="s">
        <v>339</v>
      </c>
      <c r="G241" s="184" t="s">
        <v>321</v>
      </c>
      <c r="H241" s="185">
        <v>4.01</v>
      </c>
      <c r="I241" s="186"/>
      <c r="J241" s="187">
        <f>ROUND(I241*H241,2)</f>
        <v>0</v>
      </c>
      <c r="K241" s="183" t="s">
        <v>143</v>
      </c>
      <c r="L241" s="42"/>
      <c r="M241" s="188" t="s">
        <v>21</v>
      </c>
      <c r="N241" s="189" t="s">
        <v>45</v>
      </c>
      <c r="O241" s="67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2" t="s">
        <v>144</v>
      </c>
      <c r="AT241" s="192" t="s">
        <v>139</v>
      </c>
      <c r="AU241" s="192" t="s">
        <v>86</v>
      </c>
      <c r="AY241" s="20" t="s">
        <v>136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0" t="s">
        <v>86</v>
      </c>
      <c r="BK241" s="193">
        <f>ROUND(I241*H241,2)</f>
        <v>0</v>
      </c>
      <c r="BL241" s="20" t="s">
        <v>144</v>
      </c>
      <c r="BM241" s="192" t="s">
        <v>340</v>
      </c>
    </row>
    <row r="242" spans="1:47" s="2" customFormat="1" ht="11.25">
      <c r="A242" s="37"/>
      <c r="B242" s="38"/>
      <c r="C242" s="39"/>
      <c r="D242" s="194" t="s">
        <v>146</v>
      </c>
      <c r="E242" s="39"/>
      <c r="F242" s="195" t="s">
        <v>341</v>
      </c>
      <c r="G242" s="39"/>
      <c r="H242" s="39"/>
      <c r="I242" s="196"/>
      <c r="J242" s="39"/>
      <c r="K242" s="39"/>
      <c r="L242" s="42"/>
      <c r="M242" s="197"/>
      <c r="N242" s="198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20" t="s">
        <v>146</v>
      </c>
      <c r="AU242" s="20" t="s">
        <v>86</v>
      </c>
    </row>
    <row r="243" spans="2:51" s="13" customFormat="1" ht="11.25">
      <c r="B243" s="199"/>
      <c r="C243" s="200"/>
      <c r="D243" s="201" t="s">
        <v>148</v>
      </c>
      <c r="E243" s="202" t="s">
        <v>21</v>
      </c>
      <c r="F243" s="203" t="s">
        <v>342</v>
      </c>
      <c r="G243" s="200"/>
      <c r="H243" s="202" t="s">
        <v>21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148</v>
      </c>
      <c r="AU243" s="209" t="s">
        <v>86</v>
      </c>
      <c r="AV243" s="13" t="s">
        <v>80</v>
      </c>
      <c r="AW243" s="13" t="s">
        <v>34</v>
      </c>
      <c r="AX243" s="13" t="s">
        <v>73</v>
      </c>
      <c r="AY243" s="209" t="s">
        <v>136</v>
      </c>
    </row>
    <row r="244" spans="2:51" s="14" customFormat="1" ht="11.25">
      <c r="B244" s="210"/>
      <c r="C244" s="211"/>
      <c r="D244" s="201" t="s">
        <v>148</v>
      </c>
      <c r="E244" s="212" t="s">
        <v>21</v>
      </c>
      <c r="F244" s="213" t="s">
        <v>325</v>
      </c>
      <c r="G244" s="211"/>
      <c r="H244" s="214">
        <v>4.01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148</v>
      </c>
      <c r="AU244" s="220" t="s">
        <v>86</v>
      </c>
      <c r="AV244" s="14" t="s">
        <v>86</v>
      </c>
      <c r="AW244" s="14" t="s">
        <v>34</v>
      </c>
      <c r="AX244" s="14" t="s">
        <v>80</v>
      </c>
      <c r="AY244" s="220" t="s">
        <v>136</v>
      </c>
    </row>
    <row r="245" spans="2:63" s="12" customFormat="1" ht="22.5" customHeight="1">
      <c r="B245" s="165"/>
      <c r="C245" s="166"/>
      <c r="D245" s="167" t="s">
        <v>72</v>
      </c>
      <c r="E245" s="179" t="s">
        <v>343</v>
      </c>
      <c r="F245" s="179" t="s">
        <v>344</v>
      </c>
      <c r="G245" s="166"/>
      <c r="H245" s="166"/>
      <c r="I245" s="169"/>
      <c r="J245" s="180">
        <f>BK245</f>
        <v>0</v>
      </c>
      <c r="K245" s="166"/>
      <c r="L245" s="171"/>
      <c r="M245" s="172"/>
      <c r="N245" s="173"/>
      <c r="O245" s="173"/>
      <c r="P245" s="174">
        <f>SUM(P246:P247)</f>
        <v>0</v>
      </c>
      <c r="Q245" s="173"/>
      <c r="R245" s="174">
        <f>SUM(R246:R247)</f>
        <v>0</v>
      </c>
      <c r="S245" s="173"/>
      <c r="T245" s="175">
        <f>SUM(T246:T247)</f>
        <v>0</v>
      </c>
      <c r="AR245" s="176" t="s">
        <v>80</v>
      </c>
      <c r="AT245" s="177" t="s">
        <v>72</v>
      </c>
      <c r="AU245" s="177" t="s">
        <v>80</v>
      </c>
      <c r="AY245" s="176" t="s">
        <v>136</v>
      </c>
      <c r="BK245" s="178">
        <f>SUM(BK246:BK247)</f>
        <v>0</v>
      </c>
    </row>
    <row r="246" spans="1:65" s="2" customFormat="1" ht="33" customHeight="1">
      <c r="A246" s="37"/>
      <c r="B246" s="38"/>
      <c r="C246" s="181" t="s">
        <v>345</v>
      </c>
      <c r="D246" s="181" t="s">
        <v>139</v>
      </c>
      <c r="E246" s="182" t="s">
        <v>346</v>
      </c>
      <c r="F246" s="183" t="s">
        <v>347</v>
      </c>
      <c r="G246" s="184" t="s">
        <v>321</v>
      </c>
      <c r="H246" s="185">
        <v>0.489</v>
      </c>
      <c r="I246" s="186"/>
      <c r="J246" s="187">
        <f>ROUND(I246*H246,2)</f>
        <v>0</v>
      </c>
      <c r="K246" s="183" t="s">
        <v>143</v>
      </c>
      <c r="L246" s="42"/>
      <c r="M246" s="188" t="s">
        <v>21</v>
      </c>
      <c r="N246" s="189" t="s">
        <v>45</v>
      </c>
      <c r="O246" s="67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2" t="s">
        <v>144</v>
      </c>
      <c r="AT246" s="192" t="s">
        <v>139</v>
      </c>
      <c r="AU246" s="192" t="s">
        <v>86</v>
      </c>
      <c r="AY246" s="20" t="s">
        <v>136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0" t="s">
        <v>86</v>
      </c>
      <c r="BK246" s="193">
        <f>ROUND(I246*H246,2)</f>
        <v>0</v>
      </c>
      <c r="BL246" s="20" t="s">
        <v>144</v>
      </c>
      <c r="BM246" s="192" t="s">
        <v>348</v>
      </c>
    </row>
    <row r="247" spans="1:47" s="2" customFormat="1" ht="11.25">
      <c r="A247" s="37"/>
      <c r="B247" s="38"/>
      <c r="C247" s="39"/>
      <c r="D247" s="194" t="s">
        <v>146</v>
      </c>
      <c r="E247" s="39"/>
      <c r="F247" s="195" t="s">
        <v>349</v>
      </c>
      <c r="G247" s="39"/>
      <c r="H247" s="39"/>
      <c r="I247" s="196"/>
      <c r="J247" s="39"/>
      <c r="K247" s="39"/>
      <c r="L247" s="42"/>
      <c r="M247" s="197"/>
      <c r="N247" s="198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146</v>
      </c>
      <c r="AU247" s="20" t="s">
        <v>86</v>
      </c>
    </row>
    <row r="248" spans="2:63" s="12" customFormat="1" ht="25.5" customHeight="1">
      <c r="B248" s="165"/>
      <c r="C248" s="166"/>
      <c r="D248" s="167" t="s">
        <v>72</v>
      </c>
      <c r="E248" s="168" t="s">
        <v>350</v>
      </c>
      <c r="F248" s="168" t="s">
        <v>351</v>
      </c>
      <c r="G248" s="166"/>
      <c r="H248" s="166"/>
      <c r="I248" s="169"/>
      <c r="J248" s="170">
        <f>BK248</f>
        <v>0</v>
      </c>
      <c r="K248" s="166"/>
      <c r="L248" s="171"/>
      <c r="M248" s="172"/>
      <c r="N248" s="173"/>
      <c r="O248" s="173"/>
      <c r="P248" s="174">
        <f>P249+P271+P302+P408+P439+P580+P636+P746+P756</f>
        <v>0</v>
      </c>
      <c r="Q248" s="173"/>
      <c r="R248" s="174">
        <f>R249+R271+R302+R408+R439+R580+R636+R746+R756</f>
        <v>32.058075020000004</v>
      </c>
      <c r="S248" s="173"/>
      <c r="T248" s="175">
        <f>T249+T271+T302+T408+T439+T580+T636+T746+T756</f>
        <v>9.4765232</v>
      </c>
      <c r="AR248" s="176" t="s">
        <v>86</v>
      </c>
      <c r="AT248" s="177" t="s">
        <v>72</v>
      </c>
      <c r="AU248" s="177" t="s">
        <v>73</v>
      </c>
      <c r="AY248" s="176" t="s">
        <v>136</v>
      </c>
      <c r="BK248" s="178">
        <f>BK249+BK271+BK302+BK408+BK439+BK580+BK636+BK746+BK756</f>
        <v>0</v>
      </c>
    </row>
    <row r="249" spans="2:63" s="12" customFormat="1" ht="22.5" customHeight="1">
      <c r="B249" s="165"/>
      <c r="C249" s="166"/>
      <c r="D249" s="167" t="s">
        <v>72</v>
      </c>
      <c r="E249" s="179" t="s">
        <v>352</v>
      </c>
      <c r="F249" s="179" t="s">
        <v>353</v>
      </c>
      <c r="G249" s="166"/>
      <c r="H249" s="166"/>
      <c r="I249" s="169"/>
      <c r="J249" s="180">
        <f>BK249</f>
        <v>0</v>
      </c>
      <c r="K249" s="166"/>
      <c r="L249" s="171"/>
      <c r="M249" s="172"/>
      <c r="N249" s="173"/>
      <c r="O249" s="173"/>
      <c r="P249" s="174">
        <f>SUM(P250:P270)</f>
        <v>0</v>
      </c>
      <c r="Q249" s="173"/>
      <c r="R249" s="174">
        <f>SUM(R250:R270)</f>
        <v>0</v>
      </c>
      <c r="S249" s="173"/>
      <c r="T249" s="175">
        <f>SUM(T250:T270)</f>
        <v>0.2739396</v>
      </c>
      <c r="AR249" s="176" t="s">
        <v>86</v>
      </c>
      <c r="AT249" s="177" t="s">
        <v>72</v>
      </c>
      <c r="AU249" s="177" t="s">
        <v>80</v>
      </c>
      <c r="AY249" s="176" t="s">
        <v>136</v>
      </c>
      <c r="BK249" s="178">
        <f>SUM(BK250:BK270)</f>
        <v>0</v>
      </c>
    </row>
    <row r="250" spans="1:65" s="2" customFormat="1" ht="16.5" customHeight="1">
      <c r="A250" s="37"/>
      <c r="B250" s="38"/>
      <c r="C250" s="181" t="s">
        <v>354</v>
      </c>
      <c r="D250" s="181" t="s">
        <v>139</v>
      </c>
      <c r="E250" s="182" t="s">
        <v>355</v>
      </c>
      <c r="F250" s="183" t="s">
        <v>356</v>
      </c>
      <c r="G250" s="184" t="s">
        <v>142</v>
      </c>
      <c r="H250" s="185">
        <v>415.06</v>
      </c>
      <c r="I250" s="186"/>
      <c r="J250" s="187">
        <f>ROUND(I250*H250,2)</f>
        <v>0</v>
      </c>
      <c r="K250" s="183" t="s">
        <v>143</v>
      </c>
      <c r="L250" s="42"/>
      <c r="M250" s="188" t="s">
        <v>21</v>
      </c>
      <c r="N250" s="189" t="s">
        <v>45</v>
      </c>
      <c r="O250" s="67"/>
      <c r="P250" s="190">
        <f>O250*H250</f>
        <v>0</v>
      </c>
      <c r="Q250" s="190">
        <v>0</v>
      </c>
      <c r="R250" s="190">
        <f>Q250*H250</f>
        <v>0</v>
      </c>
      <c r="S250" s="190">
        <v>0.00066</v>
      </c>
      <c r="T250" s="191">
        <f>S250*H250</f>
        <v>0.2739396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2" t="s">
        <v>262</v>
      </c>
      <c r="AT250" s="192" t="s">
        <v>139</v>
      </c>
      <c r="AU250" s="192" t="s">
        <v>86</v>
      </c>
      <c r="AY250" s="20" t="s">
        <v>136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0" t="s">
        <v>86</v>
      </c>
      <c r="BK250" s="193">
        <f>ROUND(I250*H250,2)</f>
        <v>0</v>
      </c>
      <c r="BL250" s="20" t="s">
        <v>262</v>
      </c>
      <c r="BM250" s="192" t="s">
        <v>357</v>
      </c>
    </row>
    <row r="251" spans="1:47" s="2" customFormat="1" ht="11.25">
      <c r="A251" s="37"/>
      <c r="B251" s="38"/>
      <c r="C251" s="39"/>
      <c r="D251" s="194" t="s">
        <v>146</v>
      </c>
      <c r="E251" s="39"/>
      <c r="F251" s="195" t="s">
        <v>358</v>
      </c>
      <c r="G251" s="39"/>
      <c r="H251" s="39"/>
      <c r="I251" s="196"/>
      <c r="J251" s="39"/>
      <c r="K251" s="39"/>
      <c r="L251" s="42"/>
      <c r="M251" s="197"/>
      <c r="N251" s="198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20" t="s">
        <v>146</v>
      </c>
      <c r="AU251" s="20" t="s">
        <v>86</v>
      </c>
    </row>
    <row r="252" spans="2:51" s="13" customFormat="1" ht="11.25">
      <c r="B252" s="199"/>
      <c r="C252" s="200"/>
      <c r="D252" s="201" t="s">
        <v>148</v>
      </c>
      <c r="E252" s="202" t="s">
        <v>21</v>
      </c>
      <c r="F252" s="203" t="s">
        <v>359</v>
      </c>
      <c r="G252" s="200"/>
      <c r="H252" s="202" t="s">
        <v>21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148</v>
      </c>
      <c r="AU252" s="209" t="s">
        <v>86</v>
      </c>
      <c r="AV252" s="13" t="s">
        <v>80</v>
      </c>
      <c r="AW252" s="13" t="s">
        <v>34</v>
      </c>
      <c r="AX252" s="13" t="s">
        <v>73</v>
      </c>
      <c r="AY252" s="209" t="s">
        <v>136</v>
      </c>
    </row>
    <row r="253" spans="2:51" s="13" customFormat="1" ht="11.25">
      <c r="B253" s="199"/>
      <c r="C253" s="200"/>
      <c r="D253" s="201" t="s">
        <v>148</v>
      </c>
      <c r="E253" s="202" t="s">
        <v>21</v>
      </c>
      <c r="F253" s="203" t="s">
        <v>360</v>
      </c>
      <c r="G253" s="200"/>
      <c r="H253" s="202" t="s">
        <v>21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148</v>
      </c>
      <c r="AU253" s="209" t="s">
        <v>86</v>
      </c>
      <c r="AV253" s="13" t="s">
        <v>80</v>
      </c>
      <c r="AW253" s="13" t="s">
        <v>34</v>
      </c>
      <c r="AX253" s="13" t="s">
        <v>73</v>
      </c>
      <c r="AY253" s="209" t="s">
        <v>136</v>
      </c>
    </row>
    <row r="254" spans="2:51" s="14" customFormat="1" ht="11.25">
      <c r="B254" s="210"/>
      <c r="C254" s="211"/>
      <c r="D254" s="201" t="s">
        <v>148</v>
      </c>
      <c r="E254" s="212" t="s">
        <v>21</v>
      </c>
      <c r="F254" s="213" t="s">
        <v>361</v>
      </c>
      <c r="G254" s="211"/>
      <c r="H254" s="214">
        <v>415.06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148</v>
      </c>
      <c r="AU254" s="220" t="s">
        <v>86</v>
      </c>
      <c r="AV254" s="14" t="s">
        <v>86</v>
      </c>
      <c r="AW254" s="14" t="s">
        <v>34</v>
      </c>
      <c r="AX254" s="14" t="s">
        <v>80</v>
      </c>
      <c r="AY254" s="220" t="s">
        <v>136</v>
      </c>
    </row>
    <row r="255" spans="1:65" s="2" customFormat="1" ht="24" customHeight="1">
      <c r="A255" s="37"/>
      <c r="B255" s="38"/>
      <c r="C255" s="181" t="s">
        <v>362</v>
      </c>
      <c r="D255" s="181" t="s">
        <v>139</v>
      </c>
      <c r="E255" s="182" t="s">
        <v>319</v>
      </c>
      <c r="F255" s="183" t="s">
        <v>320</v>
      </c>
      <c r="G255" s="184" t="s">
        <v>321</v>
      </c>
      <c r="H255" s="185">
        <v>0.274</v>
      </c>
      <c r="I255" s="186"/>
      <c r="J255" s="187">
        <f>ROUND(I255*H255,2)</f>
        <v>0</v>
      </c>
      <c r="K255" s="183" t="s">
        <v>143</v>
      </c>
      <c r="L255" s="42"/>
      <c r="M255" s="188" t="s">
        <v>21</v>
      </c>
      <c r="N255" s="189" t="s">
        <v>45</v>
      </c>
      <c r="O255" s="67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2" t="s">
        <v>262</v>
      </c>
      <c r="AT255" s="192" t="s">
        <v>139</v>
      </c>
      <c r="AU255" s="192" t="s">
        <v>86</v>
      </c>
      <c r="AY255" s="20" t="s">
        <v>136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0" t="s">
        <v>86</v>
      </c>
      <c r="BK255" s="193">
        <f>ROUND(I255*H255,2)</f>
        <v>0</v>
      </c>
      <c r="BL255" s="20" t="s">
        <v>262</v>
      </c>
      <c r="BM255" s="192" t="s">
        <v>363</v>
      </c>
    </row>
    <row r="256" spans="1:47" s="2" customFormat="1" ht="11.25">
      <c r="A256" s="37"/>
      <c r="B256" s="38"/>
      <c r="C256" s="39"/>
      <c r="D256" s="194" t="s">
        <v>146</v>
      </c>
      <c r="E256" s="39"/>
      <c r="F256" s="195" t="s">
        <v>323</v>
      </c>
      <c r="G256" s="39"/>
      <c r="H256" s="39"/>
      <c r="I256" s="196"/>
      <c r="J256" s="39"/>
      <c r="K256" s="39"/>
      <c r="L256" s="42"/>
      <c r="M256" s="197"/>
      <c r="N256" s="198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20" t="s">
        <v>146</v>
      </c>
      <c r="AU256" s="20" t="s">
        <v>86</v>
      </c>
    </row>
    <row r="257" spans="2:51" s="13" customFormat="1" ht="11.25">
      <c r="B257" s="199"/>
      <c r="C257" s="200"/>
      <c r="D257" s="201" t="s">
        <v>148</v>
      </c>
      <c r="E257" s="202" t="s">
        <v>21</v>
      </c>
      <c r="F257" s="203" t="s">
        <v>324</v>
      </c>
      <c r="G257" s="200"/>
      <c r="H257" s="202" t="s">
        <v>21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148</v>
      </c>
      <c r="AU257" s="209" t="s">
        <v>86</v>
      </c>
      <c r="AV257" s="13" t="s">
        <v>80</v>
      </c>
      <c r="AW257" s="13" t="s">
        <v>34</v>
      </c>
      <c r="AX257" s="13" t="s">
        <v>73</v>
      </c>
      <c r="AY257" s="209" t="s">
        <v>136</v>
      </c>
    </row>
    <row r="258" spans="2:51" s="14" customFormat="1" ht="11.25">
      <c r="B258" s="210"/>
      <c r="C258" s="211"/>
      <c r="D258" s="201" t="s">
        <v>148</v>
      </c>
      <c r="E258" s="212" t="s">
        <v>21</v>
      </c>
      <c r="F258" s="213" t="s">
        <v>364</v>
      </c>
      <c r="G258" s="211"/>
      <c r="H258" s="214">
        <v>0.274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148</v>
      </c>
      <c r="AU258" s="220" t="s">
        <v>86</v>
      </c>
      <c r="AV258" s="14" t="s">
        <v>86</v>
      </c>
      <c r="AW258" s="14" t="s">
        <v>34</v>
      </c>
      <c r="AX258" s="14" t="s">
        <v>73</v>
      </c>
      <c r="AY258" s="220" t="s">
        <v>136</v>
      </c>
    </row>
    <row r="259" spans="2:51" s="15" customFormat="1" ht="11.25">
      <c r="B259" s="221"/>
      <c r="C259" s="222"/>
      <c r="D259" s="201" t="s">
        <v>148</v>
      </c>
      <c r="E259" s="223" t="s">
        <v>21</v>
      </c>
      <c r="F259" s="224" t="s">
        <v>171</v>
      </c>
      <c r="G259" s="222"/>
      <c r="H259" s="225">
        <v>0.274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148</v>
      </c>
      <c r="AU259" s="231" t="s">
        <v>86</v>
      </c>
      <c r="AV259" s="15" t="s">
        <v>144</v>
      </c>
      <c r="AW259" s="15" t="s">
        <v>34</v>
      </c>
      <c r="AX259" s="15" t="s">
        <v>80</v>
      </c>
      <c r="AY259" s="231" t="s">
        <v>136</v>
      </c>
    </row>
    <row r="260" spans="1:65" s="2" customFormat="1" ht="21.75" customHeight="1">
      <c r="A260" s="37"/>
      <c r="B260" s="38"/>
      <c r="C260" s="181" t="s">
        <v>365</v>
      </c>
      <c r="D260" s="181" t="s">
        <v>139</v>
      </c>
      <c r="E260" s="182" t="s">
        <v>327</v>
      </c>
      <c r="F260" s="183" t="s">
        <v>328</v>
      </c>
      <c r="G260" s="184" t="s">
        <v>321</v>
      </c>
      <c r="H260" s="185">
        <v>0.274</v>
      </c>
      <c r="I260" s="186"/>
      <c r="J260" s="187">
        <f>ROUND(I260*H260,2)</f>
        <v>0</v>
      </c>
      <c r="K260" s="183" t="s">
        <v>143</v>
      </c>
      <c r="L260" s="42"/>
      <c r="M260" s="188" t="s">
        <v>21</v>
      </c>
      <c r="N260" s="189" t="s">
        <v>45</v>
      </c>
      <c r="O260" s="67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2" t="s">
        <v>262</v>
      </c>
      <c r="AT260" s="192" t="s">
        <v>139</v>
      </c>
      <c r="AU260" s="192" t="s">
        <v>86</v>
      </c>
      <c r="AY260" s="20" t="s">
        <v>136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0" t="s">
        <v>86</v>
      </c>
      <c r="BK260" s="193">
        <f>ROUND(I260*H260,2)</f>
        <v>0</v>
      </c>
      <c r="BL260" s="20" t="s">
        <v>262</v>
      </c>
      <c r="BM260" s="192" t="s">
        <v>366</v>
      </c>
    </row>
    <row r="261" spans="1:47" s="2" customFormat="1" ht="11.25">
      <c r="A261" s="37"/>
      <c r="B261" s="38"/>
      <c r="C261" s="39"/>
      <c r="D261" s="194" t="s">
        <v>146</v>
      </c>
      <c r="E261" s="39"/>
      <c r="F261" s="195" t="s">
        <v>330</v>
      </c>
      <c r="G261" s="39"/>
      <c r="H261" s="39"/>
      <c r="I261" s="196"/>
      <c r="J261" s="39"/>
      <c r="K261" s="39"/>
      <c r="L261" s="42"/>
      <c r="M261" s="197"/>
      <c r="N261" s="198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146</v>
      </c>
      <c r="AU261" s="20" t="s">
        <v>86</v>
      </c>
    </row>
    <row r="262" spans="2:51" s="14" customFormat="1" ht="11.25">
      <c r="B262" s="210"/>
      <c r="C262" s="211"/>
      <c r="D262" s="201" t="s">
        <v>148</v>
      </c>
      <c r="E262" s="212" t="s">
        <v>21</v>
      </c>
      <c r="F262" s="213" t="s">
        <v>364</v>
      </c>
      <c r="G262" s="211"/>
      <c r="H262" s="214">
        <v>0.274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148</v>
      </c>
      <c r="AU262" s="220" t="s">
        <v>86</v>
      </c>
      <c r="AV262" s="14" t="s">
        <v>86</v>
      </c>
      <c r="AW262" s="14" t="s">
        <v>34</v>
      </c>
      <c r="AX262" s="14" t="s">
        <v>73</v>
      </c>
      <c r="AY262" s="220" t="s">
        <v>136</v>
      </c>
    </row>
    <row r="263" spans="2:51" s="15" customFormat="1" ht="11.25">
      <c r="B263" s="221"/>
      <c r="C263" s="222"/>
      <c r="D263" s="201" t="s">
        <v>148</v>
      </c>
      <c r="E263" s="223" t="s">
        <v>21</v>
      </c>
      <c r="F263" s="224" t="s">
        <v>171</v>
      </c>
      <c r="G263" s="222"/>
      <c r="H263" s="225">
        <v>0.274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148</v>
      </c>
      <c r="AU263" s="231" t="s">
        <v>86</v>
      </c>
      <c r="AV263" s="15" t="s">
        <v>144</v>
      </c>
      <c r="AW263" s="15" t="s">
        <v>34</v>
      </c>
      <c r="AX263" s="15" t="s">
        <v>80</v>
      </c>
      <c r="AY263" s="231" t="s">
        <v>136</v>
      </c>
    </row>
    <row r="264" spans="1:65" s="2" customFormat="1" ht="24" customHeight="1">
      <c r="A264" s="37"/>
      <c r="B264" s="38"/>
      <c r="C264" s="181" t="s">
        <v>367</v>
      </c>
      <c r="D264" s="181" t="s">
        <v>139</v>
      </c>
      <c r="E264" s="182" t="s">
        <v>332</v>
      </c>
      <c r="F264" s="183" t="s">
        <v>333</v>
      </c>
      <c r="G264" s="184" t="s">
        <v>321</v>
      </c>
      <c r="H264" s="185">
        <v>5.206</v>
      </c>
      <c r="I264" s="186"/>
      <c r="J264" s="187">
        <f>ROUND(I264*H264,2)</f>
        <v>0</v>
      </c>
      <c r="K264" s="183" t="s">
        <v>143</v>
      </c>
      <c r="L264" s="42"/>
      <c r="M264" s="188" t="s">
        <v>21</v>
      </c>
      <c r="N264" s="189" t="s">
        <v>45</v>
      </c>
      <c r="O264" s="67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2" t="s">
        <v>262</v>
      </c>
      <c r="AT264" s="192" t="s">
        <v>139</v>
      </c>
      <c r="AU264" s="192" t="s">
        <v>86</v>
      </c>
      <c r="AY264" s="20" t="s">
        <v>136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0" t="s">
        <v>86</v>
      </c>
      <c r="BK264" s="193">
        <f>ROUND(I264*H264,2)</f>
        <v>0</v>
      </c>
      <c r="BL264" s="20" t="s">
        <v>262</v>
      </c>
      <c r="BM264" s="192" t="s">
        <v>368</v>
      </c>
    </row>
    <row r="265" spans="1:47" s="2" customFormat="1" ht="11.25">
      <c r="A265" s="37"/>
      <c r="B265" s="38"/>
      <c r="C265" s="39"/>
      <c r="D265" s="194" t="s">
        <v>146</v>
      </c>
      <c r="E265" s="39"/>
      <c r="F265" s="195" t="s">
        <v>335</v>
      </c>
      <c r="G265" s="39"/>
      <c r="H265" s="39"/>
      <c r="I265" s="196"/>
      <c r="J265" s="39"/>
      <c r="K265" s="39"/>
      <c r="L265" s="42"/>
      <c r="M265" s="197"/>
      <c r="N265" s="198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20" t="s">
        <v>146</v>
      </c>
      <c r="AU265" s="20" t="s">
        <v>86</v>
      </c>
    </row>
    <row r="266" spans="2:51" s="14" customFormat="1" ht="11.25">
      <c r="B266" s="210"/>
      <c r="C266" s="211"/>
      <c r="D266" s="201" t="s">
        <v>148</v>
      </c>
      <c r="E266" s="212" t="s">
        <v>21</v>
      </c>
      <c r="F266" s="213" t="s">
        <v>369</v>
      </c>
      <c r="G266" s="211"/>
      <c r="H266" s="214">
        <v>5.206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148</v>
      </c>
      <c r="AU266" s="220" t="s">
        <v>86</v>
      </c>
      <c r="AV266" s="14" t="s">
        <v>86</v>
      </c>
      <c r="AW266" s="14" t="s">
        <v>34</v>
      </c>
      <c r="AX266" s="14" t="s">
        <v>73</v>
      </c>
      <c r="AY266" s="220" t="s">
        <v>136</v>
      </c>
    </row>
    <row r="267" spans="2:51" s="15" customFormat="1" ht="11.25">
      <c r="B267" s="221"/>
      <c r="C267" s="222"/>
      <c r="D267" s="201" t="s">
        <v>148</v>
      </c>
      <c r="E267" s="223" t="s">
        <v>21</v>
      </c>
      <c r="F267" s="224" t="s">
        <v>171</v>
      </c>
      <c r="G267" s="222"/>
      <c r="H267" s="225">
        <v>5.206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148</v>
      </c>
      <c r="AU267" s="231" t="s">
        <v>86</v>
      </c>
      <c r="AV267" s="15" t="s">
        <v>144</v>
      </c>
      <c r="AW267" s="15" t="s">
        <v>34</v>
      </c>
      <c r="AX267" s="15" t="s">
        <v>80</v>
      </c>
      <c r="AY267" s="231" t="s">
        <v>136</v>
      </c>
    </row>
    <row r="268" spans="1:65" s="2" customFormat="1" ht="24" customHeight="1">
      <c r="A268" s="37"/>
      <c r="B268" s="38"/>
      <c r="C268" s="181" t="s">
        <v>370</v>
      </c>
      <c r="D268" s="181" t="s">
        <v>139</v>
      </c>
      <c r="E268" s="182" t="s">
        <v>371</v>
      </c>
      <c r="F268" s="183" t="s">
        <v>372</v>
      </c>
      <c r="G268" s="184" t="s">
        <v>321</v>
      </c>
      <c r="H268" s="185">
        <v>0.274</v>
      </c>
      <c r="I268" s="186"/>
      <c r="J268" s="187">
        <f>ROUND(I268*H268,2)</f>
        <v>0</v>
      </c>
      <c r="K268" s="183" t="s">
        <v>143</v>
      </c>
      <c r="L268" s="42"/>
      <c r="M268" s="188" t="s">
        <v>21</v>
      </c>
      <c r="N268" s="189" t="s">
        <v>45</v>
      </c>
      <c r="O268" s="67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2" t="s">
        <v>262</v>
      </c>
      <c r="AT268" s="192" t="s">
        <v>139</v>
      </c>
      <c r="AU268" s="192" t="s">
        <v>86</v>
      </c>
      <c r="AY268" s="20" t="s">
        <v>136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20" t="s">
        <v>86</v>
      </c>
      <c r="BK268" s="193">
        <f>ROUND(I268*H268,2)</f>
        <v>0</v>
      </c>
      <c r="BL268" s="20" t="s">
        <v>262</v>
      </c>
      <c r="BM268" s="192" t="s">
        <v>373</v>
      </c>
    </row>
    <row r="269" spans="1:47" s="2" customFormat="1" ht="11.25">
      <c r="A269" s="37"/>
      <c r="B269" s="38"/>
      <c r="C269" s="39"/>
      <c r="D269" s="194" t="s">
        <v>146</v>
      </c>
      <c r="E269" s="39"/>
      <c r="F269" s="195" t="s">
        <v>374</v>
      </c>
      <c r="G269" s="39"/>
      <c r="H269" s="39"/>
      <c r="I269" s="196"/>
      <c r="J269" s="39"/>
      <c r="K269" s="39"/>
      <c r="L269" s="42"/>
      <c r="M269" s="197"/>
      <c r="N269" s="198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146</v>
      </c>
      <c r="AU269" s="20" t="s">
        <v>86</v>
      </c>
    </row>
    <row r="270" spans="2:51" s="14" customFormat="1" ht="11.25">
      <c r="B270" s="210"/>
      <c r="C270" s="211"/>
      <c r="D270" s="201" t="s">
        <v>148</v>
      </c>
      <c r="E270" s="212" t="s">
        <v>21</v>
      </c>
      <c r="F270" s="213" t="s">
        <v>364</v>
      </c>
      <c r="G270" s="211"/>
      <c r="H270" s="214">
        <v>0.274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148</v>
      </c>
      <c r="AU270" s="220" t="s">
        <v>86</v>
      </c>
      <c r="AV270" s="14" t="s">
        <v>86</v>
      </c>
      <c r="AW270" s="14" t="s">
        <v>34</v>
      </c>
      <c r="AX270" s="14" t="s">
        <v>80</v>
      </c>
      <c r="AY270" s="220" t="s">
        <v>136</v>
      </c>
    </row>
    <row r="271" spans="2:63" s="12" customFormat="1" ht="22.5" customHeight="1">
      <c r="B271" s="165"/>
      <c r="C271" s="166"/>
      <c r="D271" s="167" t="s">
        <v>72</v>
      </c>
      <c r="E271" s="179" t="s">
        <v>375</v>
      </c>
      <c r="F271" s="179" t="s">
        <v>376</v>
      </c>
      <c r="G271" s="166"/>
      <c r="H271" s="166"/>
      <c r="I271" s="169"/>
      <c r="J271" s="180">
        <f>BK271</f>
        <v>0</v>
      </c>
      <c r="K271" s="166"/>
      <c r="L271" s="171"/>
      <c r="M271" s="172"/>
      <c r="N271" s="173"/>
      <c r="O271" s="173"/>
      <c r="P271" s="174">
        <f>SUM(P272:P301)</f>
        <v>0</v>
      </c>
      <c r="Q271" s="173"/>
      <c r="R271" s="174">
        <f>SUM(R272:R301)</f>
        <v>0.43732679999999996</v>
      </c>
      <c r="S271" s="173"/>
      <c r="T271" s="175">
        <f>SUM(T272:T301)</f>
        <v>0</v>
      </c>
      <c r="AR271" s="176" t="s">
        <v>86</v>
      </c>
      <c r="AT271" s="177" t="s">
        <v>72</v>
      </c>
      <c r="AU271" s="177" t="s">
        <v>80</v>
      </c>
      <c r="AY271" s="176" t="s">
        <v>136</v>
      </c>
      <c r="BK271" s="178">
        <f>SUM(BK272:BK301)</f>
        <v>0</v>
      </c>
    </row>
    <row r="272" spans="1:65" s="2" customFormat="1" ht="24" customHeight="1">
      <c r="A272" s="37"/>
      <c r="B272" s="38"/>
      <c r="C272" s="181" t="s">
        <v>377</v>
      </c>
      <c r="D272" s="181" t="s">
        <v>139</v>
      </c>
      <c r="E272" s="182" t="s">
        <v>378</v>
      </c>
      <c r="F272" s="183" t="s">
        <v>379</v>
      </c>
      <c r="G272" s="184" t="s">
        <v>142</v>
      </c>
      <c r="H272" s="185">
        <v>50</v>
      </c>
      <c r="I272" s="186"/>
      <c r="J272" s="187">
        <f>ROUND(I272*H272,2)</f>
        <v>0</v>
      </c>
      <c r="K272" s="183" t="s">
        <v>143</v>
      </c>
      <c r="L272" s="42"/>
      <c r="M272" s="188" t="s">
        <v>21</v>
      </c>
      <c r="N272" s="189" t="s">
        <v>45</v>
      </c>
      <c r="O272" s="67"/>
      <c r="P272" s="190">
        <f>O272*H272</f>
        <v>0</v>
      </c>
      <c r="Q272" s="190">
        <v>0</v>
      </c>
      <c r="R272" s="190">
        <f>Q272*H272</f>
        <v>0</v>
      </c>
      <c r="S272" s="190">
        <v>0</v>
      </c>
      <c r="T272" s="19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262</v>
      </c>
      <c r="AT272" s="192" t="s">
        <v>139</v>
      </c>
      <c r="AU272" s="192" t="s">
        <v>86</v>
      </c>
      <c r="AY272" s="20" t="s">
        <v>136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0" t="s">
        <v>86</v>
      </c>
      <c r="BK272" s="193">
        <f>ROUND(I272*H272,2)</f>
        <v>0</v>
      </c>
      <c r="BL272" s="20" t="s">
        <v>262</v>
      </c>
      <c r="BM272" s="192" t="s">
        <v>380</v>
      </c>
    </row>
    <row r="273" spans="1:47" s="2" customFormat="1" ht="11.25">
      <c r="A273" s="37"/>
      <c r="B273" s="38"/>
      <c r="C273" s="39"/>
      <c r="D273" s="194" t="s">
        <v>146</v>
      </c>
      <c r="E273" s="39"/>
      <c r="F273" s="195" t="s">
        <v>381</v>
      </c>
      <c r="G273" s="39"/>
      <c r="H273" s="39"/>
      <c r="I273" s="196"/>
      <c r="J273" s="39"/>
      <c r="K273" s="39"/>
      <c r="L273" s="42"/>
      <c r="M273" s="197"/>
      <c r="N273" s="198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146</v>
      </c>
      <c r="AU273" s="20" t="s">
        <v>86</v>
      </c>
    </row>
    <row r="274" spans="2:51" s="13" customFormat="1" ht="11.25">
      <c r="B274" s="199"/>
      <c r="C274" s="200"/>
      <c r="D274" s="201" t="s">
        <v>148</v>
      </c>
      <c r="E274" s="202" t="s">
        <v>21</v>
      </c>
      <c r="F274" s="203" t="s">
        <v>382</v>
      </c>
      <c r="G274" s="200"/>
      <c r="H274" s="202" t="s">
        <v>21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148</v>
      </c>
      <c r="AU274" s="209" t="s">
        <v>86</v>
      </c>
      <c r="AV274" s="13" t="s">
        <v>80</v>
      </c>
      <c r="AW274" s="13" t="s">
        <v>34</v>
      </c>
      <c r="AX274" s="13" t="s">
        <v>73</v>
      </c>
      <c r="AY274" s="209" t="s">
        <v>136</v>
      </c>
    </row>
    <row r="275" spans="2:51" s="13" customFormat="1" ht="11.25">
      <c r="B275" s="199"/>
      <c r="C275" s="200"/>
      <c r="D275" s="201" t="s">
        <v>148</v>
      </c>
      <c r="E275" s="202" t="s">
        <v>21</v>
      </c>
      <c r="F275" s="203" t="s">
        <v>383</v>
      </c>
      <c r="G275" s="200"/>
      <c r="H275" s="202" t="s">
        <v>21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148</v>
      </c>
      <c r="AU275" s="209" t="s">
        <v>86</v>
      </c>
      <c r="AV275" s="13" t="s">
        <v>80</v>
      </c>
      <c r="AW275" s="13" t="s">
        <v>34</v>
      </c>
      <c r="AX275" s="13" t="s">
        <v>73</v>
      </c>
      <c r="AY275" s="209" t="s">
        <v>136</v>
      </c>
    </row>
    <row r="276" spans="2:51" s="14" customFormat="1" ht="11.25">
      <c r="B276" s="210"/>
      <c r="C276" s="211"/>
      <c r="D276" s="201" t="s">
        <v>148</v>
      </c>
      <c r="E276" s="212" t="s">
        <v>21</v>
      </c>
      <c r="F276" s="213" t="s">
        <v>191</v>
      </c>
      <c r="G276" s="211"/>
      <c r="H276" s="214">
        <v>50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148</v>
      </c>
      <c r="AU276" s="220" t="s">
        <v>86</v>
      </c>
      <c r="AV276" s="14" t="s">
        <v>86</v>
      </c>
      <c r="AW276" s="14" t="s">
        <v>34</v>
      </c>
      <c r="AX276" s="14" t="s">
        <v>80</v>
      </c>
      <c r="AY276" s="220" t="s">
        <v>136</v>
      </c>
    </row>
    <row r="277" spans="1:65" s="2" customFormat="1" ht="16.5" customHeight="1">
      <c r="A277" s="37"/>
      <c r="B277" s="38"/>
      <c r="C277" s="232" t="s">
        <v>384</v>
      </c>
      <c r="D277" s="232" t="s">
        <v>385</v>
      </c>
      <c r="E277" s="233" t="s">
        <v>386</v>
      </c>
      <c r="F277" s="234" t="s">
        <v>387</v>
      </c>
      <c r="G277" s="235" t="s">
        <v>142</v>
      </c>
      <c r="H277" s="236">
        <v>52.5</v>
      </c>
      <c r="I277" s="237"/>
      <c r="J277" s="238">
        <f>ROUND(I277*H277,2)</f>
        <v>0</v>
      </c>
      <c r="K277" s="234" t="s">
        <v>143</v>
      </c>
      <c r="L277" s="239"/>
      <c r="M277" s="240" t="s">
        <v>21</v>
      </c>
      <c r="N277" s="241" t="s">
        <v>45</v>
      </c>
      <c r="O277" s="67"/>
      <c r="P277" s="190">
        <f>O277*H277</f>
        <v>0</v>
      </c>
      <c r="Q277" s="190">
        <v>0.0056</v>
      </c>
      <c r="R277" s="190">
        <f>Q277*H277</f>
        <v>0.294</v>
      </c>
      <c r="S277" s="190">
        <v>0</v>
      </c>
      <c r="T277" s="19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2" t="s">
        <v>370</v>
      </c>
      <c r="AT277" s="192" t="s">
        <v>385</v>
      </c>
      <c r="AU277" s="192" t="s">
        <v>86</v>
      </c>
      <c r="AY277" s="20" t="s">
        <v>136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20" t="s">
        <v>86</v>
      </c>
      <c r="BK277" s="193">
        <f>ROUND(I277*H277,2)</f>
        <v>0</v>
      </c>
      <c r="BL277" s="20" t="s">
        <v>262</v>
      </c>
      <c r="BM277" s="192" t="s">
        <v>388</v>
      </c>
    </row>
    <row r="278" spans="2:51" s="14" customFormat="1" ht="11.25">
      <c r="B278" s="210"/>
      <c r="C278" s="211"/>
      <c r="D278" s="201" t="s">
        <v>148</v>
      </c>
      <c r="E278" s="212" t="s">
        <v>21</v>
      </c>
      <c r="F278" s="213" t="s">
        <v>191</v>
      </c>
      <c r="G278" s="211"/>
      <c r="H278" s="214">
        <v>50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148</v>
      </c>
      <c r="AU278" s="220" t="s">
        <v>86</v>
      </c>
      <c r="AV278" s="14" t="s">
        <v>86</v>
      </c>
      <c r="AW278" s="14" t="s">
        <v>34</v>
      </c>
      <c r="AX278" s="14" t="s">
        <v>73</v>
      </c>
      <c r="AY278" s="220" t="s">
        <v>136</v>
      </c>
    </row>
    <row r="279" spans="2:51" s="14" customFormat="1" ht="11.25">
      <c r="B279" s="210"/>
      <c r="C279" s="211"/>
      <c r="D279" s="201" t="s">
        <v>148</v>
      </c>
      <c r="E279" s="212" t="s">
        <v>21</v>
      </c>
      <c r="F279" s="213" t="s">
        <v>389</v>
      </c>
      <c r="G279" s="211"/>
      <c r="H279" s="214">
        <v>52.5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148</v>
      </c>
      <c r="AU279" s="220" t="s">
        <v>86</v>
      </c>
      <c r="AV279" s="14" t="s">
        <v>86</v>
      </c>
      <c r="AW279" s="14" t="s">
        <v>34</v>
      </c>
      <c r="AX279" s="14" t="s">
        <v>80</v>
      </c>
      <c r="AY279" s="220" t="s">
        <v>136</v>
      </c>
    </row>
    <row r="280" spans="1:65" s="2" customFormat="1" ht="24" customHeight="1">
      <c r="A280" s="37"/>
      <c r="B280" s="38"/>
      <c r="C280" s="181" t="s">
        <v>390</v>
      </c>
      <c r="D280" s="181" t="s">
        <v>139</v>
      </c>
      <c r="E280" s="182" t="s">
        <v>391</v>
      </c>
      <c r="F280" s="183" t="s">
        <v>392</v>
      </c>
      <c r="G280" s="184" t="s">
        <v>142</v>
      </c>
      <c r="H280" s="185">
        <v>15.6</v>
      </c>
      <c r="I280" s="186"/>
      <c r="J280" s="187">
        <f>ROUND(I280*H280,2)</f>
        <v>0</v>
      </c>
      <c r="K280" s="183" t="s">
        <v>143</v>
      </c>
      <c r="L280" s="42"/>
      <c r="M280" s="188" t="s">
        <v>21</v>
      </c>
      <c r="N280" s="189" t="s">
        <v>45</v>
      </c>
      <c r="O280" s="67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2" t="s">
        <v>262</v>
      </c>
      <c r="AT280" s="192" t="s">
        <v>139</v>
      </c>
      <c r="AU280" s="192" t="s">
        <v>86</v>
      </c>
      <c r="AY280" s="20" t="s">
        <v>136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20" t="s">
        <v>86</v>
      </c>
      <c r="BK280" s="193">
        <f>ROUND(I280*H280,2)</f>
        <v>0</v>
      </c>
      <c r="BL280" s="20" t="s">
        <v>262</v>
      </c>
      <c r="BM280" s="192" t="s">
        <v>393</v>
      </c>
    </row>
    <row r="281" spans="1:47" s="2" customFormat="1" ht="11.25">
      <c r="A281" s="37"/>
      <c r="B281" s="38"/>
      <c r="C281" s="39"/>
      <c r="D281" s="194" t="s">
        <v>146</v>
      </c>
      <c r="E281" s="39"/>
      <c r="F281" s="195" t="s">
        <v>394</v>
      </c>
      <c r="G281" s="39"/>
      <c r="H281" s="39"/>
      <c r="I281" s="196"/>
      <c r="J281" s="39"/>
      <c r="K281" s="39"/>
      <c r="L281" s="42"/>
      <c r="M281" s="197"/>
      <c r="N281" s="198"/>
      <c r="O281" s="67"/>
      <c r="P281" s="67"/>
      <c r="Q281" s="67"/>
      <c r="R281" s="67"/>
      <c r="S281" s="67"/>
      <c r="T281" s="68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20" t="s">
        <v>146</v>
      </c>
      <c r="AU281" s="20" t="s">
        <v>86</v>
      </c>
    </row>
    <row r="282" spans="2:51" s="13" customFormat="1" ht="11.25">
      <c r="B282" s="199"/>
      <c r="C282" s="200"/>
      <c r="D282" s="201" t="s">
        <v>148</v>
      </c>
      <c r="E282" s="202" t="s">
        <v>21</v>
      </c>
      <c r="F282" s="203" t="s">
        <v>395</v>
      </c>
      <c r="G282" s="200"/>
      <c r="H282" s="202" t="s">
        <v>21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148</v>
      </c>
      <c r="AU282" s="209" t="s">
        <v>86</v>
      </c>
      <c r="AV282" s="13" t="s">
        <v>80</v>
      </c>
      <c r="AW282" s="13" t="s">
        <v>34</v>
      </c>
      <c r="AX282" s="13" t="s">
        <v>73</v>
      </c>
      <c r="AY282" s="209" t="s">
        <v>136</v>
      </c>
    </row>
    <row r="283" spans="2:51" s="13" customFormat="1" ht="11.25">
      <c r="B283" s="199"/>
      <c r="C283" s="200"/>
      <c r="D283" s="201" t="s">
        <v>148</v>
      </c>
      <c r="E283" s="202" t="s">
        <v>21</v>
      </c>
      <c r="F283" s="203" t="s">
        <v>396</v>
      </c>
      <c r="G283" s="200"/>
      <c r="H283" s="202" t="s">
        <v>21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148</v>
      </c>
      <c r="AU283" s="209" t="s">
        <v>86</v>
      </c>
      <c r="AV283" s="13" t="s">
        <v>80</v>
      </c>
      <c r="AW283" s="13" t="s">
        <v>34</v>
      </c>
      <c r="AX283" s="13" t="s">
        <v>73</v>
      </c>
      <c r="AY283" s="209" t="s">
        <v>136</v>
      </c>
    </row>
    <row r="284" spans="2:51" s="14" customFormat="1" ht="11.25">
      <c r="B284" s="210"/>
      <c r="C284" s="211"/>
      <c r="D284" s="201" t="s">
        <v>148</v>
      </c>
      <c r="E284" s="212" t="s">
        <v>21</v>
      </c>
      <c r="F284" s="213" t="s">
        <v>397</v>
      </c>
      <c r="G284" s="211"/>
      <c r="H284" s="214">
        <v>15.6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148</v>
      </c>
      <c r="AU284" s="220" t="s">
        <v>86</v>
      </c>
      <c r="AV284" s="14" t="s">
        <v>86</v>
      </c>
      <c r="AW284" s="14" t="s">
        <v>34</v>
      </c>
      <c r="AX284" s="14" t="s">
        <v>80</v>
      </c>
      <c r="AY284" s="220" t="s">
        <v>136</v>
      </c>
    </row>
    <row r="285" spans="1:65" s="2" customFormat="1" ht="16.5" customHeight="1">
      <c r="A285" s="37"/>
      <c r="B285" s="38"/>
      <c r="C285" s="232" t="s">
        <v>398</v>
      </c>
      <c r="D285" s="232" t="s">
        <v>385</v>
      </c>
      <c r="E285" s="233" t="s">
        <v>399</v>
      </c>
      <c r="F285" s="234" t="s">
        <v>400</v>
      </c>
      <c r="G285" s="235" t="s">
        <v>142</v>
      </c>
      <c r="H285" s="236">
        <v>16.38</v>
      </c>
      <c r="I285" s="237"/>
      <c r="J285" s="238">
        <f>ROUND(I285*H285,2)</f>
        <v>0</v>
      </c>
      <c r="K285" s="234" t="s">
        <v>143</v>
      </c>
      <c r="L285" s="239"/>
      <c r="M285" s="240" t="s">
        <v>21</v>
      </c>
      <c r="N285" s="241" t="s">
        <v>45</v>
      </c>
      <c r="O285" s="67"/>
      <c r="P285" s="190">
        <f>O285*H285</f>
        <v>0</v>
      </c>
      <c r="Q285" s="190">
        <v>0.00486</v>
      </c>
      <c r="R285" s="190">
        <f>Q285*H285</f>
        <v>0.07960679999999999</v>
      </c>
      <c r="S285" s="190">
        <v>0</v>
      </c>
      <c r="T285" s="19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2" t="s">
        <v>370</v>
      </c>
      <c r="AT285" s="192" t="s">
        <v>385</v>
      </c>
      <c r="AU285" s="192" t="s">
        <v>86</v>
      </c>
      <c r="AY285" s="20" t="s">
        <v>136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20" t="s">
        <v>86</v>
      </c>
      <c r="BK285" s="193">
        <f>ROUND(I285*H285,2)</f>
        <v>0</v>
      </c>
      <c r="BL285" s="20" t="s">
        <v>262</v>
      </c>
      <c r="BM285" s="192" t="s">
        <v>401</v>
      </c>
    </row>
    <row r="286" spans="2:51" s="14" customFormat="1" ht="11.25">
      <c r="B286" s="210"/>
      <c r="C286" s="211"/>
      <c r="D286" s="201" t="s">
        <v>148</v>
      </c>
      <c r="E286" s="212" t="s">
        <v>21</v>
      </c>
      <c r="F286" s="213" t="s">
        <v>402</v>
      </c>
      <c r="G286" s="211"/>
      <c r="H286" s="214">
        <v>16.38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148</v>
      </c>
      <c r="AU286" s="220" t="s">
        <v>86</v>
      </c>
      <c r="AV286" s="14" t="s">
        <v>86</v>
      </c>
      <c r="AW286" s="14" t="s">
        <v>34</v>
      </c>
      <c r="AX286" s="14" t="s">
        <v>80</v>
      </c>
      <c r="AY286" s="220" t="s">
        <v>136</v>
      </c>
    </row>
    <row r="287" spans="1:65" s="2" customFormat="1" ht="33" customHeight="1">
      <c r="A287" s="37"/>
      <c r="B287" s="38"/>
      <c r="C287" s="181" t="s">
        <v>403</v>
      </c>
      <c r="D287" s="181" t="s">
        <v>139</v>
      </c>
      <c r="E287" s="182" t="s">
        <v>404</v>
      </c>
      <c r="F287" s="183" t="s">
        <v>405</v>
      </c>
      <c r="G287" s="184" t="s">
        <v>142</v>
      </c>
      <c r="H287" s="185">
        <v>18</v>
      </c>
      <c r="I287" s="186"/>
      <c r="J287" s="187">
        <f>ROUND(I287*H287,2)</f>
        <v>0</v>
      </c>
      <c r="K287" s="183" t="s">
        <v>143</v>
      </c>
      <c r="L287" s="42"/>
      <c r="M287" s="188" t="s">
        <v>21</v>
      </c>
      <c r="N287" s="189" t="s">
        <v>45</v>
      </c>
      <c r="O287" s="67"/>
      <c r="P287" s="190">
        <f>O287*H287</f>
        <v>0</v>
      </c>
      <c r="Q287" s="190">
        <v>0.00024</v>
      </c>
      <c r="R287" s="190">
        <f>Q287*H287</f>
        <v>0.00432</v>
      </c>
      <c r="S287" s="190">
        <v>0</v>
      </c>
      <c r="T287" s="19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2" t="s">
        <v>262</v>
      </c>
      <c r="AT287" s="192" t="s">
        <v>139</v>
      </c>
      <c r="AU287" s="192" t="s">
        <v>86</v>
      </c>
      <c r="AY287" s="20" t="s">
        <v>136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20" t="s">
        <v>86</v>
      </c>
      <c r="BK287" s="193">
        <f>ROUND(I287*H287,2)</f>
        <v>0</v>
      </c>
      <c r="BL287" s="20" t="s">
        <v>262</v>
      </c>
      <c r="BM287" s="192" t="s">
        <v>406</v>
      </c>
    </row>
    <row r="288" spans="1:47" s="2" customFormat="1" ht="11.25">
      <c r="A288" s="37"/>
      <c r="B288" s="38"/>
      <c r="C288" s="39"/>
      <c r="D288" s="194" t="s">
        <v>146</v>
      </c>
      <c r="E288" s="39"/>
      <c r="F288" s="195" t="s">
        <v>407</v>
      </c>
      <c r="G288" s="39"/>
      <c r="H288" s="39"/>
      <c r="I288" s="196"/>
      <c r="J288" s="39"/>
      <c r="K288" s="39"/>
      <c r="L288" s="42"/>
      <c r="M288" s="197"/>
      <c r="N288" s="198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20" t="s">
        <v>146</v>
      </c>
      <c r="AU288" s="20" t="s">
        <v>86</v>
      </c>
    </row>
    <row r="289" spans="2:51" s="13" customFormat="1" ht="11.25">
      <c r="B289" s="199"/>
      <c r="C289" s="200"/>
      <c r="D289" s="201" t="s">
        <v>148</v>
      </c>
      <c r="E289" s="202" t="s">
        <v>21</v>
      </c>
      <c r="F289" s="203" t="s">
        <v>408</v>
      </c>
      <c r="G289" s="200"/>
      <c r="H289" s="202" t="s">
        <v>21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148</v>
      </c>
      <c r="AU289" s="209" t="s">
        <v>86</v>
      </c>
      <c r="AV289" s="13" t="s">
        <v>80</v>
      </c>
      <c r="AW289" s="13" t="s">
        <v>34</v>
      </c>
      <c r="AX289" s="13" t="s">
        <v>73</v>
      </c>
      <c r="AY289" s="209" t="s">
        <v>136</v>
      </c>
    </row>
    <row r="290" spans="2:51" s="13" customFormat="1" ht="11.25">
      <c r="B290" s="199"/>
      <c r="C290" s="200"/>
      <c r="D290" s="201" t="s">
        <v>148</v>
      </c>
      <c r="E290" s="202" t="s">
        <v>21</v>
      </c>
      <c r="F290" s="203" t="s">
        <v>150</v>
      </c>
      <c r="G290" s="200"/>
      <c r="H290" s="202" t="s">
        <v>21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148</v>
      </c>
      <c r="AU290" s="209" t="s">
        <v>86</v>
      </c>
      <c r="AV290" s="13" t="s">
        <v>80</v>
      </c>
      <c r="AW290" s="13" t="s">
        <v>34</v>
      </c>
      <c r="AX290" s="13" t="s">
        <v>73</v>
      </c>
      <c r="AY290" s="209" t="s">
        <v>136</v>
      </c>
    </row>
    <row r="291" spans="2:51" s="13" customFormat="1" ht="11.25">
      <c r="B291" s="199"/>
      <c r="C291" s="200"/>
      <c r="D291" s="201" t="s">
        <v>148</v>
      </c>
      <c r="E291" s="202" t="s">
        <v>21</v>
      </c>
      <c r="F291" s="203" t="s">
        <v>409</v>
      </c>
      <c r="G291" s="200"/>
      <c r="H291" s="202" t="s">
        <v>21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148</v>
      </c>
      <c r="AU291" s="209" t="s">
        <v>86</v>
      </c>
      <c r="AV291" s="13" t="s">
        <v>80</v>
      </c>
      <c r="AW291" s="13" t="s">
        <v>34</v>
      </c>
      <c r="AX291" s="13" t="s">
        <v>73</v>
      </c>
      <c r="AY291" s="209" t="s">
        <v>136</v>
      </c>
    </row>
    <row r="292" spans="2:51" s="14" customFormat="1" ht="11.25">
      <c r="B292" s="210"/>
      <c r="C292" s="211"/>
      <c r="D292" s="201" t="s">
        <v>148</v>
      </c>
      <c r="E292" s="212" t="s">
        <v>21</v>
      </c>
      <c r="F292" s="213" t="s">
        <v>152</v>
      </c>
      <c r="G292" s="211"/>
      <c r="H292" s="214">
        <v>10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148</v>
      </c>
      <c r="AU292" s="220" t="s">
        <v>86</v>
      </c>
      <c r="AV292" s="14" t="s">
        <v>86</v>
      </c>
      <c r="AW292" s="14" t="s">
        <v>34</v>
      </c>
      <c r="AX292" s="14" t="s">
        <v>73</v>
      </c>
      <c r="AY292" s="220" t="s">
        <v>136</v>
      </c>
    </row>
    <row r="293" spans="2:51" s="14" customFormat="1" ht="11.25">
      <c r="B293" s="210"/>
      <c r="C293" s="211"/>
      <c r="D293" s="201" t="s">
        <v>148</v>
      </c>
      <c r="E293" s="212" t="s">
        <v>21</v>
      </c>
      <c r="F293" s="213" t="s">
        <v>170</v>
      </c>
      <c r="G293" s="211"/>
      <c r="H293" s="214">
        <v>8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148</v>
      </c>
      <c r="AU293" s="220" t="s">
        <v>86</v>
      </c>
      <c r="AV293" s="14" t="s">
        <v>86</v>
      </c>
      <c r="AW293" s="14" t="s">
        <v>34</v>
      </c>
      <c r="AX293" s="14" t="s">
        <v>73</v>
      </c>
      <c r="AY293" s="220" t="s">
        <v>136</v>
      </c>
    </row>
    <row r="294" spans="2:51" s="15" customFormat="1" ht="11.25">
      <c r="B294" s="221"/>
      <c r="C294" s="222"/>
      <c r="D294" s="201" t="s">
        <v>148</v>
      </c>
      <c r="E294" s="223" t="s">
        <v>21</v>
      </c>
      <c r="F294" s="224" t="s">
        <v>171</v>
      </c>
      <c r="G294" s="222"/>
      <c r="H294" s="225">
        <v>18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148</v>
      </c>
      <c r="AU294" s="231" t="s">
        <v>86</v>
      </c>
      <c r="AV294" s="15" t="s">
        <v>144</v>
      </c>
      <c r="AW294" s="15" t="s">
        <v>34</v>
      </c>
      <c r="AX294" s="15" t="s">
        <v>80</v>
      </c>
      <c r="AY294" s="231" t="s">
        <v>136</v>
      </c>
    </row>
    <row r="295" spans="1:65" s="2" customFormat="1" ht="16.5" customHeight="1">
      <c r="A295" s="37"/>
      <c r="B295" s="38"/>
      <c r="C295" s="232" t="s">
        <v>410</v>
      </c>
      <c r="D295" s="232" t="s">
        <v>385</v>
      </c>
      <c r="E295" s="233" t="s">
        <v>411</v>
      </c>
      <c r="F295" s="234" t="s">
        <v>412</v>
      </c>
      <c r="G295" s="235" t="s">
        <v>142</v>
      </c>
      <c r="H295" s="236">
        <v>19.8</v>
      </c>
      <c r="I295" s="237"/>
      <c r="J295" s="238">
        <f>ROUND(I295*H295,2)</f>
        <v>0</v>
      </c>
      <c r="K295" s="234" t="s">
        <v>21</v>
      </c>
      <c r="L295" s="239"/>
      <c r="M295" s="240" t="s">
        <v>21</v>
      </c>
      <c r="N295" s="241" t="s">
        <v>45</v>
      </c>
      <c r="O295" s="67"/>
      <c r="P295" s="190">
        <f>O295*H295</f>
        <v>0</v>
      </c>
      <c r="Q295" s="190">
        <v>0.003</v>
      </c>
      <c r="R295" s="190">
        <f>Q295*H295</f>
        <v>0.0594</v>
      </c>
      <c r="S295" s="190">
        <v>0</v>
      </c>
      <c r="T295" s="19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2" t="s">
        <v>370</v>
      </c>
      <c r="AT295" s="192" t="s">
        <v>385</v>
      </c>
      <c r="AU295" s="192" t="s">
        <v>86</v>
      </c>
      <c r="AY295" s="20" t="s">
        <v>136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0" t="s">
        <v>86</v>
      </c>
      <c r="BK295" s="193">
        <f>ROUND(I295*H295,2)</f>
        <v>0</v>
      </c>
      <c r="BL295" s="20" t="s">
        <v>262</v>
      </c>
      <c r="BM295" s="192" t="s">
        <v>413</v>
      </c>
    </row>
    <row r="296" spans="2:51" s="14" customFormat="1" ht="11.25">
      <c r="B296" s="210"/>
      <c r="C296" s="211"/>
      <c r="D296" s="201" t="s">
        <v>148</v>
      </c>
      <c r="E296" s="212" t="s">
        <v>21</v>
      </c>
      <c r="F296" s="213" t="s">
        <v>177</v>
      </c>
      <c r="G296" s="211"/>
      <c r="H296" s="214">
        <v>18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148</v>
      </c>
      <c r="AU296" s="220" t="s">
        <v>86</v>
      </c>
      <c r="AV296" s="14" t="s">
        <v>86</v>
      </c>
      <c r="AW296" s="14" t="s">
        <v>34</v>
      </c>
      <c r="AX296" s="14" t="s">
        <v>73</v>
      </c>
      <c r="AY296" s="220" t="s">
        <v>136</v>
      </c>
    </row>
    <row r="297" spans="2:51" s="14" customFormat="1" ht="11.25">
      <c r="B297" s="210"/>
      <c r="C297" s="211"/>
      <c r="D297" s="201" t="s">
        <v>148</v>
      </c>
      <c r="E297" s="212" t="s">
        <v>21</v>
      </c>
      <c r="F297" s="213" t="s">
        <v>414</v>
      </c>
      <c r="G297" s="211"/>
      <c r="H297" s="214">
        <v>19.8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148</v>
      </c>
      <c r="AU297" s="220" t="s">
        <v>86</v>
      </c>
      <c r="AV297" s="14" t="s">
        <v>86</v>
      </c>
      <c r="AW297" s="14" t="s">
        <v>34</v>
      </c>
      <c r="AX297" s="14" t="s">
        <v>80</v>
      </c>
      <c r="AY297" s="220" t="s">
        <v>136</v>
      </c>
    </row>
    <row r="298" spans="1:65" s="2" customFormat="1" ht="24" customHeight="1">
      <c r="A298" s="37"/>
      <c r="B298" s="38"/>
      <c r="C298" s="181" t="s">
        <v>415</v>
      </c>
      <c r="D298" s="181" t="s">
        <v>139</v>
      </c>
      <c r="E298" s="182" t="s">
        <v>416</v>
      </c>
      <c r="F298" s="183" t="s">
        <v>417</v>
      </c>
      <c r="G298" s="184" t="s">
        <v>321</v>
      </c>
      <c r="H298" s="185">
        <v>0.437</v>
      </c>
      <c r="I298" s="186"/>
      <c r="J298" s="187">
        <f>ROUND(I298*H298,2)</f>
        <v>0</v>
      </c>
      <c r="K298" s="183" t="s">
        <v>143</v>
      </c>
      <c r="L298" s="42"/>
      <c r="M298" s="188" t="s">
        <v>21</v>
      </c>
      <c r="N298" s="189" t="s">
        <v>45</v>
      </c>
      <c r="O298" s="67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2" t="s">
        <v>262</v>
      </c>
      <c r="AT298" s="192" t="s">
        <v>139</v>
      </c>
      <c r="AU298" s="192" t="s">
        <v>86</v>
      </c>
      <c r="AY298" s="20" t="s">
        <v>136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20" t="s">
        <v>86</v>
      </c>
      <c r="BK298" s="193">
        <f>ROUND(I298*H298,2)</f>
        <v>0</v>
      </c>
      <c r="BL298" s="20" t="s">
        <v>262</v>
      </c>
      <c r="BM298" s="192" t="s">
        <v>418</v>
      </c>
    </row>
    <row r="299" spans="1:47" s="2" customFormat="1" ht="11.25">
      <c r="A299" s="37"/>
      <c r="B299" s="38"/>
      <c r="C299" s="39"/>
      <c r="D299" s="194" t="s">
        <v>146</v>
      </c>
      <c r="E299" s="39"/>
      <c r="F299" s="195" t="s">
        <v>419</v>
      </c>
      <c r="G299" s="39"/>
      <c r="H299" s="39"/>
      <c r="I299" s="196"/>
      <c r="J299" s="39"/>
      <c r="K299" s="39"/>
      <c r="L299" s="42"/>
      <c r="M299" s="197"/>
      <c r="N299" s="198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20" t="s">
        <v>146</v>
      </c>
      <c r="AU299" s="20" t="s">
        <v>86</v>
      </c>
    </row>
    <row r="300" spans="1:65" s="2" customFormat="1" ht="24" customHeight="1">
      <c r="A300" s="37"/>
      <c r="B300" s="38"/>
      <c r="C300" s="181" t="s">
        <v>420</v>
      </c>
      <c r="D300" s="181" t="s">
        <v>139</v>
      </c>
      <c r="E300" s="182" t="s">
        <v>421</v>
      </c>
      <c r="F300" s="183" t="s">
        <v>422</v>
      </c>
      <c r="G300" s="184" t="s">
        <v>321</v>
      </c>
      <c r="H300" s="185">
        <v>0.437</v>
      </c>
      <c r="I300" s="186"/>
      <c r="J300" s="187">
        <f>ROUND(I300*H300,2)</f>
        <v>0</v>
      </c>
      <c r="K300" s="183" t="s">
        <v>143</v>
      </c>
      <c r="L300" s="42"/>
      <c r="M300" s="188" t="s">
        <v>21</v>
      </c>
      <c r="N300" s="189" t="s">
        <v>45</v>
      </c>
      <c r="O300" s="67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2" t="s">
        <v>262</v>
      </c>
      <c r="AT300" s="192" t="s">
        <v>139</v>
      </c>
      <c r="AU300" s="192" t="s">
        <v>86</v>
      </c>
      <c r="AY300" s="20" t="s">
        <v>136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20" t="s">
        <v>86</v>
      </c>
      <c r="BK300" s="193">
        <f>ROUND(I300*H300,2)</f>
        <v>0</v>
      </c>
      <c r="BL300" s="20" t="s">
        <v>262</v>
      </c>
      <c r="BM300" s="192" t="s">
        <v>423</v>
      </c>
    </row>
    <row r="301" spans="1:47" s="2" customFormat="1" ht="11.25">
      <c r="A301" s="37"/>
      <c r="B301" s="38"/>
      <c r="C301" s="39"/>
      <c r="D301" s="194" t="s">
        <v>146</v>
      </c>
      <c r="E301" s="39"/>
      <c r="F301" s="195" t="s">
        <v>424</v>
      </c>
      <c r="G301" s="39"/>
      <c r="H301" s="39"/>
      <c r="I301" s="196"/>
      <c r="J301" s="39"/>
      <c r="K301" s="39"/>
      <c r="L301" s="42"/>
      <c r="M301" s="197"/>
      <c r="N301" s="198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20" t="s">
        <v>146</v>
      </c>
      <c r="AU301" s="20" t="s">
        <v>86</v>
      </c>
    </row>
    <row r="302" spans="2:63" s="12" customFormat="1" ht="22.5" customHeight="1">
      <c r="B302" s="165"/>
      <c r="C302" s="166"/>
      <c r="D302" s="167" t="s">
        <v>72</v>
      </c>
      <c r="E302" s="179" t="s">
        <v>425</v>
      </c>
      <c r="F302" s="179" t="s">
        <v>426</v>
      </c>
      <c r="G302" s="166"/>
      <c r="H302" s="166"/>
      <c r="I302" s="169"/>
      <c r="J302" s="180">
        <f>BK302</f>
        <v>0</v>
      </c>
      <c r="K302" s="166"/>
      <c r="L302" s="171"/>
      <c r="M302" s="172"/>
      <c r="N302" s="173"/>
      <c r="O302" s="173"/>
      <c r="P302" s="174">
        <f>SUM(P303:P407)</f>
        <v>0</v>
      </c>
      <c r="Q302" s="173"/>
      <c r="R302" s="174">
        <f>SUM(R303:R407)</f>
        <v>6.1569739199999995</v>
      </c>
      <c r="S302" s="173"/>
      <c r="T302" s="175">
        <f>SUM(T303:T407)</f>
        <v>7.0259</v>
      </c>
      <c r="AR302" s="176" t="s">
        <v>86</v>
      </c>
      <c r="AT302" s="177" t="s">
        <v>72</v>
      </c>
      <c r="AU302" s="177" t="s">
        <v>80</v>
      </c>
      <c r="AY302" s="176" t="s">
        <v>136</v>
      </c>
      <c r="BK302" s="178">
        <f>SUM(BK303:BK407)</f>
        <v>0</v>
      </c>
    </row>
    <row r="303" spans="1:65" s="2" customFormat="1" ht="24" customHeight="1">
      <c r="A303" s="37"/>
      <c r="B303" s="38"/>
      <c r="C303" s="181" t="s">
        <v>427</v>
      </c>
      <c r="D303" s="181" t="s">
        <v>139</v>
      </c>
      <c r="E303" s="182" t="s">
        <v>428</v>
      </c>
      <c r="F303" s="183" t="s">
        <v>429</v>
      </c>
      <c r="G303" s="184" t="s">
        <v>142</v>
      </c>
      <c r="H303" s="185">
        <v>415.06</v>
      </c>
      <c r="I303" s="186"/>
      <c r="J303" s="187">
        <f>ROUND(I303*H303,2)</f>
        <v>0</v>
      </c>
      <c r="K303" s="183" t="s">
        <v>143</v>
      </c>
      <c r="L303" s="42"/>
      <c r="M303" s="188" t="s">
        <v>21</v>
      </c>
      <c r="N303" s="189" t="s">
        <v>45</v>
      </c>
      <c r="O303" s="67"/>
      <c r="P303" s="190">
        <f>O303*H303</f>
        <v>0</v>
      </c>
      <c r="Q303" s="190">
        <v>0</v>
      </c>
      <c r="R303" s="190">
        <f>Q303*H303</f>
        <v>0</v>
      </c>
      <c r="S303" s="190">
        <v>0.015</v>
      </c>
      <c r="T303" s="191">
        <f>S303*H303</f>
        <v>6.2259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2" t="s">
        <v>262</v>
      </c>
      <c r="AT303" s="192" t="s">
        <v>139</v>
      </c>
      <c r="AU303" s="192" t="s">
        <v>86</v>
      </c>
      <c r="AY303" s="20" t="s">
        <v>136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20" t="s">
        <v>86</v>
      </c>
      <c r="BK303" s="193">
        <f>ROUND(I303*H303,2)</f>
        <v>0</v>
      </c>
      <c r="BL303" s="20" t="s">
        <v>262</v>
      </c>
      <c r="BM303" s="192" t="s">
        <v>430</v>
      </c>
    </row>
    <row r="304" spans="1:47" s="2" customFormat="1" ht="11.25">
      <c r="A304" s="37"/>
      <c r="B304" s="38"/>
      <c r="C304" s="39"/>
      <c r="D304" s="194" t="s">
        <v>146</v>
      </c>
      <c r="E304" s="39"/>
      <c r="F304" s="195" t="s">
        <v>431</v>
      </c>
      <c r="G304" s="39"/>
      <c r="H304" s="39"/>
      <c r="I304" s="196"/>
      <c r="J304" s="39"/>
      <c r="K304" s="39"/>
      <c r="L304" s="42"/>
      <c r="M304" s="197"/>
      <c r="N304" s="198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20" t="s">
        <v>146</v>
      </c>
      <c r="AU304" s="20" t="s">
        <v>86</v>
      </c>
    </row>
    <row r="305" spans="2:51" s="13" customFormat="1" ht="11.25">
      <c r="B305" s="199"/>
      <c r="C305" s="200"/>
      <c r="D305" s="201" t="s">
        <v>148</v>
      </c>
      <c r="E305" s="202" t="s">
        <v>21</v>
      </c>
      <c r="F305" s="203" t="s">
        <v>432</v>
      </c>
      <c r="G305" s="200"/>
      <c r="H305" s="202" t="s">
        <v>21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148</v>
      </c>
      <c r="AU305" s="209" t="s">
        <v>86</v>
      </c>
      <c r="AV305" s="13" t="s">
        <v>80</v>
      </c>
      <c r="AW305" s="13" t="s">
        <v>34</v>
      </c>
      <c r="AX305" s="13" t="s">
        <v>73</v>
      </c>
      <c r="AY305" s="209" t="s">
        <v>136</v>
      </c>
    </row>
    <row r="306" spans="2:51" s="13" customFormat="1" ht="11.25">
      <c r="B306" s="199"/>
      <c r="C306" s="200"/>
      <c r="D306" s="201" t="s">
        <v>148</v>
      </c>
      <c r="E306" s="202" t="s">
        <v>21</v>
      </c>
      <c r="F306" s="203" t="s">
        <v>433</v>
      </c>
      <c r="G306" s="200"/>
      <c r="H306" s="202" t="s">
        <v>21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148</v>
      </c>
      <c r="AU306" s="209" t="s">
        <v>86</v>
      </c>
      <c r="AV306" s="13" t="s">
        <v>80</v>
      </c>
      <c r="AW306" s="13" t="s">
        <v>34</v>
      </c>
      <c r="AX306" s="13" t="s">
        <v>73</v>
      </c>
      <c r="AY306" s="209" t="s">
        <v>136</v>
      </c>
    </row>
    <row r="307" spans="2:51" s="14" customFormat="1" ht="11.25">
      <c r="B307" s="210"/>
      <c r="C307" s="211"/>
      <c r="D307" s="201" t="s">
        <v>148</v>
      </c>
      <c r="E307" s="212" t="s">
        <v>21</v>
      </c>
      <c r="F307" s="213" t="s">
        <v>361</v>
      </c>
      <c r="G307" s="211"/>
      <c r="H307" s="214">
        <v>415.06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148</v>
      </c>
      <c r="AU307" s="220" t="s">
        <v>86</v>
      </c>
      <c r="AV307" s="14" t="s">
        <v>86</v>
      </c>
      <c r="AW307" s="14" t="s">
        <v>34</v>
      </c>
      <c r="AX307" s="14" t="s">
        <v>80</v>
      </c>
      <c r="AY307" s="220" t="s">
        <v>136</v>
      </c>
    </row>
    <row r="308" spans="1:65" s="2" customFormat="1" ht="16.5" customHeight="1">
      <c r="A308" s="37"/>
      <c r="B308" s="38"/>
      <c r="C308" s="181" t="s">
        <v>434</v>
      </c>
      <c r="D308" s="181" t="s">
        <v>139</v>
      </c>
      <c r="E308" s="182" t="s">
        <v>435</v>
      </c>
      <c r="F308" s="183" t="s">
        <v>436</v>
      </c>
      <c r="G308" s="184" t="s">
        <v>142</v>
      </c>
      <c r="H308" s="185">
        <v>50</v>
      </c>
      <c r="I308" s="186"/>
      <c r="J308" s="187">
        <f>ROUND(I308*H308,2)</f>
        <v>0</v>
      </c>
      <c r="K308" s="183" t="s">
        <v>143</v>
      </c>
      <c r="L308" s="42"/>
      <c r="M308" s="188" t="s">
        <v>21</v>
      </c>
      <c r="N308" s="189" t="s">
        <v>45</v>
      </c>
      <c r="O308" s="67"/>
      <c r="P308" s="190">
        <f>O308*H308</f>
        <v>0</v>
      </c>
      <c r="Q308" s="190">
        <v>0</v>
      </c>
      <c r="R308" s="190">
        <f>Q308*H308</f>
        <v>0</v>
      </c>
      <c r="S308" s="190">
        <v>0.016</v>
      </c>
      <c r="T308" s="191">
        <f>S308*H308</f>
        <v>0.8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2" t="s">
        <v>262</v>
      </c>
      <c r="AT308" s="192" t="s">
        <v>139</v>
      </c>
      <c r="AU308" s="192" t="s">
        <v>86</v>
      </c>
      <c r="AY308" s="20" t="s">
        <v>136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20" t="s">
        <v>86</v>
      </c>
      <c r="BK308" s="193">
        <f>ROUND(I308*H308,2)</f>
        <v>0</v>
      </c>
      <c r="BL308" s="20" t="s">
        <v>262</v>
      </c>
      <c r="BM308" s="192" t="s">
        <v>437</v>
      </c>
    </row>
    <row r="309" spans="1:47" s="2" customFormat="1" ht="11.25">
      <c r="A309" s="37"/>
      <c r="B309" s="38"/>
      <c r="C309" s="39"/>
      <c r="D309" s="194" t="s">
        <v>146</v>
      </c>
      <c r="E309" s="39"/>
      <c r="F309" s="195" t="s">
        <v>438</v>
      </c>
      <c r="G309" s="39"/>
      <c r="H309" s="39"/>
      <c r="I309" s="196"/>
      <c r="J309" s="39"/>
      <c r="K309" s="39"/>
      <c r="L309" s="42"/>
      <c r="M309" s="197"/>
      <c r="N309" s="198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146</v>
      </c>
      <c r="AU309" s="20" t="s">
        <v>86</v>
      </c>
    </row>
    <row r="310" spans="2:51" s="13" customFormat="1" ht="11.25">
      <c r="B310" s="199"/>
      <c r="C310" s="200"/>
      <c r="D310" s="201" t="s">
        <v>148</v>
      </c>
      <c r="E310" s="202" t="s">
        <v>21</v>
      </c>
      <c r="F310" s="203" t="s">
        <v>439</v>
      </c>
      <c r="G310" s="200"/>
      <c r="H310" s="202" t="s">
        <v>21</v>
      </c>
      <c r="I310" s="204"/>
      <c r="J310" s="200"/>
      <c r="K310" s="200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148</v>
      </c>
      <c r="AU310" s="209" t="s">
        <v>86</v>
      </c>
      <c r="AV310" s="13" t="s">
        <v>80</v>
      </c>
      <c r="AW310" s="13" t="s">
        <v>34</v>
      </c>
      <c r="AX310" s="13" t="s">
        <v>73</v>
      </c>
      <c r="AY310" s="209" t="s">
        <v>136</v>
      </c>
    </row>
    <row r="311" spans="2:51" s="13" customFormat="1" ht="11.25">
      <c r="B311" s="199"/>
      <c r="C311" s="200"/>
      <c r="D311" s="201" t="s">
        <v>148</v>
      </c>
      <c r="E311" s="202" t="s">
        <v>21</v>
      </c>
      <c r="F311" s="203" t="s">
        <v>383</v>
      </c>
      <c r="G311" s="200"/>
      <c r="H311" s="202" t="s">
        <v>21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148</v>
      </c>
      <c r="AU311" s="209" t="s">
        <v>86</v>
      </c>
      <c r="AV311" s="13" t="s">
        <v>80</v>
      </c>
      <c r="AW311" s="13" t="s">
        <v>34</v>
      </c>
      <c r="AX311" s="13" t="s">
        <v>73</v>
      </c>
      <c r="AY311" s="209" t="s">
        <v>136</v>
      </c>
    </row>
    <row r="312" spans="2:51" s="14" customFormat="1" ht="11.25">
      <c r="B312" s="210"/>
      <c r="C312" s="211"/>
      <c r="D312" s="201" t="s">
        <v>148</v>
      </c>
      <c r="E312" s="212" t="s">
        <v>21</v>
      </c>
      <c r="F312" s="213" t="s">
        <v>191</v>
      </c>
      <c r="G312" s="211"/>
      <c r="H312" s="214">
        <v>50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148</v>
      </c>
      <c r="AU312" s="220" t="s">
        <v>86</v>
      </c>
      <c r="AV312" s="14" t="s">
        <v>86</v>
      </c>
      <c r="AW312" s="14" t="s">
        <v>34</v>
      </c>
      <c r="AX312" s="14" t="s">
        <v>80</v>
      </c>
      <c r="AY312" s="220" t="s">
        <v>136</v>
      </c>
    </row>
    <row r="313" spans="1:65" s="2" customFormat="1" ht="24" customHeight="1">
      <c r="A313" s="37"/>
      <c r="B313" s="38"/>
      <c r="C313" s="181" t="s">
        <v>440</v>
      </c>
      <c r="D313" s="181" t="s">
        <v>139</v>
      </c>
      <c r="E313" s="182" t="s">
        <v>319</v>
      </c>
      <c r="F313" s="183" t="s">
        <v>320</v>
      </c>
      <c r="G313" s="184" t="s">
        <v>321</v>
      </c>
      <c r="H313" s="185">
        <v>7.026</v>
      </c>
      <c r="I313" s="186"/>
      <c r="J313" s="187">
        <f>ROUND(I313*H313,2)</f>
        <v>0</v>
      </c>
      <c r="K313" s="183" t="s">
        <v>143</v>
      </c>
      <c r="L313" s="42"/>
      <c r="M313" s="188" t="s">
        <v>21</v>
      </c>
      <c r="N313" s="189" t="s">
        <v>45</v>
      </c>
      <c r="O313" s="67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2" t="s">
        <v>262</v>
      </c>
      <c r="AT313" s="192" t="s">
        <v>139</v>
      </c>
      <c r="AU313" s="192" t="s">
        <v>86</v>
      </c>
      <c r="AY313" s="20" t="s">
        <v>136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20" t="s">
        <v>86</v>
      </c>
      <c r="BK313" s="193">
        <f>ROUND(I313*H313,2)</f>
        <v>0</v>
      </c>
      <c r="BL313" s="20" t="s">
        <v>262</v>
      </c>
      <c r="BM313" s="192" t="s">
        <v>441</v>
      </c>
    </row>
    <row r="314" spans="1:47" s="2" customFormat="1" ht="11.25">
      <c r="A314" s="37"/>
      <c r="B314" s="38"/>
      <c r="C314" s="39"/>
      <c r="D314" s="194" t="s">
        <v>146</v>
      </c>
      <c r="E314" s="39"/>
      <c r="F314" s="195" t="s">
        <v>323</v>
      </c>
      <c r="G314" s="39"/>
      <c r="H314" s="39"/>
      <c r="I314" s="196"/>
      <c r="J314" s="39"/>
      <c r="K314" s="39"/>
      <c r="L314" s="42"/>
      <c r="M314" s="197"/>
      <c r="N314" s="198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20" t="s">
        <v>146</v>
      </c>
      <c r="AU314" s="20" t="s">
        <v>86</v>
      </c>
    </row>
    <row r="315" spans="2:51" s="13" customFormat="1" ht="11.25">
      <c r="B315" s="199"/>
      <c r="C315" s="200"/>
      <c r="D315" s="201" t="s">
        <v>148</v>
      </c>
      <c r="E315" s="202" t="s">
        <v>21</v>
      </c>
      <c r="F315" s="203" t="s">
        <v>324</v>
      </c>
      <c r="G315" s="200"/>
      <c r="H315" s="202" t="s">
        <v>21</v>
      </c>
      <c r="I315" s="204"/>
      <c r="J315" s="200"/>
      <c r="K315" s="200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148</v>
      </c>
      <c r="AU315" s="209" t="s">
        <v>86</v>
      </c>
      <c r="AV315" s="13" t="s">
        <v>80</v>
      </c>
      <c r="AW315" s="13" t="s">
        <v>34</v>
      </c>
      <c r="AX315" s="13" t="s">
        <v>73</v>
      </c>
      <c r="AY315" s="209" t="s">
        <v>136</v>
      </c>
    </row>
    <row r="316" spans="2:51" s="14" customFormat="1" ht="11.25">
      <c r="B316" s="210"/>
      <c r="C316" s="211"/>
      <c r="D316" s="201" t="s">
        <v>148</v>
      </c>
      <c r="E316" s="212" t="s">
        <v>21</v>
      </c>
      <c r="F316" s="213" t="s">
        <v>442</v>
      </c>
      <c r="G316" s="211"/>
      <c r="H316" s="214">
        <v>7.026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148</v>
      </c>
      <c r="AU316" s="220" t="s">
        <v>86</v>
      </c>
      <c r="AV316" s="14" t="s">
        <v>86</v>
      </c>
      <c r="AW316" s="14" t="s">
        <v>34</v>
      </c>
      <c r="AX316" s="14" t="s">
        <v>73</v>
      </c>
      <c r="AY316" s="220" t="s">
        <v>136</v>
      </c>
    </row>
    <row r="317" spans="2:51" s="15" customFormat="1" ht="11.25">
      <c r="B317" s="221"/>
      <c r="C317" s="222"/>
      <c r="D317" s="201" t="s">
        <v>148</v>
      </c>
      <c r="E317" s="223" t="s">
        <v>21</v>
      </c>
      <c r="F317" s="224" t="s">
        <v>171</v>
      </c>
      <c r="G317" s="222"/>
      <c r="H317" s="225">
        <v>7.026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148</v>
      </c>
      <c r="AU317" s="231" t="s">
        <v>86</v>
      </c>
      <c r="AV317" s="15" t="s">
        <v>144</v>
      </c>
      <c r="AW317" s="15" t="s">
        <v>34</v>
      </c>
      <c r="AX317" s="15" t="s">
        <v>80</v>
      </c>
      <c r="AY317" s="231" t="s">
        <v>136</v>
      </c>
    </row>
    <row r="318" spans="1:65" s="2" customFormat="1" ht="21.75" customHeight="1">
      <c r="A318" s="37"/>
      <c r="B318" s="38"/>
      <c r="C318" s="181" t="s">
        <v>443</v>
      </c>
      <c r="D318" s="181" t="s">
        <v>139</v>
      </c>
      <c r="E318" s="182" t="s">
        <v>327</v>
      </c>
      <c r="F318" s="183" t="s">
        <v>328</v>
      </c>
      <c r="G318" s="184" t="s">
        <v>321</v>
      </c>
      <c r="H318" s="185">
        <v>7.026</v>
      </c>
      <c r="I318" s="186"/>
      <c r="J318" s="187">
        <f>ROUND(I318*H318,2)</f>
        <v>0</v>
      </c>
      <c r="K318" s="183" t="s">
        <v>143</v>
      </c>
      <c r="L318" s="42"/>
      <c r="M318" s="188" t="s">
        <v>21</v>
      </c>
      <c r="N318" s="189" t="s">
        <v>45</v>
      </c>
      <c r="O318" s="67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92" t="s">
        <v>262</v>
      </c>
      <c r="AT318" s="192" t="s">
        <v>139</v>
      </c>
      <c r="AU318" s="192" t="s">
        <v>86</v>
      </c>
      <c r="AY318" s="20" t="s">
        <v>136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20" t="s">
        <v>86</v>
      </c>
      <c r="BK318" s="193">
        <f>ROUND(I318*H318,2)</f>
        <v>0</v>
      </c>
      <c r="BL318" s="20" t="s">
        <v>262</v>
      </c>
      <c r="BM318" s="192" t="s">
        <v>444</v>
      </c>
    </row>
    <row r="319" spans="1:47" s="2" customFormat="1" ht="11.25">
      <c r="A319" s="37"/>
      <c r="B319" s="38"/>
      <c r="C319" s="39"/>
      <c r="D319" s="194" t="s">
        <v>146</v>
      </c>
      <c r="E319" s="39"/>
      <c r="F319" s="195" t="s">
        <v>330</v>
      </c>
      <c r="G319" s="39"/>
      <c r="H319" s="39"/>
      <c r="I319" s="196"/>
      <c r="J319" s="39"/>
      <c r="K319" s="39"/>
      <c r="L319" s="42"/>
      <c r="M319" s="197"/>
      <c r="N319" s="198"/>
      <c r="O319" s="67"/>
      <c r="P319" s="67"/>
      <c r="Q319" s="67"/>
      <c r="R319" s="67"/>
      <c r="S319" s="67"/>
      <c r="T319" s="68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20" t="s">
        <v>146</v>
      </c>
      <c r="AU319" s="20" t="s">
        <v>86</v>
      </c>
    </row>
    <row r="320" spans="2:51" s="14" customFormat="1" ht="11.25">
      <c r="B320" s="210"/>
      <c r="C320" s="211"/>
      <c r="D320" s="201" t="s">
        <v>148</v>
      </c>
      <c r="E320" s="212" t="s">
        <v>21</v>
      </c>
      <c r="F320" s="213" t="s">
        <v>442</v>
      </c>
      <c r="G320" s="211"/>
      <c r="H320" s="214">
        <v>7.026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148</v>
      </c>
      <c r="AU320" s="220" t="s">
        <v>86</v>
      </c>
      <c r="AV320" s="14" t="s">
        <v>86</v>
      </c>
      <c r="AW320" s="14" t="s">
        <v>34</v>
      </c>
      <c r="AX320" s="14" t="s">
        <v>73</v>
      </c>
      <c r="AY320" s="220" t="s">
        <v>136</v>
      </c>
    </row>
    <row r="321" spans="2:51" s="15" customFormat="1" ht="11.25">
      <c r="B321" s="221"/>
      <c r="C321" s="222"/>
      <c r="D321" s="201" t="s">
        <v>148</v>
      </c>
      <c r="E321" s="223" t="s">
        <v>21</v>
      </c>
      <c r="F321" s="224" t="s">
        <v>171</v>
      </c>
      <c r="G321" s="222"/>
      <c r="H321" s="225">
        <v>7.026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148</v>
      </c>
      <c r="AU321" s="231" t="s">
        <v>86</v>
      </c>
      <c r="AV321" s="15" t="s">
        <v>144</v>
      </c>
      <c r="AW321" s="15" t="s">
        <v>34</v>
      </c>
      <c r="AX321" s="15" t="s">
        <v>80</v>
      </c>
      <c r="AY321" s="231" t="s">
        <v>136</v>
      </c>
    </row>
    <row r="322" spans="1:65" s="2" customFormat="1" ht="24" customHeight="1">
      <c r="A322" s="37"/>
      <c r="B322" s="38"/>
      <c r="C322" s="181" t="s">
        <v>445</v>
      </c>
      <c r="D322" s="181" t="s">
        <v>139</v>
      </c>
      <c r="E322" s="182" t="s">
        <v>332</v>
      </c>
      <c r="F322" s="183" t="s">
        <v>333</v>
      </c>
      <c r="G322" s="184" t="s">
        <v>321</v>
      </c>
      <c r="H322" s="185">
        <v>133.494</v>
      </c>
      <c r="I322" s="186"/>
      <c r="J322" s="187">
        <f>ROUND(I322*H322,2)</f>
        <v>0</v>
      </c>
      <c r="K322" s="183" t="s">
        <v>143</v>
      </c>
      <c r="L322" s="42"/>
      <c r="M322" s="188" t="s">
        <v>21</v>
      </c>
      <c r="N322" s="189" t="s">
        <v>45</v>
      </c>
      <c r="O322" s="67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2" t="s">
        <v>262</v>
      </c>
      <c r="AT322" s="192" t="s">
        <v>139</v>
      </c>
      <c r="AU322" s="192" t="s">
        <v>86</v>
      </c>
      <c r="AY322" s="20" t="s">
        <v>136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0" t="s">
        <v>86</v>
      </c>
      <c r="BK322" s="193">
        <f>ROUND(I322*H322,2)</f>
        <v>0</v>
      </c>
      <c r="BL322" s="20" t="s">
        <v>262</v>
      </c>
      <c r="BM322" s="192" t="s">
        <v>446</v>
      </c>
    </row>
    <row r="323" spans="1:47" s="2" customFormat="1" ht="11.25">
      <c r="A323" s="37"/>
      <c r="B323" s="38"/>
      <c r="C323" s="39"/>
      <c r="D323" s="194" t="s">
        <v>146</v>
      </c>
      <c r="E323" s="39"/>
      <c r="F323" s="195" t="s">
        <v>335</v>
      </c>
      <c r="G323" s="39"/>
      <c r="H323" s="39"/>
      <c r="I323" s="196"/>
      <c r="J323" s="39"/>
      <c r="K323" s="39"/>
      <c r="L323" s="42"/>
      <c r="M323" s="197"/>
      <c r="N323" s="198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146</v>
      </c>
      <c r="AU323" s="20" t="s">
        <v>86</v>
      </c>
    </row>
    <row r="324" spans="2:51" s="14" customFormat="1" ht="11.25">
      <c r="B324" s="210"/>
      <c r="C324" s="211"/>
      <c r="D324" s="201" t="s">
        <v>148</v>
      </c>
      <c r="E324" s="212" t="s">
        <v>21</v>
      </c>
      <c r="F324" s="213" t="s">
        <v>447</v>
      </c>
      <c r="G324" s="211"/>
      <c r="H324" s="214">
        <v>133.494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148</v>
      </c>
      <c r="AU324" s="220" t="s">
        <v>86</v>
      </c>
      <c r="AV324" s="14" t="s">
        <v>86</v>
      </c>
      <c r="AW324" s="14" t="s">
        <v>34</v>
      </c>
      <c r="AX324" s="14" t="s">
        <v>73</v>
      </c>
      <c r="AY324" s="220" t="s">
        <v>136</v>
      </c>
    </row>
    <row r="325" spans="2:51" s="15" customFormat="1" ht="11.25">
      <c r="B325" s="221"/>
      <c r="C325" s="222"/>
      <c r="D325" s="201" t="s">
        <v>148</v>
      </c>
      <c r="E325" s="223" t="s">
        <v>21</v>
      </c>
      <c r="F325" s="224" t="s">
        <v>171</v>
      </c>
      <c r="G325" s="222"/>
      <c r="H325" s="225">
        <v>133.494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148</v>
      </c>
      <c r="AU325" s="231" t="s">
        <v>86</v>
      </c>
      <c r="AV325" s="15" t="s">
        <v>144</v>
      </c>
      <c r="AW325" s="15" t="s">
        <v>34</v>
      </c>
      <c r="AX325" s="15" t="s">
        <v>80</v>
      </c>
      <c r="AY325" s="231" t="s">
        <v>136</v>
      </c>
    </row>
    <row r="326" spans="1:65" s="2" customFormat="1" ht="24" customHeight="1">
      <c r="A326" s="37"/>
      <c r="B326" s="38"/>
      <c r="C326" s="181" t="s">
        <v>448</v>
      </c>
      <c r="D326" s="181" t="s">
        <v>139</v>
      </c>
      <c r="E326" s="182" t="s">
        <v>449</v>
      </c>
      <c r="F326" s="183" t="s">
        <v>450</v>
      </c>
      <c r="G326" s="184" t="s">
        <v>321</v>
      </c>
      <c r="H326" s="185">
        <v>7.026</v>
      </c>
      <c r="I326" s="186"/>
      <c r="J326" s="187">
        <f>ROUND(I326*H326,2)</f>
        <v>0</v>
      </c>
      <c r="K326" s="183" t="s">
        <v>143</v>
      </c>
      <c r="L326" s="42"/>
      <c r="M326" s="188" t="s">
        <v>21</v>
      </c>
      <c r="N326" s="189" t="s">
        <v>45</v>
      </c>
      <c r="O326" s="67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2" t="s">
        <v>262</v>
      </c>
      <c r="AT326" s="192" t="s">
        <v>139</v>
      </c>
      <c r="AU326" s="192" t="s">
        <v>86</v>
      </c>
      <c r="AY326" s="20" t="s">
        <v>136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20" t="s">
        <v>86</v>
      </c>
      <c r="BK326" s="193">
        <f>ROUND(I326*H326,2)</f>
        <v>0</v>
      </c>
      <c r="BL326" s="20" t="s">
        <v>262</v>
      </c>
      <c r="BM326" s="192" t="s">
        <v>451</v>
      </c>
    </row>
    <row r="327" spans="1:47" s="2" customFormat="1" ht="11.25">
      <c r="A327" s="37"/>
      <c r="B327" s="38"/>
      <c r="C327" s="39"/>
      <c r="D327" s="194" t="s">
        <v>146</v>
      </c>
      <c r="E327" s="39"/>
      <c r="F327" s="195" t="s">
        <v>452</v>
      </c>
      <c r="G327" s="39"/>
      <c r="H327" s="39"/>
      <c r="I327" s="196"/>
      <c r="J327" s="39"/>
      <c r="K327" s="39"/>
      <c r="L327" s="42"/>
      <c r="M327" s="197"/>
      <c r="N327" s="198"/>
      <c r="O327" s="67"/>
      <c r="P327" s="67"/>
      <c r="Q327" s="67"/>
      <c r="R327" s="67"/>
      <c r="S327" s="67"/>
      <c r="T327" s="68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20" t="s">
        <v>146</v>
      </c>
      <c r="AU327" s="20" t="s">
        <v>86</v>
      </c>
    </row>
    <row r="328" spans="2:51" s="14" customFormat="1" ht="11.25">
      <c r="B328" s="210"/>
      <c r="C328" s="211"/>
      <c r="D328" s="201" t="s">
        <v>148</v>
      </c>
      <c r="E328" s="212" t="s">
        <v>21</v>
      </c>
      <c r="F328" s="213" t="s">
        <v>442</v>
      </c>
      <c r="G328" s="211"/>
      <c r="H328" s="214">
        <v>7.026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148</v>
      </c>
      <c r="AU328" s="220" t="s">
        <v>86</v>
      </c>
      <c r="AV328" s="14" t="s">
        <v>86</v>
      </c>
      <c r="AW328" s="14" t="s">
        <v>34</v>
      </c>
      <c r="AX328" s="14" t="s">
        <v>80</v>
      </c>
      <c r="AY328" s="220" t="s">
        <v>136</v>
      </c>
    </row>
    <row r="329" spans="1:65" s="2" customFormat="1" ht="24" customHeight="1">
      <c r="A329" s="37"/>
      <c r="B329" s="38"/>
      <c r="C329" s="181" t="s">
        <v>453</v>
      </c>
      <c r="D329" s="181" t="s">
        <v>139</v>
      </c>
      <c r="E329" s="182" t="s">
        <v>454</v>
      </c>
      <c r="F329" s="183" t="s">
        <v>455</v>
      </c>
      <c r="G329" s="184" t="s">
        <v>142</v>
      </c>
      <c r="H329" s="185">
        <v>57.21</v>
      </c>
      <c r="I329" s="186"/>
      <c r="J329" s="187">
        <f>ROUND(I329*H329,2)</f>
        <v>0</v>
      </c>
      <c r="K329" s="183" t="s">
        <v>143</v>
      </c>
      <c r="L329" s="42"/>
      <c r="M329" s="188" t="s">
        <v>21</v>
      </c>
      <c r="N329" s="189" t="s">
        <v>45</v>
      </c>
      <c r="O329" s="67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2" t="s">
        <v>262</v>
      </c>
      <c r="AT329" s="192" t="s">
        <v>139</v>
      </c>
      <c r="AU329" s="192" t="s">
        <v>86</v>
      </c>
      <c r="AY329" s="20" t="s">
        <v>136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0" t="s">
        <v>86</v>
      </c>
      <c r="BK329" s="193">
        <f>ROUND(I329*H329,2)</f>
        <v>0</v>
      </c>
      <c r="BL329" s="20" t="s">
        <v>262</v>
      </c>
      <c r="BM329" s="192" t="s">
        <v>456</v>
      </c>
    </row>
    <row r="330" spans="1:47" s="2" customFormat="1" ht="11.25">
      <c r="A330" s="37"/>
      <c r="B330" s="38"/>
      <c r="C330" s="39"/>
      <c r="D330" s="194" t="s">
        <v>146</v>
      </c>
      <c r="E330" s="39"/>
      <c r="F330" s="195" t="s">
        <v>457</v>
      </c>
      <c r="G330" s="39"/>
      <c r="H330" s="39"/>
      <c r="I330" s="196"/>
      <c r="J330" s="39"/>
      <c r="K330" s="39"/>
      <c r="L330" s="42"/>
      <c r="M330" s="197"/>
      <c r="N330" s="198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146</v>
      </c>
      <c r="AU330" s="20" t="s">
        <v>86</v>
      </c>
    </row>
    <row r="331" spans="2:51" s="13" customFormat="1" ht="11.25">
      <c r="B331" s="199"/>
      <c r="C331" s="200"/>
      <c r="D331" s="201" t="s">
        <v>148</v>
      </c>
      <c r="E331" s="202" t="s">
        <v>21</v>
      </c>
      <c r="F331" s="203" t="s">
        <v>458</v>
      </c>
      <c r="G331" s="200"/>
      <c r="H331" s="202" t="s">
        <v>21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148</v>
      </c>
      <c r="AU331" s="209" t="s">
        <v>86</v>
      </c>
      <c r="AV331" s="13" t="s">
        <v>80</v>
      </c>
      <c r="AW331" s="13" t="s">
        <v>34</v>
      </c>
      <c r="AX331" s="13" t="s">
        <v>73</v>
      </c>
      <c r="AY331" s="209" t="s">
        <v>136</v>
      </c>
    </row>
    <row r="332" spans="2:51" s="13" customFormat="1" ht="11.25">
      <c r="B332" s="199"/>
      <c r="C332" s="200"/>
      <c r="D332" s="201" t="s">
        <v>148</v>
      </c>
      <c r="E332" s="202" t="s">
        <v>21</v>
      </c>
      <c r="F332" s="203" t="s">
        <v>459</v>
      </c>
      <c r="G332" s="200"/>
      <c r="H332" s="202" t="s">
        <v>21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148</v>
      </c>
      <c r="AU332" s="209" t="s">
        <v>86</v>
      </c>
      <c r="AV332" s="13" t="s">
        <v>80</v>
      </c>
      <c r="AW332" s="13" t="s">
        <v>34</v>
      </c>
      <c r="AX332" s="13" t="s">
        <v>73</v>
      </c>
      <c r="AY332" s="209" t="s">
        <v>136</v>
      </c>
    </row>
    <row r="333" spans="2:51" s="13" customFormat="1" ht="11.25">
      <c r="B333" s="199"/>
      <c r="C333" s="200"/>
      <c r="D333" s="201" t="s">
        <v>148</v>
      </c>
      <c r="E333" s="202" t="s">
        <v>21</v>
      </c>
      <c r="F333" s="203" t="s">
        <v>460</v>
      </c>
      <c r="G333" s="200"/>
      <c r="H333" s="202" t="s">
        <v>21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148</v>
      </c>
      <c r="AU333" s="209" t="s">
        <v>86</v>
      </c>
      <c r="AV333" s="13" t="s">
        <v>80</v>
      </c>
      <c r="AW333" s="13" t="s">
        <v>34</v>
      </c>
      <c r="AX333" s="13" t="s">
        <v>73</v>
      </c>
      <c r="AY333" s="209" t="s">
        <v>136</v>
      </c>
    </row>
    <row r="334" spans="2:51" s="14" customFormat="1" ht="11.25">
      <c r="B334" s="210"/>
      <c r="C334" s="211"/>
      <c r="D334" s="201" t="s">
        <v>148</v>
      </c>
      <c r="E334" s="212" t="s">
        <v>21</v>
      </c>
      <c r="F334" s="213" t="s">
        <v>461</v>
      </c>
      <c r="G334" s="211"/>
      <c r="H334" s="214">
        <v>57.21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148</v>
      </c>
      <c r="AU334" s="220" t="s">
        <v>86</v>
      </c>
      <c r="AV334" s="14" t="s">
        <v>86</v>
      </c>
      <c r="AW334" s="14" t="s">
        <v>34</v>
      </c>
      <c r="AX334" s="14" t="s">
        <v>80</v>
      </c>
      <c r="AY334" s="220" t="s">
        <v>136</v>
      </c>
    </row>
    <row r="335" spans="1:65" s="2" customFormat="1" ht="16.5" customHeight="1">
      <c r="A335" s="37"/>
      <c r="B335" s="38"/>
      <c r="C335" s="232" t="s">
        <v>462</v>
      </c>
      <c r="D335" s="232" t="s">
        <v>385</v>
      </c>
      <c r="E335" s="233" t="s">
        <v>463</v>
      </c>
      <c r="F335" s="234" t="s">
        <v>464</v>
      </c>
      <c r="G335" s="235" t="s">
        <v>299</v>
      </c>
      <c r="H335" s="236">
        <v>1.573</v>
      </c>
      <c r="I335" s="237"/>
      <c r="J335" s="238">
        <f>ROUND(I335*H335,2)</f>
        <v>0</v>
      </c>
      <c r="K335" s="234" t="s">
        <v>143</v>
      </c>
      <c r="L335" s="239"/>
      <c r="M335" s="240" t="s">
        <v>21</v>
      </c>
      <c r="N335" s="241" t="s">
        <v>45</v>
      </c>
      <c r="O335" s="67"/>
      <c r="P335" s="190">
        <f>O335*H335</f>
        <v>0</v>
      </c>
      <c r="Q335" s="190">
        <v>0.55</v>
      </c>
      <c r="R335" s="190">
        <f>Q335*H335</f>
        <v>0.8651500000000001</v>
      </c>
      <c r="S335" s="190">
        <v>0</v>
      </c>
      <c r="T335" s="191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2" t="s">
        <v>370</v>
      </c>
      <c r="AT335" s="192" t="s">
        <v>385</v>
      </c>
      <c r="AU335" s="192" t="s">
        <v>86</v>
      </c>
      <c r="AY335" s="20" t="s">
        <v>136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20" t="s">
        <v>86</v>
      </c>
      <c r="BK335" s="193">
        <f>ROUND(I335*H335,2)</f>
        <v>0</v>
      </c>
      <c r="BL335" s="20" t="s">
        <v>262</v>
      </c>
      <c r="BM335" s="192" t="s">
        <v>465</v>
      </c>
    </row>
    <row r="336" spans="2:51" s="14" customFormat="1" ht="11.25">
      <c r="B336" s="210"/>
      <c r="C336" s="211"/>
      <c r="D336" s="201" t="s">
        <v>148</v>
      </c>
      <c r="E336" s="212" t="s">
        <v>21</v>
      </c>
      <c r="F336" s="213" t="s">
        <v>466</v>
      </c>
      <c r="G336" s="211"/>
      <c r="H336" s="214">
        <v>1.43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148</v>
      </c>
      <c r="AU336" s="220" t="s">
        <v>86</v>
      </c>
      <c r="AV336" s="14" t="s">
        <v>86</v>
      </c>
      <c r="AW336" s="14" t="s">
        <v>34</v>
      </c>
      <c r="AX336" s="14" t="s">
        <v>73</v>
      </c>
      <c r="AY336" s="220" t="s">
        <v>136</v>
      </c>
    </row>
    <row r="337" spans="2:51" s="14" customFormat="1" ht="11.25">
      <c r="B337" s="210"/>
      <c r="C337" s="211"/>
      <c r="D337" s="201" t="s">
        <v>148</v>
      </c>
      <c r="E337" s="212" t="s">
        <v>21</v>
      </c>
      <c r="F337" s="213" t="s">
        <v>467</v>
      </c>
      <c r="G337" s="211"/>
      <c r="H337" s="214">
        <v>1.573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148</v>
      </c>
      <c r="AU337" s="220" t="s">
        <v>86</v>
      </c>
      <c r="AV337" s="14" t="s">
        <v>86</v>
      </c>
      <c r="AW337" s="14" t="s">
        <v>34</v>
      </c>
      <c r="AX337" s="14" t="s">
        <v>80</v>
      </c>
      <c r="AY337" s="220" t="s">
        <v>136</v>
      </c>
    </row>
    <row r="338" spans="1:65" s="2" customFormat="1" ht="16.5" customHeight="1">
      <c r="A338" s="37"/>
      <c r="B338" s="38"/>
      <c r="C338" s="181" t="s">
        <v>468</v>
      </c>
      <c r="D338" s="181" t="s">
        <v>139</v>
      </c>
      <c r="E338" s="182" t="s">
        <v>469</v>
      </c>
      <c r="F338" s="183" t="s">
        <v>470</v>
      </c>
      <c r="G338" s="184" t="s">
        <v>142</v>
      </c>
      <c r="H338" s="185">
        <v>358.5</v>
      </c>
      <c r="I338" s="186"/>
      <c r="J338" s="187">
        <f>ROUND(I338*H338,2)</f>
        <v>0</v>
      </c>
      <c r="K338" s="183" t="s">
        <v>143</v>
      </c>
      <c r="L338" s="42"/>
      <c r="M338" s="188" t="s">
        <v>21</v>
      </c>
      <c r="N338" s="189" t="s">
        <v>45</v>
      </c>
      <c r="O338" s="67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2" t="s">
        <v>262</v>
      </c>
      <c r="AT338" s="192" t="s">
        <v>139</v>
      </c>
      <c r="AU338" s="192" t="s">
        <v>86</v>
      </c>
      <c r="AY338" s="20" t="s">
        <v>136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20" t="s">
        <v>86</v>
      </c>
      <c r="BK338" s="193">
        <f>ROUND(I338*H338,2)</f>
        <v>0</v>
      </c>
      <c r="BL338" s="20" t="s">
        <v>262</v>
      </c>
      <c r="BM338" s="192" t="s">
        <v>471</v>
      </c>
    </row>
    <row r="339" spans="1:47" s="2" customFormat="1" ht="11.25">
      <c r="A339" s="37"/>
      <c r="B339" s="38"/>
      <c r="C339" s="39"/>
      <c r="D339" s="194" t="s">
        <v>146</v>
      </c>
      <c r="E339" s="39"/>
      <c r="F339" s="195" t="s">
        <v>472</v>
      </c>
      <c r="G339" s="39"/>
      <c r="H339" s="39"/>
      <c r="I339" s="196"/>
      <c r="J339" s="39"/>
      <c r="K339" s="39"/>
      <c r="L339" s="42"/>
      <c r="M339" s="197"/>
      <c r="N339" s="198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20" t="s">
        <v>146</v>
      </c>
      <c r="AU339" s="20" t="s">
        <v>86</v>
      </c>
    </row>
    <row r="340" spans="2:51" s="13" customFormat="1" ht="11.25">
      <c r="B340" s="199"/>
      <c r="C340" s="200"/>
      <c r="D340" s="201" t="s">
        <v>148</v>
      </c>
      <c r="E340" s="202" t="s">
        <v>21</v>
      </c>
      <c r="F340" s="203" t="s">
        <v>473</v>
      </c>
      <c r="G340" s="200"/>
      <c r="H340" s="202" t="s">
        <v>21</v>
      </c>
      <c r="I340" s="204"/>
      <c r="J340" s="200"/>
      <c r="K340" s="200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148</v>
      </c>
      <c r="AU340" s="209" t="s">
        <v>86</v>
      </c>
      <c r="AV340" s="13" t="s">
        <v>80</v>
      </c>
      <c r="AW340" s="13" t="s">
        <v>34</v>
      </c>
      <c r="AX340" s="13" t="s">
        <v>73</v>
      </c>
      <c r="AY340" s="209" t="s">
        <v>136</v>
      </c>
    </row>
    <row r="341" spans="2:51" s="13" customFormat="1" ht="11.25">
      <c r="B341" s="199"/>
      <c r="C341" s="200"/>
      <c r="D341" s="201" t="s">
        <v>148</v>
      </c>
      <c r="E341" s="202" t="s">
        <v>21</v>
      </c>
      <c r="F341" s="203" t="s">
        <v>459</v>
      </c>
      <c r="G341" s="200"/>
      <c r="H341" s="202" t="s">
        <v>21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148</v>
      </c>
      <c r="AU341" s="209" t="s">
        <v>86</v>
      </c>
      <c r="AV341" s="13" t="s">
        <v>80</v>
      </c>
      <c r="AW341" s="13" t="s">
        <v>34</v>
      </c>
      <c r="AX341" s="13" t="s">
        <v>73</v>
      </c>
      <c r="AY341" s="209" t="s">
        <v>136</v>
      </c>
    </row>
    <row r="342" spans="2:51" s="13" customFormat="1" ht="11.25">
      <c r="B342" s="199"/>
      <c r="C342" s="200"/>
      <c r="D342" s="201" t="s">
        <v>148</v>
      </c>
      <c r="E342" s="202" t="s">
        <v>21</v>
      </c>
      <c r="F342" s="203" t="s">
        <v>474</v>
      </c>
      <c r="G342" s="200"/>
      <c r="H342" s="202" t="s">
        <v>21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148</v>
      </c>
      <c r="AU342" s="209" t="s">
        <v>86</v>
      </c>
      <c r="AV342" s="13" t="s">
        <v>80</v>
      </c>
      <c r="AW342" s="13" t="s">
        <v>34</v>
      </c>
      <c r="AX342" s="13" t="s">
        <v>73</v>
      </c>
      <c r="AY342" s="209" t="s">
        <v>136</v>
      </c>
    </row>
    <row r="343" spans="2:51" s="14" customFormat="1" ht="11.25">
      <c r="B343" s="210"/>
      <c r="C343" s="211"/>
      <c r="D343" s="201" t="s">
        <v>148</v>
      </c>
      <c r="E343" s="212" t="s">
        <v>21</v>
      </c>
      <c r="F343" s="213" t="s">
        <v>475</v>
      </c>
      <c r="G343" s="211"/>
      <c r="H343" s="214">
        <v>358.5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148</v>
      </c>
      <c r="AU343" s="220" t="s">
        <v>86</v>
      </c>
      <c r="AV343" s="14" t="s">
        <v>86</v>
      </c>
      <c r="AW343" s="14" t="s">
        <v>34</v>
      </c>
      <c r="AX343" s="14" t="s">
        <v>80</v>
      </c>
      <c r="AY343" s="220" t="s">
        <v>136</v>
      </c>
    </row>
    <row r="344" spans="1:65" s="2" customFormat="1" ht="16.5" customHeight="1">
      <c r="A344" s="37"/>
      <c r="B344" s="38"/>
      <c r="C344" s="232" t="s">
        <v>476</v>
      </c>
      <c r="D344" s="232" t="s">
        <v>385</v>
      </c>
      <c r="E344" s="233" t="s">
        <v>477</v>
      </c>
      <c r="F344" s="234" t="s">
        <v>478</v>
      </c>
      <c r="G344" s="235" t="s">
        <v>299</v>
      </c>
      <c r="H344" s="236">
        <v>6.247</v>
      </c>
      <c r="I344" s="237"/>
      <c r="J344" s="238">
        <f>ROUND(I344*H344,2)</f>
        <v>0</v>
      </c>
      <c r="K344" s="234" t="s">
        <v>143</v>
      </c>
      <c r="L344" s="239"/>
      <c r="M344" s="240" t="s">
        <v>21</v>
      </c>
      <c r="N344" s="241" t="s">
        <v>45</v>
      </c>
      <c r="O344" s="67"/>
      <c r="P344" s="190">
        <f>O344*H344</f>
        <v>0</v>
      </c>
      <c r="Q344" s="190">
        <v>0.55</v>
      </c>
      <c r="R344" s="190">
        <f>Q344*H344</f>
        <v>3.4358500000000003</v>
      </c>
      <c r="S344" s="190">
        <v>0</v>
      </c>
      <c r="T344" s="19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2" t="s">
        <v>370</v>
      </c>
      <c r="AT344" s="192" t="s">
        <v>385</v>
      </c>
      <c r="AU344" s="192" t="s">
        <v>86</v>
      </c>
      <c r="AY344" s="20" t="s">
        <v>136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0" t="s">
        <v>86</v>
      </c>
      <c r="BK344" s="193">
        <f>ROUND(I344*H344,2)</f>
        <v>0</v>
      </c>
      <c r="BL344" s="20" t="s">
        <v>262</v>
      </c>
      <c r="BM344" s="192" t="s">
        <v>479</v>
      </c>
    </row>
    <row r="345" spans="2:51" s="14" customFormat="1" ht="11.25">
      <c r="B345" s="210"/>
      <c r="C345" s="211"/>
      <c r="D345" s="201" t="s">
        <v>148</v>
      </c>
      <c r="E345" s="212" t="s">
        <v>21</v>
      </c>
      <c r="F345" s="213" t="s">
        <v>480</v>
      </c>
      <c r="G345" s="211"/>
      <c r="H345" s="214">
        <v>5.679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148</v>
      </c>
      <c r="AU345" s="220" t="s">
        <v>86</v>
      </c>
      <c r="AV345" s="14" t="s">
        <v>86</v>
      </c>
      <c r="AW345" s="14" t="s">
        <v>34</v>
      </c>
      <c r="AX345" s="14" t="s">
        <v>73</v>
      </c>
      <c r="AY345" s="220" t="s">
        <v>136</v>
      </c>
    </row>
    <row r="346" spans="2:51" s="14" customFormat="1" ht="11.25">
      <c r="B346" s="210"/>
      <c r="C346" s="211"/>
      <c r="D346" s="201" t="s">
        <v>148</v>
      </c>
      <c r="E346" s="212" t="s">
        <v>21</v>
      </c>
      <c r="F346" s="213" t="s">
        <v>481</v>
      </c>
      <c r="G346" s="211"/>
      <c r="H346" s="214">
        <v>6.247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148</v>
      </c>
      <c r="AU346" s="220" t="s">
        <v>86</v>
      </c>
      <c r="AV346" s="14" t="s">
        <v>86</v>
      </c>
      <c r="AW346" s="14" t="s">
        <v>34</v>
      </c>
      <c r="AX346" s="14" t="s">
        <v>80</v>
      </c>
      <c r="AY346" s="220" t="s">
        <v>136</v>
      </c>
    </row>
    <row r="347" spans="1:65" s="2" customFormat="1" ht="16.5" customHeight="1">
      <c r="A347" s="37"/>
      <c r="B347" s="38"/>
      <c r="C347" s="181" t="s">
        <v>482</v>
      </c>
      <c r="D347" s="181" t="s">
        <v>139</v>
      </c>
      <c r="E347" s="182" t="s">
        <v>483</v>
      </c>
      <c r="F347" s="183" t="s">
        <v>484</v>
      </c>
      <c r="G347" s="184" t="s">
        <v>220</v>
      </c>
      <c r="H347" s="185">
        <v>420</v>
      </c>
      <c r="I347" s="186"/>
      <c r="J347" s="187">
        <f>ROUND(I347*H347,2)</f>
        <v>0</v>
      </c>
      <c r="K347" s="183" t="s">
        <v>143</v>
      </c>
      <c r="L347" s="42"/>
      <c r="M347" s="188" t="s">
        <v>21</v>
      </c>
      <c r="N347" s="189" t="s">
        <v>45</v>
      </c>
      <c r="O347" s="67"/>
      <c r="P347" s="190">
        <f>O347*H347</f>
        <v>0</v>
      </c>
      <c r="Q347" s="190">
        <v>2E-05</v>
      </c>
      <c r="R347" s="190">
        <f>Q347*H347</f>
        <v>0.008400000000000001</v>
      </c>
      <c r="S347" s="190">
        <v>0</v>
      </c>
      <c r="T347" s="191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2" t="s">
        <v>262</v>
      </c>
      <c r="AT347" s="192" t="s">
        <v>139</v>
      </c>
      <c r="AU347" s="192" t="s">
        <v>86</v>
      </c>
      <c r="AY347" s="20" t="s">
        <v>136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20" t="s">
        <v>86</v>
      </c>
      <c r="BK347" s="193">
        <f>ROUND(I347*H347,2)</f>
        <v>0</v>
      </c>
      <c r="BL347" s="20" t="s">
        <v>262</v>
      </c>
      <c r="BM347" s="192" t="s">
        <v>485</v>
      </c>
    </row>
    <row r="348" spans="1:47" s="2" customFormat="1" ht="11.25">
      <c r="A348" s="37"/>
      <c r="B348" s="38"/>
      <c r="C348" s="39"/>
      <c r="D348" s="194" t="s">
        <v>146</v>
      </c>
      <c r="E348" s="39"/>
      <c r="F348" s="195" t="s">
        <v>486</v>
      </c>
      <c r="G348" s="39"/>
      <c r="H348" s="39"/>
      <c r="I348" s="196"/>
      <c r="J348" s="39"/>
      <c r="K348" s="39"/>
      <c r="L348" s="42"/>
      <c r="M348" s="197"/>
      <c r="N348" s="198"/>
      <c r="O348" s="67"/>
      <c r="P348" s="67"/>
      <c r="Q348" s="67"/>
      <c r="R348" s="67"/>
      <c r="S348" s="67"/>
      <c r="T348" s="68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20" t="s">
        <v>146</v>
      </c>
      <c r="AU348" s="20" t="s">
        <v>86</v>
      </c>
    </row>
    <row r="349" spans="2:51" s="13" customFormat="1" ht="11.25">
      <c r="B349" s="199"/>
      <c r="C349" s="200"/>
      <c r="D349" s="201" t="s">
        <v>148</v>
      </c>
      <c r="E349" s="202" t="s">
        <v>21</v>
      </c>
      <c r="F349" s="203" t="s">
        <v>473</v>
      </c>
      <c r="G349" s="200"/>
      <c r="H349" s="202" t="s">
        <v>21</v>
      </c>
      <c r="I349" s="204"/>
      <c r="J349" s="200"/>
      <c r="K349" s="200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148</v>
      </c>
      <c r="AU349" s="209" t="s">
        <v>86</v>
      </c>
      <c r="AV349" s="13" t="s">
        <v>80</v>
      </c>
      <c r="AW349" s="13" t="s">
        <v>34</v>
      </c>
      <c r="AX349" s="13" t="s">
        <v>73</v>
      </c>
      <c r="AY349" s="209" t="s">
        <v>136</v>
      </c>
    </row>
    <row r="350" spans="2:51" s="13" customFormat="1" ht="11.25">
      <c r="B350" s="199"/>
      <c r="C350" s="200"/>
      <c r="D350" s="201" t="s">
        <v>148</v>
      </c>
      <c r="E350" s="202" t="s">
        <v>21</v>
      </c>
      <c r="F350" s="203" t="s">
        <v>487</v>
      </c>
      <c r="G350" s="200"/>
      <c r="H350" s="202" t="s">
        <v>21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148</v>
      </c>
      <c r="AU350" s="209" t="s">
        <v>86</v>
      </c>
      <c r="AV350" s="13" t="s">
        <v>80</v>
      </c>
      <c r="AW350" s="13" t="s">
        <v>34</v>
      </c>
      <c r="AX350" s="13" t="s">
        <v>73</v>
      </c>
      <c r="AY350" s="209" t="s">
        <v>136</v>
      </c>
    </row>
    <row r="351" spans="2:51" s="13" customFormat="1" ht="11.25">
      <c r="B351" s="199"/>
      <c r="C351" s="200"/>
      <c r="D351" s="201" t="s">
        <v>148</v>
      </c>
      <c r="E351" s="202" t="s">
        <v>21</v>
      </c>
      <c r="F351" s="203" t="s">
        <v>488</v>
      </c>
      <c r="G351" s="200"/>
      <c r="H351" s="202" t="s">
        <v>21</v>
      </c>
      <c r="I351" s="204"/>
      <c r="J351" s="200"/>
      <c r="K351" s="200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148</v>
      </c>
      <c r="AU351" s="209" t="s">
        <v>86</v>
      </c>
      <c r="AV351" s="13" t="s">
        <v>80</v>
      </c>
      <c r="AW351" s="13" t="s">
        <v>34</v>
      </c>
      <c r="AX351" s="13" t="s">
        <v>73</v>
      </c>
      <c r="AY351" s="209" t="s">
        <v>136</v>
      </c>
    </row>
    <row r="352" spans="2:51" s="14" customFormat="1" ht="11.25">
      <c r="B352" s="210"/>
      <c r="C352" s="211"/>
      <c r="D352" s="201" t="s">
        <v>148</v>
      </c>
      <c r="E352" s="212" t="s">
        <v>21</v>
      </c>
      <c r="F352" s="213" t="s">
        <v>489</v>
      </c>
      <c r="G352" s="211"/>
      <c r="H352" s="214">
        <v>172.2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148</v>
      </c>
      <c r="AU352" s="220" t="s">
        <v>86</v>
      </c>
      <c r="AV352" s="14" t="s">
        <v>86</v>
      </c>
      <c r="AW352" s="14" t="s">
        <v>34</v>
      </c>
      <c r="AX352" s="14" t="s">
        <v>73</v>
      </c>
      <c r="AY352" s="220" t="s">
        <v>136</v>
      </c>
    </row>
    <row r="353" spans="2:51" s="14" customFormat="1" ht="11.25">
      <c r="B353" s="210"/>
      <c r="C353" s="211"/>
      <c r="D353" s="201" t="s">
        <v>148</v>
      </c>
      <c r="E353" s="212" t="s">
        <v>21</v>
      </c>
      <c r="F353" s="213" t="s">
        <v>490</v>
      </c>
      <c r="G353" s="211"/>
      <c r="H353" s="214">
        <v>247.8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148</v>
      </c>
      <c r="AU353" s="220" t="s">
        <v>86</v>
      </c>
      <c r="AV353" s="14" t="s">
        <v>86</v>
      </c>
      <c r="AW353" s="14" t="s">
        <v>34</v>
      </c>
      <c r="AX353" s="14" t="s">
        <v>73</v>
      </c>
      <c r="AY353" s="220" t="s">
        <v>136</v>
      </c>
    </row>
    <row r="354" spans="2:51" s="15" customFormat="1" ht="11.25">
      <c r="B354" s="221"/>
      <c r="C354" s="222"/>
      <c r="D354" s="201" t="s">
        <v>148</v>
      </c>
      <c r="E354" s="223" t="s">
        <v>21</v>
      </c>
      <c r="F354" s="224" t="s">
        <v>171</v>
      </c>
      <c r="G354" s="222"/>
      <c r="H354" s="225">
        <v>420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148</v>
      </c>
      <c r="AU354" s="231" t="s">
        <v>86</v>
      </c>
      <c r="AV354" s="15" t="s">
        <v>144</v>
      </c>
      <c r="AW354" s="15" t="s">
        <v>34</v>
      </c>
      <c r="AX354" s="15" t="s">
        <v>80</v>
      </c>
      <c r="AY354" s="231" t="s">
        <v>136</v>
      </c>
    </row>
    <row r="355" spans="1:65" s="2" customFormat="1" ht="16.5" customHeight="1">
      <c r="A355" s="37"/>
      <c r="B355" s="38"/>
      <c r="C355" s="232" t="s">
        <v>491</v>
      </c>
      <c r="D355" s="232" t="s">
        <v>385</v>
      </c>
      <c r="E355" s="233" t="s">
        <v>477</v>
      </c>
      <c r="F355" s="234" t="s">
        <v>478</v>
      </c>
      <c r="G355" s="235" t="s">
        <v>299</v>
      </c>
      <c r="H355" s="236">
        <v>1.109</v>
      </c>
      <c r="I355" s="237"/>
      <c r="J355" s="238">
        <f>ROUND(I355*H355,2)</f>
        <v>0</v>
      </c>
      <c r="K355" s="234" t="s">
        <v>143</v>
      </c>
      <c r="L355" s="239"/>
      <c r="M355" s="240" t="s">
        <v>21</v>
      </c>
      <c r="N355" s="241" t="s">
        <v>45</v>
      </c>
      <c r="O355" s="67"/>
      <c r="P355" s="190">
        <f>O355*H355</f>
        <v>0</v>
      </c>
      <c r="Q355" s="190">
        <v>0.55</v>
      </c>
      <c r="R355" s="190">
        <f>Q355*H355</f>
        <v>0.60995</v>
      </c>
      <c r="S355" s="190">
        <v>0</v>
      </c>
      <c r="T355" s="19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2" t="s">
        <v>370</v>
      </c>
      <c r="AT355" s="192" t="s">
        <v>385</v>
      </c>
      <c r="AU355" s="192" t="s">
        <v>86</v>
      </c>
      <c r="AY355" s="20" t="s">
        <v>136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20" t="s">
        <v>86</v>
      </c>
      <c r="BK355" s="193">
        <f>ROUND(I355*H355,2)</f>
        <v>0</v>
      </c>
      <c r="BL355" s="20" t="s">
        <v>262</v>
      </c>
      <c r="BM355" s="192" t="s">
        <v>492</v>
      </c>
    </row>
    <row r="356" spans="2:51" s="14" customFormat="1" ht="11.25">
      <c r="B356" s="210"/>
      <c r="C356" s="211"/>
      <c r="D356" s="201" t="s">
        <v>148</v>
      </c>
      <c r="E356" s="212" t="s">
        <v>21</v>
      </c>
      <c r="F356" s="213" t="s">
        <v>493</v>
      </c>
      <c r="G356" s="211"/>
      <c r="H356" s="214">
        <v>1.008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148</v>
      </c>
      <c r="AU356" s="220" t="s">
        <v>86</v>
      </c>
      <c r="AV356" s="14" t="s">
        <v>86</v>
      </c>
      <c r="AW356" s="14" t="s">
        <v>34</v>
      </c>
      <c r="AX356" s="14" t="s">
        <v>73</v>
      </c>
      <c r="AY356" s="220" t="s">
        <v>136</v>
      </c>
    </row>
    <row r="357" spans="2:51" s="14" customFormat="1" ht="11.25">
      <c r="B357" s="210"/>
      <c r="C357" s="211"/>
      <c r="D357" s="201" t="s">
        <v>148</v>
      </c>
      <c r="E357" s="212" t="s">
        <v>21</v>
      </c>
      <c r="F357" s="213" t="s">
        <v>494</v>
      </c>
      <c r="G357" s="211"/>
      <c r="H357" s="214">
        <v>1.109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148</v>
      </c>
      <c r="AU357" s="220" t="s">
        <v>86</v>
      </c>
      <c r="AV357" s="14" t="s">
        <v>86</v>
      </c>
      <c r="AW357" s="14" t="s">
        <v>34</v>
      </c>
      <c r="AX357" s="14" t="s">
        <v>80</v>
      </c>
      <c r="AY357" s="220" t="s">
        <v>136</v>
      </c>
    </row>
    <row r="358" spans="1:65" s="2" customFormat="1" ht="24" customHeight="1">
      <c r="A358" s="37"/>
      <c r="B358" s="38"/>
      <c r="C358" s="181" t="s">
        <v>495</v>
      </c>
      <c r="D358" s="181" t="s">
        <v>139</v>
      </c>
      <c r="E358" s="182" t="s">
        <v>454</v>
      </c>
      <c r="F358" s="183" t="s">
        <v>455</v>
      </c>
      <c r="G358" s="184" t="s">
        <v>142</v>
      </c>
      <c r="H358" s="185">
        <v>14.164</v>
      </c>
      <c r="I358" s="186"/>
      <c r="J358" s="187">
        <f>ROUND(I358*H358,2)</f>
        <v>0</v>
      </c>
      <c r="K358" s="183" t="s">
        <v>143</v>
      </c>
      <c r="L358" s="42"/>
      <c r="M358" s="188" t="s">
        <v>21</v>
      </c>
      <c r="N358" s="189" t="s">
        <v>45</v>
      </c>
      <c r="O358" s="67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2" t="s">
        <v>262</v>
      </c>
      <c r="AT358" s="192" t="s">
        <v>139</v>
      </c>
      <c r="AU358" s="192" t="s">
        <v>86</v>
      </c>
      <c r="AY358" s="20" t="s">
        <v>136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0" t="s">
        <v>86</v>
      </c>
      <c r="BK358" s="193">
        <f>ROUND(I358*H358,2)</f>
        <v>0</v>
      </c>
      <c r="BL358" s="20" t="s">
        <v>262</v>
      </c>
      <c r="BM358" s="192" t="s">
        <v>496</v>
      </c>
    </row>
    <row r="359" spans="1:47" s="2" customFormat="1" ht="11.25">
      <c r="A359" s="37"/>
      <c r="B359" s="38"/>
      <c r="C359" s="39"/>
      <c r="D359" s="194" t="s">
        <v>146</v>
      </c>
      <c r="E359" s="39"/>
      <c r="F359" s="195" t="s">
        <v>457</v>
      </c>
      <c r="G359" s="39"/>
      <c r="H359" s="39"/>
      <c r="I359" s="196"/>
      <c r="J359" s="39"/>
      <c r="K359" s="39"/>
      <c r="L359" s="42"/>
      <c r="M359" s="197"/>
      <c r="N359" s="198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20" t="s">
        <v>146</v>
      </c>
      <c r="AU359" s="20" t="s">
        <v>86</v>
      </c>
    </row>
    <row r="360" spans="2:51" s="13" customFormat="1" ht="11.25">
      <c r="B360" s="199"/>
      <c r="C360" s="200"/>
      <c r="D360" s="201" t="s">
        <v>148</v>
      </c>
      <c r="E360" s="202" t="s">
        <v>21</v>
      </c>
      <c r="F360" s="203" t="s">
        <v>497</v>
      </c>
      <c r="G360" s="200"/>
      <c r="H360" s="202" t="s">
        <v>21</v>
      </c>
      <c r="I360" s="204"/>
      <c r="J360" s="200"/>
      <c r="K360" s="200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148</v>
      </c>
      <c r="AU360" s="209" t="s">
        <v>86</v>
      </c>
      <c r="AV360" s="13" t="s">
        <v>80</v>
      </c>
      <c r="AW360" s="13" t="s">
        <v>34</v>
      </c>
      <c r="AX360" s="13" t="s">
        <v>73</v>
      </c>
      <c r="AY360" s="209" t="s">
        <v>136</v>
      </c>
    </row>
    <row r="361" spans="2:51" s="13" customFormat="1" ht="11.25">
      <c r="B361" s="199"/>
      <c r="C361" s="200"/>
      <c r="D361" s="201" t="s">
        <v>148</v>
      </c>
      <c r="E361" s="202" t="s">
        <v>21</v>
      </c>
      <c r="F361" s="203" t="s">
        <v>498</v>
      </c>
      <c r="G361" s="200"/>
      <c r="H361" s="202" t="s">
        <v>21</v>
      </c>
      <c r="I361" s="204"/>
      <c r="J361" s="200"/>
      <c r="K361" s="200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148</v>
      </c>
      <c r="AU361" s="209" t="s">
        <v>86</v>
      </c>
      <c r="AV361" s="13" t="s">
        <v>80</v>
      </c>
      <c r="AW361" s="13" t="s">
        <v>34</v>
      </c>
      <c r="AX361" s="13" t="s">
        <v>73</v>
      </c>
      <c r="AY361" s="209" t="s">
        <v>136</v>
      </c>
    </row>
    <row r="362" spans="2:51" s="13" customFormat="1" ht="11.25">
      <c r="B362" s="199"/>
      <c r="C362" s="200"/>
      <c r="D362" s="201" t="s">
        <v>148</v>
      </c>
      <c r="E362" s="202" t="s">
        <v>21</v>
      </c>
      <c r="F362" s="203" t="s">
        <v>499</v>
      </c>
      <c r="G362" s="200"/>
      <c r="H362" s="202" t="s">
        <v>21</v>
      </c>
      <c r="I362" s="204"/>
      <c r="J362" s="200"/>
      <c r="K362" s="200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148</v>
      </c>
      <c r="AU362" s="209" t="s">
        <v>86</v>
      </c>
      <c r="AV362" s="13" t="s">
        <v>80</v>
      </c>
      <c r="AW362" s="13" t="s">
        <v>34</v>
      </c>
      <c r="AX362" s="13" t="s">
        <v>73</v>
      </c>
      <c r="AY362" s="209" t="s">
        <v>136</v>
      </c>
    </row>
    <row r="363" spans="2:51" s="14" customFormat="1" ht="11.25">
      <c r="B363" s="210"/>
      <c r="C363" s="211"/>
      <c r="D363" s="201" t="s">
        <v>148</v>
      </c>
      <c r="E363" s="212" t="s">
        <v>21</v>
      </c>
      <c r="F363" s="213" t="s">
        <v>500</v>
      </c>
      <c r="G363" s="211"/>
      <c r="H363" s="214">
        <v>4.284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148</v>
      </c>
      <c r="AU363" s="220" t="s">
        <v>86</v>
      </c>
      <c r="AV363" s="14" t="s">
        <v>86</v>
      </c>
      <c r="AW363" s="14" t="s">
        <v>34</v>
      </c>
      <c r="AX363" s="14" t="s">
        <v>73</v>
      </c>
      <c r="AY363" s="220" t="s">
        <v>136</v>
      </c>
    </row>
    <row r="364" spans="2:51" s="13" customFormat="1" ht="11.25">
      <c r="B364" s="199"/>
      <c r="C364" s="200"/>
      <c r="D364" s="201" t="s">
        <v>148</v>
      </c>
      <c r="E364" s="202" t="s">
        <v>21</v>
      </c>
      <c r="F364" s="203" t="s">
        <v>501</v>
      </c>
      <c r="G364" s="200"/>
      <c r="H364" s="202" t="s">
        <v>21</v>
      </c>
      <c r="I364" s="204"/>
      <c r="J364" s="200"/>
      <c r="K364" s="200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148</v>
      </c>
      <c r="AU364" s="209" t="s">
        <v>86</v>
      </c>
      <c r="AV364" s="13" t="s">
        <v>80</v>
      </c>
      <c r="AW364" s="13" t="s">
        <v>34</v>
      </c>
      <c r="AX364" s="13" t="s">
        <v>73</v>
      </c>
      <c r="AY364" s="209" t="s">
        <v>136</v>
      </c>
    </row>
    <row r="365" spans="2:51" s="14" customFormat="1" ht="11.25">
      <c r="B365" s="210"/>
      <c r="C365" s="211"/>
      <c r="D365" s="201" t="s">
        <v>148</v>
      </c>
      <c r="E365" s="212" t="s">
        <v>21</v>
      </c>
      <c r="F365" s="213" t="s">
        <v>502</v>
      </c>
      <c r="G365" s="211"/>
      <c r="H365" s="214">
        <v>9.88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148</v>
      </c>
      <c r="AU365" s="220" t="s">
        <v>86</v>
      </c>
      <c r="AV365" s="14" t="s">
        <v>86</v>
      </c>
      <c r="AW365" s="14" t="s">
        <v>34</v>
      </c>
      <c r="AX365" s="14" t="s">
        <v>73</v>
      </c>
      <c r="AY365" s="220" t="s">
        <v>136</v>
      </c>
    </row>
    <row r="366" spans="2:51" s="15" customFormat="1" ht="11.25">
      <c r="B366" s="221"/>
      <c r="C366" s="222"/>
      <c r="D366" s="201" t="s">
        <v>148</v>
      </c>
      <c r="E366" s="223" t="s">
        <v>21</v>
      </c>
      <c r="F366" s="224" t="s">
        <v>171</v>
      </c>
      <c r="G366" s="222"/>
      <c r="H366" s="225">
        <v>14.164000000000001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148</v>
      </c>
      <c r="AU366" s="231" t="s">
        <v>86</v>
      </c>
      <c r="AV366" s="15" t="s">
        <v>144</v>
      </c>
      <c r="AW366" s="15" t="s">
        <v>34</v>
      </c>
      <c r="AX366" s="15" t="s">
        <v>80</v>
      </c>
      <c r="AY366" s="231" t="s">
        <v>136</v>
      </c>
    </row>
    <row r="367" spans="1:65" s="2" customFormat="1" ht="16.5" customHeight="1">
      <c r="A367" s="37"/>
      <c r="B367" s="38"/>
      <c r="C367" s="232" t="s">
        <v>503</v>
      </c>
      <c r="D367" s="232" t="s">
        <v>385</v>
      </c>
      <c r="E367" s="233" t="s">
        <v>463</v>
      </c>
      <c r="F367" s="234" t="s">
        <v>464</v>
      </c>
      <c r="G367" s="235" t="s">
        <v>299</v>
      </c>
      <c r="H367" s="236">
        <v>0.407</v>
      </c>
      <c r="I367" s="237"/>
      <c r="J367" s="238">
        <f>ROUND(I367*H367,2)</f>
        <v>0</v>
      </c>
      <c r="K367" s="234" t="s">
        <v>143</v>
      </c>
      <c r="L367" s="239"/>
      <c r="M367" s="240" t="s">
        <v>21</v>
      </c>
      <c r="N367" s="241" t="s">
        <v>45</v>
      </c>
      <c r="O367" s="67"/>
      <c r="P367" s="190">
        <f>O367*H367</f>
        <v>0</v>
      </c>
      <c r="Q367" s="190">
        <v>0.55</v>
      </c>
      <c r="R367" s="190">
        <f>Q367*H367</f>
        <v>0.22385</v>
      </c>
      <c r="S367" s="190">
        <v>0</v>
      </c>
      <c r="T367" s="191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2" t="s">
        <v>370</v>
      </c>
      <c r="AT367" s="192" t="s">
        <v>385</v>
      </c>
      <c r="AU367" s="192" t="s">
        <v>86</v>
      </c>
      <c r="AY367" s="20" t="s">
        <v>136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20" t="s">
        <v>86</v>
      </c>
      <c r="BK367" s="193">
        <f>ROUND(I367*H367,2)</f>
        <v>0</v>
      </c>
      <c r="BL367" s="20" t="s">
        <v>262</v>
      </c>
      <c r="BM367" s="192" t="s">
        <v>504</v>
      </c>
    </row>
    <row r="368" spans="2:51" s="14" customFormat="1" ht="11.25">
      <c r="B368" s="210"/>
      <c r="C368" s="211"/>
      <c r="D368" s="201" t="s">
        <v>148</v>
      </c>
      <c r="E368" s="212" t="s">
        <v>21</v>
      </c>
      <c r="F368" s="213" t="s">
        <v>505</v>
      </c>
      <c r="G368" s="211"/>
      <c r="H368" s="214">
        <v>0.354</v>
      </c>
      <c r="I368" s="215"/>
      <c r="J368" s="211"/>
      <c r="K368" s="211"/>
      <c r="L368" s="216"/>
      <c r="M368" s="217"/>
      <c r="N368" s="218"/>
      <c r="O368" s="218"/>
      <c r="P368" s="218"/>
      <c r="Q368" s="218"/>
      <c r="R368" s="218"/>
      <c r="S368" s="218"/>
      <c r="T368" s="219"/>
      <c r="AT368" s="220" t="s">
        <v>148</v>
      </c>
      <c r="AU368" s="220" t="s">
        <v>86</v>
      </c>
      <c r="AV368" s="14" t="s">
        <v>86</v>
      </c>
      <c r="AW368" s="14" t="s">
        <v>34</v>
      </c>
      <c r="AX368" s="14" t="s">
        <v>73</v>
      </c>
      <c r="AY368" s="220" t="s">
        <v>136</v>
      </c>
    </row>
    <row r="369" spans="2:51" s="14" customFormat="1" ht="11.25">
      <c r="B369" s="210"/>
      <c r="C369" s="211"/>
      <c r="D369" s="201" t="s">
        <v>148</v>
      </c>
      <c r="E369" s="212" t="s">
        <v>21</v>
      </c>
      <c r="F369" s="213" t="s">
        <v>506</v>
      </c>
      <c r="G369" s="211"/>
      <c r="H369" s="214">
        <v>0.407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148</v>
      </c>
      <c r="AU369" s="220" t="s">
        <v>86</v>
      </c>
      <c r="AV369" s="14" t="s">
        <v>86</v>
      </c>
      <c r="AW369" s="14" t="s">
        <v>34</v>
      </c>
      <c r="AX369" s="14" t="s">
        <v>80</v>
      </c>
      <c r="AY369" s="220" t="s">
        <v>136</v>
      </c>
    </row>
    <row r="370" spans="1:65" s="2" customFormat="1" ht="24" customHeight="1">
      <c r="A370" s="37"/>
      <c r="B370" s="38"/>
      <c r="C370" s="181" t="s">
        <v>507</v>
      </c>
      <c r="D370" s="181" t="s">
        <v>139</v>
      </c>
      <c r="E370" s="182" t="s">
        <v>508</v>
      </c>
      <c r="F370" s="183" t="s">
        <v>509</v>
      </c>
      <c r="G370" s="184" t="s">
        <v>142</v>
      </c>
      <c r="H370" s="185">
        <v>4.5</v>
      </c>
      <c r="I370" s="186"/>
      <c r="J370" s="187">
        <f>ROUND(I370*H370,2)</f>
        <v>0</v>
      </c>
      <c r="K370" s="183" t="s">
        <v>143</v>
      </c>
      <c r="L370" s="42"/>
      <c r="M370" s="188" t="s">
        <v>21</v>
      </c>
      <c r="N370" s="189" t="s">
        <v>45</v>
      </c>
      <c r="O370" s="67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2" t="s">
        <v>262</v>
      </c>
      <c r="AT370" s="192" t="s">
        <v>139</v>
      </c>
      <c r="AU370" s="192" t="s">
        <v>86</v>
      </c>
      <c r="AY370" s="20" t="s">
        <v>136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20" t="s">
        <v>86</v>
      </c>
      <c r="BK370" s="193">
        <f>ROUND(I370*H370,2)</f>
        <v>0</v>
      </c>
      <c r="BL370" s="20" t="s">
        <v>262</v>
      </c>
      <c r="BM370" s="192" t="s">
        <v>510</v>
      </c>
    </row>
    <row r="371" spans="1:47" s="2" customFormat="1" ht="11.25">
      <c r="A371" s="37"/>
      <c r="B371" s="38"/>
      <c r="C371" s="39"/>
      <c r="D371" s="194" t="s">
        <v>146</v>
      </c>
      <c r="E371" s="39"/>
      <c r="F371" s="195" t="s">
        <v>511</v>
      </c>
      <c r="G371" s="39"/>
      <c r="H371" s="39"/>
      <c r="I371" s="196"/>
      <c r="J371" s="39"/>
      <c r="K371" s="39"/>
      <c r="L371" s="42"/>
      <c r="M371" s="197"/>
      <c r="N371" s="198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20" t="s">
        <v>146</v>
      </c>
      <c r="AU371" s="20" t="s">
        <v>86</v>
      </c>
    </row>
    <row r="372" spans="2:51" s="13" customFormat="1" ht="11.25">
      <c r="B372" s="199"/>
      <c r="C372" s="200"/>
      <c r="D372" s="201" t="s">
        <v>148</v>
      </c>
      <c r="E372" s="202" t="s">
        <v>21</v>
      </c>
      <c r="F372" s="203" t="s">
        <v>512</v>
      </c>
      <c r="G372" s="200"/>
      <c r="H372" s="202" t="s">
        <v>21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148</v>
      </c>
      <c r="AU372" s="209" t="s">
        <v>86</v>
      </c>
      <c r="AV372" s="13" t="s">
        <v>80</v>
      </c>
      <c r="AW372" s="13" t="s">
        <v>34</v>
      </c>
      <c r="AX372" s="13" t="s">
        <v>73</v>
      </c>
      <c r="AY372" s="209" t="s">
        <v>136</v>
      </c>
    </row>
    <row r="373" spans="2:51" s="13" customFormat="1" ht="11.25">
      <c r="B373" s="199"/>
      <c r="C373" s="200"/>
      <c r="D373" s="201" t="s">
        <v>148</v>
      </c>
      <c r="E373" s="202" t="s">
        <v>21</v>
      </c>
      <c r="F373" s="203" t="s">
        <v>513</v>
      </c>
      <c r="G373" s="200"/>
      <c r="H373" s="202" t="s">
        <v>21</v>
      </c>
      <c r="I373" s="204"/>
      <c r="J373" s="200"/>
      <c r="K373" s="200"/>
      <c r="L373" s="205"/>
      <c r="M373" s="206"/>
      <c r="N373" s="207"/>
      <c r="O373" s="207"/>
      <c r="P373" s="207"/>
      <c r="Q373" s="207"/>
      <c r="R373" s="207"/>
      <c r="S373" s="207"/>
      <c r="T373" s="208"/>
      <c r="AT373" s="209" t="s">
        <v>148</v>
      </c>
      <c r="AU373" s="209" t="s">
        <v>86</v>
      </c>
      <c r="AV373" s="13" t="s">
        <v>80</v>
      </c>
      <c r="AW373" s="13" t="s">
        <v>34</v>
      </c>
      <c r="AX373" s="13" t="s">
        <v>73</v>
      </c>
      <c r="AY373" s="209" t="s">
        <v>136</v>
      </c>
    </row>
    <row r="374" spans="2:51" s="14" customFormat="1" ht="11.25">
      <c r="B374" s="210"/>
      <c r="C374" s="211"/>
      <c r="D374" s="201" t="s">
        <v>148</v>
      </c>
      <c r="E374" s="212" t="s">
        <v>21</v>
      </c>
      <c r="F374" s="213" t="s">
        <v>514</v>
      </c>
      <c r="G374" s="211"/>
      <c r="H374" s="214">
        <v>4.5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148</v>
      </c>
      <c r="AU374" s="220" t="s">
        <v>86</v>
      </c>
      <c r="AV374" s="14" t="s">
        <v>86</v>
      </c>
      <c r="AW374" s="14" t="s">
        <v>34</v>
      </c>
      <c r="AX374" s="14" t="s">
        <v>80</v>
      </c>
      <c r="AY374" s="220" t="s">
        <v>136</v>
      </c>
    </row>
    <row r="375" spans="1:65" s="2" customFormat="1" ht="16.5" customHeight="1">
      <c r="A375" s="37"/>
      <c r="B375" s="38"/>
      <c r="C375" s="232" t="s">
        <v>515</v>
      </c>
      <c r="D375" s="232" t="s">
        <v>385</v>
      </c>
      <c r="E375" s="233" t="s">
        <v>463</v>
      </c>
      <c r="F375" s="234" t="s">
        <v>464</v>
      </c>
      <c r="G375" s="235" t="s">
        <v>299</v>
      </c>
      <c r="H375" s="236">
        <v>0.124</v>
      </c>
      <c r="I375" s="237"/>
      <c r="J375" s="238">
        <f>ROUND(I375*H375,2)</f>
        <v>0</v>
      </c>
      <c r="K375" s="234" t="s">
        <v>143</v>
      </c>
      <c r="L375" s="239"/>
      <c r="M375" s="240" t="s">
        <v>21</v>
      </c>
      <c r="N375" s="241" t="s">
        <v>45</v>
      </c>
      <c r="O375" s="67"/>
      <c r="P375" s="190">
        <f>O375*H375</f>
        <v>0</v>
      </c>
      <c r="Q375" s="190">
        <v>0.55</v>
      </c>
      <c r="R375" s="190">
        <f>Q375*H375</f>
        <v>0.06820000000000001</v>
      </c>
      <c r="S375" s="190">
        <v>0</v>
      </c>
      <c r="T375" s="191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92" t="s">
        <v>370</v>
      </c>
      <c r="AT375" s="192" t="s">
        <v>385</v>
      </c>
      <c r="AU375" s="192" t="s">
        <v>86</v>
      </c>
      <c r="AY375" s="20" t="s">
        <v>136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20" t="s">
        <v>86</v>
      </c>
      <c r="BK375" s="193">
        <f>ROUND(I375*H375,2)</f>
        <v>0</v>
      </c>
      <c r="BL375" s="20" t="s">
        <v>262</v>
      </c>
      <c r="BM375" s="192" t="s">
        <v>516</v>
      </c>
    </row>
    <row r="376" spans="2:51" s="14" customFormat="1" ht="11.25">
      <c r="B376" s="210"/>
      <c r="C376" s="211"/>
      <c r="D376" s="201" t="s">
        <v>148</v>
      </c>
      <c r="E376" s="212" t="s">
        <v>21</v>
      </c>
      <c r="F376" s="213" t="s">
        <v>517</v>
      </c>
      <c r="G376" s="211"/>
      <c r="H376" s="214">
        <v>0.113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148</v>
      </c>
      <c r="AU376" s="220" t="s">
        <v>86</v>
      </c>
      <c r="AV376" s="14" t="s">
        <v>86</v>
      </c>
      <c r="AW376" s="14" t="s">
        <v>34</v>
      </c>
      <c r="AX376" s="14" t="s">
        <v>73</v>
      </c>
      <c r="AY376" s="220" t="s">
        <v>136</v>
      </c>
    </row>
    <row r="377" spans="2:51" s="14" customFormat="1" ht="11.25">
      <c r="B377" s="210"/>
      <c r="C377" s="211"/>
      <c r="D377" s="201" t="s">
        <v>148</v>
      </c>
      <c r="E377" s="212" t="s">
        <v>21</v>
      </c>
      <c r="F377" s="213" t="s">
        <v>518</v>
      </c>
      <c r="G377" s="211"/>
      <c r="H377" s="214">
        <v>0.124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148</v>
      </c>
      <c r="AU377" s="220" t="s">
        <v>86</v>
      </c>
      <c r="AV377" s="14" t="s">
        <v>86</v>
      </c>
      <c r="AW377" s="14" t="s">
        <v>34</v>
      </c>
      <c r="AX377" s="14" t="s">
        <v>80</v>
      </c>
      <c r="AY377" s="220" t="s">
        <v>136</v>
      </c>
    </row>
    <row r="378" spans="1:65" s="2" customFormat="1" ht="21.75" customHeight="1">
      <c r="A378" s="37"/>
      <c r="B378" s="38"/>
      <c r="C378" s="181" t="s">
        <v>519</v>
      </c>
      <c r="D378" s="181" t="s">
        <v>139</v>
      </c>
      <c r="E378" s="182" t="s">
        <v>520</v>
      </c>
      <c r="F378" s="183" t="s">
        <v>521</v>
      </c>
      <c r="G378" s="184" t="s">
        <v>299</v>
      </c>
      <c r="H378" s="185">
        <v>8.584</v>
      </c>
      <c r="I378" s="186"/>
      <c r="J378" s="187">
        <f>ROUND(I378*H378,2)</f>
        <v>0</v>
      </c>
      <c r="K378" s="183" t="s">
        <v>143</v>
      </c>
      <c r="L378" s="42"/>
      <c r="M378" s="188" t="s">
        <v>21</v>
      </c>
      <c r="N378" s="189" t="s">
        <v>45</v>
      </c>
      <c r="O378" s="67"/>
      <c r="P378" s="190">
        <f>O378*H378</f>
        <v>0</v>
      </c>
      <c r="Q378" s="190">
        <v>0.0233</v>
      </c>
      <c r="R378" s="190">
        <f>Q378*H378</f>
        <v>0.2000072</v>
      </c>
      <c r="S378" s="190">
        <v>0</v>
      </c>
      <c r="T378" s="19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2" t="s">
        <v>262</v>
      </c>
      <c r="AT378" s="192" t="s">
        <v>139</v>
      </c>
      <c r="AU378" s="192" t="s">
        <v>86</v>
      </c>
      <c r="AY378" s="20" t="s">
        <v>136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20" t="s">
        <v>86</v>
      </c>
      <c r="BK378" s="193">
        <f>ROUND(I378*H378,2)</f>
        <v>0</v>
      </c>
      <c r="BL378" s="20" t="s">
        <v>262</v>
      </c>
      <c r="BM378" s="192" t="s">
        <v>522</v>
      </c>
    </row>
    <row r="379" spans="1:47" s="2" customFormat="1" ht="11.25">
      <c r="A379" s="37"/>
      <c r="B379" s="38"/>
      <c r="C379" s="39"/>
      <c r="D379" s="194" t="s">
        <v>146</v>
      </c>
      <c r="E379" s="39"/>
      <c r="F379" s="195" t="s">
        <v>523</v>
      </c>
      <c r="G379" s="39"/>
      <c r="H379" s="39"/>
      <c r="I379" s="196"/>
      <c r="J379" s="39"/>
      <c r="K379" s="39"/>
      <c r="L379" s="42"/>
      <c r="M379" s="197"/>
      <c r="N379" s="198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20" t="s">
        <v>146</v>
      </c>
      <c r="AU379" s="20" t="s">
        <v>86</v>
      </c>
    </row>
    <row r="380" spans="2:51" s="14" customFormat="1" ht="11.25">
      <c r="B380" s="210"/>
      <c r="C380" s="211"/>
      <c r="D380" s="201" t="s">
        <v>148</v>
      </c>
      <c r="E380" s="212" t="s">
        <v>21</v>
      </c>
      <c r="F380" s="213" t="s">
        <v>524</v>
      </c>
      <c r="G380" s="211"/>
      <c r="H380" s="214">
        <v>8.117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148</v>
      </c>
      <c r="AU380" s="220" t="s">
        <v>86</v>
      </c>
      <c r="AV380" s="14" t="s">
        <v>86</v>
      </c>
      <c r="AW380" s="14" t="s">
        <v>34</v>
      </c>
      <c r="AX380" s="14" t="s">
        <v>73</v>
      </c>
      <c r="AY380" s="220" t="s">
        <v>136</v>
      </c>
    </row>
    <row r="381" spans="2:51" s="14" customFormat="1" ht="11.25">
      <c r="B381" s="210"/>
      <c r="C381" s="211"/>
      <c r="D381" s="201" t="s">
        <v>148</v>
      </c>
      <c r="E381" s="212" t="s">
        <v>21</v>
      </c>
      <c r="F381" s="213" t="s">
        <v>525</v>
      </c>
      <c r="G381" s="211"/>
      <c r="H381" s="214">
        <v>0.467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148</v>
      </c>
      <c r="AU381" s="220" t="s">
        <v>86</v>
      </c>
      <c r="AV381" s="14" t="s">
        <v>86</v>
      </c>
      <c r="AW381" s="14" t="s">
        <v>34</v>
      </c>
      <c r="AX381" s="14" t="s">
        <v>73</v>
      </c>
      <c r="AY381" s="220" t="s">
        <v>136</v>
      </c>
    </row>
    <row r="382" spans="2:51" s="15" customFormat="1" ht="11.25">
      <c r="B382" s="221"/>
      <c r="C382" s="222"/>
      <c r="D382" s="201" t="s">
        <v>148</v>
      </c>
      <c r="E382" s="223" t="s">
        <v>21</v>
      </c>
      <c r="F382" s="224" t="s">
        <v>171</v>
      </c>
      <c r="G382" s="222"/>
      <c r="H382" s="225">
        <v>8.584000000000001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148</v>
      </c>
      <c r="AU382" s="231" t="s">
        <v>86</v>
      </c>
      <c r="AV382" s="15" t="s">
        <v>144</v>
      </c>
      <c r="AW382" s="15" t="s">
        <v>34</v>
      </c>
      <c r="AX382" s="15" t="s">
        <v>80</v>
      </c>
      <c r="AY382" s="231" t="s">
        <v>136</v>
      </c>
    </row>
    <row r="383" spans="1:65" s="2" customFormat="1" ht="24" customHeight="1">
      <c r="A383" s="37"/>
      <c r="B383" s="38"/>
      <c r="C383" s="181" t="s">
        <v>526</v>
      </c>
      <c r="D383" s="181" t="s">
        <v>139</v>
      </c>
      <c r="E383" s="182" t="s">
        <v>527</v>
      </c>
      <c r="F383" s="183" t="s">
        <v>528</v>
      </c>
      <c r="G383" s="184" t="s">
        <v>299</v>
      </c>
      <c r="H383" s="185">
        <v>8.584</v>
      </c>
      <c r="I383" s="186"/>
      <c r="J383" s="187">
        <f>ROUND(I383*H383,2)</f>
        <v>0</v>
      </c>
      <c r="K383" s="183" t="s">
        <v>143</v>
      </c>
      <c r="L383" s="42"/>
      <c r="M383" s="188" t="s">
        <v>21</v>
      </c>
      <c r="N383" s="189" t="s">
        <v>45</v>
      </c>
      <c r="O383" s="67"/>
      <c r="P383" s="190">
        <f>O383*H383</f>
        <v>0</v>
      </c>
      <c r="Q383" s="190">
        <v>0.00108</v>
      </c>
      <c r="R383" s="190">
        <f>Q383*H383</f>
        <v>0.00927072</v>
      </c>
      <c r="S383" s="190">
        <v>0</v>
      </c>
      <c r="T383" s="191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2" t="s">
        <v>262</v>
      </c>
      <c r="AT383" s="192" t="s">
        <v>139</v>
      </c>
      <c r="AU383" s="192" t="s">
        <v>86</v>
      </c>
      <c r="AY383" s="20" t="s">
        <v>136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20" t="s">
        <v>86</v>
      </c>
      <c r="BK383" s="193">
        <f>ROUND(I383*H383,2)</f>
        <v>0</v>
      </c>
      <c r="BL383" s="20" t="s">
        <v>262</v>
      </c>
      <c r="BM383" s="192" t="s">
        <v>529</v>
      </c>
    </row>
    <row r="384" spans="1:47" s="2" customFormat="1" ht="11.25">
      <c r="A384" s="37"/>
      <c r="B384" s="38"/>
      <c r="C384" s="39"/>
      <c r="D384" s="194" t="s">
        <v>146</v>
      </c>
      <c r="E384" s="39"/>
      <c r="F384" s="195" t="s">
        <v>530</v>
      </c>
      <c r="G384" s="39"/>
      <c r="H384" s="39"/>
      <c r="I384" s="196"/>
      <c r="J384" s="39"/>
      <c r="K384" s="39"/>
      <c r="L384" s="42"/>
      <c r="M384" s="197"/>
      <c r="N384" s="198"/>
      <c r="O384" s="67"/>
      <c r="P384" s="67"/>
      <c r="Q384" s="67"/>
      <c r="R384" s="67"/>
      <c r="S384" s="67"/>
      <c r="T384" s="68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20" t="s">
        <v>146</v>
      </c>
      <c r="AU384" s="20" t="s">
        <v>86</v>
      </c>
    </row>
    <row r="385" spans="2:51" s="14" customFormat="1" ht="11.25">
      <c r="B385" s="210"/>
      <c r="C385" s="211"/>
      <c r="D385" s="201" t="s">
        <v>148</v>
      </c>
      <c r="E385" s="212" t="s">
        <v>21</v>
      </c>
      <c r="F385" s="213" t="s">
        <v>531</v>
      </c>
      <c r="G385" s="211"/>
      <c r="H385" s="214">
        <v>8.584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148</v>
      </c>
      <c r="AU385" s="220" t="s">
        <v>86</v>
      </c>
      <c r="AV385" s="14" t="s">
        <v>86</v>
      </c>
      <c r="AW385" s="14" t="s">
        <v>34</v>
      </c>
      <c r="AX385" s="14" t="s">
        <v>80</v>
      </c>
      <c r="AY385" s="220" t="s">
        <v>136</v>
      </c>
    </row>
    <row r="386" spans="1:65" s="2" customFormat="1" ht="16.5" customHeight="1">
      <c r="A386" s="37"/>
      <c r="B386" s="38"/>
      <c r="C386" s="181" t="s">
        <v>532</v>
      </c>
      <c r="D386" s="181" t="s">
        <v>139</v>
      </c>
      <c r="E386" s="182" t="s">
        <v>533</v>
      </c>
      <c r="F386" s="183" t="s">
        <v>534</v>
      </c>
      <c r="G386" s="184" t="s">
        <v>299</v>
      </c>
      <c r="H386" s="185">
        <v>0.113</v>
      </c>
      <c r="I386" s="186"/>
      <c r="J386" s="187">
        <f>ROUND(I386*H386,2)</f>
        <v>0</v>
      </c>
      <c r="K386" s="183" t="s">
        <v>143</v>
      </c>
      <c r="L386" s="42"/>
      <c r="M386" s="188" t="s">
        <v>21</v>
      </c>
      <c r="N386" s="189" t="s">
        <v>45</v>
      </c>
      <c r="O386" s="67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2" t="s">
        <v>262</v>
      </c>
      <c r="AT386" s="192" t="s">
        <v>139</v>
      </c>
      <c r="AU386" s="192" t="s">
        <v>86</v>
      </c>
      <c r="AY386" s="20" t="s">
        <v>136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20" t="s">
        <v>86</v>
      </c>
      <c r="BK386" s="193">
        <f>ROUND(I386*H386,2)</f>
        <v>0</v>
      </c>
      <c r="BL386" s="20" t="s">
        <v>262</v>
      </c>
      <c r="BM386" s="192" t="s">
        <v>535</v>
      </c>
    </row>
    <row r="387" spans="1:47" s="2" customFormat="1" ht="11.25">
      <c r="A387" s="37"/>
      <c r="B387" s="38"/>
      <c r="C387" s="39"/>
      <c r="D387" s="194" t="s">
        <v>146</v>
      </c>
      <c r="E387" s="39"/>
      <c r="F387" s="195" t="s">
        <v>536</v>
      </c>
      <c r="G387" s="39"/>
      <c r="H387" s="39"/>
      <c r="I387" s="196"/>
      <c r="J387" s="39"/>
      <c r="K387" s="39"/>
      <c r="L387" s="42"/>
      <c r="M387" s="197"/>
      <c r="N387" s="198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146</v>
      </c>
      <c r="AU387" s="20" t="s">
        <v>86</v>
      </c>
    </row>
    <row r="388" spans="2:51" s="13" customFormat="1" ht="11.25">
      <c r="B388" s="199"/>
      <c r="C388" s="200"/>
      <c r="D388" s="201" t="s">
        <v>148</v>
      </c>
      <c r="E388" s="202" t="s">
        <v>21</v>
      </c>
      <c r="F388" s="203" t="s">
        <v>537</v>
      </c>
      <c r="G388" s="200"/>
      <c r="H388" s="202" t="s">
        <v>21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148</v>
      </c>
      <c r="AU388" s="209" t="s">
        <v>86</v>
      </c>
      <c r="AV388" s="13" t="s">
        <v>80</v>
      </c>
      <c r="AW388" s="13" t="s">
        <v>34</v>
      </c>
      <c r="AX388" s="13" t="s">
        <v>73</v>
      </c>
      <c r="AY388" s="209" t="s">
        <v>136</v>
      </c>
    </row>
    <row r="389" spans="2:51" s="14" customFormat="1" ht="11.25">
      <c r="B389" s="210"/>
      <c r="C389" s="211"/>
      <c r="D389" s="201" t="s">
        <v>148</v>
      </c>
      <c r="E389" s="212" t="s">
        <v>21</v>
      </c>
      <c r="F389" s="213" t="s">
        <v>538</v>
      </c>
      <c r="G389" s="211"/>
      <c r="H389" s="214">
        <v>0.113</v>
      </c>
      <c r="I389" s="215"/>
      <c r="J389" s="211"/>
      <c r="K389" s="211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148</v>
      </c>
      <c r="AU389" s="220" t="s">
        <v>86</v>
      </c>
      <c r="AV389" s="14" t="s">
        <v>86</v>
      </c>
      <c r="AW389" s="14" t="s">
        <v>34</v>
      </c>
      <c r="AX389" s="14" t="s">
        <v>80</v>
      </c>
      <c r="AY389" s="220" t="s">
        <v>136</v>
      </c>
    </row>
    <row r="390" spans="1:65" s="2" customFormat="1" ht="16.5" customHeight="1">
      <c r="A390" s="37"/>
      <c r="B390" s="38"/>
      <c r="C390" s="181" t="s">
        <v>539</v>
      </c>
      <c r="D390" s="181" t="s">
        <v>139</v>
      </c>
      <c r="E390" s="182" t="s">
        <v>540</v>
      </c>
      <c r="F390" s="183" t="s">
        <v>541</v>
      </c>
      <c r="G390" s="184" t="s">
        <v>142</v>
      </c>
      <c r="H390" s="185">
        <v>50</v>
      </c>
      <c r="I390" s="186"/>
      <c r="J390" s="187">
        <f>ROUND(I390*H390,2)</f>
        <v>0</v>
      </c>
      <c r="K390" s="183" t="s">
        <v>143</v>
      </c>
      <c r="L390" s="42"/>
      <c r="M390" s="188" t="s">
        <v>21</v>
      </c>
      <c r="N390" s="189" t="s">
        <v>45</v>
      </c>
      <c r="O390" s="67"/>
      <c r="P390" s="190">
        <f>O390*H390</f>
        <v>0</v>
      </c>
      <c r="Q390" s="190">
        <v>0</v>
      </c>
      <c r="R390" s="190">
        <f>Q390*H390</f>
        <v>0</v>
      </c>
      <c r="S390" s="190">
        <v>0</v>
      </c>
      <c r="T390" s="191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92" t="s">
        <v>262</v>
      </c>
      <c r="AT390" s="192" t="s">
        <v>139</v>
      </c>
      <c r="AU390" s="192" t="s">
        <v>86</v>
      </c>
      <c r="AY390" s="20" t="s">
        <v>136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20" t="s">
        <v>86</v>
      </c>
      <c r="BK390" s="193">
        <f>ROUND(I390*H390,2)</f>
        <v>0</v>
      </c>
      <c r="BL390" s="20" t="s">
        <v>262</v>
      </c>
      <c r="BM390" s="192" t="s">
        <v>542</v>
      </c>
    </row>
    <row r="391" spans="1:47" s="2" customFormat="1" ht="11.25">
      <c r="A391" s="37"/>
      <c r="B391" s="38"/>
      <c r="C391" s="39"/>
      <c r="D391" s="194" t="s">
        <v>146</v>
      </c>
      <c r="E391" s="39"/>
      <c r="F391" s="195" t="s">
        <v>543</v>
      </c>
      <c r="G391" s="39"/>
      <c r="H391" s="39"/>
      <c r="I391" s="196"/>
      <c r="J391" s="39"/>
      <c r="K391" s="39"/>
      <c r="L391" s="42"/>
      <c r="M391" s="197"/>
      <c r="N391" s="198"/>
      <c r="O391" s="67"/>
      <c r="P391" s="67"/>
      <c r="Q391" s="67"/>
      <c r="R391" s="67"/>
      <c r="S391" s="67"/>
      <c r="T391" s="68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20" t="s">
        <v>146</v>
      </c>
      <c r="AU391" s="20" t="s">
        <v>86</v>
      </c>
    </row>
    <row r="392" spans="2:51" s="13" customFormat="1" ht="11.25">
      <c r="B392" s="199"/>
      <c r="C392" s="200"/>
      <c r="D392" s="201" t="s">
        <v>148</v>
      </c>
      <c r="E392" s="202" t="s">
        <v>21</v>
      </c>
      <c r="F392" s="203" t="s">
        <v>544</v>
      </c>
      <c r="G392" s="200"/>
      <c r="H392" s="202" t="s">
        <v>21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148</v>
      </c>
      <c r="AU392" s="209" t="s">
        <v>86</v>
      </c>
      <c r="AV392" s="13" t="s">
        <v>80</v>
      </c>
      <c r="AW392" s="13" t="s">
        <v>34</v>
      </c>
      <c r="AX392" s="13" t="s">
        <v>73</v>
      </c>
      <c r="AY392" s="209" t="s">
        <v>136</v>
      </c>
    </row>
    <row r="393" spans="2:51" s="13" customFormat="1" ht="11.25">
      <c r="B393" s="199"/>
      <c r="C393" s="200"/>
      <c r="D393" s="201" t="s">
        <v>148</v>
      </c>
      <c r="E393" s="202" t="s">
        <v>21</v>
      </c>
      <c r="F393" s="203" t="s">
        <v>383</v>
      </c>
      <c r="G393" s="200"/>
      <c r="H393" s="202" t="s">
        <v>21</v>
      </c>
      <c r="I393" s="204"/>
      <c r="J393" s="200"/>
      <c r="K393" s="200"/>
      <c r="L393" s="205"/>
      <c r="M393" s="206"/>
      <c r="N393" s="207"/>
      <c r="O393" s="207"/>
      <c r="P393" s="207"/>
      <c r="Q393" s="207"/>
      <c r="R393" s="207"/>
      <c r="S393" s="207"/>
      <c r="T393" s="208"/>
      <c r="AT393" s="209" t="s">
        <v>148</v>
      </c>
      <c r="AU393" s="209" t="s">
        <v>86</v>
      </c>
      <c r="AV393" s="13" t="s">
        <v>80</v>
      </c>
      <c r="AW393" s="13" t="s">
        <v>34</v>
      </c>
      <c r="AX393" s="13" t="s">
        <v>73</v>
      </c>
      <c r="AY393" s="209" t="s">
        <v>136</v>
      </c>
    </row>
    <row r="394" spans="2:51" s="14" customFormat="1" ht="11.25">
      <c r="B394" s="210"/>
      <c r="C394" s="211"/>
      <c r="D394" s="201" t="s">
        <v>148</v>
      </c>
      <c r="E394" s="212" t="s">
        <v>21</v>
      </c>
      <c r="F394" s="213" t="s">
        <v>191</v>
      </c>
      <c r="G394" s="211"/>
      <c r="H394" s="214">
        <v>50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148</v>
      </c>
      <c r="AU394" s="220" t="s">
        <v>86</v>
      </c>
      <c r="AV394" s="14" t="s">
        <v>86</v>
      </c>
      <c r="AW394" s="14" t="s">
        <v>34</v>
      </c>
      <c r="AX394" s="14" t="s">
        <v>80</v>
      </c>
      <c r="AY394" s="220" t="s">
        <v>136</v>
      </c>
    </row>
    <row r="395" spans="1:65" s="2" customFormat="1" ht="16.5" customHeight="1">
      <c r="A395" s="37"/>
      <c r="B395" s="38"/>
      <c r="C395" s="232" t="s">
        <v>545</v>
      </c>
      <c r="D395" s="232" t="s">
        <v>385</v>
      </c>
      <c r="E395" s="233" t="s">
        <v>463</v>
      </c>
      <c r="F395" s="234" t="s">
        <v>464</v>
      </c>
      <c r="G395" s="235" t="s">
        <v>299</v>
      </c>
      <c r="H395" s="236">
        <v>1.32</v>
      </c>
      <c r="I395" s="237"/>
      <c r="J395" s="238">
        <f>ROUND(I395*H395,2)</f>
        <v>0</v>
      </c>
      <c r="K395" s="234" t="s">
        <v>143</v>
      </c>
      <c r="L395" s="239"/>
      <c r="M395" s="240" t="s">
        <v>21</v>
      </c>
      <c r="N395" s="241" t="s">
        <v>45</v>
      </c>
      <c r="O395" s="67"/>
      <c r="P395" s="190">
        <f>O395*H395</f>
        <v>0</v>
      </c>
      <c r="Q395" s="190">
        <v>0.55</v>
      </c>
      <c r="R395" s="190">
        <f>Q395*H395</f>
        <v>0.7260000000000001</v>
      </c>
      <c r="S395" s="190">
        <v>0</v>
      </c>
      <c r="T395" s="19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92" t="s">
        <v>370</v>
      </c>
      <c r="AT395" s="192" t="s">
        <v>385</v>
      </c>
      <c r="AU395" s="192" t="s">
        <v>86</v>
      </c>
      <c r="AY395" s="20" t="s">
        <v>136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20" t="s">
        <v>86</v>
      </c>
      <c r="BK395" s="193">
        <f>ROUND(I395*H395,2)</f>
        <v>0</v>
      </c>
      <c r="BL395" s="20" t="s">
        <v>262</v>
      </c>
      <c r="BM395" s="192" t="s">
        <v>546</v>
      </c>
    </row>
    <row r="396" spans="2:51" s="14" customFormat="1" ht="11.25">
      <c r="B396" s="210"/>
      <c r="C396" s="211"/>
      <c r="D396" s="201" t="s">
        <v>148</v>
      </c>
      <c r="E396" s="212" t="s">
        <v>21</v>
      </c>
      <c r="F396" s="213" t="s">
        <v>547</v>
      </c>
      <c r="G396" s="211"/>
      <c r="H396" s="214">
        <v>1.2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148</v>
      </c>
      <c r="AU396" s="220" t="s">
        <v>86</v>
      </c>
      <c r="AV396" s="14" t="s">
        <v>86</v>
      </c>
      <c r="AW396" s="14" t="s">
        <v>34</v>
      </c>
      <c r="AX396" s="14" t="s">
        <v>73</v>
      </c>
      <c r="AY396" s="220" t="s">
        <v>136</v>
      </c>
    </row>
    <row r="397" spans="2:51" s="14" customFormat="1" ht="11.25">
      <c r="B397" s="210"/>
      <c r="C397" s="211"/>
      <c r="D397" s="201" t="s">
        <v>148</v>
      </c>
      <c r="E397" s="212" t="s">
        <v>21</v>
      </c>
      <c r="F397" s="213" t="s">
        <v>548</v>
      </c>
      <c r="G397" s="211"/>
      <c r="H397" s="214">
        <v>1.32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148</v>
      </c>
      <c r="AU397" s="220" t="s">
        <v>86</v>
      </c>
      <c r="AV397" s="14" t="s">
        <v>86</v>
      </c>
      <c r="AW397" s="14" t="s">
        <v>34</v>
      </c>
      <c r="AX397" s="14" t="s">
        <v>80</v>
      </c>
      <c r="AY397" s="220" t="s">
        <v>136</v>
      </c>
    </row>
    <row r="398" spans="1:65" s="2" customFormat="1" ht="16.5" customHeight="1">
      <c r="A398" s="37"/>
      <c r="B398" s="38"/>
      <c r="C398" s="181" t="s">
        <v>137</v>
      </c>
      <c r="D398" s="181" t="s">
        <v>139</v>
      </c>
      <c r="E398" s="182" t="s">
        <v>549</v>
      </c>
      <c r="F398" s="183" t="s">
        <v>550</v>
      </c>
      <c r="G398" s="184" t="s">
        <v>142</v>
      </c>
      <c r="H398" s="185">
        <v>50</v>
      </c>
      <c r="I398" s="186"/>
      <c r="J398" s="187">
        <f>ROUND(I398*H398,2)</f>
        <v>0</v>
      </c>
      <c r="K398" s="183" t="s">
        <v>143</v>
      </c>
      <c r="L398" s="42"/>
      <c r="M398" s="188" t="s">
        <v>21</v>
      </c>
      <c r="N398" s="189" t="s">
        <v>45</v>
      </c>
      <c r="O398" s="67"/>
      <c r="P398" s="190">
        <f>O398*H398</f>
        <v>0</v>
      </c>
      <c r="Q398" s="190">
        <v>0.00018</v>
      </c>
      <c r="R398" s="190">
        <f>Q398*H398</f>
        <v>0.009000000000000001</v>
      </c>
      <c r="S398" s="190">
        <v>0</v>
      </c>
      <c r="T398" s="19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2" t="s">
        <v>262</v>
      </c>
      <c r="AT398" s="192" t="s">
        <v>139</v>
      </c>
      <c r="AU398" s="192" t="s">
        <v>86</v>
      </c>
      <c r="AY398" s="20" t="s">
        <v>136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20" t="s">
        <v>86</v>
      </c>
      <c r="BK398" s="193">
        <f>ROUND(I398*H398,2)</f>
        <v>0</v>
      </c>
      <c r="BL398" s="20" t="s">
        <v>262</v>
      </c>
      <c r="BM398" s="192" t="s">
        <v>551</v>
      </c>
    </row>
    <row r="399" spans="1:47" s="2" customFormat="1" ht="11.25">
      <c r="A399" s="37"/>
      <c r="B399" s="38"/>
      <c r="C399" s="39"/>
      <c r="D399" s="194" t="s">
        <v>146</v>
      </c>
      <c r="E399" s="39"/>
      <c r="F399" s="195" t="s">
        <v>552</v>
      </c>
      <c r="G399" s="39"/>
      <c r="H399" s="39"/>
      <c r="I399" s="196"/>
      <c r="J399" s="39"/>
      <c r="K399" s="39"/>
      <c r="L399" s="42"/>
      <c r="M399" s="197"/>
      <c r="N399" s="198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20" t="s">
        <v>146</v>
      </c>
      <c r="AU399" s="20" t="s">
        <v>86</v>
      </c>
    </row>
    <row r="400" spans="2:51" s="14" customFormat="1" ht="11.25">
      <c r="B400" s="210"/>
      <c r="C400" s="211"/>
      <c r="D400" s="201" t="s">
        <v>148</v>
      </c>
      <c r="E400" s="212" t="s">
        <v>21</v>
      </c>
      <c r="F400" s="213" t="s">
        <v>191</v>
      </c>
      <c r="G400" s="211"/>
      <c r="H400" s="214">
        <v>50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148</v>
      </c>
      <c r="AU400" s="220" t="s">
        <v>86</v>
      </c>
      <c r="AV400" s="14" t="s">
        <v>86</v>
      </c>
      <c r="AW400" s="14" t="s">
        <v>34</v>
      </c>
      <c r="AX400" s="14" t="s">
        <v>80</v>
      </c>
      <c r="AY400" s="220" t="s">
        <v>136</v>
      </c>
    </row>
    <row r="401" spans="1:65" s="2" customFormat="1" ht="24" customHeight="1">
      <c r="A401" s="37"/>
      <c r="B401" s="38"/>
      <c r="C401" s="181" t="s">
        <v>553</v>
      </c>
      <c r="D401" s="181" t="s">
        <v>139</v>
      </c>
      <c r="E401" s="182" t="s">
        <v>527</v>
      </c>
      <c r="F401" s="183" t="s">
        <v>528</v>
      </c>
      <c r="G401" s="184" t="s">
        <v>299</v>
      </c>
      <c r="H401" s="185">
        <v>1.2</v>
      </c>
      <c r="I401" s="186"/>
      <c r="J401" s="187">
        <f>ROUND(I401*H401,2)</f>
        <v>0</v>
      </c>
      <c r="K401" s="183" t="s">
        <v>143</v>
      </c>
      <c r="L401" s="42"/>
      <c r="M401" s="188" t="s">
        <v>21</v>
      </c>
      <c r="N401" s="189" t="s">
        <v>45</v>
      </c>
      <c r="O401" s="67"/>
      <c r="P401" s="190">
        <f>O401*H401</f>
        <v>0</v>
      </c>
      <c r="Q401" s="190">
        <v>0.00108</v>
      </c>
      <c r="R401" s="190">
        <f>Q401*H401</f>
        <v>0.001296</v>
      </c>
      <c r="S401" s="190">
        <v>0</v>
      </c>
      <c r="T401" s="19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92" t="s">
        <v>262</v>
      </c>
      <c r="AT401" s="192" t="s">
        <v>139</v>
      </c>
      <c r="AU401" s="192" t="s">
        <v>86</v>
      </c>
      <c r="AY401" s="20" t="s">
        <v>136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20" t="s">
        <v>86</v>
      </c>
      <c r="BK401" s="193">
        <f>ROUND(I401*H401,2)</f>
        <v>0</v>
      </c>
      <c r="BL401" s="20" t="s">
        <v>262</v>
      </c>
      <c r="BM401" s="192" t="s">
        <v>554</v>
      </c>
    </row>
    <row r="402" spans="1:47" s="2" customFormat="1" ht="11.25">
      <c r="A402" s="37"/>
      <c r="B402" s="38"/>
      <c r="C402" s="39"/>
      <c r="D402" s="194" t="s">
        <v>146</v>
      </c>
      <c r="E402" s="39"/>
      <c r="F402" s="195" t="s">
        <v>530</v>
      </c>
      <c r="G402" s="39"/>
      <c r="H402" s="39"/>
      <c r="I402" s="196"/>
      <c r="J402" s="39"/>
      <c r="K402" s="39"/>
      <c r="L402" s="42"/>
      <c r="M402" s="197"/>
      <c r="N402" s="198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20" t="s">
        <v>146</v>
      </c>
      <c r="AU402" s="20" t="s">
        <v>86</v>
      </c>
    </row>
    <row r="403" spans="2:51" s="14" customFormat="1" ht="11.25">
      <c r="B403" s="210"/>
      <c r="C403" s="211"/>
      <c r="D403" s="201" t="s">
        <v>148</v>
      </c>
      <c r="E403" s="212" t="s">
        <v>21</v>
      </c>
      <c r="F403" s="213" t="s">
        <v>555</v>
      </c>
      <c r="G403" s="211"/>
      <c r="H403" s="214">
        <v>1.2</v>
      </c>
      <c r="I403" s="215"/>
      <c r="J403" s="211"/>
      <c r="K403" s="211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148</v>
      </c>
      <c r="AU403" s="220" t="s">
        <v>86</v>
      </c>
      <c r="AV403" s="14" t="s">
        <v>86</v>
      </c>
      <c r="AW403" s="14" t="s">
        <v>34</v>
      </c>
      <c r="AX403" s="14" t="s">
        <v>80</v>
      </c>
      <c r="AY403" s="220" t="s">
        <v>136</v>
      </c>
    </row>
    <row r="404" spans="1:65" s="2" customFormat="1" ht="24" customHeight="1">
      <c r="A404" s="37"/>
      <c r="B404" s="38"/>
      <c r="C404" s="181" t="s">
        <v>556</v>
      </c>
      <c r="D404" s="181" t="s">
        <v>139</v>
      </c>
      <c r="E404" s="182" t="s">
        <v>557</v>
      </c>
      <c r="F404" s="183" t="s">
        <v>558</v>
      </c>
      <c r="G404" s="184" t="s">
        <v>321</v>
      </c>
      <c r="H404" s="185">
        <v>6.157</v>
      </c>
      <c r="I404" s="186"/>
      <c r="J404" s="187">
        <f>ROUND(I404*H404,2)</f>
        <v>0</v>
      </c>
      <c r="K404" s="183" t="s">
        <v>143</v>
      </c>
      <c r="L404" s="42"/>
      <c r="M404" s="188" t="s">
        <v>21</v>
      </c>
      <c r="N404" s="189" t="s">
        <v>45</v>
      </c>
      <c r="O404" s="67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92" t="s">
        <v>262</v>
      </c>
      <c r="AT404" s="192" t="s">
        <v>139</v>
      </c>
      <c r="AU404" s="192" t="s">
        <v>86</v>
      </c>
      <c r="AY404" s="20" t="s">
        <v>136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20" t="s">
        <v>86</v>
      </c>
      <c r="BK404" s="193">
        <f>ROUND(I404*H404,2)</f>
        <v>0</v>
      </c>
      <c r="BL404" s="20" t="s">
        <v>262</v>
      </c>
      <c r="BM404" s="192" t="s">
        <v>559</v>
      </c>
    </row>
    <row r="405" spans="1:47" s="2" customFormat="1" ht="11.25">
      <c r="A405" s="37"/>
      <c r="B405" s="38"/>
      <c r="C405" s="39"/>
      <c r="D405" s="194" t="s">
        <v>146</v>
      </c>
      <c r="E405" s="39"/>
      <c r="F405" s="195" t="s">
        <v>560</v>
      </c>
      <c r="G405" s="39"/>
      <c r="H405" s="39"/>
      <c r="I405" s="196"/>
      <c r="J405" s="39"/>
      <c r="K405" s="39"/>
      <c r="L405" s="42"/>
      <c r="M405" s="197"/>
      <c r="N405" s="198"/>
      <c r="O405" s="67"/>
      <c r="P405" s="67"/>
      <c r="Q405" s="67"/>
      <c r="R405" s="67"/>
      <c r="S405" s="67"/>
      <c r="T405" s="68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20" t="s">
        <v>146</v>
      </c>
      <c r="AU405" s="20" t="s">
        <v>86</v>
      </c>
    </row>
    <row r="406" spans="1:65" s="2" customFormat="1" ht="24" customHeight="1">
      <c r="A406" s="37"/>
      <c r="B406" s="38"/>
      <c r="C406" s="181" t="s">
        <v>561</v>
      </c>
      <c r="D406" s="181" t="s">
        <v>139</v>
      </c>
      <c r="E406" s="182" t="s">
        <v>562</v>
      </c>
      <c r="F406" s="183" t="s">
        <v>563</v>
      </c>
      <c r="G406" s="184" t="s">
        <v>321</v>
      </c>
      <c r="H406" s="185">
        <v>6.157</v>
      </c>
      <c r="I406" s="186"/>
      <c r="J406" s="187">
        <f>ROUND(I406*H406,2)</f>
        <v>0</v>
      </c>
      <c r="K406" s="183" t="s">
        <v>143</v>
      </c>
      <c r="L406" s="42"/>
      <c r="M406" s="188" t="s">
        <v>21</v>
      </c>
      <c r="N406" s="189" t="s">
        <v>45</v>
      </c>
      <c r="O406" s="67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2" t="s">
        <v>262</v>
      </c>
      <c r="AT406" s="192" t="s">
        <v>139</v>
      </c>
      <c r="AU406" s="192" t="s">
        <v>86</v>
      </c>
      <c r="AY406" s="20" t="s">
        <v>136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20" t="s">
        <v>86</v>
      </c>
      <c r="BK406" s="193">
        <f>ROUND(I406*H406,2)</f>
        <v>0</v>
      </c>
      <c r="BL406" s="20" t="s">
        <v>262</v>
      </c>
      <c r="BM406" s="192" t="s">
        <v>564</v>
      </c>
    </row>
    <row r="407" spans="1:47" s="2" customFormat="1" ht="11.25">
      <c r="A407" s="37"/>
      <c r="B407" s="38"/>
      <c r="C407" s="39"/>
      <c r="D407" s="194" t="s">
        <v>146</v>
      </c>
      <c r="E407" s="39"/>
      <c r="F407" s="195" t="s">
        <v>565</v>
      </c>
      <c r="G407" s="39"/>
      <c r="H407" s="39"/>
      <c r="I407" s="196"/>
      <c r="J407" s="39"/>
      <c r="K407" s="39"/>
      <c r="L407" s="42"/>
      <c r="M407" s="197"/>
      <c r="N407" s="198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20" t="s">
        <v>146</v>
      </c>
      <c r="AU407" s="20" t="s">
        <v>86</v>
      </c>
    </row>
    <row r="408" spans="2:63" s="12" customFormat="1" ht="22.5" customHeight="1">
      <c r="B408" s="165"/>
      <c r="C408" s="166"/>
      <c r="D408" s="167" t="s">
        <v>72</v>
      </c>
      <c r="E408" s="179" t="s">
        <v>566</v>
      </c>
      <c r="F408" s="179" t="s">
        <v>567</v>
      </c>
      <c r="G408" s="166"/>
      <c r="H408" s="166"/>
      <c r="I408" s="169"/>
      <c r="J408" s="180">
        <f>BK408</f>
        <v>0</v>
      </c>
      <c r="K408" s="166"/>
      <c r="L408" s="171"/>
      <c r="M408" s="172"/>
      <c r="N408" s="173"/>
      <c r="O408" s="173"/>
      <c r="P408" s="174">
        <f>SUM(P409:P438)</f>
        <v>0</v>
      </c>
      <c r="Q408" s="173"/>
      <c r="R408" s="174">
        <f>SUM(R409:R438)</f>
        <v>0.13921649999999997</v>
      </c>
      <c r="S408" s="173"/>
      <c r="T408" s="175">
        <f>SUM(T409:T438)</f>
        <v>0</v>
      </c>
      <c r="AR408" s="176" t="s">
        <v>86</v>
      </c>
      <c r="AT408" s="177" t="s">
        <v>72</v>
      </c>
      <c r="AU408" s="177" t="s">
        <v>80</v>
      </c>
      <c r="AY408" s="176" t="s">
        <v>136</v>
      </c>
      <c r="BK408" s="178">
        <f>SUM(BK409:BK438)</f>
        <v>0</v>
      </c>
    </row>
    <row r="409" spans="1:65" s="2" customFormat="1" ht="24" customHeight="1">
      <c r="A409" s="37"/>
      <c r="B409" s="38"/>
      <c r="C409" s="181" t="s">
        <v>568</v>
      </c>
      <c r="D409" s="181" t="s">
        <v>139</v>
      </c>
      <c r="E409" s="182" t="s">
        <v>569</v>
      </c>
      <c r="F409" s="183" t="s">
        <v>570</v>
      </c>
      <c r="G409" s="184" t="s">
        <v>142</v>
      </c>
      <c r="H409" s="185">
        <v>50</v>
      </c>
      <c r="I409" s="186"/>
      <c r="J409" s="187">
        <f>ROUND(I409*H409,2)</f>
        <v>0</v>
      </c>
      <c r="K409" s="183" t="s">
        <v>143</v>
      </c>
      <c r="L409" s="42"/>
      <c r="M409" s="188" t="s">
        <v>21</v>
      </c>
      <c r="N409" s="189" t="s">
        <v>45</v>
      </c>
      <c r="O409" s="67"/>
      <c r="P409" s="190">
        <f>O409*H409</f>
        <v>0</v>
      </c>
      <c r="Q409" s="190">
        <v>0</v>
      </c>
      <c r="R409" s="190">
        <f>Q409*H409</f>
        <v>0</v>
      </c>
      <c r="S409" s="190">
        <v>0</v>
      </c>
      <c r="T409" s="191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92" t="s">
        <v>262</v>
      </c>
      <c r="AT409" s="192" t="s">
        <v>139</v>
      </c>
      <c r="AU409" s="192" t="s">
        <v>86</v>
      </c>
      <c r="AY409" s="20" t="s">
        <v>136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20" t="s">
        <v>86</v>
      </c>
      <c r="BK409" s="193">
        <f>ROUND(I409*H409,2)</f>
        <v>0</v>
      </c>
      <c r="BL409" s="20" t="s">
        <v>262</v>
      </c>
      <c r="BM409" s="192" t="s">
        <v>571</v>
      </c>
    </row>
    <row r="410" spans="1:47" s="2" customFormat="1" ht="11.25">
      <c r="A410" s="37"/>
      <c r="B410" s="38"/>
      <c r="C410" s="39"/>
      <c r="D410" s="194" t="s">
        <v>146</v>
      </c>
      <c r="E410" s="39"/>
      <c r="F410" s="195" t="s">
        <v>572</v>
      </c>
      <c r="G410" s="39"/>
      <c r="H410" s="39"/>
      <c r="I410" s="196"/>
      <c r="J410" s="39"/>
      <c r="K410" s="39"/>
      <c r="L410" s="42"/>
      <c r="M410" s="197"/>
      <c r="N410" s="198"/>
      <c r="O410" s="67"/>
      <c r="P410" s="67"/>
      <c r="Q410" s="67"/>
      <c r="R410" s="67"/>
      <c r="S410" s="67"/>
      <c r="T410" s="68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20" t="s">
        <v>146</v>
      </c>
      <c r="AU410" s="20" t="s">
        <v>86</v>
      </c>
    </row>
    <row r="411" spans="2:51" s="13" customFormat="1" ht="11.25">
      <c r="B411" s="199"/>
      <c r="C411" s="200"/>
      <c r="D411" s="201" t="s">
        <v>148</v>
      </c>
      <c r="E411" s="202" t="s">
        <v>21</v>
      </c>
      <c r="F411" s="203" t="s">
        <v>573</v>
      </c>
      <c r="G411" s="200"/>
      <c r="H411" s="202" t="s">
        <v>21</v>
      </c>
      <c r="I411" s="204"/>
      <c r="J411" s="200"/>
      <c r="K411" s="200"/>
      <c r="L411" s="205"/>
      <c r="M411" s="206"/>
      <c r="N411" s="207"/>
      <c r="O411" s="207"/>
      <c r="P411" s="207"/>
      <c r="Q411" s="207"/>
      <c r="R411" s="207"/>
      <c r="S411" s="207"/>
      <c r="T411" s="208"/>
      <c r="AT411" s="209" t="s">
        <v>148</v>
      </c>
      <c r="AU411" s="209" t="s">
        <v>86</v>
      </c>
      <c r="AV411" s="13" t="s">
        <v>80</v>
      </c>
      <c r="AW411" s="13" t="s">
        <v>34</v>
      </c>
      <c r="AX411" s="13" t="s">
        <v>73</v>
      </c>
      <c r="AY411" s="209" t="s">
        <v>136</v>
      </c>
    </row>
    <row r="412" spans="2:51" s="13" customFormat="1" ht="11.25">
      <c r="B412" s="199"/>
      <c r="C412" s="200"/>
      <c r="D412" s="201" t="s">
        <v>148</v>
      </c>
      <c r="E412" s="202" t="s">
        <v>21</v>
      </c>
      <c r="F412" s="203" t="s">
        <v>574</v>
      </c>
      <c r="G412" s="200"/>
      <c r="H412" s="202" t="s">
        <v>21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148</v>
      </c>
      <c r="AU412" s="209" t="s">
        <v>86</v>
      </c>
      <c r="AV412" s="13" t="s">
        <v>80</v>
      </c>
      <c r="AW412" s="13" t="s">
        <v>34</v>
      </c>
      <c r="AX412" s="13" t="s">
        <v>73</v>
      </c>
      <c r="AY412" s="209" t="s">
        <v>136</v>
      </c>
    </row>
    <row r="413" spans="2:51" s="14" customFormat="1" ht="11.25">
      <c r="B413" s="210"/>
      <c r="C413" s="211"/>
      <c r="D413" s="201" t="s">
        <v>148</v>
      </c>
      <c r="E413" s="212" t="s">
        <v>21</v>
      </c>
      <c r="F413" s="213" t="s">
        <v>191</v>
      </c>
      <c r="G413" s="211"/>
      <c r="H413" s="214">
        <v>50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148</v>
      </c>
      <c r="AU413" s="220" t="s">
        <v>86</v>
      </c>
      <c r="AV413" s="14" t="s">
        <v>86</v>
      </c>
      <c r="AW413" s="14" t="s">
        <v>34</v>
      </c>
      <c r="AX413" s="14" t="s">
        <v>80</v>
      </c>
      <c r="AY413" s="220" t="s">
        <v>136</v>
      </c>
    </row>
    <row r="414" spans="1:65" s="2" customFormat="1" ht="16.5" customHeight="1">
      <c r="A414" s="37"/>
      <c r="B414" s="38"/>
      <c r="C414" s="232" t="s">
        <v>575</v>
      </c>
      <c r="D414" s="232" t="s">
        <v>385</v>
      </c>
      <c r="E414" s="233" t="s">
        <v>576</v>
      </c>
      <c r="F414" s="234" t="s">
        <v>577</v>
      </c>
      <c r="G414" s="235" t="s">
        <v>142</v>
      </c>
      <c r="H414" s="236">
        <v>56.175</v>
      </c>
      <c r="I414" s="237"/>
      <c r="J414" s="238">
        <f>ROUND(I414*H414,2)</f>
        <v>0</v>
      </c>
      <c r="K414" s="234" t="s">
        <v>143</v>
      </c>
      <c r="L414" s="239"/>
      <c r="M414" s="240" t="s">
        <v>21</v>
      </c>
      <c r="N414" s="241" t="s">
        <v>45</v>
      </c>
      <c r="O414" s="67"/>
      <c r="P414" s="190">
        <f>O414*H414</f>
        <v>0</v>
      </c>
      <c r="Q414" s="190">
        <v>0.00014</v>
      </c>
      <c r="R414" s="190">
        <f>Q414*H414</f>
        <v>0.007864499999999998</v>
      </c>
      <c r="S414" s="190">
        <v>0</v>
      </c>
      <c r="T414" s="191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92" t="s">
        <v>370</v>
      </c>
      <c r="AT414" s="192" t="s">
        <v>385</v>
      </c>
      <c r="AU414" s="192" t="s">
        <v>86</v>
      </c>
      <c r="AY414" s="20" t="s">
        <v>136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20" t="s">
        <v>86</v>
      </c>
      <c r="BK414" s="193">
        <f>ROUND(I414*H414,2)</f>
        <v>0</v>
      </c>
      <c r="BL414" s="20" t="s">
        <v>262</v>
      </c>
      <c r="BM414" s="192" t="s">
        <v>578</v>
      </c>
    </row>
    <row r="415" spans="2:51" s="14" customFormat="1" ht="11.25">
      <c r="B415" s="210"/>
      <c r="C415" s="211"/>
      <c r="D415" s="201" t="s">
        <v>148</v>
      </c>
      <c r="E415" s="212" t="s">
        <v>21</v>
      </c>
      <c r="F415" s="213" t="s">
        <v>191</v>
      </c>
      <c r="G415" s="211"/>
      <c r="H415" s="214">
        <v>50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148</v>
      </c>
      <c r="AU415" s="220" t="s">
        <v>86</v>
      </c>
      <c r="AV415" s="14" t="s">
        <v>86</v>
      </c>
      <c r="AW415" s="14" t="s">
        <v>34</v>
      </c>
      <c r="AX415" s="14" t="s">
        <v>73</v>
      </c>
      <c r="AY415" s="220" t="s">
        <v>136</v>
      </c>
    </row>
    <row r="416" spans="2:51" s="14" customFormat="1" ht="11.25">
      <c r="B416" s="210"/>
      <c r="C416" s="211"/>
      <c r="D416" s="201" t="s">
        <v>148</v>
      </c>
      <c r="E416" s="212" t="s">
        <v>21</v>
      </c>
      <c r="F416" s="213" t="s">
        <v>579</v>
      </c>
      <c r="G416" s="211"/>
      <c r="H416" s="214">
        <v>56.175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148</v>
      </c>
      <c r="AU416" s="220" t="s">
        <v>86</v>
      </c>
      <c r="AV416" s="14" t="s">
        <v>86</v>
      </c>
      <c r="AW416" s="14" t="s">
        <v>34</v>
      </c>
      <c r="AX416" s="14" t="s">
        <v>80</v>
      </c>
      <c r="AY416" s="220" t="s">
        <v>136</v>
      </c>
    </row>
    <row r="417" spans="1:65" s="2" customFormat="1" ht="16.5" customHeight="1">
      <c r="A417" s="37"/>
      <c r="B417" s="38"/>
      <c r="C417" s="181" t="s">
        <v>580</v>
      </c>
      <c r="D417" s="181" t="s">
        <v>139</v>
      </c>
      <c r="E417" s="182" t="s">
        <v>581</v>
      </c>
      <c r="F417" s="183" t="s">
        <v>582</v>
      </c>
      <c r="G417" s="184" t="s">
        <v>220</v>
      </c>
      <c r="H417" s="185">
        <v>42.1</v>
      </c>
      <c r="I417" s="186"/>
      <c r="J417" s="187">
        <f>ROUND(I417*H417,2)</f>
        <v>0</v>
      </c>
      <c r="K417" s="183" t="s">
        <v>143</v>
      </c>
      <c r="L417" s="42"/>
      <c r="M417" s="188" t="s">
        <v>21</v>
      </c>
      <c r="N417" s="189" t="s">
        <v>45</v>
      </c>
      <c r="O417" s="67"/>
      <c r="P417" s="190">
        <f>O417*H417</f>
        <v>0</v>
      </c>
      <c r="Q417" s="190">
        <v>0.00278</v>
      </c>
      <c r="R417" s="190">
        <f>Q417*H417</f>
        <v>0.117038</v>
      </c>
      <c r="S417" s="190">
        <v>0</v>
      </c>
      <c r="T417" s="191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92" t="s">
        <v>262</v>
      </c>
      <c r="AT417" s="192" t="s">
        <v>139</v>
      </c>
      <c r="AU417" s="192" t="s">
        <v>86</v>
      </c>
      <c r="AY417" s="20" t="s">
        <v>136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20" t="s">
        <v>86</v>
      </c>
      <c r="BK417" s="193">
        <f>ROUND(I417*H417,2)</f>
        <v>0</v>
      </c>
      <c r="BL417" s="20" t="s">
        <v>262</v>
      </c>
      <c r="BM417" s="192" t="s">
        <v>583</v>
      </c>
    </row>
    <row r="418" spans="1:47" s="2" customFormat="1" ht="11.25">
      <c r="A418" s="37"/>
      <c r="B418" s="38"/>
      <c r="C418" s="39"/>
      <c r="D418" s="194" t="s">
        <v>146</v>
      </c>
      <c r="E418" s="39"/>
      <c r="F418" s="195" t="s">
        <v>584</v>
      </c>
      <c r="G418" s="39"/>
      <c r="H418" s="39"/>
      <c r="I418" s="196"/>
      <c r="J418" s="39"/>
      <c r="K418" s="39"/>
      <c r="L418" s="42"/>
      <c r="M418" s="197"/>
      <c r="N418" s="198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20" t="s">
        <v>146</v>
      </c>
      <c r="AU418" s="20" t="s">
        <v>86</v>
      </c>
    </row>
    <row r="419" spans="2:51" s="13" customFormat="1" ht="11.25">
      <c r="B419" s="199"/>
      <c r="C419" s="200"/>
      <c r="D419" s="201" t="s">
        <v>148</v>
      </c>
      <c r="E419" s="202" t="s">
        <v>21</v>
      </c>
      <c r="F419" s="203" t="s">
        <v>585</v>
      </c>
      <c r="G419" s="200"/>
      <c r="H419" s="202" t="s">
        <v>21</v>
      </c>
      <c r="I419" s="204"/>
      <c r="J419" s="200"/>
      <c r="K419" s="200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148</v>
      </c>
      <c r="AU419" s="209" t="s">
        <v>86</v>
      </c>
      <c r="AV419" s="13" t="s">
        <v>80</v>
      </c>
      <c r="AW419" s="13" t="s">
        <v>34</v>
      </c>
      <c r="AX419" s="13" t="s">
        <v>73</v>
      </c>
      <c r="AY419" s="209" t="s">
        <v>136</v>
      </c>
    </row>
    <row r="420" spans="2:51" s="13" customFormat="1" ht="11.25">
      <c r="B420" s="199"/>
      <c r="C420" s="200"/>
      <c r="D420" s="201" t="s">
        <v>148</v>
      </c>
      <c r="E420" s="202" t="s">
        <v>21</v>
      </c>
      <c r="F420" s="203" t="s">
        <v>586</v>
      </c>
      <c r="G420" s="200"/>
      <c r="H420" s="202" t="s">
        <v>21</v>
      </c>
      <c r="I420" s="204"/>
      <c r="J420" s="200"/>
      <c r="K420" s="200"/>
      <c r="L420" s="205"/>
      <c r="M420" s="206"/>
      <c r="N420" s="207"/>
      <c r="O420" s="207"/>
      <c r="P420" s="207"/>
      <c r="Q420" s="207"/>
      <c r="R420" s="207"/>
      <c r="S420" s="207"/>
      <c r="T420" s="208"/>
      <c r="AT420" s="209" t="s">
        <v>148</v>
      </c>
      <c r="AU420" s="209" t="s">
        <v>86</v>
      </c>
      <c r="AV420" s="13" t="s">
        <v>80</v>
      </c>
      <c r="AW420" s="13" t="s">
        <v>34</v>
      </c>
      <c r="AX420" s="13" t="s">
        <v>73</v>
      </c>
      <c r="AY420" s="209" t="s">
        <v>136</v>
      </c>
    </row>
    <row r="421" spans="2:51" s="14" customFormat="1" ht="11.25">
      <c r="B421" s="210"/>
      <c r="C421" s="211"/>
      <c r="D421" s="201" t="s">
        <v>148</v>
      </c>
      <c r="E421" s="212" t="s">
        <v>21</v>
      </c>
      <c r="F421" s="213" t="s">
        <v>587</v>
      </c>
      <c r="G421" s="211"/>
      <c r="H421" s="214">
        <v>18.8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148</v>
      </c>
      <c r="AU421" s="220" t="s">
        <v>86</v>
      </c>
      <c r="AV421" s="14" t="s">
        <v>86</v>
      </c>
      <c r="AW421" s="14" t="s">
        <v>34</v>
      </c>
      <c r="AX421" s="14" t="s">
        <v>73</v>
      </c>
      <c r="AY421" s="220" t="s">
        <v>136</v>
      </c>
    </row>
    <row r="422" spans="2:51" s="14" customFormat="1" ht="11.25">
      <c r="B422" s="210"/>
      <c r="C422" s="211"/>
      <c r="D422" s="201" t="s">
        <v>148</v>
      </c>
      <c r="E422" s="212" t="s">
        <v>21</v>
      </c>
      <c r="F422" s="213" t="s">
        <v>588</v>
      </c>
      <c r="G422" s="211"/>
      <c r="H422" s="214">
        <v>19.5</v>
      </c>
      <c r="I422" s="215"/>
      <c r="J422" s="211"/>
      <c r="K422" s="211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148</v>
      </c>
      <c r="AU422" s="220" t="s">
        <v>86</v>
      </c>
      <c r="AV422" s="14" t="s">
        <v>86</v>
      </c>
      <c r="AW422" s="14" t="s">
        <v>34</v>
      </c>
      <c r="AX422" s="14" t="s">
        <v>73</v>
      </c>
      <c r="AY422" s="220" t="s">
        <v>136</v>
      </c>
    </row>
    <row r="423" spans="2:51" s="14" customFormat="1" ht="11.25">
      <c r="B423" s="210"/>
      <c r="C423" s="211"/>
      <c r="D423" s="201" t="s">
        <v>148</v>
      </c>
      <c r="E423" s="212" t="s">
        <v>21</v>
      </c>
      <c r="F423" s="213" t="s">
        <v>589</v>
      </c>
      <c r="G423" s="211"/>
      <c r="H423" s="214">
        <v>3.8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148</v>
      </c>
      <c r="AU423" s="220" t="s">
        <v>86</v>
      </c>
      <c r="AV423" s="14" t="s">
        <v>86</v>
      </c>
      <c r="AW423" s="14" t="s">
        <v>34</v>
      </c>
      <c r="AX423" s="14" t="s">
        <v>73</v>
      </c>
      <c r="AY423" s="220" t="s">
        <v>136</v>
      </c>
    </row>
    <row r="424" spans="2:51" s="15" customFormat="1" ht="11.25">
      <c r="B424" s="221"/>
      <c r="C424" s="222"/>
      <c r="D424" s="201" t="s">
        <v>148</v>
      </c>
      <c r="E424" s="223" t="s">
        <v>21</v>
      </c>
      <c r="F424" s="224" t="s">
        <v>171</v>
      </c>
      <c r="G424" s="222"/>
      <c r="H424" s="225">
        <v>42.099999999999994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148</v>
      </c>
      <c r="AU424" s="231" t="s">
        <v>86</v>
      </c>
      <c r="AV424" s="15" t="s">
        <v>144</v>
      </c>
      <c r="AW424" s="15" t="s">
        <v>34</v>
      </c>
      <c r="AX424" s="15" t="s">
        <v>80</v>
      </c>
      <c r="AY424" s="231" t="s">
        <v>136</v>
      </c>
    </row>
    <row r="425" spans="1:65" s="2" customFormat="1" ht="24" customHeight="1">
      <c r="A425" s="37"/>
      <c r="B425" s="38"/>
      <c r="C425" s="181" t="s">
        <v>590</v>
      </c>
      <c r="D425" s="181" t="s">
        <v>139</v>
      </c>
      <c r="E425" s="182" t="s">
        <v>591</v>
      </c>
      <c r="F425" s="183" t="s">
        <v>592</v>
      </c>
      <c r="G425" s="184" t="s">
        <v>220</v>
      </c>
      <c r="H425" s="185">
        <v>42.1</v>
      </c>
      <c r="I425" s="186"/>
      <c r="J425" s="187">
        <f>ROUND(I425*H425,2)</f>
        <v>0</v>
      </c>
      <c r="K425" s="183" t="s">
        <v>143</v>
      </c>
      <c r="L425" s="42"/>
      <c r="M425" s="188" t="s">
        <v>21</v>
      </c>
      <c r="N425" s="189" t="s">
        <v>45</v>
      </c>
      <c r="O425" s="67"/>
      <c r="P425" s="190">
        <f>O425*H425</f>
        <v>0</v>
      </c>
      <c r="Q425" s="190">
        <v>0.0001</v>
      </c>
      <c r="R425" s="190">
        <f>Q425*H425</f>
        <v>0.00421</v>
      </c>
      <c r="S425" s="190">
        <v>0</v>
      </c>
      <c r="T425" s="191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2" t="s">
        <v>262</v>
      </c>
      <c r="AT425" s="192" t="s">
        <v>139</v>
      </c>
      <c r="AU425" s="192" t="s">
        <v>86</v>
      </c>
      <c r="AY425" s="20" t="s">
        <v>136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20" t="s">
        <v>86</v>
      </c>
      <c r="BK425" s="193">
        <f>ROUND(I425*H425,2)</f>
        <v>0</v>
      </c>
      <c r="BL425" s="20" t="s">
        <v>262</v>
      </c>
      <c r="BM425" s="192" t="s">
        <v>593</v>
      </c>
    </row>
    <row r="426" spans="1:47" s="2" customFormat="1" ht="11.25">
      <c r="A426" s="37"/>
      <c r="B426" s="38"/>
      <c r="C426" s="39"/>
      <c r="D426" s="194" t="s">
        <v>146</v>
      </c>
      <c r="E426" s="39"/>
      <c r="F426" s="195" t="s">
        <v>594</v>
      </c>
      <c r="G426" s="39"/>
      <c r="H426" s="39"/>
      <c r="I426" s="196"/>
      <c r="J426" s="39"/>
      <c r="K426" s="39"/>
      <c r="L426" s="42"/>
      <c r="M426" s="197"/>
      <c r="N426" s="198"/>
      <c r="O426" s="67"/>
      <c r="P426" s="67"/>
      <c r="Q426" s="67"/>
      <c r="R426" s="67"/>
      <c r="S426" s="67"/>
      <c r="T426" s="68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20" t="s">
        <v>146</v>
      </c>
      <c r="AU426" s="20" t="s">
        <v>86</v>
      </c>
    </row>
    <row r="427" spans="2:51" s="13" customFormat="1" ht="11.25">
      <c r="B427" s="199"/>
      <c r="C427" s="200"/>
      <c r="D427" s="201" t="s">
        <v>148</v>
      </c>
      <c r="E427" s="202" t="s">
        <v>21</v>
      </c>
      <c r="F427" s="203" t="s">
        <v>595</v>
      </c>
      <c r="G427" s="200"/>
      <c r="H427" s="202" t="s">
        <v>21</v>
      </c>
      <c r="I427" s="204"/>
      <c r="J427" s="200"/>
      <c r="K427" s="200"/>
      <c r="L427" s="205"/>
      <c r="M427" s="206"/>
      <c r="N427" s="207"/>
      <c r="O427" s="207"/>
      <c r="P427" s="207"/>
      <c r="Q427" s="207"/>
      <c r="R427" s="207"/>
      <c r="S427" s="207"/>
      <c r="T427" s="208"/>
      <c r="AT427" s="209" t="s">
        <v>148</v>
      </c>
      <c r="AU427" s="209" t="s">
        <v>86</v>
      </c>
      <c r="AV427" s="13" t="s">
        <v>80</v>
      </c>
      <c r="AW427" s="13" t="s">
        <v>34</v>
      </c>
      <c r="AX427" s="13" t="s">
        <v>73</v>
      </c>
      <c r="AY427" s="209" t="s">
        <v>136</v>
      </c>
    </row>
    <row r="428" spans="2:51" s="14" customFormat="1" ht="11.25">
      <c r="B428" s="210"/>
      <c r="C428" s="211"/>
      <c r="D428" s="201" t="s">
        <v>148</v>
      </c>
      <c r="E428" s="212" t="s">
        <v>21</v>
      </c>
      <c r="F428" s="213" t="s">
        <v>596</v>
      </c>
      <c r="G428" s="211"/>
      <c r="H428" s="214">
        <v>42.1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148</v>
      </c>
      <c r="AU428" s="220" t="s">
        <v>86</v>
      </c>
      <c r="AV428" s="14" t="s">
        <v>86</v>
      </c>
      <c r="AW428" s="14" t="s">
        <v>34</v>
      </c>
      <c r="AX428" s="14" t="s">
        <v>80</v>
      </c>
      <c r="AY428" s="220" t="s">
        <v>136</v>
      </c>
    </row>
    <row r="429" spans="1:65" s="2" customFormat="1" ht="24" customHeight="1">
      <c r="A429" s="37"/>
      <c r="B429" s="38"/>
      <c r="C429" s="181" t="s">
        <v>597</v>
      </c>
      <c r="D429" s="181" t="s">
        <v>139</v>
      </c>
      <c r="E429" s="182" t="s">
        <v>598</v>
      </c>
      <c r="F429" s="183" t="s">
        <v>599</v>
      </c>
      <c r="G429" s="184" t="s">
        <v>142</v>
      </c>
      <c r="H429" s="185">
        <v>12.63</v>
      </c>
      <c r="I429" s="186"/>
      <c r="J429" s="187">
        <f>ROUND(I429*H429,2)</f>
        <v>0</v>
      </c>
      <c r="K429" s="183" t="s">
        <v>143</v>
      </c>
      <c r="L429" s="42"/>
      <c r="M429" s="188" t="s">
        <v>21</v>
      </c>
      <c r="N429" s="189" t="s">
        <v>45</v>
      </c>
      <c r="O429" s="67"/>
      <c r="P429" s="190">
        <f>O429*H429</f>
        <v>0</v>
      </c>
      <c r="Q429" s="190">
        <v>0.0001</v>
      </c>
      <c r="R429" s="190">
        <f>Q429*H429</f>
        <v>0.0012630000000000002</v>
      </c>
      <c r="S429" s="190">
        <v>0</v>
      </c>
      <c r="T429" s="19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92" t="s">
        <v>262</v>
      </c>
      <c r="AT429" s="192" t="s">
        <v>139</v>
      </c>
      <c r="AU429" s="192" t="s">
        <v>86</v>
      </c>
      <c r="AY429" s="20" t="s">
        <v>136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20" t="s">
        <v>86</v>
      </c>
      <c r="BK429" s="193">
        <f>ROUND(I429*H429,2)</f>
        <v>0</v>
      </c>
      <c r="BL429" s="20" t="s">
        <v>262</v>
      </c>
      <c r="BM429" s="192" t="s">
        <v>600</v>
      </c>
    </row>
    <row r="430" spans="1:47" s="2" customFormat="1" ht="11.25">
      <c r="A430" s="37"/>
      <c r="B430" s="38"/>
      <c r="C430" s="39"/>
      <c r="D430" s="194" t="s">
        <v>146</v>
      </c>
      <c r="E430" s="39"/>
      <c r="F430" s="195" t="s">
        <v>601</v>
      </c>
      <c r="G430" s="39"/>
      <c r="H430" s="39"/>
      <c r="I430" s="196"/>
      <c r="J430" s="39"/>
      <c r="K430" s="39"/>
      <c r="L430" s="42"/>
      <c r="M430" s="197"/>
      <c r="N430" s="198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146</v>
      </c>
      <c r="AU430" s="20" t="s">
        <v>86</v>
      </c>
    </row>
    <row r="431" spans="2:51" s="14" customFormat="1" ht="11.25">
      <c r="B431" s="210"/>
      <c r="C431" s="211"/>
      <c r="D431" s="201" t="s">
        <v>148</v>
      </c>
      <c r="E431" s="212" t="s">
        <v>21</v>
      </c>
      <c r="F431" s="213" t="s">
        <v>602</v>
      </c>
      <c r="G431" s="211"/>
      <c r="H431" s="214">
        <v>12.63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148</v>
      </c>
      <c r="AU431" s="220" t="s">
        <v>86</v>
      </c>
      <c r="AV431" s="14" t="s">
        <v>86</v>
      </c>
      <c r="AW431" s="14" t="s">
        <v>34</v>
      </c>
      <c r="AX431" s="14" t="s">
        <v>80</v>
      </c>
      <c r="AY431" s="220" t="s">
        <v>136</v>
      </c>
    </row>
    <row r="432" spans="1:65" s="2" customFormat="1" ht="24" customHeight="1">
      <c r="A432" s="37"/>
      <c r="B432" s="38"/>
      <c r="C432" s="181" t="s">
        <v>603</v>
      </c>
      <c r="D432" s="181" t="s">
        <v>139</v>
      </c>
      <c r="E432" s="182" t="s">
        <v>604</v>
      </c>
      <c r="F432" s="183" t="s">
        <v>605</v>
      </c>
      <c r="G432" s="184" t="s">
        <v>142</v>
      </c>
      <c r="H432" s="185">
        <v>12.63</v>
      </c>
      <c r="I432" s="186"/>
      <c r="J432" s="187">
        <f>ROUND(I432*H432,2)</f>
        <v>0</v>
      </c>
      <c r="K432" s="183" t="s">
        <v>143</v>
      </c>
      <c r="L432" s="42"/>
      <c r="M432" s="188" t="s">
        <v>21</v>
      </c>
      <c r="N432" s="189" t="s">
        <v>45</v>
      </c>
      <c r="O432" s="67"/>
      <c r="P432" s="190">
        <f>O432*H432</f>
        <v>0</v>
      </c>
      <c r="Q432" s="190">
        <v>0.0007</v>
      </c>
      <c r="R432" s="190">
        <f>Q432*H432</f>
        <v>0.008841</v>
      </c>
      <c r="S432" s="190">
        <v>0</v>
      </c>
      <c r="T432" s="191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92" t="s">
        <v>262</v>
      </c>
      <c r="AT432" s="192" t="s">
        <v>139</v>
      </c>
      <c r="AU432" s="192" t="s">
        <v>86</v>
      </c>
      <c r="AY432" s="20" t="s">
        <v>136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20" t="s">
        <v>86</v>
      </c>
      <c r="BK432" s="193">
        <f>ROUND(I432*H432,2)</f>
        <v>0</v>
      </c>
      <c r="BL432" s="20" t="s">
        <v>262</v>
      </c>
      <c r="BM432" s="192" t="s">
        <v>606</v>
      </c>
    </row>
    <row r="433" spans="1:47" s="2" customFormat="1" ht="11.25">
      <c r="A433" s="37"/>
      <c r="B433" s="38"/>
      <c r="C433" s="39"/>
      <c r="D433" s="194" t="s">
        <v>146</v>
      </c>
      <c r="E433" s="39"/>
      <c r="F433" s="195" t="s">
        <v>607</v>
      </c>
      <c r="G433" s="39"/>
      <c r="H433" s="39"/>
      <c r="I433" s="196"/>
      <c r="J433" s="39"/>
      <c r="K433" s="39"/>
      <c r="L433" s="42"/>
      <c r="M433" s="197"/>
      <c r="N433" s="198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20" t="s">
        <v>146</v>
      </c>
      <c r="AU433" s="20" t="s">
        <v>86</v>
      </c>
    </row>
    <row r="434" spans="2:51" s="14" customFormat="1" ht="11.25">
      <c r="B434" s="210"/>
      <c r="C434" s="211"/>
      <c r="D434" s="201" t="s">
        <v>148</v>
      </c>
      <c r="E434" s="212" t="s">
        <v>21</v>
      </c>
      <c r="F434" s="213" t="s">
        <v>608</v>
      </c>
      <c r="G434" s="211"/>
      <c r="H434" s="214">
        <v>12.63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148</v>
      </c>
      <c r="AU434" s="220" t="s">
        <v>86</v>
      </c>
      <c r="AV434" s="14" t="s">
        <v>86</v>
      </c>
      <c r="AW434" s="14" t="s">
        <v>34</v>
      </c>
      <c r="AX434" s="14" t="s">
        <v>80</v>
      </c>
      <c r="AY434" s="220" t="s">
        <v>136</v>
      </c>
    </row>
    <row r="435" spans="1:65" s="2" customFormat="1" ht="24" customHeight="1">
      <c r="A435" s="37"/>
      <c r="B435" s="38"/>
      <c r="C435" s="181" t="s">
        <v>609</v>
      </c>
      <c r="D435" s="181" t="s">
        <v>139</v>
      </c>
      <c r="E435" s="182" t="s">
        <v>610</v>
      </c>
      <c r="F435" s="183" t="s">
        <v>611</v>
      </c>
      <c r="G435" s="184" t="s">
        <v>321</v>
      </c>
      <c r="H435" s="185">
        <v>0.139</v>
      </c>
      <c r="I435" s="186"/>
      <c r="J435" s="187">
        <f>ROUND(I435*H435,2)</f>
        <v>0</v>
      </c>
      <c r="K435" s="183" t="s">
        <v>143</v>
      </c>
      <c r="L435" s="42"/>
      <c r="M435" s="188" t="s">
        <v>21</v>
      </c>
      <c r="N435" s="189" t="s">
        <v>45</v>
      </c>
      <c r="O435" s="67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92" t="s">
        <v>262</v>
      </c>
      <c r="AT435" s="192" t="s">
        <v>139</v>
      </c>
      <c r="AU435" s="192" t="s">
        <v>86</v>
      </c>
      <c r="AY435" s="20" t="s">
        <v>136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20" t="s">
        <v>86</v>
      </c>
      <c r="BK435" s="193">
        <f>ROUND(I435*H435,2)</f>
        <v>0</v>
      </c>
      <c r="BL435" s="20" t="s">
        <v>262</v>
      </c>
      <c r="BM435" s="192" t="s">
        <v>612</v>
      </c>
    </row>
    <row r="436" spans="1:47" s="2" customFormat="1" ht="11.25">
      <c r="A436" s="37"/>
      <c r="B436" s="38"/>
      <c r="C436" s="39"/>
      <c r="D436" s="194" t="s">
        <v>146</v>
      </c>
      <c r="E436" s="39"/>
      <c r="F436" s="195" t="s">
        <v>613</v>
      </c>
      <c r="G436" s="39"/>
      <c r="H436" s="39"/>
      <c r="I436" s="196"/>
      <c r="J436" s="39"/>
      <c r="K436" s="39"/>
      <c r="L436" s="42"/>
      <c r="M436" s="197"/>
      <c r="N436" s="198"/>
      <c r="O436" s="67"/>
      <c r="P436" s="67"/>
      <c r="Q436" s="67"/>
      <c r="R436" s="67"/>
      <c r="S436" s="67"/>
      <c r="T436" s="68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20" t="s">
        <v>146</v>
      </c>
      <c r="AU436" s="20" t="s">
        <v>86</v>
      </c>
    </row>
    <row r="437" spans="1:65" s="2" customFormat="1" ht="24" customHeight="1">
      <c r="A437" s="37"/>
      <c r="B437" s="38"/>
      <c r="C437" s="181" t="s">
        <v>614</v>
      </c>
      <c r="D437" s="181" t="s">
        <v>139</v>
      </c>
      <c r="E437" s="182" t="s">
        <v>615</v>
      </c>
      <c r="F437" s="183" t="s">
        <v>616</v>
      </c>
      <c r="G437" s="184" t="s">
        <v>321</v>
      </c>
      <c r="H437" s="185">
        <v>0.139</v>
      </c>
      <c r="I437" s="186"/>
      <c r="J437" s="187">
        <f>ROUND(I437*H437,2)</f>
        <v>0</v>
      </c>
      <c r="K437" s="183" t="s">
        <v>143</v>
      </c>
      <c r="L437" s="42"/>
      <c r="M437" s="188" t="s">
        <v>21</v>
      </c>
      <c r="N437" s="189" t="s">
        <v>45</v>
      </c>
      <c r="O437" s="67"/>
      <c r="P437" s="190">
        <f>O437*H437</f>
        <v>0</v>
      </c>
      <c r="Q437" s="190">
        <v>0</v>
      </c>
      <c r="R437" s="190">
        <f>Q437*H437</f>
        <v>0</v>
      </c>
      <c r="S437" s="190">
        <v>0</v>
      </c>
      <c r="T437" s="191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92" t="s">
        <v>262</v>
      </c>
      <c r="AT437" s="192" t="s">
        <v>139</v>
      </c>
      <c r="AU437" s="192" t="s">
        <v>86</v>
      </c>
      <c r="AY437" s="20" t="s">
        <v>136</v>
      </c>
      <c r="BE437" s="193">
        <f>IF(N437="základní",J437,0)</f>
        <v>0</v>
      </c>
      <c r="BF437" s="193">
        <f>IF(N437="snížená",J437,0)</f>
        <v>0</v>
      </c>
      <c r="BG437" s="193">
        <f>IF(N437="zákl. přenesená",J437,0)</f>
        <v>0</v>
      </c>
      <c r="BH437" s="193">
        <f>IF(N437="sníž. přenesená",J437,0)</f>
        <v>0</v>
      </c>
      <c r="BI437" s="193">
        <f>IF(N437="nulová",J437,0)</f>
        <v>0</v>
      </c>
      <c r="BJ437" s="20" t="s">
        <v>86</v>
      </c>
      <c r="BK437" s="193">
        <f>ROUND(I437*H437,2)</f>
        <v>0</v>
      </c>
      <c r="BL437" s="20" t="s">
        <v>262</v>
      </c>
      <c r="BM437" s="192" t="s">
        <v>617</v>
      </c>
    </row>
    <row r="438" spans="1:47" s="2" customFormat="1" ht="11.25">
      <c r="A438" s="37"/>
      <c r="B438" s="38"/>
      <c r="C438" s="39"/>
      <c r="D438" s="194" t="s">
        <v>146</v>
      </c>
      <c r="E438" s="39"/>
      <c r="F438" s="195" t="s">
        <v>618</v>
      </c>
      <c r="G438" s="39"/>
      <c r="H438" s="39"/>
      <c r="I438" s="196"/>
      <c r="J438" s="39"/>
      <c r="K438" s="39"/>
      <c r="L438" s="42"/>
      <c r="M438" s="197"/>
      <c r="N438" s="198"/>
      <c r="O438" s="67"/>
      <c r="P438" s="67"/>
      <c r="Q438" s="67"/>
      <c r="R438" s="67"/>
      <c r="S438" s="67"/>
      <c r="T438" s="68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20" t="s">
        <v>146</v>
      </c>
      <c r="AU438" s="20" t="s">
        <v>86</v>
      </c>
    </row>
    <row r="439" spans="2:63" s="12" customFormat="1" ht="22.5" customHeight="1">
      <c r="B439" s="165"/>
      <c r="C439" s="166"/>
      <c r="D439" s="167" t="s">
        <v>72</v>
      </c>
      <c r="E439" s="179" t="s">
        <v>619</v>
      </c>
      <c r="F439" s="179" t="s">
        <v>620</v>
      </c>
      <c r="G439" s="166"/>
      <c r="H439" s="166"/>
      <c r="I439" s="169"/>
      <c r="J439" s="180">
        <f>BK439</f>
        <v>0</v>
      </c>
      <c r="K439" s="166"/>
      <c r="L439" s="171"/>
      <c r="M439" s="172"/>
      <c r="N439" s="173"/>
      <c r="O439" s="173"/>
      <c r="P439" s="174">
        <f>SUM(P440:P579)</f>
        <v>0</v>
      </c>
      <c r="Q439" s="173"/>
      <c r="R439" s="174">
        <f>SUM(R440:R579)</f>
        <v>0.9489119199999999</v>
      </c>
      <c r="S439" s="173"/>
      <c r="T439" s="175">
        <f>SUM(T440:T579)</f>
        <v>1.7678436</v>
      </c>
      <c r="AR439" s="176" t="s">
        <v>86</v>
      </c>
      <c r="AT439" s="177" t="s">
        <v>72</v>
      </c>
      <c r="AU439" s="177" t="s">
        <v>80</v>
      </c>
      <c r="AY439" s="176" t="s">
        <v>136</v>
      </c>
      <c r="BK439" s="178">
        <f>SUM(BK440:BK579)</f>
        <v>0</v>
      </c>
    </row>
    <row r="440" spans="1:65" s="2" customFormat="1" ht="16.5" customHeight="1">
      <c r="A440" s="37"/>
      <c r="B440" s="38"/>
      <c r="C440" s="181" t="s">
        <v>621</v>
      </c>
      <c r="D440" s="181" t="s">
        <v>139</v>
      </c>
      <c r="E440" s="182" t="s">
        <v>622</v>
      </c>
      <c r="F440" s="183" t="s">
        <v>623</v>
      </c>
      <c r="G440" s="184" t="s">
        <v>142</v>
      </c>
      <c r="H440" s="185">
        <v>415.03</v>
      </c>
      <c r="I440" s="186"/>
      <c r="J440" s="187">
        <f>ROUND(I440*H440,2)</f>
        <v>0</v>
      </c>
      <c r="K440" s="183" t="s">
        <v>143</v>
      </c>
      <c r="L440" s="42"/>
      <c r="M440" s="188" t="s">
        <v>21</v>
      </c>
      <c r="N440" s="189" t="s">
        <v>45</v>
      </c>
      <c r="O440" s="67"/>
      <c r="P440" s="190">
        <f>O440*H440</f>
        <v>0</v>
      </c>
      <c r="Q440" s="190">
        <v>0</v>
      </c>
      <c r="R440" s="190">
        <f>Q440*H440</f>
        <v>0</v>
      </c>
      <c r="S440" s="190">
        <v>0.00312</v>
      </c>
      <c r="T440" s="191">
        <f>S440*H440</f>
        <v>1.2948936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92" t="s">
        <v>262</v>
      </c>
      <c r="AT440" s="192" t="s">
        <v>139</v>
      </c>
      <c r="AU440" s="192" t="s">
        <v>86</v>
      </c>
      <c r="AY440" s="20" t="s">
        <v>136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20" t="s">
        <v>86</v>
      </c>
      <c r="BK440" s="193">
        <f>ROUND(I440*H440,2)</f>
        <v>0</v>
      </c>
      <c r="BL440" s="20" t="s">
        <v>262</v>
      </c>
      <c r="BM440" s="192" t="s">
        <v>624</v>
      </c>
    </row>
    <row r="441" spans="1:47" s="2" customFormat="1" ht="11.25">
      <c r="A441" s="37"/>
      <c r="B441" s="38"/>
      <c r="C441" s="39"/>
      <c r="D441" s="194" t="s">
        <v>146</v>
      </c>
      <c r="E441" s="39"/>
      <c r="F441" s="195" t="s">
        <v>625</v>
      </c>
      <c r="G441" s="39"/>
      <c r="H441" s="39"/>
      <c r="I441" s="196"/>
      <c r="J441" s="39"/>
      <c r="K441" s="39"/>
      <c r="L441" s="42"/>
      <c r="M441" s="197"/>
      <c r="N441" s="198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146</v>
      </c>
      <c r="AU441" s="20" t="s">
        <v>86</v>
      </c>
    </row>
    <row r="442" spans="2:51" s="13" customFormat="1" ht="11.25">
      <c r="B442" s="199"/>
      <c r="C442" s="200"/>
      <c r="D442" s="201" t="s">
        <v>148</v>
      </c>
      <c r="E442" s="202" t="s">
        <v>21</v>
      </c>
      <c r="F442" s="203" t="s">
        <v>626</v>
      </c>
      <c r="G442" s="200"/>
      <c r="H442" s="202" t="s">
        <v>21</v>
      </c>
      <c r="I442" s="204"/>
      <c r="J442" s="200"/>
      <c r="K442" s="200"/>
      <c r="L442" s="205"/>
      <c r="M442" s="206"/>
      <c r="N442" s="207"/>
      <c r="O442" s="207"/>
      <c r="P442" s="207"/>
      <c r="Q442" s="207"/>
      <c r="R442" s="207"/>
      <c r="S442" s="207"/>
      <c r="T442" s="208"/>
      <c r="AT442" s="209" t="s">
        <v>148</v>
      </c>
      <c r="AU442" s="209" t="s">
        <v>86</v>
      </c>
      <c r="AV442" s="13" t="s">
        <v>80</v>
      </c>
      <c r="AW442" s="13" t="s">
        <v>34</v>
      </c>
      <c r="AX442" s="13" t="s">
        <v>73</v>
      </c>
      <c r="AY442" s="209" t="s">
        <v>136</v>
      </c>
    </row>
    <row r="443" spans="2:51" s="13" customFormat="1" ht="11.25">
      <c r="B443" s="199"/>
      <c r="C443" s="200"/>
      <c r="D443" s="201" t="s">
        <v>148</v>
      </c>
      <c r="E443" s="202" t="s">
        <v>21</v>
      </c>
      <c r="F443" s="203" t="s">
        <v>627</v>
      </c>
      <c r="G443" s="200"/>
      <c r="H443" s="202" t="s">
        <v>21</v>
      </c>
      <c r="I443" s="204"/>
      <c r="J443" s="200"/>
      <c r="K443" s="200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148</v>
      </c>
      <c r="AU443" s="209" t="s">
        <v>86</v>
      </c>
      <c r="AV443" s="13" t="s">
        <v>80</v>
      </c>
      <c r="AW443" s="13" t="s">
        <v>34</v>
      </c>
      <c r="AX443" s="13" t="s">
        <v>73</v>
      </c>
      <c r="AY443" s="209" t="s">
        <v>136</v>
      </c>
    </row>
    <row r="444" spans="2:51" s="13" customFormat="1" ht="11.25">
      <c r="B444" s="199"/>
      <c r="C444" s="200"/>
      <c r="D444" s="201" t="s">
        <v>148</v>
      </c>
      <c r="E444" s="202" t="s">
        <v>21</v>
      </c>
      <c r="F444" s="203" t="s">
        <v>628</v>
      </c>
      <c r="G444" s="200"/>
      <c r="H444" s="202" t="s">
        <v>21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148</v>
      </c>
      <c r="AU444" s="209" t="s">
        <v>86</v>
      </c>
      <c r="AV444" s="13" t="s">
        <v>80</v>
      </c>
      <c r="AW444" s="13" t="s">
        <v>34</v>
      </c>
      <c r="AX444" s="13" t="s">
        <v>73</v>
      </c>
      <c r="AY444" s="209" t="s">
        <v>136</v>
      </c>
    </row>
    <row r="445" spans="2:51" s="13" customFormat="1" ht="11.25">
      <c r="B445" s="199"/>
      <c r="C445" s="200"/>
      <c r="D445" s="201" t="s">
        <v>148</v>
      </c>
      <c r="E445" s="202" t="s">
        <v>21</v>
      </c>
      <c r="F445" s="203" t="s">
        <v>629</v>
      </c>
      <c r="G445" s="200"/>
      <c r="H445" s="202" t="s">
        <v>21</v>
      </c>
      <c r="I445" s="204"/>
      <c r="J445" s="200"/>
      <c r="K445" s="200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148</v>
      </c>
      <c r="AU445" s="209" t="s">
        <v>86</v>
      </c>
      <c r="AV445" s="13" t="s">
        <v>80</v>
      </c>
      <c r="AW445" s="13" t="s">
        <v>34</v>
      </c>
      <c r="AX445" s="13" t="s">
        <v>73</v>
      </c>
      <c r="AY445" s="209" t="s">
        <v>136</v>
      </c>
    </row>
    <row r="446" spans="2:51" s="14" customFormat="1" ht="11.25">
      <c r="B446" s="210"/>
      <c r="C446" s="211"/>
      <c r="D446" s="201" t="s">
        <v>148</v>
      </c>
      <c r="E446" s="212" t="s">
        <v>21</v>
      </c>
      <c r="F446" s="213" t="s">
        <v>630</v>
      </c>
      <c r="G446" s="211"/>
      <c r="H446" s="214">
        <v>295.85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148</v>
      </c>
      <c r="AU446" s="220" t="s">
        <v>86</v>
      </c>
      <c r="AV446" s="14" t="s">
        <v>86</v>
      </c>
      <c r="AW446" s="14" t="s">
        <v>34</v>
      </c>
      <c r="AX446" s="14" t="s">
        <v>73</v>
      </c>
      <c r="AY446" s="220" t="s">
        <v>136</v>
      </c>
    </row>
    <row r="447" spans="2:51" s="14" customFormat="1" ht="11.25">
      <c r="B447" s="210"/>
      <c r="C447" s="211"/>
      <c r="D447" s="201" t="s">
        <v>148</v>
      </c>
      <c r="E447" s="212" t="s">
        <v>21</v>
      </c>
      <c r="F447" s="213" t="s">
        <v>631</v>
      </c>
      <c r="G447" s="211"/>
      <c r="H447" s="214">
        <v>48.37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148</v>
      </c>
      <c r="AU447" s="220" t="s">
        <v>86</v>
      </c>
      <c r="AV447" s="14" t="s">
        <v>86</v>
      </c>
      <c r="AW447" s="14" t="s">
        <v>34</v>
      </c>
      <c r="AX447" s="14" t="s">
        <v>73</v>
      </c>
      <c r="AY447" s="220" t="s">
        <v>136</v>
      </c>
    </row>
    <row r="448" spans="2:51" s="13" customFormat="1" ht="11.25">
      <c r="B448" s="199"/>
      <c r="C448" s="200"/>
      <c r="D448" s="201" t="s">
        <v>148</v>
      </c>
      <c r="E448" s="202" t="s">
        <v>21</v>
      </c>
      <c r="F448" s="203" t="s">
        <v>632</v>
      </c>
      <c r="G448" s="200"/>
      <c r="H448" s="202" t="s">
        <v>21</v>
      </c>
      <c r="I448" s="204"/>
      <c r="J448" s="200"/>
      <c r="K448" s="200"/>
      <c r="L448" s="205"/>
      <c r="M448" s="206"/>
      <c r="N448" s="207"/>
      <c r="O448" s="207"/>
      <c r="P448" s="207"/>
      <c r="Q448" s="207"/>
      <c r="R448" s="207"/>
      <c r="S448" s="207"/>
      <c r="T448" s="208"/>
      <c r="AT448" s="209" t="s">
        <v>148</v>
      </c>
      <c r="AU448" s="209" t="s">
        <v>86</v>
      </c>
      <c r="AV448" s="13" t="s">
        <v>80</v>
      </c>
      <c r="AW448" s="13" t="s">
        <v>34</v>
      </c>
      <c r="AX448" s="13" t="s">
        <v>73</v>
      </c>
      <c r="AY448" s="209" t="s">
        <v>136</v>
      </c>
    </row>
    <row r="449" spans="2:51" s="13" customFormat="1" ht="11.25">
      <c r="B449" s="199"/>
      <c r="C449" s="200"/>
      <c r="D449" s="201" t="s">
        <v>148</v>
      </c>
      <c r="E449" s="202" t="s">
        <v>21</v>
      </c>
      <c r="F449" s="203" t="s">
        <v>633</v>
      </c>
      <c r="G449" s="200"/>
      <c r="H449" s="202" t="s">
        <v>21</v>
      </c>
      <c r="I449" s="204"/>
      <c r="J449" s="200"/>
      <c r="K449" s="200"/>
      <c r="L449" s="205"/>
      <c r="M449" s="206"/>
      <c r="N449" s="207"/>
      <c r="O449" s="207"/>
      <c r="P449" s="207"/>
      <c r="Q449" s="207"/>
      <c r="R449" s="207"/>
      <c r="S449" s="207"/>
      <c r="T449" s="208"/>
      <c r="AT449" s="209" t="s">
        <v>148</v>
      </c>
      <c r="AU449" s="209" t="s">
        <v>86</v>
      </c>
      <c r="AV449" s="13" t="s">
        <v>80</v>
      </c>
      <c r="AW449" s="13" t="s">
        <v>34</v>
      </c>
      <c r="AX449" s="13" t="s">
        <v>73</v>
      </c>
      <c r="AY449" s="209" t="s">
        <v>136</v>
      </c>
    </row>
    <row r="450" spans="2:51" s="14" customFormat="1" ht="11.25">
      <c r="B450" s="210"/>
      <c r="C450" s="211"/>
      <c r="D450" s="201" t="s">
        <v>148</v>
      </c>
      <c r="E450" s="212" t="s">
        <v>21</v>
      </c>
      <c r="F450" s="213" t="s">
        <v>634</v>
      </c>
      <c r="G450" s="211"/>
      <c r="H450" s="214">
        <v>24.29</v>
      </c>
      <c r="I450" s="215"/>
      <c r="J450" s="211"/>
      <c r="K450" s="211"/>
      <c r="L450" s="216"/>
      <c r="M450" s="217"/>
      <c r="N450" s="218"/>
      <c r="O450" s="218"/>
      <c r="P450" s="218"/>
      <c r="Q450" s="218"/>
      <c r="R450" s="218"/>
      <c r="S450" s="218"/>
      <c r="T450" s="219"/>
      <c r="AT450" s="220" t="s">
        <v>148</v>
      </c>
      <c r="AU450" s="220" t="s">
        <v>86</v>
      </c>
      <c r="AV450" s="14" t="s">
        <v>86</v>
      </c>
      <c r="AW450" s="14" t="s">
        <v>34</v>
      </c>
      <c r="AX450" s="14" t="s">
        <v>73</v>
      </c>
      <c r="AY450" s="220" t="s">
        <v>136</v>
      </c>
    </row>
    <row r="451" spans="2:51" s="13" customFormat="1" ht="11.25">
      <c r="B451" s="199"/>
      <c r="C451" s="200"/>
      <c r="D451" s="201" t="s">
        <v>148</v>
      </c>
      <c r="E451" s="202" t="s">
        <v>21</v>
      </c>
      <c r="F451" s="203" t="s">
        <v>635</v>
      </c>
      <c r="G451" s="200"/>
      <c r="H451" s="202" t="s">
        <v>21</v>
      </c>
      <c r="I451" s="204"/>
      <c r="J451" s="200"/>
      <c r="K451" s="200"/>
      <c r="L451" s="205"/>
      <c r="M451" s="206"/>
      <c r="N451" s="207"/>
      <c r="O451" s="207"/>
      <c r="P451" s="207"/>
      <c r="Q451" s="207"/>
      <c r="R451" s="207"/>
      <c r="S451" s="207"/>
      <c r="T451" s="208"/>
      <c r="AT451" s="209" t="s">
        <v>148</v>
      </c>
      <c r="AU451" s="209" t="s">
        <v>86</v>
      </c>
      <c r="AV451" s="13" t="s">
        <v>80</v>
      </c>
      <c r="AW451" s="13" t="s">
        <v>34</v>
      </c>
      <c r="AX451" s="13" t="s">
        <v>73</v>
      </c>
      <c r="AY451" s="209" t="s">
        <v>136</v>
      </c>
    </row>
    <row r="452" spans="2:51" s="14" customFormat="1" ht="11.25">
      <c r="B452" s="210"/>
      <c r="C452" s="211"/>
      <c r="D452" s="201" t="s">
        <v>148</v>
      </c>
      <c r="E452" s="212" t="s">
        <v>21</v>
      </c>
      <c r="F452" s="213" t="s">
        <v>636</v>
      </c>
      <c r="G452" s="211"/>
      <c r="H452" s="214">
        <v>24.06</v>
      </c>
      <c r="I452" s="215"/>
      <c r="J452" s="211"/>
      <c r="K452" s="211"/>
      <c r="L452" s="216"/>
      <c r="M452" s="217"/>
      <c r="N452" s="218"/>
      <c r="O452" s="218"/>
      <c r="P452" s="218"/>
      <c r="Q452" s="218"/>
      <c r="R452" s="218"/>
      <c r="S452" s="218"/>
      <c r="T452" s="219"/>
      <c r="AT452" s="220" t="s">
        <v>148</v>
      </c>
      <c r="AU452" s="220" t="s">
        <v>86</v>
      </c>
      <c r="AV452" s="14" t="s">
        <v>86</v>
      </c>
      <c r="AW452" s="14" t="s">
        <v>34</v>
      </c>
      <c r="AX452" s="14" t="s">
        <v>73</v>
      </c>
      <c r="AY452" s="220" t="s">
        <v>136</v>
      </c>
    </row>
    <row r="453" spans="2:51" s="13" customFormat="1" ht="11.25">
      <c r="B453" s="199"/>
      <c r="C453" s="200"/>
      <c r="D453" s="201" t="s">
        <v>148</v>
      </c>
      <c r="E453" s="202" t="s">
        <v>21</v>
      </c>
      <c r="F453" s="203" t="s">
        <v>637</v>
      </c>
      <c r="G453" s="200"/>
      <c r="H453" s="202" t="s">
        <v>21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148</v>
      </c>
      <c r="AU453" s="209" t="s">
        <v>86</v>
      </c>
      <c r="AV453" s="13" t="s">
        <v>80</v>
      </c>
      <c r="AW453" s="13" t="s">
        <v>34</v>
      </c>
      <c r="AX453" s="13" t="s">
        <v>73</v>
      </c>
      <c r="AY453" s="209" t="s">
        <v>136</v>
      </c>
    </row>
    <row r="454" spans="2:51" s="14" customFormat="1" ht="11.25">
      <c r="B454" s="210"/>
      <c r="C454" s="211"/>
      <c r="D454" s="201" t="s">
        <v>148</v>
      </c>
      <c r="E454" s="212" t="s">
        <v>21</v>
      </c>
      <c r="F454" s="213" t="s">
        <v>638</v>
      </c>
      <c r="G454" s="211"/>
      <c r="H454" s="214">
        <v>19.84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148</v>
      </c>
      <c r="AU454" s="220" t="s">
        <v>86</v>
      </c>
      <c r="AV454" s="14" t="s">
        <v>86</v>
      </c>
      <c r="AW454" s="14" t="s">
        <v>34</v>
      </c>
      <c r="AX454" s="14" t="s">
        <v>73</v>
      </c>
      <c r="AY454" s="220" t="s">
        <v>136</v>
      </c>
    </row>
    <row r="455" spans="2:51" s="13" customFormat="1" ht="11.25">
      <c r="B455" s="199"/>
      <c r="C455" s="200"/>
      <c r="D455" s="201" t="s">
        <v>148</v>
      </c>
      <c r="E455" s="202" t="s">
        <v>21</v>
      </c>
      <c r="F455" s="203" t="s">
        <v>639</v>
      </c>
      <c r="G455" s="200"/>
      <c r="H455" s="202" t="s">
        <v>21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148</v>
      </c>
      <c r="AU455" s="209" t="s">
        <v>86</v>
      </c>
      <c r="AV455" s="13" t="s">
        <v>80</v>
      </c>
      <c r="AW455" s="13" t="s">
        <v>34</v>
      </c>
      <c r="AX455" s="13" t="s">
        <v>73</v>
      </c>
      <c r="AY455" s="209" t="s">
        <v>136</v>
      </c>
    </row>
    <row r="456" spans="2:51" s="14" customFormat="1" ht="11.25">
      <c r="B456" s="210"/>
      <c r="C456" s="211"/>
      <c r="D456" s="201" t="s">
        <v>148</v>
      </c>
      <c r="E456" s="212" t="s">
        <v>21</v>
      </c>
      <c r="F456" s="213" t="s">
        <v>640</v>
      </c>
      <c r="G456" s="211"/>
      <c r="H456" s="214">
        <v>2.62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148</v>
      </c>
      <c r="AU456" s="220" t="s">
        <v>86</v>
      </c>
      <c r="AV456" s="14" t="s">
        <v>86</v>
      </c>
      <c r="AW456" s="14" t="s">
        <v>34</v>
      </c>
      <c r="AX456" s="14" t="s">
        <v>73</v>
      </c>
      <c r="AY456" s="220" t="s">
        <v>136</v>
      </c>
    </row>
    <row r="457" spans="2:51" s="15" customFormat="1" ht="11.25">
      <c r="B457" s="221"/>
      <c r="C457" s="222"/>
      <c r="D457" s="201" t="s">
        <v>148</v>
      </c>
      <c r="E457" s="223" t="s">
        <v>21</v>
      </c>
      <c r="F457" s="224" t="s">
        <v>171</v>
      </c>
      <c r="G457" s="222"/>
      <c r="H457" s="225">
        <v>415.03000000000003</v>
      </c>
      <c r="I457" s="226"/>
      <c r="J457" s="222"/>
      <c r="K457" s="222"/>
      <c r="L457" s="227"/>
      <c r="M457" s="228"/>
      <c r="N457" s="229"/>
      <c r="O457" s="229"/>
      <c r="P457" s="229"/>
      <c r="Q457" s="229"/>
      <c r="R457" s="229"/>
      <c r="S457" s="229"/>
      <c r="T457" s="230"/>
      <c r="AT457" s="231" t="s">
        <v>148</v>
      </c>
      <c r="AU457" s="231" t="s">
        <v>86</v>
      </c>
      <c r="AV457" s="15" t="s">
        <v>144</v>
      </c>
      <c r="AW457" s="15" t="s">
        <v>34</v>
      </c>
      <c r="AX457" s="15" t="s">
        <v>80</v>
      </c>
      <c r="AY457" s="231" t="s">
        <v>136</v>
      </c>
    </row>
    <row r="458" spans="1:65" s="2" customFormat="1" ht="16.5" customHeight="1">
      <c r="A458" s="37"/>
      <c r="B458" s="38"/>
      <c r="C458" s="181" t="s">
        <v>641</v>
      </c>
      <c r="D458" s="181" t="s">
        <v>139</v>
      </c>
      <c r="E458" s="182" t="s">
        <v>642</v>
      </c>
      <c r="F458" s="183" t="s">
        <v>643</v>
      </c>
      <c r="G458" s="184" t="s">
        <v>220</v>
      </c>
      <c r="H458" s="185">
        <v>165</v>
      </c>
      <c r="I458" s="186"/>
      <c r="J458" s="187">
        <f>ROUND(I458*H458,2)</f>
        <v>0</v>
      </c>
      <c r="K458" s="183" t="s">
        <v>21</v>
      </c>
      <c r="L458" s="42"/>
      <c r="M458" s="188" t="s">
        <v>21</v>
      </c>
      <c r="N458" s="189" t="s">
        <v>45</v>
      </c>
      <c r="O458" s="67"/>
      <c r="P458" s="190">
        <f>O458*H458</f>
        <v>0</v>
      </c>
      <c r="Q458" s="190">
        <v>0</v>
      </c>
      <c r="R458" s="190">
        <f>Q458*H458</f>
        <v>0</v>
      </c>
      <c r="S458" s="190">
        <v>0.00223</v>
      </c>
      <c r="T458" s="191">
        <f>S458*H458</f>
        <v>0.36795000000000005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192" t="s">
        <v>262</v>
      </c>
      <c r="AT458" s="192" t="s">
        <v>139</v>
      </c>
      <c r="AU458" s="192" t="s">
        <v>86</v>
      </c>
      <c r="AY458" s="20" t="s">
        <v>136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20" t="s">
        <v>86</v>
      </c>
      <c r="BK458" s="193">
        <f>ROUND(I458*H458,2)</f>
        <v>0</v>
      </c>
      <c r="BL458" s="20" t="s">
        <v>262</v>
      </c>
      <c r="BM458" s="192" t="s">
        <v>644</v>
      </c>
    </row>
    <row r="459" spans="2:51" s="13" customFormat="1" ht="11.25">
      <c r="B459" s="199"/>
      <c r="C459" s="200"/>
      <c r="D459" s="201" t="s">
        <v>148</v>
      </c>
      <c r="E459" s="202" t="s">
        <v>21</v>
      </c>
      <c r="F459" s="203" t="s">
        <v>645</v>
      </c>
      <c r="G459" s="200"/>
      <c r="H459" s="202" t="s">
        <v>21</v>
      </c>
      <c r="I459" s="204"/>
      <c r="J459" s="200"/>
      <c r="K459" s="200"/>
      <c r="L459" s="205"/>
      <c r="M459" s="206"/>
      <c r="N459" s="207"/>
      <c r="O459" s="207"/>
      <c r="P459" s="207"/>
      <c r="Q459" s="207"/>
      <c r="R459" s="207"/>
      <c r="S459" s="207"/>
      <c r="T459" s="208"/>
      <c r="AT459" s="209" t="s">
        <v>148</v>
      </c>
      <c r="AU459" s="209" t="s">
        <v>86</v>
      </c>
      <c r="AV459" s="13" t="s">
        <v>80</v>
      </c>
      <c r="AW459" s="13" t="s">
        <v>34</v>
      </c>
      <c r="AX459" s="13" t="s">
        <v>73</v>
      </c>
      <c r="AY459" s="209" t="s">
        <v>136</v>
      </c>
    </row>
    <row r="460" spans="2:51" s="13" customFormat="1" ht="11.25">
      <c r="B460" s="199"/>
      <c r="C460" s="200"/>
      <c r="D460" s="201" t="s">
        <v>148</v>
      </c>
      <c r="E460" s="202" t="s">
        <v>21</v>
      </c>
      <c r="F460" s="203" t="s">
        <v>646</v>
      </c>
      <c r="G460" s="200"/>
      <c r="H460" s="202" t="s">
        <v>21</v>
      </c>
      <c r="I460" s="204"/>
      <c r="J460" s="200"/>
      <c r="K460" s="200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148</v>
      </c>
      <c r="AU460" s="209" t="s">
        <v>86</v>
      </c>
      <c r="AV460" s="13" t="s">
        <v>80</v>
      </c>
      <c r="AW460" s="13" t="s">
        <v>34</v>
      </c>
      <c r="AX460" s="13" t="s">
        <v>73</v>
      </c>
      <c r="AY460" s="209" t="s">
        <v>136</v>
      </c>
    </row>
    <row r="461" spans="2:51" s="14" customFormat="1" ht="11.25">
      <c r="B461" s="210"/>
      <c r="C461" s="211"/>
      <c r="D461" s="201" t="s">
        <v>148</v>
      </c>
      <c r="E461" s="212" t="s">
        <v>21</v>
      </c>
      <c r="F461" s="213" t="s">
        <v>647</v>
      </c>
      <c r="G461" s="211"/>
      <c r="H461" s="214">
        <v>165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148</v>
      </c>
      <c r="AU461" s="220" t="s">
        <v>86</v>
      </c>
      <c r="AV461" s="14" t="s">
        <v>86</v>
      </c>
      <c r="AW461" s="14" t="s">
        <v>34</v>
      </c>
      <c r="AX461" s="14" t="s">
        <v>80</v>
      </c>
      <c r="AY461" s="220" t="s">
        <v>136</v>
      </c>
    </row>
    <row r="462" spans="1:65" s="2" customFormat="1" ht="16.5" customHeight="1">
      <c r="A462" s="37"/>
      <c r="B462" s="38"/>
      <c r="C462" s="181" t="s">
        <v>648</v>
      </c>
      <c r="D462" s="181" t="s">
        <v>139</v>
      </c>
      <c r="E462" s="182" t="s">
        <v>649</v>
      </c>
      <c r="F462" s="183" t="s">
        <v>650</v>
      </c>
      <c r="G462" s="184" t="s">
        <v>651</v>
      </c>
      <c r="H462" s="185">
        <v>7</v>
      </c>
      <c r="I462" s="186"/>
      <c r="J462" s="187">
        <f>ROUND(I462*H462,2)</f>
        <v>0</v>
      </c>
      <c r="K462" s="183" t="s">
        <v>143</v>
      </c>
      <c r="L462" s="42"/>
      <c r="M462" s="188" t="s">
        <v>21</v>
      </c>
      <c r="N462" s="189" t="s">
        <v>45</v>
      </c>
      <c r="O462" s="67"/>
      <c r="P462" s="190">
        <f>O462*H462</f>
        <v>0</v>
      </c>
      <c r="Q462" s="190">
        <v>0</v>
      </c>
      <c r="R462" s="190">
        <f>Q462*H462</f>
        <v>0</v>
      </c>
      <c r="S462" s="190">
        <v>0.015</v>
      </c>
      <c r="T462" s="191">
        <f>S462*H462</f>
        <v>0.105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192" t="s">
        <v>262</v>
      </c>
      <c r="AT462" s="192" t="s">
        <v>139</v>
      </c>
      <c r="AU462" s="192" t="s">
        <v>86</v>
      </c>
      <c r="AY462" s="20" t="s">
        <v>136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20" t="s">
        <v>86</v>
      </c>
      <c r="BK462" s="193">
        <f>ROUND(I462*H462,2)</f>
        <v>0</v>
      </c>
      <c r="BL462" s="20" t="s">
        <v>262</v>
      </c>
      <c r="BM462" s="192" t="s">
        <v>652</v>
      </c>
    </row>
    <row r="463" spans="1:47" s="2" customFormat="1" ht="11.25">
      <c r="A463" s="37"/>
      <c r="B463" s="38"/>
      <c r="C463" s="39"/>
      <c r="D463" s="194" t="s">
        <v>146</v>
      </c>
      <c r="E463" s="39"/>
      <c r="F463" s="195" t="s">
        <v>653</v>
      </c>
      <c r="G463" s="39"/>
      <c r="H463" s="39"/>
      <c r="I463" s="196"/>
      <c r="J463" s="39"/>
      <c r="K463" s="39"/>
      <c r="L463" s="42"/>
      <c r="M463" s="197"/>
      <c r="N463" s="198"/>
      <c r="O463" s="67"/>
      <c r="P463" s="67"/>
      <c r="Q463" s="67"/>
      <c r="R463" s="67"/>
      <c r="S463" s="67"/>
      <c r="T463" s="68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20" t="s">
        <v>146</v>
      </c>
      <c r="AU463" s="20" t="s">
        <v>86</v>
      </c>
    </row>
    <row r="464" spans="2:51" s="13" customFormat="1" ht="11.25">
      <c r="B464" s="199"/>
      <c r="C464" s="200"/>
      <c r="D464" s="201" t="s">
        <v>148</v>
      </c>
      <c r="E464" s="202" t="s">
        <v>21</v>
      </c>
      <c r="F464" s="203" t="s">
        <v>654</v>
      </c>
      <c r="G464" s="200"/>
      <c r="H464" s="202" t="s">
        <v>21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148</v>
      </c>
      <c r="AU464" s="209" t="s">
        <v>86</v>
      </c>
      <c r="AV464" s="13" t="s">
        <v>80</v>
      </c>
      <c r="AW464" s="13" t="s">
        <v>34</v>
      </c>
      <c r="AX464" s="13" t="s">
        <v>73</v>
      </c>
      <c r="AY464" s="209" t="s">
        <v>136</v>
      </c>
    </row>
    <row r="465" spans="2:51" s="13" customFormat="1" ht="11.25">
      <c r="B465" s="199"/>
      <c r="C465" s="200"/>
      <c r="D465" s="201" t="s">
        <v>148</v>
      </c>
      <c r="E465" s="202" t="s">
        <v>21</v>
      </c>
      <c r="F465" s="203" t="s">
        <v>655</v>
      </c>
      <c r="G465" s="200"/>
      <c r="H465" s="202" t="s">
        <v>21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148</v>
      </c>
      <c r="AU465" s="209" t="s">
        <v>86</v>
      </c>
      <c r="AV465" s="13" t="s">
        <v>80</v>
      </c>
      <c r="AW465" s="13" t="s">
        <v>34</v>
      </c>
      <c r="AX465" s="13" t="s">
        <v>73</v>
      </c>
      <c r="AY465" s="209" t="s">
        <v>136</v>
      </c>
    </row>
    <row r="466" spans="2:51" s="13" customFormat="1" ht="11.25">
      <c r="B466" s="199"/>
      <c r="C466" s="200"/>
      <c r="D466" s="201" t="s">
        <v>148</v>
      </c>
      <c r="E466" s="202" t="s">
        <v>21</v>
      </c>
      <c r="F466" s="203" t="s">
        <v>255</v>
      </c>
      <c r="G466" s="200"/>
      <c r="H466" s="202" t="s">
        <v>21</v>
      </c>
      <c r="I466" s="204"/>
      <c r="J466" s="200"/>
      <c r="K466" s="200"/>
      <c r="L466" s="205"/>
      <c r="M466" s="206"/>
      <c r="N466" s="207"/>
      <c r="O466" s="207"/>
      <c r="P466" s="207"/>
      <c r="Q466" s="207"/>
      <c r="R466" s="207"/>
      <c r="S466" s="207"/>
      <c r="T466" s="208"/>
      <c r="AT466" s="209" t="s">
        <v>148</v>
      </c>
      <c r="AU466" s="209" t="s">
        <v>86</v>
      </c>
      <c r="AV466" s="13" t="s">
        <v>80</v>
      </c>
      <c r="AW466" s="13" t="s">
        <v>34</v>
      </c>
      <c r="AX466" s="13" t="s">
        <v>73</v>
      </c>
      <c r="AY466" s="209" t="s">
        <v>136</v>
      </c>
    </row>
    <row r="467" spans="2:51" s="14" customFormat="1" ht="11.25">
      <c r="B467" s="210"/>
      <c r="C467" s="211"/>
      <c r="D467" s="201" t="s">
        <v>148</v>
      </c>
      <c r="E467" s="212" t="s">
        <v>21</v>
      </c>
      <c r="F467" s="213" t="s">
        <v>192</v>
      </c>
      <c r="G467" s="211"/>
      <c r="H467" s="214">
        <v>7</v>
      </c>
      <c r="I467" s="215"/>
      <c r="J467" s="211"/>
      <c r="K467" s="211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148</v>
      </c>
      <c r="AU467" s="220" t="s">
        <v>86</v>
      </c>
      <c r="AV467" s="14" t="s">
        <v>86</v>
      </c>
      <c r="AW467" s="14" t="s">
        <v>34</v>
      </c>
      <c r="AX467" s="14" t="s">
        <v>80</v>
      </c>
      <c r="AY467" s="220" t="s">
        <v>136</v>
      </c>
    </row>
    <row r="468" spans="1:65" s="2" customFormat="1" ht="24" customHeight="1">
      <c r="A468" s="37"/>
      <c r="B468" s="38"/>
      <c r="C468" s="181" t="s">
        <v>656</v>
      </c>
      <c r="D468" s="181" t="s">
        <v>139</v>
      </c>
      <c r="E468" s="182" t="s">
        <v>319</v>
      </c>
      <c r="F468" s="183" t="s">
        <v>320</v>
      </c>
      <c r="G468" s="184" t="s">
        <v>321</v>
      </c>
      <c r="H468" s="185">
        <v>1.768</v>
      </c>
      <c r="I468" s="186"/>
      <c r="J468" s="187">
        <f>ROUND(I468*H468,2)</f>
        <v>0</v>
      </c>
      <c r="K468" s="183" t="s">
        <v>143</v>
      </c>
      <c r="L468" s="42"/>
      <c r="M468" s="188" t="s">
        <v>21</v>
      </c>
      <c r="N468" s="189" t="s">
        <v>45</v>
      </c>
      <c r="O468" s="67"/>
      <c r="P468" s="190">
        <f>O468*H468</f>
        <v>0</v>
      </c>
      <c r="Q468" s="190">
        <v>0</v>
      </c>
      <c r="R468" s="190">
        <f>Q468*H468</f>
        <v>0</v>
      </c>
      <c r="S468" s="190">
        <v>0</v>
      </c>
      <c r="T468" s="191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92" t="s">
        <v>262</v>
      </c>
      <c r="AT468" s="192" t="s">
        <v>139</v>
      </c>
      <c r="AU468" s="192" t="s">
        <v>86</v>
      </c>
      <c r="AY468" s="20" t="s">
        <v>136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20" t="s">
        <v>86</v>
      </c>
      <c r="BK468" s="193">
        <f>ROUND(I468*H468,2)</f>
        <v>0</v>
      </c>
      <c r="BL468" s="20" t="s">
        <v>262</v>
      </c>
      <c r="BM468" s="192" t="s">
        <v>657</v>
      </c>
    </row>
    <row r="469" spans="1:47" s="2" customFormat="1" ht="11.25">
      <c r="A469" s="37"/>
      <c r="B469" s="38"/>
      <c r="C469" s="39"/>
      <c r="D469" s="194" t="s">
        <v>146</v>
      </c>
      <c r="E469" s="39"/>
      <c r="F469" s="195" t="s">
        <v>323</v>
      </c>
      <c r="G469" s="39"/>
      <c r="H469" s="39"/>
      <c r="I469" s="196"/>
      <c r="J469" s="39"/>
      <c r="K469" s="39"/>
      <c r="L469" s="42"/>
      <c r="M469" s="197"/>
      <c r="N469" s="198"/>
      <c r="O469" s="67"/>
      <c r="P469" s="67"/>
      <c r="Q469" s="67"/>
      <c r="R469" s="67"/>
      <c r="S469" s="67"/>
      <c r="T469" s="68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20" t="s">
        <v>146</v>
      </c>
      <c r="AU469" s="20" t="s">
        <v>86</v>
      </c>
    </row>
    <row r="470" spans="2:51" s="13" customFormat="1" ht="11.25">
      <c r="B470" s="199"/>
      <c r="C470" s="200"/>
      <c r="D470" s="201" t="s">
        <v>148</v>
      </c>
      <c r="E470" s="202" t="s">
        <v>21</v>
      </c>
      <c r="F470" s="203" t="s">
        <v>324</v>
      </c>
      <c r="G470" s="200"/>
      <c r="H470" s="202" t="s">
        <v>21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148</v>
      </c>
      <c r="AU470" s="209" t="s">
        <v>86</v>
      </c>
      <c r="AV470" s="13" t="s">
        <v>80</v>
      </c>
      <c r="AW470" s="13" t="s">
        <v>34</v>
      </c>
      <c r="AX470" s="13" t="s">
        <v>73</v>
      </c>
      <c r="AY470" s="209" t="s">
        <v>136</v>
      </c>
    </row>
    <row r="471" spans="2:51" s="14" customFormat="1" ht="11.25">
      <c r="B471" s="210"/>
      <c r="C471" s="211"/>
      <c r="D471" s="201" t="s">
        <v>148</v>
      </c>
      <c r="E471" s="212" t="s">
        <v>21</v>
      </c>
      <c r="F471" s="213" t="s">
        <v>658</v>
      </c>
      <c r="G471" s="211"/>
      <c r="H471" s="214">
        <v>1.768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148</v>
      </c>
      <c r="AU471" s="220" t="s">
        <v>86</v>
      </c>
      <c r="AV471" s="14" t="s">
        <v>86</v>
      </c>
      <c r="AW471" s="14" t="s">
        <v>34</v>
      </c>
      <c r="AX471" s="14" t="s">
        <v>80</v>
      </c>
      <c r="AY471" s="220" t="s">
        <v>136</v>
      </c>
    </row>
    <row r="472" spans="1:65" s="2" customFormat="1" ht="21.75" customHeight="1">
      <c r="A472" s="37"/>
      <c r="B472" s="38"/>
      <c r="C472" s="181" t="s">
        <v>659</v>
      </c>
      <c r="D472" s="181" t="s">
        <v>139</v>
      </c>
      <c r="E472" s="182" t="s">
        <v>327</v>
      </c>
      <c r="F472" s="183" t="s">
        <v>328</v>
      </c>
      <c r="G472" s="184" t="s">
        <v>321</v>
      </c>
      <c r="H472" s="185">
        <v>1.768</v>
      </c>
      <c r="I472" s="186"/>
      <c r="J472" s="187">
        <f>ROUND(I472*H472,2)</f>
        <v>0</v>
      </c>
      <c r="K472" s="183" t="s">
        <v>143</v>
      </c>
      <c r="L472" s="42"/>
      <c r="M472" s="188" t="s">
        <v>21</v>
      </c>
      <c r="N472" s="189" t="s">
        <v>45</v>
      </c>
      <c r="O472" s="67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92" t="s">
        <v>262</v>
      </c>
      <c r="AT472" s="192" t="s">
        <v>139</v>
      </c>
      <c r="AU472" s="192" t="s">
        <v>86</v>
      </c>
      <c r="AY472" s="20" t="s">
        <v>136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20" t="s">
        <v>86</v>
      </c>
      <c r="BK472" s="193">
        <f>ROUND(I472*H472,2)</f>
        <v>0</v>
      </c>
      <c r="BL472" s="20" t="s">
        <v>262</v>
      </c>
      <c r="BM472" s="192" t="s">
        <v>660</v>
      </c>
    </row>
    <row r="473" spans="1:47" s="2" customFormat="1" ht="11.25">
      <c r="A473" s="37"/>
      <c r="B473" s="38"/>
      <c r="C473" s="39"/>
      <c r="D473" s="194" t="s">
        <v>146</v>
      </c>
      <c r="E473" s="39"/>
      <c r="F473" s="195" t="s">
        <v>330</v>
      </c>
      <c r="G473" s="39"/>
      <c r="H473" s="39"/>
      <c r="I473" s="196"/>
      <c r="J473" s="39"/>
      <c r="K473" s="39"/>
      <c r="L473" s="42"/>
      <c r="M473" s="197"/>
      <c r="N473" s="198"/>
      <c r="O473" s="67"/>
      <c r="P473" s="67"/>
      <c r="Q473" s="67"/>
      <c r="R473" s="67"/>
      <c r="S473" s="67"/>
      <c r="T473" s="68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20" t="s">
        <v>146</v>
      </c>
      <c r="AU473" s="20" t="s">
        <v>86</v>
      </c>
    </row>
    <row r="474" spans="2:51" s="13" customFormat="1" ht="11.25">
      <c r="B474" s="199"/>
      <c r="C474" s="200"/>
      <c r="D474" s="201" t="s">
        <v>148</v>
      </c>
      <c r="E474" s="202" t="s">
        <v>21</v>
      </c>
      <c r="F474" s="203" t="s">
        <v>661</v>
      </c>
      <c r="G474" s="200"/>
      <c r="H474" s="202" t="s">
        <v>21</v>
      </c>
      <c r="I474" s="204"/>
      <c r="J474" s="200"/>
      <c r="K474" s="200"/>
      <c r="L474" s="205"/>
      <c r="M474" s="206"/>
      <c r="N474" s="207"/>
      <c r="O474" s="207"/>
      <c r="P474" s="207"/>
      <c r="Q474" s="207"/>
      <c r="R474" s="207"/>
      <c r="S474" s="207"/>
      <c r="T474" s="208"/>
      <c r="AT474" s="209" t="s">
        <v>148</v>
      </c>
      <c r="AU474" s="209" t="s">
        <v>86</v>
      </c>
      <c r="AV474" s="13" t="s">
        <v>80</v>
      </c>
      <c r="AW474" s="13" t="s">
        <v>34</v>
      </c>
      <c r="AX474" s="13" t="s">
        <v>73</v>
      </c>
      <c r="AY474" s="209" t="s">
        <v>136</v>
      </c>
    </row>
    <row r="475" spans="2:51" s="14" customFormat="1" ht="11.25">
      <c r="B475" s="210"/>
      <c r="C475" s="211"/>
      <c r="D475" s="201" t="s">
        <v>148</v>
      </c>
      <c r="E475" s="212" t="s">
        <v>21</v>
      </c>
      <c r="F475" s="213" t="s">
        <v>658</v>
      </c>
      <c r="G475" s="211"/>
      <c r="H475" s="214">
        <v>1.768</v>
      </c>
      <c r="I475" s="215"/>
      <c r="J475" s="211"/>
      <c r="K475" s="211"/>
      <c r="L475" s="216"/>
      <c r="M475" s="217"/>
      <c r="N475" s="218"/>
      <c r="O475" s="218"/>
      <c r="P475" s="218"/>
      <c r="Q475" s="218"/>
      <c r="R475" s="218"/>
      <c r="S475" s="218"/>
      <c r="T475" s="219"/>
      <c r="AT475" s="220" t="s">
        <v>148</v>
      </c>
      <c r="AU475" s="220" t="s">
        <v>86</v>
      </c>
      <c r="AV475" s="14" t="s">
        <v>86</v>
      </c>
      <c r="AW475" s="14" t="s">
        <v>34</v>
      </c>
      <c r="AX475" s="14" t="s">
        <v>73</v>
      </c>
      <c r="AY475" s="220" t="s">
        <v>136</v>
      </c>
    </row>
    <row r="476" spans="2:51" s="15" customFormat="1" ht="11.25">
      <c r="B476" s="221"/>
      <c r="C476" s="222"/>
      <c r="D476" s="201" t="s">
        <v>148</v>
      </c>
      <c r="E476" s="223" t="s">
        <v>21</v>
      </c>
      <c r="F476" s="224" t="s">
        <v>171</v>
      </c>
      <c r="G476" s="222"/>
      <c r="H476" s="225">
        <v>1.768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AT476" s="231" t="s">
        <v>148</v>
      </c>
      <c r="AU476" s="231" t="s">
        <v>86</v>
      </c>
      <c r="AV476" s="15" t="s">
        <v>144</v>
      </c>
      <c r="AW476" s="15" t="s">
        <v>34</v>
      </c>
      <c r="AX476" s="15" t="s">
        <v>80</v>
      </c>
      <c r="AY476" s="231" t="s">
        <v>136</v>
      </c>
    </row>
    <row r="477" spans="1:65" s="2" customFormat="1" ht="24" customHeight="1">
      <c r="A477" s="37"/>
      <c r="B477" s="38"/>
      <c r="C477" s="181" t="s">
        <v>662</v>
      </c>
      <c r="D477" s="181" t="s">
        <v>139</v>
      </c>
      <c r="E477" s="182" t="s">
        <v>332</v>
      </c>
      <c r="F477" s="183" t="s">
        <v>333</v>
      </c>
      <c r="G477" s="184" t="s">
        <v>321</v>
      </c>
      <c r="H477" s="185">
        <v>33.592</v>
      </c>
      <c r="I477" s="186"/>
      <c r="J477" s="187">
        <f>ROUND(I477*H477,2)</f>
        <v>0</v>
      </c>
      <c r="K477" s="183" t="s">
        <v>143</v>
      </c>
      <c r="L477" s="42"/>
      <c r="M477" s="188" t="s">
        <v>21</v>
      </c>
      <c r="N477" s="189" t="s">
        <v>45</v>
      </c>
      <c r="O477" s="67"/>
      <c r="P477" s="190">
        <f>O477*H477</f>
        <v>0</v>
      </c>
      <c r="Q477" s="190">
        <v>0</v>
      </c>
      <c r="R477" s="190">
        <f>Q477*H477</f>
        <v>0</v>
      </c>
      <c r="S477" s="190">
        <v>0</v>
      </c>
      <c r="T477" s="191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92" t="s">
        <v>262</v>
      </c>
      <c r="AT477" s="192" t="s">
        <v>139</v>
      </c>
      <c r="AU477" s="192" t="s">
        <v>86</v>
      </c>
      <c r="AY477" s="20" t="s">
        <v>136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20" t="s">
        <v>86</v>
      </c>
      <c r="BK477" s="193">
        <f>ROUND(I477*H477,2)</f>
        <v>0</v>
      </c>
      <c r="BL477" s="20" t="s">
        <v>262</v>
      </c>
      <c r="BM477" s="192" t="s">
        <v>663</v>
      </c>
    </row>
    <row r="478" spans="1:47" s="2" customFormat="1" ht="11.25">
      <c r="A478" s="37"/>
      <c r="B478" s="38"/>
      <c r="C478" s="39"/>
      <c r="D478" s="194" t="s">
        <v>146</v>
      </c>
      <c r="E478" s="39"/>
      <c r="F478" s="195" t="s">
        <v>335</v>
      </c>
      <c r="G478" s="39"/>
      <c r="H478" s="39"/>
      <c r="I478" s="196"/>
      <c r="J478" s="39"/>
      <c r="K478" s="39"/>
      <c r="L478" s="42"/>
      <c r="M478" s="197"/>
      <c r="N478" s="198"/>
      <c r="O478" s="67"/>
      <c r="P478" s="67"/>
      <c r="Q478" s="67"/>
      <c r="R478" s="67"/>
      <c r="S478" s="67"/>
      <c r="T478" s="68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20" t="s">
        <v>146</v>
      </c>
      <c r="AU478" s="20" t="s">
        <v>86</v>
      </c>
    </row>
    <row r="479" spans="2:51" s="14" customFormat="1" ht="11.25">
      <c r="B479" s="210"/>
      <c r="C479" s="211"/>
      <c r="D479" s="201" t="s">
        <v>148</v>
      </c>
      <c r="E479" s="212" t="s">
        <v>21</v>
      </c>
      <c r="F479" s="213" t="s">
        <v>664</v>
      </c>
      <c r="G479" s="211"/>
      <c r="H479" s="214">
        <v>33.592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148</v>
      </c>
      <c r="AU479" s="220" t="s">
        <v>86</v>
      </c>
      <c r="AV479" s="14" t="s">
        <v>86</v>
      </c>
      <c r="AW479" s="14" t="s">
        <v>34</v>
      </c>
      <c r="AX479" s="14" t="s">
        <v>80</v>
      </c>
      <c r="AY479" s="220" t="s">
        <v>136</v>
      </c>
    </row>
    <row r="480" spans="1:65" s="2" customFormat="1" ht="33" customHeight="1">
      <c r="A480" s="37"/>
      <c r="B480" s="38"/>
      <c r="C480" s="181" t="s">
        <v>665</v>
      </c>
      <c r="D480" s="181" t="s">
        <v>139</v>
      </c>
      <c r="E480" s="182" t="s">
        <v>666</v>
      </c>
      <c r="F480" s="183" t="s">
        <v>667</v>
      </c>
      <c r="G480" s="184" t="s">
        <v>142</v>
      </c>
      <c r="H480" s="185">
        <v>57.21</v>
      </c>
      <c r="I480" s="186"/>
      <c r="J480" s="187">
        <f>ROUND(I480*H480,2)</f>
        <v>0</v>
      </c>
      <c r="K480" s="183" t="s">
        <v>143</v>
      </c>
      <c r="L480" s="42"/>
      <c r="M480" s="188" t="s">
        <v>21</v>
      </c>
      <c r="N480" s="189" t="s">
        <v>45</v>
      </c>
      <c r="O480" s="67"/>
      <c r="P480" s="190">
        <f>O480*H480</f>
        <v>0</v>
      </c>
      <c r="Q480" s="190">
        <v>0.00661</v>
      </c>
      <c r="R480" s="190">
        <f>Q480*H480</f>
        <v>0.37815810000000005</v>
      </c>
      <c r="S480" s="190">
        <v>0</v>
      </c>
      <c r="T480" s="191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192" t="s">
        <v>262</v>
      </c>
      <c r="AT480" s="192" t="s">
        <v>139</v>
      </c>
      <c r="AU480" s="192" t="s">
        <v>86</v>
      </c>
      <c r="AY480" s="20" t="s">
        <v>136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20" t="s">
        <v>86</v>
      </c>
      <c r="BK480" s="193">
        <f>ROUND(I480*H480,2)</f>
        <v>0</v>
      </c>
      <c r="BL480" s="20" t="s">
        <v>262</v>
      </c>
      <c r="BM480" s="192" t="s">
        <v>668</v>
      </c>
    </row>
    <row r="481" spans="1:47" s="2" customFormat="1" ht="11.25">
      <c r="A481" s="37"/>
      <c r="B481" s="38"/>
      <c r="C481" s="39"/>
      <c r="D481" s="194" t="s">
        <v>146</v>
      </c>
      <c r="E481" s="39"/>
      <c r="F481" s="195" t="s">
        <v>669</v>
      </c>
      <c r="G481" s="39"/>
      <c r="H481" s="39"/>
      <c r="I481" s="196"/>
      <c r="J481" s="39"/>
      <c r="K481" s="39"/>
      <c r="L481" s="42"/>
      <c r="M481" s="197"/>
      <c r="N481" s="198"/>
      <c r="O481" s="67"/>
      <c r="P481" s="67"/>
      <c r="Q481" s="67"/>
      <c r="R481" s="67"/>
      <c r="S481" s="67"/>
      <c r="T481" s="68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20" t="s">
        <v>146</v>
      </c>
      <c r="AU481" s="20" t="s">
        <v>86</v>
      </c>
    </row>
    <row r="482" spans="2:51" s="13" customFormat="1" ht="11.25">
      <c r="B482" s="199"/>
      <c r="C482" s="200"/>
      <c r="D482" s="201" t="s">
        <v>148</v>
      </c>
      <c r="E482" s="202" t="s">
        <v>21</v>
      </c>
      <c r="F482" s="203" t="s">
        <v>670</v>
      </c>
      <c r="G482" s="200"/>
      <c r="H482" s="202" t="s">
        <v>21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148</v>
      </c>
      <c r="AU482" s="209" t="s">
        <v>86</v>
      </c>
      <c r="AV482" s="13" t="s">
        <v>80</v>
      </c>
      <c r="AW482" s="13" t="s">
        <v>34</v>
      </c>
      <c r="AX482" s="13" t="s">
        <v>73</v>
      </c>
      <c r="AY482" s="209" t="s">
        <v>136</v>
      </c>
    </row>
    <row r="483" spans="2:51" s="13" customFormat="1" ht="11.25">
      <c r="B483" s="199"/>
      <c r="C483" s="200"/>
      <c r="D483" s="201" t="s">
        <v>148</v>
      </c>
      <c r="E483" s="202" t="s">
        <v>21</v>
      </c>
      <c r="F483" s="203" t="s">
        <v>671</v>
      </c>
      <c r="G483" s="200"/>
      <c r="H483" s="202" t="s">
        <v>21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148</v>
      </c>
      <c r="AU483" s="209" t="s">
        <v>86</v>
      </c>
      <c r="AV483" s="13" t="s">
        <v>80</v>
      </c>
      <c r="AW483" s="13" t="s">
        <v>34</v>
      </c>
      <c r="AX483" s="13" t="s">
        <v>73</v>
      </c>
      <c r="AY483" s="209" t="s">
        <v>136</v>
      </c>
    </row>
    <row r="484" spans="2:51" s="13" customFormat="1" ht="11.25">
      <c r="B484" s="199"/>
      <c r="C484" s="200"/>
      <c r="D484" s="201" t="s">
        <v>148</v>
      </c>
      <c r="E484" s="202" t="s">
        <v>21</v>
      </c>
      <c r="F484" s="203" t="s">
        <v>632</v>
      </c>
      <c r="G484" s="200"/>
      <c r="H484" s="202" t="s">
        <v>21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148</v>
      </c>
      <c r="AU484" s="209" t="s">
        <v>86</v>
      </c>
      <c r="AV484" s="13" t="s">
        <v>80</v>
      </c>
      <c r="AW484" s="13" t="s">
        <v>34</v>
      </c>
      <c r="AX484" s="13" t="s">
        <v>73</v>
      </c>
      <c r="AY484" s="209" t="s">
        <v>136</v>
      </c>
    </row>
    <row r="485" spans="2:51" s="13" customFormat="1" ht="11.25">
      <c r="B485" s="199"/>
      <c r="C485" s="200"/>
      <c r="D485" s="201" t="s">
        <v>148</v>
      </c>
      <c r="E485" s="202" t="s">
        <v>21</v>
      </c>
      <c r="F485" s="203" t="s">
        <v>672</v>
      </c>
      <c r="G485" s="200"/>
      <c r="H485" s="202" t="s">
        <v>21</v>
      </c>
      <c r="I485" s="204"/>
      <c r="J485" s="200"/>
      <c r="K485" s="200"/>
      <c r="L485" s="205"/>
      <c r="M485" s="206"/>
      <c r="N485" s="207"/>
      <c r="O485" s="207"/>
      <c r="P485" s="207"/>
      <c r="Q485" s="207"/>
      <c r="R485" s="207"/>
      <c r="S485" s="207"/>
      <c r="T485" s="208"/>
      <c r="AT485" s="209" t="s">
        <v>148</v>
      </c>
      <c r="AU485" s="209" t="s">
        <v>86</v>
      </c>
      <c r="AV485" s="13" t="s">
        <v>80</v>
      </c>
      <c r="AW485" s="13" t="s">
        <v>34</v>
      </c>
      <c r="AX485" s="13" t="s">
        <v>73</v>
      </c>
      <c r="AY485" s="209" t="s">
        <v>136</v>
      </c>
    </row>
    <row r="486" spans="2:51" s="14" customFormat="1" ht="11.25">
      <c r="B486" s="210"/>
      <c r="C486" s="211"/>
      <c r="D486" s="201" t="s">
        <v>148</v>
      </c>
      <c r="E486" s="212" t="s">
        <v>21</v>
      </c>
      <c r="F486" s="213" t="s">
        <v>673</v>
      </c>
      <c r="G486" s="211"/>
      <c r="H486" s="214">
        <v>57.21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148</v>
      </c>
      <c r="AU486" s="220" t="s">
        <v>86</v>
      </c>
      <c r="AV486" s="14" t="s">
        <v>86</v>
      </c>
      <c r="AW486" s="14" t="s">
        <v>34</v>
      </c>
      <c r="AX486" s="14" t="s">
        <v>80</v>
      </c>
      <c r="AY486" s="220" t="s">
        <v>136</v>
      </c>
    </row>
    <row r="487" spans="1:65" s="2" customFormat="1" ht="16.5" customHeight="1">
      <c r="A487" s="37"/>
      <c r="B487" s="38"/>
      <c r="C487" s="181" t="s">
        <v>674</v>
      </c>
      <c r="D487" s="181" t="s">
        <v>139</v>
      </c>
      <c r="E487" s="182" t="s">
        <v>675</v>
      </c>
      <c r="F487" s="183" t="s">
        <v>676</v>
      </c>
      <c r="G487" s="184" t="s">
        <v>220</v>
      </c>
      <c r="H487" s="185">
        <v>44.76</v>
      </c>
      <c r="I487" s="186"/>
      <c r="J487" s="187">
        <f>ROUND(I487*H487,2)</f>
        <v>0</v>
      </c>
      <c r="K487" s="183" t="s">
        <v>143</v>
      </c>
      <c r="L487" s="42"/>
      <c r="M487" s="188" t="s">
        <v>21</v>
      </c>
      <c r="N487" s="189" t="s">
        <v>45</v>
      </c>
      <c r="O487" s="67"/>
      <c r="P487" s="190">
        <f>O487*H487</f>
        <v>0</v>
      </c>
      <c r="Q487" s="190">
        <v>0.00434</v>
      </c>
      <c r="R487" s="190">
        <f>Q487*H487</f>
        <v>0.1942584</v>
      </c>
      <c r="S487" s="190">
        <v>0</v>
      </c>
      <c r="T487" s="191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2" t="s">
        <v>262</v>
      </c>
      <c r="AT487" s="192" t="s">
        <v>139</v>
      </c>
      <c r="AU487" s="192" t="s">
        <v>86</v>
      </c>
      <c r="AY487" s="20" t="s">
        <v>136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20" t="s">
        <v>86</v>
      </c>
      <c r="BK487" s="193">
        <f>ROUND(I487*H487,2)</f>
        <v>0</v>
      </c>
      <c r="BL487" s="20" t="s">
        <v>262</v>
      </c>
      <c r="BM487" s="192" t="s">
        <v>677</v>
      </c>
    </row>
    <row r="488" spans="1:47" s="2" customFormat="1" ht="11.25">
      <c r="A488" s="37"/>
      <c r="B488" s="38"/>
      <c r="C488" s="39"/>
      <c r="D488" s="194" t="s">
        <v>146</v>
      </c>
      <c r="E488" s="39"/>
      <c r="F488" s="195" t="s">
        <v>678</v>
      </c>
      <c r="G488" s="39"/>
      <c r="H488" s="39"/>
      <c r="I488" s="196"/>
      <c r="J488" s="39"/>
      <c r="K488" s="39"/>
      <c r="L488" s="42"/>
      <c r="M488" s="197"/>
      <c r="N488" s="198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20" t="s">
        <v>146</v>
      </c>
      <c r="AU488" s="20" t="s">
        <v>86</v>
      </c>
    </row>
    <row r="489" spans="2:51" s="13" customFormat="1" ht="11.25">
      <c r="B489" s="199"/>
      <c r="C489" s="200"/>
      <c r="D489" s="201" t="s">
        <v>148</v>
      </c>
      <c r="E489" s="202" t="s">
        <v>21</v>
      </c>
      <c r="F489" s="203" t="s">
        <v>679</v>
      </c>
      <c r="G489" s="200"/>
      <c r="H489" s="202" t="s">
        <v>21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148</v>
      </c>
      <c r="AU489" s="209" t="s">
        <v>86</v>
      </c>
      <c r="AV489" s="13" t="s">
        <v>80</v>
      </c>
      <c r="AW489" s="13" t="s">
        <v>34</v>
      </c>
      <c r="AX489" s="13" t="s">
        <v>73</v>
      </c>
      <c r="AY489" s="209" t="s">
        <v>136</v>
      </c>
    </row>
    <row r="490" spans="2:51" s="13" customFormat="1" ht="11.25">
      <c r="B490" s="199"/>
      <c r="C490" s="200"/>
      <c r="D490" s="201" t="s">
        <v>148</v>
      </c>
      <c r="E490" s="202" t="s">
        <v>21</v>
      </c>
      <c r="F490" s="203" t="s">
        <v>655</v>
      </c>
      <c r="G490" s="200"/>
      <c r="H490" s="202" t="s">
        <v>21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148</v>
      </c>
      <c r="AU490" s="209" t="s">
        <v>86</v>
      </c>
      <c r="AV490" s="13" t="s">
        <v>80</v>
      </c>
      <c r="AW490" s="13" t="s">
        <v>34</v>
      </c>
      <c r="AX490" s="13" t="s">
        <v>73</v>
      </c>
      <c r="AY490" s="209" t="s">
        <v>136</v>
      </c>
    </row>
    <row r="491" spans="2:51" s="13" customFormat="1" ht="11.25">
      <c r="B491" s="199"/>
      <c r="C491" s="200"/>
      <c r="D491" s="201" t="s">
        <v>148</v>
      </c>
      <c r="E491" s="202" t="s">
        <v>21</v>
      </c>
      <c r="F491" s="203" t="s">
        <v>499</v>
      </c>
      <c r="G491" s="200"/>
      <c r="H491" s="202" t="s">
        <v>21</v>
      </c>
      <c r="I491" s="204"/>
      <c r="J491" s="200"/>
      <c r="K491" s="200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148</v>
      </c>
      <c r="AU491" s="209" t="s">
        <v>86</v>
      </c>
      <c r="AV491" s="13" t="s">
        <v>80</v>
      </c>
      <c r="AW491" s="13" t="s">
        <v>34</v>
      </c>
      <c r="AX491" s="13" t="s">
        <v>73</v>
      </c>
      <c r="AY491" s="209" t="s">
        <v>136</v>
      </c>
    </row>
    <row r="492" spans="2:51" s="14" customFormat="1" ht="11.25">
      <c r="B492" s="210"/>
      <c r="C492" s="211"/>
      <c r="D492" s="201" t="s">
        <v>148</v>
      </c>
      <c r="E492" s="212" t="s">
        <v>21</v>
      </c>
      <c r="F492" s="213" t="s">
        <v>680</v>
      </c>
      <c r="G492" s="211"/>
      <c r="H492" s="214">
        <v>10.71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148</v>
      </c>
      <c r="AU492" s="220" t="s">
        <v>86</v>
      </c>
      <c r="AV492" s="14" t="s">
        <v>86</v>
      </c>
      <c r="AW492" s="14" t="s">
        <v>34</v>
      </c>
      <c r="AX492" s="14" t="s">
        <v>73</v>
      </c>
      <c r="AY492" s="220" t="s">
        <v>136</v>
      </c>
    </row>
    <row r="493" spans="2:51" s="13" customFormat="1" ht="11.25">
      <c r="B493" s="199"/>
      <c r="C493" s="200"/>
      <c r="D493" s="201" t="s">
        <v>148</v>
      </c>
      <c r="E493" s="202" t="s">
        <v>21</v>
      </c>
      <c r="F493" s="203" t="s">
        <v>681</v>
      </c>
      <c r="G493" s="200"/>
      <c r="H493" s="202" t="s">
        <v>21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148</v>
      </c>
      <c r="AU493" s="209" t="s">
        <v>86</v>
      </c>
      <c r="AV493" s="13" t="s">
        <v>80</v>
      </c>
      <c r="AW493" s="13" t="s">
        <v>34</v>
      </c>
      <c r="AX493" s="13" t="s">
        <v>73</v>
      </c>
      <c r="AY493" s="209" t="s">
        <v>136</v>
      </c>
    </row>
    <row r="494" spans="2:51" s="13" customFormat="1" ht="11.25">
      <c r="B494" s="199"/>
      <c r="C494" s="200"/>
      <c r="D494" s="201" t="s">
        <v>148</v>
      </c>
      <c r="E494" s="202" t="s">
        <v>21</v>
      </c>
      <c r="F494" s="203" t="s">
        <v>682</v>
      </c>
      <c r="G494" s="200"/>
      <c r="H494" s="202" t="s">
        <v>21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148</v>
      </c>
      <c r="AU494" s="209" t="s">
        <v>86</v>
      </c>
      <c r="AV494" s="13" t="s">
        <v>80</v>
      </c>
      <c r="AW494" s="13" t="s">
        <v>34</v>
      </c>
      <c r="AX494" s="13" t="s">
        <v>73</v>
      </c>
      <c r="AY494" s="209" t="s">
        <v>136</v>
      </c>
    </row>
    <row r="495" spans="2:51" s="14" customFormat="1" ht="11.25">
      <c r="B495" s="210"/>
      <c r="C495" s="211"/>
      <c r="D495" s="201" t="s">
        <v>148</v>
      </c>
      <c r="E495" s="212" t="s">
        <v>21</v>
      </c>
      <c r="F495" s="213" t="s">
        <v>683</v>
      </c>
      <c r="G495" s="211"/>
      <c r="H495" s="214">
        <v>5.06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148</v>
      </c>
      <c r="AU495" s="220" t="s">
        <v>86</v>
      </c>
      <c r="AV495" s="14" t="s">
        <v>86</v>
      </c>
      <c r="AW495" s="14" t="s">
        <v>34</v>
      </c>
      <c r="AX495" s="14" t="s">
        <v>73</v>
      </c>
      <c r="AY495" s="220" t="s">
        <v>136</v>
      </c>
    </row>
    <row r="496" spans="2:51" s="13" customFormat="1" ht="11.25">
      <c r="B496" s="199"/>
      <c r="C496" s="200"/>
      <c r="D496" s="201" t="s">
        <v>148</v>
      </c>
      <c r="E496" s="202" t="s">
        <v>21</v>
      </c>
      <c r="F496" s="203" t="s">
        <v>684</v>
      </c>
      <c r="G496" s="200"/>
      <c r="H496" s="202" t="s">
        <v>21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148</v>
      </c>
      <c r="AU496" s="209" t="s">
        <v>86</v>
      </c>
      <c r="AV496" s="13" t="s">
        <v>80</v>
      </c>
      <c r="AW496" s="13" t="s">
        <v>34</v>
      </c>
      <c r="AX496" s="13" t="s">
        <v>73</v>
      </c>
      <c r="AY496" s="209" t="s">
        <v>136</v>
      </c>
    </row>
    <row r="497" spans="2:51" s="13" customFormat="1" ht="11.25">
      <c r="B497" s="199"/>
      <c r="C497" s="200"/>
      <c r="D497" s="201" t="s">
        <v>148</v>
      </c>
      <c r="E497" s="202" t="s">
        <v>21</v>
      </c>
      <c r="F497" s="203" t="s">
        <v>501</v>
      </c>
      <c r="G497" s="200"/>
      <c r="H497" s="202" t="s">
        <v>21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148</v>
      </c>
      <c r="AU497" s="209" t="s">
        <v>86</v>
      </c>
      <c r="AV497" s="13" t="s">
        <v>80</v>
      </c>
      <c r="AW497" s="13" t="s">
        <v>34</v>
      </c>
      <c r="AX497" s="13" t="s">
        <v>73</v>
      </c>
      <c r="AY497" s="209" t="s">
        <v>136</v>
      </c>
    </row>
    <row r="498" spans="2:51" s="14" customFormat="1" ht="11.25">
      <c r="B498" s="210"/>
      <c r="C498" s="211"/>
      <c r="D498" s="201" t="s">
        <v>148</v>
      </c>
      <c r="E498" s="212" t="s">
        <v>21</v>
      </c>
      <c r="F498" s="213" t="s">
        <v>685</v>
      </c>
      <c r="G498" s="211"/>
      <c r="H498" s="214">
        <v>24.7</v>
      </c>
      <c r="I498" s="215"/>
      <c r="J498" s="211"/>
      <c r="K498" s="211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148</v>
      </c>
      <c r="AU498" s="220" t="s">
        <v>86</v>
      </c>
      <c r="AV498" s="14" t="s">
        <v>86</v>
      </c>
      <c r="AW498" s="14" t="s">
        <v>34</v>
      </c>
      <c r="AX498" s="14" t="s">
        <v>73</v>
      </c>
      <c r="AY498" s="220" t="s">
        <v>136</v>
      </c>
    </row>
    <row r="499" spans="2:51" s="13" customFormat="1" ht="11.25">
      <c r="B499" s="199"/>
      <c r="C499" s="200"/>
      <c r="D499" s="201" t="s">
        <v>148</v>
      </c>
      <c r="E499" s="202" t="s">
        <v>21</v>
      </c>
      <c r="F499" s="203" t="s">
        <v>686</v>
      </c>
      <c r="G499" s="200"/>
      <c r="H499" s="202" t="s">
        <v>21</v>
      </c>
      <c r="I499" s="204"/>
      <c r="J499" s="200"/>
      <c r="K499" s="200"/>
      <c r="L499" s="205"/>
      <c r="M499" s="206"/>
      <c r="N499" s="207"/>
      <c r="O499" s="207"/>
      <c r="P499" s="207"/>
      <c r="Q499" s="207"/>
      <c r="R499" s="207"/>
      <c r="S499" s="207"/>
      <c r="T499" s="208"/>
      <c r="AT499" s="209" t="s">
        <v>148</v>
      </c>
      <c r="AU499" s="209" t="s">
        <v>86</v>
      </c>
      <c r="AV499" s="13" t="s">
        <v>80</v>
      </c>
      <c r="AW499" s="13" t="s">
        <v>34</v>
      </c>
      <c r="AX499" s="13" t="s">
        <v>73</v>
      </c>
      <c r="AY499" s="209" t="s">
        <v>136</v>
      </c>
    </row>
    <row r="500" spans="2:51" s="13" customFormat="1" ht="11.25">
      <c r="B500" s="199"/>
      <c r="C500" s="200"/>
      <c r="D500" s="201" t="s">
        <v>148</v>
      </c>
      <c r="E500" s="202" t="s">
        <v>21</v>
      </c>
      <c r="F500" s="203" t="s">
        <v>687</v>
      </c>
      <c r="G500" s="200"/>
      <c r="H500" s="202" t="s">
        <v>21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148</v>
      </c>
      <c r="AU500" s="209" t="s">
        <v>86</v>
      </c>
      <c r="AV500" s="13" t="s">
        <v>80</v>
      </c>
      <c r="AW500" s="13" t="s">
        <v>34</v>
      </c>
      <c r="AX500" s="13" t="s">
        <v>73</v>
      </c>
      <c r="AY500" s="209" t="s">
        <v>136</v>
      </c>
    </row>
    <row r="501" spans="2:51" s="14" customFormat="1" ht="11.25">
      <c r="B501" s="210"/>
      <c r="C501" s="211"/>
      <c r="D501" s="201" t="s">
        <v>148</v>
      </c>
      <c r="E501" s="212" t="s">
        <v>21</v>
      </c>
      <c r="F501" s="213" t="s">
        <v>688</v>
      </c>
      <c r="G501" s="211"/>
      <c r="H501" s="214">
        <v>4.29</v>
      </c>
      <c r="I501" s="215"/>
      <c r="J501" s="211"/>
      <c r="K501" s="211"/>
      <c r="L501" s="216"/>
      <c r="M501" s="217"/>
      <c r="N501" s="218"/>
      <c r="O501" s="218"/>
      <c r="P501" s="218"/>
      <c r="Q501" s="218"/>
      <c r="R501" s="218"/>
      <c r="S501" s="218"/>
      <c r="T501" s="219"/>
      <c r="AT501" s="220" t="s">
        <v>148</v>
      </c>
      <c r="AU501" s="220" t="s">
        <v>86</v>
      </c>
      <c r="AV501" s="14" t="s">
        <v>86</v>
      </c>
      <c r="AW501" s="14" t="s">
        <v>34</v>
      </c>
      <c r="AX501" s="14" t="s">
        <v>73</v>
      </c>
      <c r="AY501" s="220" t="s">
        <v>136</v>
      </c>
    </row>
    <row r="502" spans="2:51" s="15" customFormat="1" ht="11.25">
      <c r="B502" s="221"/>
      <c r="C502" s="222"/>
      <c r="D502" s="201" t="s">
        <v>148</v>
      </c>
      <c r="E502" s="223" t="s">
        <v>21</v>
      </c>
      <c r="F502" s="224" t="s">
        <v>171</v>
      </c>
      <c r="G502" s="222"/>
      <c r="H502" s="225">
        <v>44.76</v>
      </c>
      <c r="I502" s="226"/>
      <c r="J502" s="222"/>
      <c r="K502" s="222"/>
      <c r="L502" s="227"/>
      <c r="M502" s="228"/>
      <c r="N502" s="229"/>
      <c r="O502" s="229"/>
      <c r="P502" s="229"/>
      <c r="Q502" s="229"/>
      <c r="R502" s="229"/>
      <c r="S502" s="229"/>
      <c r="T502" s="230"/>
      <c r="AT502" s="231" t="s">
        <v>148</v>
      </c>
      <c r="AU502" s="231" t="s">
        <v>86</v>
      </c>
      <c r="AV502" s="15" t="s">
        <v>144</v>
      </c>
      <c r="AW502" s="15" t="s">
        <v>34</v>
      </c>
      <c r="AX502" s="15" t="s">
        <v>80</v>
      </c>
      <c r="AY502" s="231" t="s">
        <v>136</v>
      </c>
    </row>
    <row r="503" spans="1:65" s="2" customFormat="1" ht="24" customHeight="1">
      <c r="A503" s="37"/>
      <c r="B503" s="38"/>
      <c r="C503" s="181" t="s">
        <v>689</v>
      </c>
      <c r="D503" s="181" t="s">
        <v>139</v>
      </c>
      <c r="E503" s="182" t="s">
        <v>690</v>
      </c>
      <c r="F503" s="183" t="s">
        <v>691</v>
      </c>
      <c r="G503" s="184" t="s">
        <v>220</v>
      </c>
      <c r="H503" s="185">
        <v>52.57</v>
      </c>
      <c r="I503" s="186"/>
      <c r="J503" s="187">
        <f>ROUND(I503*H503,2)</f>
        <v>0</v>
      </c>
      <c r="K503" s="183" t="s">
        <v>143</v>
      </c>
      <c r="L503" s="42"/>
      <c r="M503" s="188" t="s">
        <v>21</v>
      </c>
      <c r="N503" s="189" t="s">
        <v>45</v>
      </c>
      <c r="O503" s="67"/>
      <c r="P503" s="190">
        <f>O503*H503</f>
        <v>0</v>
      </c>
      <c r="Q503" s="190">
        <v>0.00289</v>
      </c>
      <c r="R503" s="190">
        <f>Q503*H503</f>
        <v>0.15192730000000002</v>
      </c>
      <c r="S503" s="190">
        <v>0</v>
      </c>
      <c r="T503" s="191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92" t="s">
        <v>262</v>
      </c>
      <c r="AT503" s="192" t="s">
        <v>139</v>
      </c>
      <c r="AU503" s="192" t="s">
        <v>86</v>
      </c>
      <c r="AY503" s="20" t="s">
        <v>136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20" t="s">
        <v>86</v>
      </c>
      <c r="BK503" s="193">
        <f>ROUND(I503*H503,2)</f>
        <v>0</v>
      </c>
      <c r="BL503" s="20" t="s">
        <v>262</v>
      </c>
      <c r="BM503" s="192" t="s">
        <v>692</v>
      </c>
    </row>
    <row r="504" spans="1:47" s="2" customFormat="1" ht="11.25">
      <c r="A504" s="37"/>
      <c r="B504" s="38"/>
      <c r="C504" s="39"/>
      <c r="D504" s="194" t="s">
        <v>146</v>
      </c>
      <c r="E504" s="39"/>
      <c r="F504" s="195" t="s">
        <v>693</v>
      </c>
      <c r="G504" s="39"/>
      <c r="H504" s="39"/>
      <c r="I504" s="196"/>
      <c r="J504" s="39"/>
      <c r="K504" s="39"/>
      <c r="L504" s="42"/>
      <c r="M504" s="197"/>
      <c r="N504" s="198"/>
      <c r="O504" s="67"/>
      <c r="P504" s="67"/>
      <c r="Q504" s="67"/>
      <c r="R504" s="67"/>
      <c r="S504" s="67"/>
      <c r="T504" s="68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20" t="s">
        <v>146</v>
      </c>
      <c r="AU504" s="20" t="s">
        <v>86</v>
      </c>
    </row>
    <row r="505" spans="2:51" s="13" customFormat="1" ht="11.25">
      <c r="B505" s="199"/>
      <c r="C505" s="200"/>
      <c r="D505" s="201" t="s">
        <v>148</v>
      </c>
      <c r="E505" s="202" t="s">
        <v>21</v>
      </c>
      <c r="F505" s="203" t="s">
        <v>694</v>
      </c>
      <c r="G505" s="200"/>
      <c r="H505" s="202" t="s">
        <v>21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148</v>
      </c>
      <c r="AU505" s="209" t="s">
        <v>86</v>
      </c>
      <c r="AV505" s="13" t="s">
        <v>80</v>
      </c>
      <c r="AW505" s="13" t="s">
        <v>34</v>
      </c>
      <c r="AX505" s="13" t="s">
        <v>73</v>
      </c>
      <c r="AY505" s="209" t="s">
        <v>136</v>
      </c>
    </row>
    <row r="506" spans="2:51" s="13" customFormat="1" ht="11.25">
      <c r="B506" s="199"/>
      <c r="C506" s="200"/>
      <c r="D506" s="201" t="s">
        <v>148</v>
      </c>
      <c r="E506" s="202" t="s">
        <v>21</v>
      </c>
      <c r="F506" s="203" t="s">
        <v>655</v>
      </c>
      <c r="G506" s="200"/>
      <c r="H506" s="202" t="s">
        <v>21</v>
      </c>
      <c r="I506" s="204"/>
      <c r="J506" s="200"/>
      <c r="K506" s="200"/>
      <c r="L506" s="205"/>
      <c r="M506" s="206"/>
      <c r="N506" s="207"/>
      <c r="O506" s="207"/>
      <c r="P506" s="207"/>
      <c r="Q506" s="207"/>
      <c r="R506" s="207"/>
      <c r="S506" s="207"/>
      <c r="T506" s="208"/>
      <c r="AT506" s="209" t="s">
        <v>148</v>
      </c>
      <c r="AU506" s="209" t="s">
        <v>86</v>
      </c>
      <c r="AV506" s="13" t="s">
        <v>80</v>
      </c>
      <c r="AW506" s="13" t="s">
        <v>34</v>
      </c>
      <c r="AX506" s="13" t="s">
        <v>73</v>
      </c>
      <c r="AY506" s="209" t="s">
        <v>136</v>
      </c>
    </row>
    <row r="507" spans="2:51" s="13" customFormat="1" ht="11.25">
      <c r="B507" s="199"/>
      <c r="C507" s="200"/>
      <c r="D507" s="201" t="s">
        <v>148</v>
      </c>
      <c r="E507" s="202" t="s">
        <v>21</v>
      </c>
      <c r="F507" s="203" t="s">
        <v>695</v>
      </c>
      <c r="G507" s="200"/>
      <c r="H507" s="202" t="s">
        <v>21</v>
      </c>
      <c r="I507" s="204"/>
      <c r="J507" s="200"/>
      <c r="K507" s="200"/>
      <c r="L507" s="205"/>
      <c r="M507" s="206"/>
      <c r="N507" s="207"/>
      <c r="O507" s="207"/>
      <c r="P507" s="207"/>
      <c r="Q507" s="207"/>
      <c r="R507" s="207"/>
      <c r="S507" s="207"/>
      <c r="T507" s="208"/>
      <c r="AT507" s="209" t="s">
        <v>148</v>
      </c>
      <c r="AU507" s="209" t="s">
        <v>86</v>
      </c>
      <c r="AV507" s="13" t="s">
        <v>80</v>
      </c>
      <c r="AW507" s="13" t="s">
        <v>34</v>
      </c>
      <c r="AX507" s="13" t="s">
        <v>73</v>
      </c>
      <c r="AY507" s="209" t="s">
        <v>136</v>
      </c>
    </row>
    <row r="508" spans="2:51" s="14" customFormat="1" ht="11.25">
      <c r="B508" s="210"/>
      <c r="C508" s="211"/>
      <c r="D508" s="201" t="s">
        <v>148</v>
      </c>
      <c r="E508" s="212" t="s">
        <v>21</v>
      </c>
      <c r="F508" s="213" t="s">
        <v>696</v>
      </c>
      <c r="G508" s="211"/>
      <c r="H508" s="214">
        <v>9.13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148</v>
      </c>
      <c r="AU508" s="220" t="s">
        <v>86</v>
      </c>
      <c r="AV508" s="14" t="s">
        <v>86</v>
      </c>
      <c r="AW508" s="14" t="s">
        <v>34</v>
      </c>
      <c r="AX508" s="14" t="s">
        <v>73</v>
      </c>
      <c r="AY508" s="220" t="s">
        <v>136</v>
      </c>
    </row>
    <row r="509" spans="2:51" s="13" customFormat="1" ht="11.25">
      <c r="B509" s="199"/>
      <c r="C509" s="200"/>
      <c r="D509" s="201" t="s">
        <v>148</v>
      </c>
      <c r="E509" s="202" t="s">
        <v>21</v>
      </c>
      <c r="F509" s="203" t="s">
        <v>697</v>
      </c>
      <c r="G509" s="200"/>
      <c r="H509" s="202" t="s">
        <v>21</v>
      </c>
      <c r="I509" s="204"/>
      <c r="J509" s="200"/>
      <c r="K509" s="200"/>
      <c r="L509" s="205"/>
      <c r="M509" s="206"/>
      <c r="N509" s="207"/>
      <c r="O509" s="207"/>
      <c r="P509" s="207"/>
      <c r="Q509" s="207"/>
      <c r="R509" s="207"/>
      <c r="S509" s="207"/>
      <c r="T509" s="208"/>
      <c r="AT509" s="209" t="s">
        <v>148</v>
      </c>
      <c r="AU509" s="209" t="s">
        <v>86</v>
      </c>
      <c r="AV509" s="13" t="s">
        <v>80</v>
      </c>
      <c r="AW509" s="13" t="s">
        <v>34</v>
      </c>
      <c r="AX509" s="13" t="s">
        <v>73</v>
      </c>
      <c r="AY509" s="209" t="s">
        <v>136</v>
      </c>
    </row>
    <row r="510" spans="2:51" s="13" customFormat="1" ht="11.25">
      <c r="B510" s="199"/>
      <c r="C510" s="200"/>
      <c r="D510" s="201" t="s">
        <v>148</v>
      </c>
      <c r="E510" s="202" t="s">
        <v>21</v>
      </c>
      <c r="F510" s="203" t="s">
        <v>698</v>
      </c>
      <c r="G510" s="200"/>
      <c r="H510" s="202" t="s">
        <v>21</v>
      </c>
      <c r="I510" s="204"/>
      <c r="J510" s="200"/>
      <c r="K510" s="200"/>
      <c r="L510" s="205"/>
      <c r="M510" s="206"/>
      <c r="N510" s="207"/>
      <c r="O510" s="207"/>
      <c r="P510" s="207"/>
      <c r="Q510" s="207"/>
      <c r="R510" s="207"/>
      <c r="S510" s="207"/>
      <c r="T510" s="208"/>
      <c r="AT510" s="209" t="s">
        <v>148</v>
      </c>
      <c r="AU510" s="209" t="s">
        <v>86</v>
      </c>
      <c r="AV510" s="13" t="s">
        <v>80</v>
      </c>
      <c r="AW510" s="13" t="s">
        <v>34</v>
      </c>
      <c r="AX510" s="13" t="s">
        <v>73</v>
      </c>
      <c r="AY510" s="209" t="s">
        <v>136</v>
      </c>
    </row>
    <row r="511" spans="2:51" s="14" customFormat="1" ht="11.25">
      <c r="B511" s="210"/>
      <c r="C511" s="211"/>
      <c r="D511" s="201" t="s">
        <v>148</v>
      </c>
      <c r="E511" s="212" t="s">
        <v>21</v>
      </c>
      <c r="F511" s="213" t="s">
        <v>699</v>
      </c>
      <c r="G511" s="211"/>
      <c r="H511" s="214">
        <v>43.44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148</v>
      </c>
      <c r="AU511" s="220" t="s">
        <v>86</v>
      </c>
      <c r="AV511" s="14" t="s">
        <v>86</v>
      </c>
      <c r="AW511" s="14" t="s">
        <v>34</v>
      </c>
      <c r="AX511" s="14" t="s">
        <v>73</v>
      </c>
      <c r="AY511" s="220" t="s">
        <v>136</v>
      </c>
    </row>
    <row r="512" spans="2:51" s="15" customFormat="1" ht="11.25">
      <c r="B512" s="221"/>
      <c r="C512" s="222"/>
      <c r="D512" s="201" t="s">
        <v>148</v>
      </c>
      <c r="E512" s="223" t="s">
        <v>21</v>
      </c>
      <c r="F512" s="224" t="s">
        <v>171</v>
      </c>
      <c r="G512" s="222"/>
      <c r="H512" s="225">
        <v>52.57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148</v>
      </c>
      <c r="AU512" s="231" t="s">
        <v>86</v>
      </c>
      <c r="AV512" s="15" t="s">
        <v>144</v>
      </c>
      <c r="AW512" s="15" t="s">
        <v>34</v>
      </c>
      <c r="AX512" s="15" t="s">
        <v>80</v>
      </c>
      <c r="AY512" s="231" t="s">
        <v>136</v>
      </c>
    </row>
    <row r="513" spans="1:65" s="2" customFormat="1" ht="21.75" customHeight="1">
      <c r="A513" s="37"/>
      <c r="B513" s="38"/>
      <c r="C513" s="181" t="s">
        <v>700</v>
      </c>
      <c r="D513" s="181" t="s">
        <v>139</v>
      </c>
      <c r="E513" s="182" t="s">
        <v>701</v>
      </c>
      <c r="F513" s="183" t="s">
        <v>702</v>
      </c>
      <c r="G513" s="184" t="s">
        <v>220</v>
      </c>
      <c r="H513" s="185">
        <v>43.95</v>
      </c>
      <c r="I513" s="186"/>
      <c r="J513" s="187">
        <f>ROUND(I513*H513,2)</f>
        <v>0</v>
      </c>
      <c r="K513" s="183" t="s">
        <v>143</v>
      </c>
      <c r="L513" s="42"/>
      <c r="M513" s="188" t="s">
        <v>21</v>
      </c>
      <c r="N513" s="189" t="s">
        <v>45</v>
      </c>
      <c r="O513" s="67"/>
      <c r="P513" s="190">
        <f>O513*H513</f>
        <v>0</v>
      </c>
      <c r="Q513" s="190">
        <v>0.00169</v>
      </c>
      <c r="R513" s="190">
        <f>Q513*H513</f>
        <v>0.07427550000000001</v>
      </c>
      <c r="S513" s="190">
        <v>0</v>
      </c>
      <c r="T513" s="191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92" t="s">
        <v>262</v>
      </c>
      <c r="AT513" s="192" t="s">
        <v>139</v>
      </c>
      <c r="AU513" s="192" t="s">
        <v>86</v>
      </c>
      <c r="AY513" s="20" t="s">
        <v>136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20" t="s">
        <v>86</v>
      </c>
      <c r="BK513" s="193">
        <f>ROUND(I513*H513,2)</f>
        <v>0</v>
      </c>
      <c r="BL513" s="20" t="s">
        <v>262</v>
      </c>
      <c r="BM513" s="192" t="s">
        <v>703</v>
      </c>
    </row>
    <row r="514" spans="1:47" s="2" customFormat="1" ht="11.25">
      <c r="A514" s="37"/>
      <c r="B514" s="38"/>
      <c r="C514" s="39"/>
      <c r="D514" s="194" t="s">
        <v>146</v>
      </c>
      <c r="E514" s="39"/>
      <c r="F514" s="195" t="s">
        <v>704</v>
      </c>
      <c r="G514" s="39"/>
      <c r="H514" s="39"/>
      <c r="I514" s="196"/>
      <c r="J514" s="39"/>
      <c r="K514" s="39"/>
      <c r="L514" s="42"/>
      <c r="M514" s="197"/>
      <c r="N514" s="198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20" t="s">
        <v>146</v>
      </c>
      <c r="AU514" s="20" t="s">
        <v>86</v>
      </c>
    </row>
    <row r="515" spans="2:51" s="13" customFormat="1" ht="11.25">
      <c r="B515" s="199"/>
      <c r="C515" s="200"/>
      <c r="D515" s="201" t="s">
        <v>148</v>
      </c>
      <c r="E515" s="202" t="s">
        <v>21</v>
      </c>
      <c r="F515" s="203" t="s">
        <v>705</v>
      </c>
      <c r="G515" s="200"/>
      <c r="H515" s="202" t="s">
        <v>21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148</v>
      </c>
      <c r="AU515" s="209" t="s">
        <v>86</v>
      </c>
      <c r="AV515" s="13" t="s">
        <v>80</v>
      </c>
      <c r="AW515" s="13" t="s">
        <v>34</v>
      </c>
      <c r="AX515" s="13" t="s">
        <v>73</v>
      </c>
      <c r="AY515" s="209" t="s">
        <v>136</v>
      </c>
    </row>
    <row r="516" spans="2:51" s="13" customFormat="1" ht="11.25">
      <c r="B516" s="199"/>
      <c r="C516" s="200"/>
      <c r="D516" s="201" t="s">
        <v>148</v>
      </c>
      <c r="E516" s="202" t="s">
        <v>21</v>
      </c>
      <c r="F516" s="203" t="s">
        <v>706</v>
      </c>
      <c r="G516" s="200"/>
      <c r="H516" s="202" t="s">
        <v>21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148</v>
      </c>
      <c r="AU516" s="209" t="s">
        <v>86</v>
      </c>
      <c r="AV516" s="13" t="s">
        <v>80</v>
      </c>
      <c r="AW516" s="13" t="s">
        <v>34</v>
      </c>
      <c r="AX516" s="13" t="s">
        <v>73</v>
      </c>
      <c r="AY516" s="209" t="s">
        <v>136</v>
      </c>
    </row>
    <row r="517" spans="2:51" s="14" customFormat="1" ht="11.25">
      <c r="B517" s="210"/>
      <c r="C517" s="211"/>
      <c r="D517" s="201" t="s">
        <v>148</v>
      </c>
      <c r="E517" s="212" t="s">
        <v>21</v>
      </c>
      <c r="F517" s="213" t="s">
        <v>707</v>
      </c>
      <c r="G517" s="211"/>
      <c r="H517" s="214">
        <v>43.95</v>
      </c>
      <c r="I517" s="215"/>
      <c r="J517" s="211"/>
      <c r="K517" s="211"/>
      <c r="L517" s="216"/>
      <c r="M517" s="217"/>
      <c r="N517" s="218"/>
      <c r="O517" s="218"/>
      <c r="P517" s="218"/>
      <c r="Q517" s="218"/>
      <c r="R517" s="218"/>
      <c r="S517" s="218"/>
      <c r="T517" s="219"/>
      <c r="AT517" s="220" t="s">
        <v>148</v>
      </c>
      <c r="AU517" s="220" t="s">
        <v>86</v>
      </c>
      <c r="AV517" s="14" t="s">
        <v>86</v>
      </c>
      <c r="AW517" s="14" t="s">
        <v>34</v>
      </c>
      <c r="AX517" s="14" t="s">
        <v>80</v>
      </c>
      <c r="AY517" s="220" t="s">
        <v>136</v>
      </c>
    </row>
    <row r="518" spans="1:65" s="2" customFormat="1" ht="24" customHeight="1">
      <c r="A518" s="37"/>
      <c r="B518" s="38"/>
      <c r="C518" s="181" t="s">
        <v>708</v>
      </c>
      <c r="D518" s="181" t="s">
        <v>139</v>
      </c>
      <c r="E518" s="182" t="s">
        <v>709</v>
      </c>
      <c r="F518" s="183" t="s">
        <v>710</v>
      </c>
      <c r="G518" s="184" t="s">
        <v>651</v>
      </c>
      <c r="H518" s="185">
        <v>10</v>
      </c>
      <c r="I518" s="186"/>
      <c r="J518" s="187">
        <f>ROUND(I518*H518,2)</f>
        <v>0</v>
      </c>
      <c r="K518" s="183" t="s">
        <v>143</v>
      </c>
      <c r="L518" s="42"/>
      <c r="M518" s="188" t="s">
        <v>21</v>
      </c>
      <c r="N518" s="189" t="s">
        <v>45</v>
      </c>
      <c r="O518" s="67"/>
      <c r="P518" s="190">
        <f>O518*H518</f>
        <v>0</v>
      </c>
      <c r="Q518" s="190">
        <v>0.00025</v>
      </c>
      <c r="R518" s="190">
        <f>Q518*H518</f>
        <v>0.0025</v>
      </c>
      <c r="S518" s="190">
        <v>0</v>
      </c>
      <c r="T518" s="191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192" t="s">
        <v>262</v>
      </c>
      <c r="AT518" s="192" t="s">
        <v>139</v>
      </c>
      <c r="AU518" s="192" t="s">
        <v>86</v>
      </c>
      <c r="AY518" s="20" t="s">
        <v>136</v>
      </c>
      <c r="BE518" s="193">
        <f>IF(N518="základní",J518,0)</f>
        <v>0</v>
      </c>
      <c r="BF518" s="193">
        <f>IF(N518="snížená",J518,0)</f>
        <v>0</v>
      </c>
      <c r="BG518" s="193">
        <f>IF(N518="zákl. přenesená",J518,0)</f>
        <v>0</v>
      </c>
      <c r="BH518" s="193">
        <f>IF(N518="sníž. přenesená",J518,0)</f>
        <v>0</v>
      </c>
      <c r="BI518" s="193">
        <f>IF(N518="nulová",J518,0)</f>
        <v>0</v>
      </c>
      <c r="BJ518" s="20" t="s">
        <v>86</v>
      </c>
      <c r="BK518" s="193">
        <f>ROUND(I518*H518,2)</f>
        <v>0</v>
      </c>
      <c r="BL518" s="20" t="s">
        <v>262</v>
      </c>
      <c r="BM518" s="192" t="s">
        <v>711</v>
      </c>
    </row>
    <row r="519" spans="1:47" s="2" customFormat="1" ht="11.25">
      <c r="A519" s="37"/>
      <c r="B519" s="38"/>
      <c r="C519" s="39"/>
      <c r="D519" s="194" t="s">
        <v>146</v>
      </c>
      <c r="E519" s="39"/>
      <c r="F519" s="195" t="s">
        <v>712</v>
      </c>
      <c r="G519" s="39"/>
      <c r="H519" s="39"/>
      <c r="I519" s="196"/>
      <c r="J519" s="39"/>
      <c r="K519" s="39"/>
      <c r="L519" s="42"/>
      <c r="M519" s="197"/>
      <c r="N519" s="198"/>
      <c r="O519" s="67"/>
      <c r="P519" s="67"/>
      <c r="Q519" s="67"/>
      <c r="R519" s="67"/>
      <c r="S519" s="67"/>
      <c r="T519" s="68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20" t="s">
        <v>146</v>
      </c>
      <c r="AU519" s="20" t="s">
        <v>86</v>
      </c>
    </row>
    <row r="520" spans="2:51" s="14" customFormat="1" ht="11.25">
      <c r="B520" s="210"/>
      <c r="C520" s="211"/>
      <c r="D520" s="201" t="s">
        <v>148</v>
      </c>
      <c r="E520" s="212" t="s">
        <v>21</v>
      </c>
      <c r="F520" s="213" t="s">
        <v>217</v>
      </c>
      <c r="G520" s="211"/>
      <c r="H520" s="214">
        <v>10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148</v>
      </c>
      <c r="AU520" s="220" t="s">
        <v>86</v>
      </c>
      <c r="AV520" s="14" t="s">
        <v>86</v>
      </c>
      <c r="AW520" s="14" t="s">
        <v>34</v>
      </c>
      <c r="AX520" s="14" t="s">
        <v>80</v>
      </c>
      <c r="AY520" s="220" t="s">
        <v>136</v>
      </c>
    </row>
    <row r="521" spans="1:65" s="2" customFormat="1" ht="24" customHeight="1">
      <c r="A521" s="37"/>
      <c r="B521" s="38"/>
      <c r="C521" s="181" t="s">
        <v>713</v>
      </c>
      <c r="D521" s="181" t="s">
        <v>139</v>
      </c>
      <c r="E521" s="182" t="s">
        <v>714</v>
      </c>
      <c r="F521" s="183" t="s">
        <v>715</v>
      </c>
      <c r="G521" s="184" t="s">
        <v>651</v>
      </c>
      <c r="H521" s="185">
        <v>5</v>
      </c>
      <c r="I521" s="186"/>
      <c r="J521" s="187">
        <f>ROUND(I521*H521,2)</f>
        <v>0</v>
      </c>
      <c r="K521" s="183" t="s">
        <v>143</v>
      </c>
      <c r="L521" s="42"/>
      <c r="M521" s="188" t="s">
        <v>21</v>
      </c>
      <c r="N521" s="189" t="s">
        <v>45</v>
      </c>
      <c r="O521" s="67"/>
      <c r="P521" s="190">
        <f>O521*H521</f>
        <v>0</v>
      </c>
      <c r="Q521" s="190">
        <v>0.00036</v>
      </c>
      <c r="R521" s="190">
        <f>Q521*H521</f>
        <v>0.0018000000000000002</v>
      </c>
      <c r="S521" s="190">
        <v>0</v>
      </c>
      <c r="T521" s="191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192" t="s">
        <v>262</v>
      </c>
      <c r="AT521" s="192" t="s">
        <v>139</v>
      </c>
      <c r="AU521" s="192" t="s">
        <v>86</v>
      </c>
      <c r="AY521" s="20" t="s">
        <v>136</v>
      </c>
      <c r="BE521" s="193">
        <f>IF(N521="základní",J521,0)</f>
        <v>0</v>
      </c>
      <c r="BF521" s="193">
        <f>IF(N521="snížená",J521,0)</f>
        <v>0</v>
      </c>
      <c r="BG521" s="193">
        <f>IF(N521="zákl. přenesená",J521,0)</f>
        <v>0</v>
      </c>
      <c r="BH521" s="193">
        <f>IF(N521="sníž. přenesená",J521,0)</f>
        <v>0</v>
      </c>
      <c r="BI521" s="193">
        <f>IF(N521="nulová",J521,0)</f>
        <v>0</v>
      </c>
      <c r="BJ521" s="20" t="s">
        <v>86</v>
      </c>
      <c r="BK521" s="193">
        <f>ROUND(I521*H521,2)</f>
        <v>0</v>
      </c>
      <c r="BL521" s="20" t="s">
        <v>262</v>
      </c>
      <c r="BM521" s="192" t="s">
        <v>716</v>
      </c>
    </row>
    <row r="522" spans="1:47" s="2" customFormat="1" ht="11.25">
      <c r="A522" s="37"/>
      <c r="B522" s="38"/>
      <c r="C522" s="39"/>
      <c r="D522" s="194" t="s">
        <v>146</v>
      </c>
      <c r="E522" s="39"/>
      <c r="F522" s="195" t="s">
        <v>717</v>
      </c>
      <c r="G522" s="39"/>
      <c r="H522" s="39"/>
      <c r="I522" s="196"/>
      <c r="J522" s="39"/>
      <c r="K522" s="39"/>
      <c r="L522" s="42"/>
      <c r="M522" s="197"/>
      <c r="N522" s="198"/>
      <c r="O522" s="67"/>
      <c r="P522" s="67"/>
      <c r="Q522" s="67"/>
      <c r="R522" s="67"/>
      <c r="S522" s="67"/>
      <c r="T522" s="68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20" t="s">
        <v>146</v>
      </c>
      <c r="AU522" s="20" t="s">
        <v>86</v>
      </c>
    </row>
    <row r="523" spans="2:51" s="13" customFormat="1" ht="11.25">
      <c r="B523" s="199"/>
      <c r="C523" s="200"/>
      <c r="D523" s="201" t="s">
        <v>148</v>
      </c>
      <c r="E523" s="202" t="s">
        <v>21</v>
      </c>
      <c r="F523" s="203" t="s">
        <v>718</v>
      </c>
      <c r="G523" s="200"/>
      <c r="H523" s="202" t="s">
        <v>21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148</v>
      </c>
      <c r="AU523" s="209" t="s">
        <v>86</v>
      </c>
      <c r="AV523" s="13" t="s">
        <v>80</v>
      </c>
      <c r="AW523" s="13" t="s">
        <v>34</v>
      </c>
      <c r="AX523" s="13" t="s">
        <v>73</v>
      </c>
      <c r="AY523" s="209" t="s">
        <v>136</v>
      </c>
    </row>
    <row r="524" spans="2:51" s="13" customFormat="1" ht="11.25">
      <c r="B524" s="199"/>
      <c r="C524" s="200"/>
      <c r="D524" s="201" t="s">
        <v>148</v>
      </c>
      <c r="E524" s="202" t="s">
        <v>21</v>
      </c>
      <c r="F524" s="203" t="s">
        <v>655</v>
      </c>
      <c r="G524" s="200"/>
      <c r="H524" s="202" t="s">
        <v>21</v>
      </c>
      <c r="I524" s="204"/>
      <c r="J524" s="200"/>
      <c r="K524" s="200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148</v>
      </c>
      <c r="AU524" s="209" t="s">
        <v>86</v>
      </c>
      <c r="AV524" s="13" t="s">
        <v>80</v>
      </c>
      <c r="AW524" s="13" t="s">
        <v>34</v>
      </c>
      <c r="AX524" s="13" t="s">
        <v>73</v>
      </c>
      <c r="AY524" s="209" t="s">
        <v>136</v>
      </c>
    </row>
    <row r="525" spans="2:51" s="14" customFormat="1" ht="11.25">
      <c r="B525" s="210"/>
      <c r="C525" s="211"/>
      <c r="D525" s="201" t="s">
        <v>148</v>
      </c>
      <c r="E525" s="212" t="s">
        <v>21</v>
      </c>
      <c r="F525" s="213" t="s">
        <v>172</v>
      </c>
      <c r="G525" s="211"/>
      <c r="H525" s="214">
        <v>5</v>
      </c>
      <c r="I525" s="215"/>
      <c r="J525" s="211"/>
      <c r="K525" s="211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148</v>
      </c>
      <c r="AU525" s="220" t="s">
        <v>86</v>
      </c>
      <c r="AV525" s="14" t="s">
        <v>86</v>
      </c>
      <c r="AW525" s="14" t="s">
        <v>34</v>
      </c>
      <c r="AX525" s="14" t="s">
        <v>80</v>
      </c>
      <c r="AY525" s="220" t="s">
        <v>136</v>
      </c>
    </row>
    <row r="526" spans="1:65" s="2" customFormat="1" ht="21.75" customHeight="1">
      <c r="A526" s="37"/>
      <c r="B526" s="38"/>
      <c r="C526" s="181" t="s">
        <v>719</v>
      </c>
      <c r="D526" s="181" t="s">
        <v>139</v>
      </c>
      <c r="E526" s="182" t="s">
        <v>720</v>
      </c>
      <c r="F526" s="183" t="s">
        <v>721</v>
      </c>
      <c r="G526" s="184" t="s">
        <v>220</v>
      </c>
      <c r="H526" s="185">
        <v>2.38</v>
      </c>
      <c r="I526" s="186"/>
      <c r="J526" s="187">
        <f>ROUND(I526*H526,2)</f>
        <v>0</v>
      </c>
      <c r="K526" s="183" t="s">
        <v>143</v>
      </c>
      <c r="L526" s="42"/>
      <c r="M526" s="188" t="s">
        <v>21</v>
      </c>
      <c r="N526" s="189" t="s">
        <v>45</v>
      </c>
      <c r="O526" s="67"/>
      <c r="P526" s="190">
        <f>O526*H526</f>
        <v>0</v>
      </c>
      <c r="Q526" s="190">
        <v>0.00218</v>
      </c>
      <c r="R526" s="190">
        <f>Q526*H526</f>
        <v>0.0051884</v>
      </c>
      <c r="S526" s="190">
        <v>0</v>
      </c>
      <c r="T526" s="191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192" t="s">
        <v>262</v>
      </c>
      <c r="AT526" s="192" t="s">
        <v>139</v>
      </c>
      <c r="AU526" s="192" t="s">
        <v>86</v>
      </c>
      <c r="AY526" s="20" t="s">
        <v>136</v>
      </c>
      <c r="BE526" s="193">
        <f>IF(N526="základní",J526,0)</f>
        <v>0</v>
      </c>
      <c r="BF526" s="193">
        <f>IF(N526="snížená",J526,0)</f>
        <v>0</v>
      </c>
      <c r="BG526" s="193">
        <f>IF(N526="zákl. přenesená",J526,0)</f>
        <v>0</v>
      </c>
      <c r="BH526" s="193">
        <f>IF(N526="sníž. přenesená",J526,0)</f>
        <v>0</v>
      </c>
      <c r="BI526" s="193">
        <f>IF(N526="nulová",J526,0)</f>
        <v>0</v>
      </c>
      <c r="BJ526" s="20" t="s">
        <v>86</v>
      </c>
      <c r="BK526" s="193">
        <f>ROUND(I526*H526,2)</f>
        <v>0</v>
      </c>
      <c r="BL526" s="20" t="s">
        <v>262</v>
      </c>
      <c r="BM526" s="192" t="s">
        <v>722</v>
      </c>
    </row>
    <row r="527" spans="1:47" s="2" customFormat="1" ht="11.25">
      <c r="A527" s="37"/>
      <c r="B527" s="38"/>
      <c r="C527" s="39"/>
      <c r="D527" s="194" t="s">
        <v>146</v>
      </c>
      <c r="E527" s="39"/>
      <c r="F527" s="195" t="s">
        <v>723</v>
      </c>
      <c r="G527" s="39"/>
      <c r="H527" s="39"/>
      <c r="I527" s="196"/>
      <c r="J527" s="39"/>
      <c r="K527" s="39"/>
      <c r="L527" s="42"/>
      <c r="M527" s="197"/>
      <c r="N527" s="198"/>
      <c r="O527" s="67"/>
      <c r="P527" s="67"/>
      <c r="Q527" s="67"/>
      <c r="R527" s="67"/>
      <c r="S527" s="67"/>
      <c r="T527" s="68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20" t="s">
        <v>146</v>
      </c>
      <c r="AU527" s="20" t="s">
        <v>86</v>
      </c>
    </row>
    <row r="528" spans="2:51" s="13" customFormat="1" ht="11.25">
      <c r="B528" s="199"/>
      <c r="C528" s="200"/>
      <c r="D528" s="201" t="s">
        <v>148</v>
      </c>
      <c r="E528" s="202" t="s">
        <v>21</v>
      </c>
      <c r="F528" s="203" t="s">
        <v>724</v>
      </c>
      <c r="G528" s="200"/>
      <c r="H528" s="202" t="s">
        <v>21</v>
      </c>
      <c r="I528" s="204"/>
      <c r="J528" s="200"/>
      <c r="K528" s="200"/>
      <c r="L528" s="205"/>
      <c r="M528" s="206"/>
      <c r="N528" s="207"/>
      <c r="O528" s="207"/>
      <c r="P528" s="207"/>
      <c r="Q528" s="207"/>
      <c r="R528" s="207"/>
      <c r="S528" s="207"/>
      <c r="T528" s="208"/>
      <c r="AT528" s="209" t="s">
        <v>148</v>
      </c>
      <c r="AU528" s="209" t="s">
        <v>86</v>
      </c>
      <c r="AV528" s="13" t="s">
        <v>80</v>
      </c>
      <c r="AW528" s="13" t="s">
        <v>34</v>
      </c>
      <c r="AX528" s="13" t="s">
        <v>73</v>
      </c>
      <c r="AY528" s="209" t="s">
        <v>136</v>
      </c>
    </row>
    <row r="529" spans="2:51" s="13" customFormat="1" ht="11.25">
      <c r="B529" s="199"/>
      <c r="C529" s="200"/>
      <c r="D529" s="201" t="s">
        <v>148</v>
      </c>
      <c r="E529" s="202" t="s">
        <v>21</v>
      </c>
      <c r="F529" s="203" t="s">
        <v>725</v>
      </c>
      <c r="G529" s="200"/>
      <c r="H529" s="202" t="s">
        <v>21</v>
      </c>
      <c r="I529" s="204"/>
      <c r="J529" s="200"/>
      <c r="K529" s="200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148</v>
      </c>
      <c r="AU529" s="209" t="s">
        <v>86</v>
      </c>
      <c r="AV529" s="13" t="s">
        <v>80</v>
      </c>
      <c r="AW529" s="13" t="s">
        <v>34</v>
      </c>
      <c r="AX529" s="13" t="s">
        <v>73</v>
      </c>
      <c r="AY529" s="209" t="s">
        <v>136</v>
      </c>
    </row>
    <row r="530" spans="2:51" s="14" customFormat="1" ht="11.25">
      <c r="B530" s="210"/>
      <c r="C530" s="211"/>
      <c r="D530" s="201" t="s">
        <v>148</v>
      </c>
      <c r="E530" s="212" t="s">
        <v>21</v>
      </c>
      <c r="F530" s="213" t="s">
        <v>726</v>
      </c>
      <c r="G530" s="211"/>
      <c r="H530" s="214">
        <v>2.38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148</v>
      </c>
      <c r="AU530" s="220" t="s">
        <v>86</v>
      </c>
      <c r="AV530" s="14" t="s">
        <v>86</v>
      </c>
      <c r="AW530" s="14" t="s">
        <v>34</v>
      </c>
      <c r="AX530" s="14" t="s">
        <v>80</v>
      </c>
      <c r="AY530" s="220" t="s">
        <v>136</v>
      </c>
    </row>
    <row r="531" spans="1:65" s="2" customFormat="1" ht="21.75" customHeight="1">
      <c r="A531" s="37"/>
      <c r="B531" s="38"/>
      <c r="C531" s="181" t="s">
        <v>727</v>
      </c>
      <c r="D531" s="181" t="s">
        <v>139</v>
      </c>
      <c r="E531" s="182" t="s">
        <v>728</v>
      </c>
      <c r="F531" s="183" t="s">
        <v>729</v>
      </c>
      <c r="G531" s="184" t="s">
        <v>220</v>
      </c>
      <c r="H531" s="185">
        <v>18.75</v>
      </c>
      <c r="I531" s="186"/>
      <c r="J531" s="187">
        <f>ROUND(I531*H531,2)</f>
        <v>0</v>
      </c>
      <c r="K531" s="183" t="s">
        <v>143</v>
      </c>
      <c r="L531" s="42"/>
      <c r="M531" s="188" t="s">
        <v>21</v>
      </c>
      <c r="N531" s="189" t="s">
        <v>45</v>
      </c>
      <c r="O531" s="67"/>
      <c r="P531" s="190">
        <f>O531*H531</f>
        <v>0</v>
      </c>
      <c r="Q531" s="190">
        <v>0.00347</v>
      </c>
      <c r="R531" s="190">
        <f>Q531*H531</f>
        <v>0.0650625</v>
      </c>
      <c r="S531" s="190">
        <v>0</v>
      </c>
      <c r="T531" s="191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192" t="s">
        <v>262</v>
      </c>
      <c r="AT531" s="192" t="s">
        <v>139</v>
      </c>
      <c r="AU531" s="192" t="s">
        <v>86</v>
      </c>
      <c r="AY531" s="20" t="s">
        <v>136</v>
      </c>
      <c r="BE531" s="193">
        <f>IF(N531="základní",J531,0)</f>
        <v>0</v>
      </c>
      <c r="BF531" s="193">
        <f>IF(N531="snížená",J531,0)</f>
        <v>0</v>
      </c>
      <c r="BG531" s="193">
        <f>IF(N531="zákl. přenesená",J531,0)</f>
        <v>0</v>
      </c>
      <c r="BH531" s="193">
        <f>IF(N531="sníž. přenesená",J531,0)</f>
        <v>0</v>
      </c>
      <c r="BI531" s="193">
        <f>IF(N531="nulová",J531,0)</f>
        <v>0</v>
      </c>
      <c r="BJ531" s="20" t="s">
        <v>86</v>
      </c>
      <c r="BK531" s="193">
        <f>ROUND(I531*H531,2)</f>
        <v>0</v>
      </c>
      <c r="BL531" s="20" t="s">
        <v>262</v>
      </c>
      <c r="BM531" s="192" t="s">
        <v>730</v>
      </c>
    </row>
    <row r="532" spans="1:47" s="2" customFormat="1" ht="11.25">
      <c r="A532" s="37"/>
      <c r="B532" s="38"/>
      <c r="C532" s="39"/>
      <c r="D532" s="194" t="s">
        <v>146</v>
      </c>
      <c r="E532" s="39"/>
      <c r="F532" s="195" t="s">
        <v>731</v>
      </c>
      <c r="G532" s="39"/>
      <c r="H532" s="39"/>
      <c r="I532" s="196"/>
      <c r="J532" s="39"/>
      <c r="K532" s="39"/>
      <c r="L532" s="42"/>
      <c r="M532" s="197"/>
      <c r="N532" s="198"/>
      <c r="O532" s="67"/>
      <c r="P532" s="67"/>
      <c r="Q532" s="67"/>
      <c r="R532" s="67"/>
      <c r="S532" s="67"/>
      <c r="T532" s="68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20" t="s">
        <v>146</v>
      </c>
      <c r="AU532" s="20" t="s">
        <v>86</v>
      </c>
    </row>
    <row r="533" spans="2:51" s="13" customFormat="1" ht="11.25">
      <c r="B533" s="199"/>
      <c r="C533" s="200"/>
      <c r="D533" s="201" t="s">
        <v>148</v>
      </c>
      <c r="E533" s="202" t="s">
        <v>21</v>
      </c>
      <c r="F533" s="203" t="s">
        <v>732</v>
      </c>
      <c r="G533" s="200"/>
      <c r="H533" s="202" t="s">
        <v>21</v>
      </c>
      <c r="I533" s="204"/>
      <c r="J533" s="200"/>
      <c r="K533" s="200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148</v>
      </c>
      <c r="AU533" s="209" t="s">
        <v>86</v>
      </c>
      <c r="AV533" s="13" t="s">
        <v>80</v>
      </c>
      <c r="AW533" s="13" t="s">
        <v>34</v>
      </c>
      <c r="AX533" s="13" t="s">
        <v>73</v>
      </c>
      <c r="AY533" s="209" t="s">
        <v>136</v>
      </c>
    </row>
    <row r="534" spans="2:51" s="13" customFormat="1" ht="11.25">
      <c r="B534" s="199"/>
      <c r="C534" s="200"/>
      <c r="D534" s="201" t="s">
        <v>148</v>
      </c>
      <c r="E534" s="202" t="s">
        <v>21</v>
      </c>
      <c r="F534" s="203" t="s">
        <v>733</v>
      </c>
      <c r="G534" s="200"/>
      <c r="H534" s="202" t="s">
        <v>21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148</v>
      </c>
      <c r="AU534" s="209" t="s">
        <v>86</v>
      </c>
      <c r="AV534" s="13" t="s">
        <v>80</v>
      </c>
      <c r="AW534" s="13" t="s">
        <v>34</v>
      </c>
      <c r="AX534" s="13" t="s">
        <v>73</v>
      </c>
      <c r="AY534" s="209" t="s">
        <v>136</v>
      </c>
    </row>
    <row r="535" spans="2:51" s="14" customFormat="1" ht="11.25">
      <c r="B535" s="210"/>
      <c r="C535" s="211"/>
      <c r="D535" s="201" t="s">
        <v>148</v>
      </c>
      <c r="E535" s="212" t="s">
        <v>21</v>
      </c>
      <c r="F535" s="213" t="s">
        <v>734</v>
      </c>
      <c r="G535" s="211"/>
      <c r="H535" s="214">
        <v>18.75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148</v>
      </c>
      <c r="AU535" s="220" t="s">
        <v>86</v>
      </c>
      <c r="AV535" s="14" t="s">
        <v>86</v>
      </c>
      <c r="AW535" s="14" t="s">
        <v>34</v>
      </c>
      <c r="AX535" s="14" t="s">
        <v>80</v>
      </c>
      <c r="AY535" s="220" t="s">
        <v>136</v>
      </c>
    </row>
    <row r="536" spans="1:65" s="2" customFormat="1" ht="24" customHeight="1">
      <c r="A536" s="37"/>
      <c r="B536" s="38"/>
      <c r="C536" s="181" t="s">
        <v>735</v>
      </c>
      <c r="D536" s="181" t="s">
        <v>139</v>
      </c>
      <c r="E536" s="182" t="s">
        <v>736</v>
      </c>
      <c r="F536" s="183" t="s">
        <v>737</v>
      </c>
      <c r="G536" s="184" t="s">
        <v>220</v>
      </c>
      <c r="H536" s="185">
        <v>4.96</v>
      </c>
      <c r="I536" s="186"/>
      <c r="J536" s="187">
        <f>ROUND(I536*H536,2)</f>
        <v>0</v>
      </c>
      <c r="K536" s="183" t="s">
        <v>143</v>
      </c>
      <c r="L536" s="42"/>
      <c r="M536" s="188" t="s">
        <v>21</v>
      </c>
      <c r="N536" s="189" t="s">
        <v>45</v>
      </c>
      <c r="O536" s="67"/>
      <c r="P536" s="190">
        <f>O536*H536</f>
        <v>0</v>
      </c>
      <c r="Q536" s="190">
        <v>0.00538</v>
      </c>
      <c r="R536" s="190">
        <f>Q536*H536</f>
        <v>0.0266848</v>
      </c>
      <c r="S536" s="190">
        <v>0</v>
      </c>
      <c r="T536" s="191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92" t="s">
        <v>262</v>
      </c>
      <c r="AT536" s="192" t="s">
        <v>139</v>
      </c>
      <c r="AU536" s="192" t="s">
        <v>86</v>
      </c>
      <c r="AY536" s="20" t="s">
        <v>136</v>
      </c>
      <c r="BE536" s="193">
        <f>IF(N536="základní",J536,0)</f>
        <v>0</v>
      </c>
      <c r="BF536" s="193">
        <f>IF(N536="snížená",J536,0)</f>
        <v>0</v>
      </c>
      <c r="BG536" s="193">
        <f>IF(N536="zákl. přenesená",J536,0)</f>
        <v>0</v>
      </c>
      <c r="BH536" s="193">
        <f>IF(N536="sníž. přenesená",J536,0)</f>
        <v>0</v>
      </c>
      <c r="BI536" s="193">
        <f>IF(N536="nulová",J536,0)</f>
        <v>0</v>
      </c>
      <c r="BJ536" s="20" t="s">
        <v>86</v>
      </c>
      <c r="BK536" s="193">
        <f>ROUND(I536*H536,2)</f>
        <v>0</v>
      </c>
      <c r="BL536" s="20" t="s">
        <v>262</v>
      </c>
      <c r="BM536" s="192" t="s">
        <v>738</v>
      </c>
    </row>
    <row r="537" spans="1:47" s="2" customFormat="1" ht="11.25">
      <c r="A537" s="37"/>
      <c r="B537" s="38"/>
      <c r="C537" s="39"/>
      <c r="D537" s="194" t="s">
        <v>146</v>
      </c>
      <c r="E537" s="39"/>
      <c r="F537" s="195" t="s">
        <v>739</v>
      </c>
      <c r="G537" s="39"/>
      <c r="H537" s="39"/>
      <c r="I537" s="196"/>
      <c r="J537" s="39"/>
      <c r="K537" s="39"/>
      <c r="L537" s="42"/>
      <c r="M537" s="197"/>
      <c r="N537" s="198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20" t="s">
        <v>146</v>
      </c>
      <c r="AU537" s="20" t="s">
        <v>86</v>
      </c>
    </row>
    <row r="538" spans="2:51" s="13" customFormat="1" ht="11.25">
      <c r="B538" s="199"/>
      <c r="C538" s="200"/>
      <c r="D538" s="201" t="s">
        <v>148</v>
      </c>
      <c r="E538" s="202" t="s">
        <v>21</v>
      </c>
      <c r="F538" s="203" t="s">
        <v>740</v>
      </c>
      <c r="G538" s="200"/>
      <c r="H538" s="202" t="s">
        <v>21</v>
      </c>
      <c r="I538" s="204"/>
      <c r="J538" s="200"/>
      <c r="K538" s="200"/>
      <c r="L538" s="205"/>
      <c r="M538" s="206"/>
      <c r="N538" s="207"/>
      <c r="O538" s="207"/>
      <c r="P538" s="207"/>
      <c r="Q538" s="207"/>
      <c r="R538" s="207"/>
      <c r="S538" s="207"/>
      <c r="T538" s="208"/>
      <c r="AT538" s="209" t="s">
        <v>148</v>
      </c>
      <c r="AU538" s="209" t="s">
        <v>86</v>
      </c>
      <c r="AV538" s="13" t="s">
        <v>80</v>
      </c>
      <c r="AW538" s="13" t="s">
        <v>34</v>
      </c>
      <c r="AX538" s="13" t="s">
        <v>73</v>
      </c>
      <c r="AY538" s="209" t="s">
        <v>136</v>
      </c>
    </row>
    <row r="539" spans="2:51" s="13" customFormat="1" ht="11.25">
      <c r="B539" s="199"/>
      <c r="C539" s="200"/>
      <c r="D539" s="201" t="s">
        <v>148</v>
      </c>
      <c r="E539" s="202" t="s">
        <v>21</v>
      </c>
      <c r="F539" s="203" t="s">
        <v>741</v>
      </c>
      <c r="G539" s="200"/>
      <c r="H539" s="202" t="s">
        <v>21</v>
      </c>
      <c r="I539" s="204"/>
      <c r="J539" s="200"/>
      <c r="K539" s="200"/>
      <c r="L539" s="205"/>
      <c r="M539" s="206"/>
      <c r="N539" s="207"/>
      <c r="O539" s="207"/>
      <c r="P539" s="207"/>
      <c r="Q539" s="207"/>
      <c r="R539" s="207"/>
      <c r="S539" s="207"/>
      <c r="T539" s="208"/>
      <c r="AT539" s="209" t="s">
        <v>148</v>
      </c>
      <c r="AU539" s="209" t="s">
        <v>86</v>
      </c>
      <c r="AV539" s="13" t="s">
        <v>80</v>
      </c>
      <c r="AW539" s="13" t="s">
        <v>34</v>
      </c>
      <c r="AX539" s="13" t="s">
        <v>73</v>
      </c>
      <c r="AY539" s="209" t="s">
        <v>136</v>
      </c>
    </row>
    <row r="540" spans="2:51" s="14" customFormat="1" ht="11.25">
      <c r="B540" s="210"/>
      <c r="C540" s="211"/>
      <c r="D540" s="201" t="s">
        <v>148</v>
      </c>
      <c r="E540" s="212" t="s">
        <v>21</v>
      </c>
      <c r="F540" s="213" t="s">
        <v>742</v>
      </c>
      <c r="G540" s="211"/>
      <c r="H540" s="214">
        <v>4.96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148</v>
      </c>
      <c r="AU540" s="220" t="s">
        <v>86</v>
      </c>
      <c r="AV540" s="14" t="s">
        <v>86</v>
      </c>
      <c r="AW540" s="14" t="s">
        <v>34</v>
      </c>
      <c r="AX540" s="14" t="s">
        <v>80</v>
      </c>
      <c r="AY540" s="220" t="s">
        <v>136</v>
      </c>
    </row>
    <row r="541" spans="1:65" s="2" customFormat="1" ht="33" customHeight="1">
      <c r="A541" s="37"/>
      <c r="B541" s="38"/>
      <c r="C541" s="181" t="s">
        <v>743</v>
      </c>
      <c r="D541" s="181" t="s">
        <v>139</v>
      </c>
      <c r="E541" s="182" t="s">
        <v>744</v>
      </c>
      <c r="F541" s="183" t="s">
        <v>745</v>
      </c>
      <c r="G541" s="184" t="s">
        <v>651</v>
      </c>
      <c r="H541" s="185">
        <v>8</v>
      </c>
      <c r="I541" s="186"/>
      <c r="J541" s="187">
        <f>ROUND(I541*H541,2)</f>
        <v>0</v>
      </c>
      <c r="K541" s="183" t="s">
        <v>143</v>
      </c>
      <c r="L541" s="42"/>
      <c r="M541" s="188" t="s">
        <v>21</v>
      </c>
      <c r="N541" s="189" t="s">
        <v>45</v>
      </c>
      <c r="O541" s="67"/>
      <c r="P541" s="190">
        <f>O541*H541</f>
        <v>0</v>
      </c>
      <c r="Q541" s="190">
        <v>0</v>
      </c>
      <c r="R541" s="190">
        <f>Q541*H541</f>
        <v>0</v>
      </c>
      <c r="S541" s="190">
        <v>0</v>
      </c>
      <c r="T541" s="191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192" t="s">
        <v>262</v>
      </c>
      <c r="AT541" s="192" t="s">
        <v>139</v>
      </c>
      <c r="AU541" s="192" t="s">
        <v>86</v>
      </c>
      <c r="AY541" s="20" t="s">
        <v>136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20" t="s">
        <v>86</v>
      </c>
      <c r="BK541" s="193">
        <f>ROUND(I541*H541,2)</f>
        <v>0</v>
      </c>
      <c r="BL541" s="20" t="s">
        <v>262</v>
      </c>
      <c r="BM541" s="192" t="s">
        <v>746</v>
      </c>
    </row>
    <row r="542" spans="1:47" s="2" customFormat="1" ht="11.25">
      <c r="A542" s="37"/>
      <c r="B542" s="38"/>
      <c r="C542" s="39"/>
      <c r="D542" s="194" t="s">
        <v>146</v>
      </c>
      <c r="E542" s="39"/>
      <c r="F542" s="195" t="s">
        <v>747</v>
      </c>
      <c r="G542" s="39"/>
      <c r="H542" s="39"/>
      <c r="I542" s="196"/>
      <c r="J542" s="39"/>
      <c r="K542" s="39"/>
      <c r="L542" s="42"/>
      <c r="M542" s="197"/>
      <c r="N542" s="198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146</v>
      </c>
      <c r="AU542" s="20" t="s">
        <v>86</v>
      </c>
    </row>
    <row r="543" spans="1:65" s="2" customFormat="1" ht="24" customHeight="1">
      <c r="A543" s="37"/>
      <c r="B543" s="38"/>
      <c r="C543" s="181" t="s">
        <v>748</v>
      </c>
      <c r="D543" s="181" t="s">
        <v>139</v>
      </c>
      <c r="E543" s="182" t="s">
        <v>749</v>
      </c>
      <c r="F543" s="183" t="s">
        <v>750</v>
      </c>
      <c r="G543" s="184" t="s">
        <v>651</v>
      </c>
      <c r="H543" s="185">
        <v>7</v>
      </c>
      <c r="I543" s="186"/>
      <c r="J543" s="187">
        <f>ROUND(I543*H543,2)</f>
        <v>0</v>
      </c>
      <c r="K543" s="183" t="s">
        <v>143</v>
      </c>
      <c r="L543" s="42"/>
      <c r="M543" s="188" t="s">
        <v>21</v>
      </c>
      <c r="N543" s="189" t="s">
        <v>45</v>
      </c>
      <c r="O543" s="67"/>
      <c r="P543" s="190">
        <f>O543*H543</f>
        <v>0</v>
      </c>
      <c r="Q543" s="190">
        <v>0.00366</v>
      </c>
      <c r="R543" s="190">
        <f>Q543*H543</f>
        <v>0.02562</v>
      </c>
      <c r="S543" s="190">
        <v>0</v>
      </c>
      <c r="T543" s="191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192" t="s">
        <v>262</v>
      </c>
      <c r="AT543" s="192" t="s">
        <v>139</v>
      </c>
      <c r="AU543" s="192" t="s">
        <v>86</v>
      </c>
      <c r="AY543" s="20" t="s">
        <v>136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20" t="s">
        <v>86</v>
      </c>
      <c r="BK543" s="193">
        <f>ROUND(I543*H543,2)</f>
        <v>0</v>
      </c>
      <c r="BL543" s="20" t="s">
        <v>262</v>
      </c>
      <c r="BM543" s="192" t="s">
        <v>751</v>
      </c>
    </row>
    <row r="544" spans="1:47" s="2" customFormat="1" ht="11.25">
      <c r="A544" s="37"/>
      <c r="B544" s="38"/>
      <c r="C544" s="39"/>
      <c r="D544" s="194" t="s">
        <v>146</v>
      </c>
      <c r="E544" s="39"/>
      <c r="F544" s="195" t="s">
        <v>752</v>
      </c>
      <c r="G544" s="39"/>
      <c r="H544" s="39"/>
      <c r="I544" s="196"/>
      <c r="J544" s="39"/>
      <c r="K544" s="39"/>
      <c r="L544" s="42"/>
      <c r="M544" s="197"/>
      <c r="N544" s="198"/>
      <c r="O544" s="67"/>
      <c r="P544" s="67"/>
      <c r="Q544" s="67"/>
      <c r="R544" s="67"/>
      <c r="S544" s="67"/>
      <c r="T544" s="68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20" t="s">
        <v>146</v>
      </c>
      <c r="AU544" s="20" t="s">
        <v>86</v>
      </c>
    </row>
    <row r="545" spans="2:51" s="13" customFormat="1" ht="11.25">
      <c r="B545" s="199"/>
      <c r="C545" s="200"/>
      <c r="D545" s="201" t="s">
        <v>148</v>
      </c>
      <c r="E545" s="202" t="s">
        <v>21</v>
      </c>
      <c r="F545" s="203" t="s">
        <v>753</v>
      </c>
      <c r="G545" s="200"/>
      <c r="H545" s="202" t="s">
        <v>21</v>
      </c>
      <c r="I545" s="204"/>
      <c r="J545" s="200"/>
      <c r="K545" s="200"/>
      <c r="L545" s="205"/>
      <c r="M545" s="206"/>
      <c r="N545" s="207"/>
      <c r="O545" s="207"/>
      <c r="P545" s="207"/>
      <c r="Q545" s="207"/>
      <c r="R545" s="207"/>
      <c r="S545" s="207"/>
      <c r="T545" s="208"/>
      <c r="AT545" s="209" t="s">
        <v>148</v>
      </c>
      <c r="AU545" s="209" t="s">
        <v>86</v>
      </c>
      <c r="AV545" s="13" t="s">
        <v>80</v>
      </c>
      <c r="AW545" s="13" t="s">
        <v>34</v>
      </c>
      <c r="AX545" s="13" t="s">
        <v>73</v>
      </c>
      <c r="AY545" s="209" t="s">
        <v>136</v>
      </c>
    </row>
    <row r="546" spans="2:51" s="13" customFormat="1" ht="11.25">
      <c r="B546" s="199"/>
      <c r="C546" s="200"/>
      <c r="D546" s="201" t="s">
        <v>148</v>
      </c>
      <c r="E546" s="202" t="s">
        <v>21</v>
      </c>
      <c r="F546" s="203" t="s">
        <v>255</v>
      </c>
      <c r="G546" s="200"/>
      <c r="H546" s="202" t="s">
        <v>21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148</v>
      </c>
      <c r="AU546" s="209" t="s">
        <v>86</v>
      </c>
      <c r="AV546" s="13" t="s">
        <v>80</v>
      </c>
      <c r="AW546" s="13" t="s">
        <v>34</v>
      </c>
      <c r="AX546" s="13" t="s">
        <v>73</v>
      </c>
      <c r="AY546" s="209" t="s">
        <v>136</v>
      </c>
    </row>
    <row r="547" spans="2:51" s="14" customFormat="1" ht="11.25">
      <c r="B547" s="210"/>
      <c r="C547" s="211"/>
      <c r="D547" s="201" t="s">
        <v>148</v>
      </c>
      <c r="E547" s="212" t="s">
        <v>21</v>
      </c>
      <c r="F547" s="213" t="s">
        <v>192</v>
      </c>
      <c r="G547" s="211"/>
      <c r="H547" s="214">
        <v>7</v>
      </c>
      <c r="I547" s="215"/>
      <c r="J547" s="211"/>
      <c r="K547" s="211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148</v>
      </c>
      <c r="AU547" s="220" t="s">
        <v>86</v>
      </c>
      <c r="AV547" s="14" t="s">
        <v>86</v>
      </c>
      <c r="AW547" s="14" t="s">
        <v>34</v>
      </c>
      <c r="AX547" s="14" t="s">
        <v>80</v>
      </c>
      <c r="AY547" s="220" t="s">
        <v>136</v>
      </c>
    </row>
    <row r="548" spans="1:65" s="2" customFormat="1" ht="24" customHeight="1">
      <c r="A548" s="37"/>
      <c r="B548" s="38"/>
      <c r="C548" s="181" t="s">
        <v>754</v>
      </c>
      <c r="D548" s="181" t="s">
        <v>139</v>
      </c>
      <c r="E548" s="182" t="s">
        <v>755</v>
      </c>
      <c r="F548" s="183" t="s">
        <v>756</v>
      </c>
      <c r="G548" s="184" t="s">
        <v>142</v>
      </c>
      <c r="H548" s="185">
        <v>34.42</v>
      </c>
      <c r="I548" s="186"/>
      <c r="J548" s="187">
        <f>ROUND(I548*H548,2)</f>
        <v>0</v>
      </c>
      <c r="K548" s="183" t="s">
        <v>143</v>
      </c>
      <c r="L548" s="42"/>
      <c r="M548" s="188" t="s">
        <v>21</v>
      </c>
      <c r="N548" s="189" t="s">
        <v>45</v>
      </c>
      <c r="O548" s="67"/>
      <c r="P548" s="190">
        <f>O548*H548</f>
        <v>0</v>
      </c>
      <c r="Q548" s="190">
        <v>1E-05</v>
      </c>
      <c r="R548" s="190">
        <f>Q548*H548</f>
        <v>0.0003442</v>
      </c>
      <c r="S548" s="190">
        <v>0</v>
      </c>
      <c r="T548" s="191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192" t="s">
        <v>262</v>
      </c>
      <c r="AT548" s="192" t="s">
        <v>139</v>
      </c>
      <c r="AU548" s="192" t="s">
        <v>86</v>
      </c>
      <c r="AY548" s="20" t="s">
        <v>136</v>
      </c>
      <c r="BE548" s="193">
        <f>IF(N548="základní",J548,0)</f>
        <v>0</v>
      </c>
      <c r="BF548" s="193">
        <f>IF(N548="snížená",J548,0)</f>
        <v>0</v>
      </c>
      <c r="BG548" s="193">
        <f>IF(N548="zákl. přenesená",J548,0)</f>
        <v>0</v>
      </c>
      <c r="BH548" s="193">
        <f>IF(N548="sníž. přenesená",J548,0)</f>
        <v>0</v>
      </c>
      <c r="BI548" s="193">
        <f>IF(N548="nulová",J548,0)</f>
        <v>0</v>
      </c>
      <c r="BJ548" s="20" t="s">
        <v>86</v>
      </c>
      <c r="BK548" s="193">
        <f>ROUND(I548*H548,2)</f>
        <v>0</v>
      </c>
      <c r="BL548" s="20" t="s">
        <v>262</v>
      </c>
      <c r="BM548" s="192" t="s">
        <v>757</v>
      </c>
    </row>
    <row r="549" spans="1:47" s="2" customFormat="1" ht="11.25">
      <c r="A549" s="37"/>
      <c r="B549" s="38"/>
      <c r="C549" s="39"/>
      <c r="D549" s="194" t="s">
        <v>146</v>
      </c>
      <c r="E549" s="39"/>
      <c r="F549" s="195" t="s">
        <v>758</v>
      </c>
      <c r="G549" s="39"/>
      <c r="H549" s="39"/>
      <c r="I549" s="196"/>
      <c r="J549" s="39"/>
      <c r="K549" s="39"/>
      <c r="L549" s="42"/>
      <c r="M549" s="197"/>
      <c r="N549" s="198"/>
      <c r="O549" s="67"/>
      <c r="P549" s="67"/>
      <c r="Q549" s="67"/>
      <c r="R549" s="67"/>
      <c r="S549" s="67"/>
      <c r="T549" s="68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20" t="s">
        <v>146</v>
      </c>
      <c r="AU549" s="20" t="s">
        <v>86</v>
      </c>
    </row>
    <row r="550" spans="2:51" s="14" customFormat="1" ht="11.25">
      <c r="B550" s="210"/>
      <c r="C550" s="211"/>
      <c r="D550" s="201" t="s">
        <v>148</v>
      </c>
      <c r="E550" s="212" t="s">
        <v>21</v>
      </c>
      <c r="F550" s="213" t="s">
        <v>759</v>
      </c>
      <c r="G550" s="211"/>
      <c r="H550" s="214">
        <v>34.42</v>
      </c>
      <c r="I550" s="215"/>
      <c r="J550" s="211"/>
      <c r="K550" s="211"/>
      <c r="L550" s="216"/>
      <c r="M550" s="217"/>
      <c r="N550" s="218"/>
      <c r="O550" s="218"/>
      <c r="P550" s="218"/>
      <c r="Q550" s="218"/>
      <c r="R550" s="218"/>
      <c r="S550" s="218"/>
      <c r="T550" s="219"/>
      <c r="AT550" s="220" t="s">
        <v>148</v>
      </c>
      <c r="AU550" s="220" t="s">
        <v>86</v>
      </c>
      <c r="AV550" s="14" t="s">
        <v>86</v>
      </c>
      <c r="AW550" s="14" t="s">
        <v>34</v>
      </c>
      <c r="AX550" s="14" t="s">
        <v>80</v>
      </c>
      <c r="AY550" s="220" t="s">
        <v>136</v>
      </c>
    </row>
    <row r="551" spans="1:65" s="2" customFormat="1" ht="24" customHeight="1">
      <c r="A551" s="37"/>
      <c r="B551" s="38"/>
      <c r="C551" s="232" t="s">
        <v>760</v>
      </c>
      <c r="D551" s="232" t="s">
        <v>385</v>
      </c>
      <c r="E551" s="233" t="s">
        <v>761</v>
      </c>
      <c r="F551" s="234" t="s">
        <v>762</v>
      </c>
      <c r="G551" s="235" t="s">
        <v>142</v>
      </c>
      <c r="H551" s="236">
        <v>37.862</v>
      </c>
      <c r="I551" s="237"/>
      <c r="J551" s="238">
        <f>ROUND(I551*H551,2)</f>
        <v>0</v>
      </c>
      <c r="K551" s="234" t="s">
        <v>143</v>
      </c>
      <c r="L551" s="239"/>
      <c r="M551" s="240" t="s">
        <v>21</v>
      </c>
      <c r="N551" s="241" t="s">
        <v>45</v>
      </c>
      <c r="O551" s="67"/>
      <c r="P551" s="190">
        <f>O551*H551</f>
        <v>0</v>
      </c>
      <c r="Q551" s="190">
        <v>0.00014</v>
      </c>
      <c r="R551" s="190">
        <f>Q551*H551</f>
        <v>0.0053006799999999995</v>
      </c>
      <c r="S551" s="190">
        <v>0</v>
      </c>
      <c r="T551" s="191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192" t="s">
        <v>370</v>
      </c>
      <c r="AT551" s="192" t="s">
        <v>385</v>
      </c>
      <c r="AU551" s="192" t="s">
        <v>86</v>
      </c>
      <c r="AY551" s="20" t="s">
        <v>136</v>
      </c>
      <c r="BE551" s="193">
        <f>IF(N551="základní",J551,0)</f>
        <v>0</v>
      </c>
      <c r="BF551" s="193">
        <f>IF(N551="snížená",J551,0)</f>
        <v>0</v>
      </c>
      <c r="BG551" s="193">
        <f>IF(N551="zákl. přenesená",J551,0)</f>
        <v>0</v>
      </c>
      <c r="BH551" s="193">
        <f>IF(N551="sníž. přenesená",J551,0)</f>
        <v>0</v>
      </c>
      <c r="BI551" s="193">
        <f>IF(N551="nulová",J551,0)</f>
        <v>0</v>
      </c>
      <c r="BJ551" s="20" t="s">
        <v>86</v>
      </c>
      <c r="BK551" s="193">
        <f>ROUND(I551*H551,2)</f>
        <v>0</v>
      </c>
      <c r="BL551" s="20" t="s">
        <v>262</v>
      </c>
      <c r="BM551" s="192" t="s">
        <v>763</v>
      </c>
    </row>
    <row r="552" spans="2:51" s="14" customFormat="1" ht="11.25">
      <c r="B552" s="210"/>
      <c r="C552" s="211"/>
      <c r="D552" s="201" t="s">
        <v>148</v>
      </c>
      <c r="E552" s="212" t="s">
        <v>21</v>
      </c>
      <c r="F552" s="213" t="s">
        <v>764</v>
      </c>
      <c r="G552" s="211"/>
      <c r="H552" s="214">
        <v>37.862</v>
      </c>
      <c r="I552" s="215"/>
      <c r="J552" s="211"/>
      <c r="K552" s="211"/>
      <c r="L552" s="216"/>
      <c r="M552" s="217"/>
      <c r="N552" s="218"/>
      <c r="O552" s="218"/>
      <c r="P552" s="218"/>
      <c r="Q552" s="218"/>
      <c r="R552" s="218"/>
      <c r="S552" s="218"/>
      <c r="T552" s="219"/>
      <c r="AT552" s="220" t="s">
        <v>148</v>
      </c>
      <c r="AU552" s="220" t="s">
        <v>86</v>
      </c>
      <c r="AV552" s="14" t="s">
        <v>86</v>
      </c>
      <c r="AW552" s="14" t="s">
        <v>34</v>
      </c>
      <c r="AX552" s="14" t="s">
        <v>80</v>
      </c>
      <c r="AY552" s="220" t="s">
        <v>136</v>
      </c>
    </row>
    <row r="553" spans="1:65" s="2" customFormat="1" ht="24" customHeight="1">
      <c r="A553" s="37"/>
      <c r="B553" s="38"/>
      <c r="C553" s="181" t="s">
        <v>765</v>
      </c>
      <c r="D553" s="181" t="s">
        <v>139</v>
      </c>
      <c r="E553" s="182" t="s">
        <v>766</v>
      </c>
      <c r="F553" s="183" t="s">
        <v>767</v>
      </c>
      <c r="G553" s="184" t="s">
        <v>142</v>
      </c>
      <c r="H553" s="185">
        <v>22.79</v>
      </c>
      <c r="I553" s="186"/>
      <c r="J553" s="187">
        <f>ROUND(I553*H553,2)</f>
        <v>0</v>
      </c>
      <c r="K553" s="183" t="s">
        <v>143</v>
      </c>
      <c r="L553" s="42"/>
      <c r="M553" s="188" t="s">
        <v>21</v>
      </c>
      <c r="N553" s="189" t="s">
        <v>45</v>
      </c>
      <c r="O553" s="67"/>
      <c r="P553" s="190">
        <f>O553*H553</f>
        <v>0</v>
      </c>
      <c r="Q553" s="190">
        <v>0</v>
      </c>
      <c r="R553" s="190">
        <f>Q553*H553</f>
        <v>0</v>
      </c>
      <c r="S553" s="190">
        <v>0</v>
      </c>
      <c r="T553" s="191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192" t="s">
        <v>262</v>
      </c>
      <c r="AT553" s="192" t="s">
        <v>139</v>
      </c>
      <c r="AU553" s="192" t="s">
        <v>86</v>
      </c>
      <c r="AY553" s="20" t="s">
        <v>136</v>
      </c>
      <c r="BE553" s="193">
        <f>IF(N553="základní",J553,0)</f>
        <v>0</v>
      </c>
      <c r="BF553" s="193">
        <f>IF(N553="snížená",J553,0)</f>
        <v>0</v>
      </c>
      <c r="BG553" s="193">
        <f>IF(N553="zákl. přenesená",J553,0)</f>
        <v>0</v>
      </c>
      <c r="BH553" s="193">
        <f>IF(N553="sníž. přenesená",J553,0)</f>
        <v>0</v>
      </c>
      <c r="BI553" s="193">
        <f>IF(N553="nulová",J553,0)</f>
        <v>0</v>
      </c>
      <c r="BJ553" s="20" t="s">
        <v>86</v>
      </c>
      <c r="BK553" s="193">
        <f>ROUND(I553*H553,2)</f>
        <v>0</v>
      </c>
      <c r="BL553" s="20" t="s">
        <v>262</v>
      </c>
      <c r="BM553" s="192" t="s">
        <v>768</v>
      </c>
    </row>
    <row r="554" spans="1:47" s="2" customFormat="1" ht="11.25">
      <c r="A554" s="37"/>
      <c r="B554" s="38"/>
      <c r="C554" s="39"/>
      <c r="D554" s="194" t="s">
        <v>146</v>
      </c>
      <c r="E554" s="39"/>
      <c r="F554" s="195" t="s">
        <v>769</v>
      </c>
      <c r="G554" s="39"/>
      <c r="H554" s="39"/>
      <c r="I554" s="196"/>
      <c r="J554" s="39"/>
      <c r="K554" s="39"/>
      <c r="L554" s="42"/>
      <c r="M554" s="197"/>
      <c r="N554" s="198"/>
      <c r="O554" s="67"/>
      <c r="P554" s="67"/>
      <c r="Q554" s="67"/>
      <c r="R554" s="67"/>
      <c r="S554" s="67"/>
      <c r="T554" s="68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20" t="s">
        <v>146</v>
      </c>
      <c r="AU554" s="20" t="s">
        <v>86</v>
      </c>
    </row>
    <row r="555" spans="2:51" s="14" customFormat="1" ht="11.25">
      <c r="B555" s="210"/>
      <c r="C555" s="211"/>
      <c r="D555" s="201" t="s">
        <v>148</v>
      </c>
      <c r="E555" s="212" t="s">
        <v>21</v>
      </c>
      <c r="F555" s="213" t="s">
        <v>770</v>
      </c>
      <c r="G555" s="211"/>
      <c r="H555" s="214">
        <v>22.79</v>
      </c>
      <c r="I555" s="215"/>
      <c r="J555" s="211"/>
      <c r="K555" s="211"/>
      <c r="L555" s="216"/>
      <c r="M555" s="217"/>
      <c r="N555" s="218"/>
      <c r="O555" s="218"/>
      <c r="P555" s="218"/>
      <c r="Q555" s="218"/>
      <c r="R555" s="218"/>
      <c r="S555" s="218"/>
      <c r="T555" s="219"/>
      <c r="AT555" s="220" t="s">
        <v>148</v>
      </c>
      <c r="AU555" s="220" t="s">
        <v>86</v>
      </c>
      <c r="AV555" s="14" t="s">
        <v>86</v>
      </c>
      <c r="AW555" s="14" t="s">
        <v>34</v>
      </c>
      <c r="AX555" s="14" t="s">
        <v>80</v>
      </c>
      <c r="AY555" s="220" t="s">
        <v>136</v>
      </c>
    </row>
    <row r="556" spans="1:65" s="2" customFormat="1" ht="24" customHeight="1">
      <c r="A556" s="37"/>
      <c r="B556" s="38"/>
      <c r="C556" s="232" t="s">
        <v>215</v>
      </c>
      <c r="D556" s="232" t="s">
        <v>385</v>
      </c>
      <c r="E556" s="233" t="s">
        <v>761</v>
      </c>
      <c r="F556" s="234" t="s">
        <v>762</v>
      </c>
      <c r="G556" s="235" t="s">
        <v>142</v>
      </c>
      <c r="H556" s="236">
        <v>25.069</v>
      </c>
      <c r="I556" s="237"/>
      <c r="J556" s="238">
        <f>ROUND(I556*H556,2)</f>
        <v>0</v>
      </c>
      <c r="K556" s="234" t="s">
        <v>143</v>
      </c>
      <c r="L556" s="239"/>
      <c r="M556" s="240" t="s">
        <v>21</v>
      </c>
      <c r="N556" s="241" t="s">
        <v>45</v>
      </c>
      <c r="O556" s="67"/>
      <c r="P556" s="190">
        <f>O556*H556</f>
        <v>0</v>
      </c>
      <c r="Q556" s="190">
        <v>0.00014</v>
      </c>
      <c r="R556" s="190">
        <f>Q556*H556</f>
        <v>0.0035096599999999995</v>
      </c>
      <c r="S556" s="190">
        <v>0</v>
      </c>
      <c r="T556" s="191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92" t="s">
        <v>370</v>
      </c>
      <c r="AT556" s="192" t="s">
        <v>385</v>
      </c>
      <c r="AU556" s="192" t="s">
        <v>86</v>
      </c>
      <c r="AY556" s="20" t="s">
        <v>136</v>
      </c>
      <c r="BE556" s="193">
        <f>IF(N556="základní",J556,0)</f>
        <v>0</v>
      </c>
      <c r="BF556" s="193">
        <f>IF(N556="snížená",J556,0)</f>
        <v>0</v>
      </c>
      <c r="BG556" s="193">
        <f>IF(N556="zákl. přenesená",J556,0)</f>
        <v>0</v>
      </c>
      <c r="BH556" s="193">
        <f>IF(N556="sníž. přenesená",J556,0)</f>
        <v>0</v>
      </c>
      <c r="BI556" s="193">
        <f>IF(N556="nulová",J556,0)</f>
        <v>0</v>
      </c>
      <c r="BJ556" s="20" t="s">
        <v>86</v>
      </c>
      <c r="BK556" s="193">
        <f>ROUND(I556*H556,2)</f>
        <v>0</v>
      </c>
      <c r="BL556" s="20" t="s">
        <v>262</v>
      </c>
      <c r="BM556" s="192" t="s">
        <v>771</v>
      </c>
    </row>
    <row r="557" spans="2:51" s="14" customFormat="1" ht="11.25">
      <c r="B557" s="210"/>
      <c r="C557" s="211"/>
      <c r="D557" s="201" t="s">
        <v>148</v>
      </c>
      <c r="E557" s="212" t="s">
        <v>21</v>
      </c>
      <c r="F557" s="213" t="s">
        <v>772</v>
      </c>
      <c r="G557" s="211"/>
      <c r="H557" s="214">
        <v>25.069</v>
      </c>
      <c r="I557" s="215"/>
      <c r="J557" s="211"/>
      <c r="K557" s="211"/>
      <c r="L557" s="216"/>
      <c r="M557" s="217"/>
      <c r="N557" s="218"/>
      <c r="O557" s="218"/>
      <c r="P557" s="218"/>
      <c r="Q557" s="218"/>
      <c r="R557" s="218"/>
      <c r="S557" s="218"/>
      <c r="T557" s="219"/>
      <c r="AT557" s="220" t="s">
        <v>148</v>
      </c>
      <c r="AU557" s="220" t="s">
        <v>86</v>
      </c>
      <c r="AV557" s="14" t="s">
        <v>86</v>
      </c>
      <c r="AW557" s="14" t="s">
        <v>34</v>
      </c>
      <c r="AX557" s="14" t="s">
        <v>80</v>
      </c>
      <c r="AY557" s="220" t="s">
        <v>136</v>
      </c>
    </row>
    <row r="558" spans="1:65" s="2" customFormat="1" ht="16.5" customHeight="1">
      <c r="A558" s="37"/>
      <c r="B558" s="38"/>
      <c r="C558" s="181" t="s">
        <v>773</v>
      </c>
      <c r="D558" s="181" t="s">
        <v>139</v>
      </c>
      <c r="E558" s="182" t="s">
        <v>774</v>
      </c>
      <c r="F558" s="183" t="s">
        <v>775</v>
      </c>
      <c r="G558" s="184" t="s">
        <v>220</v>
      </c>
      <c r="H558" s="185">
        <v>44.76</v>
      </c>
      <c r="I558" s="186"/>
      <c r="J558" s="187">
        <f>ROUND(I558*H558,2)</f>
        <v>0</v>
      </c>
      <c r="K558" s="183" t="s">
        <v>143</v>
      </c>
      <c r="L558" s="42"/>
      <c r="M558" s="188" t="s">
        <v>21</v>
      </c>
      <c r="N558" s="189" t="s">
        <v>45</v>
      </c>
      <c r="O558" s="67"/>
      <c r="P558" s="190">
        <f>O558*H558</f>
        <v>0</v>
      </c>
      <c r="Q558" s="190">
        <v>0</v>
      </c>
      <c r="R558" s="190">
        <f>Q558*H558</f>
        <v>0</v>
      </c>
      <c r="S558" s="190">
        <v>0</v>
      </c>
      <c r="T558" s="191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192" t="s">
        <v>262</v>
      </c>
      <c r="AT558" s="192" t="s">
        <v>139</v>
      </c>
      <c r="AU558" s="192" t="s">
        <v>86</v>
      </c>
      <c r="AY558" s="20" t="s">
        <v>136</v>
      </c>
      <c r="BE558" s="193">
        <f>IF(N558="základní",J558,0)</f>
        <v>0</v>
      </c>
      <c r="BF558" s="193">
        <f>IF(N558="snížená",J558,0)</f>
        <v>0</v>
      </c>
      <c r="BG558" s="193">
        <f>IF(N558="zákl. přenesená",J558,0)</f>
        <v>0</v>
      </c>
      <c r="BH558" s="193">
        <f>IF(N558="sníž. přenesená",J558,0)</f>
        <v>0</v>
      </c>
      <c r="BI558" s="193">
        <f>IF(N558="nulová",J558,0)</f>
        <v>0</v>
      </c>
      <c r="BJ558" s="20" t="s">
        <v>86</v>
      </c>
      <c r="BK558" s="193">
        <f>ROUND(I558*H558,2)</f>
        <v>0</v>
      </c>
      <c r="BL558" s="20" t="s">
        <v>262</v>
      </c>
      <c r="BM558" s="192" t="s">
        <v>776</v>
      </c>
    </row>
    <row r="559" spans="1:47" s="2" customFormat="1" ht="11.25">
      <c r="A559" s="37"/>
      <c r="B559" s="38"/>
      <c r="C559" s="39"/>
      <c r="D559" s="194" t="s">
        <v>146</v>
      </c>
      <c r="E559" s="39"/>
      <c r="F559" s="195" t="s">
        <v>777</v>
      </c>
      <c r="G559" s="39"/>
      <c r="H559" s="39"/>
      <c r="I559" s="196"/>
      <c r="J559" s="39"/>
      <c r="K559" s="39"/>
      <c r="L559" s="42"/>
      <c r="M559" s="197"/>
      <c r="N559" s="198"/>
      <c r="O559" s="67"/>
      <c r="P559" s="67"/>
      <c r="Q559" s="67"/>
      <c r="R559" s="67"/>
      <c r="S559" s="67"/>
      <c r="T559" s="68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20" t="s">
        <v>146</v>
      </c>
      <c r="AU559" s="20" t="s">
        <v>86</v>
      </c>
    </row>
    <row r="560" spans="2:51" s="14" customFormat="1" ht="11.25">
      <c r="B560" s="210"/>
      <c r="C560" s="211"/>
      <c r="D560" s="201" t="s">
        <v>148</v>
      </c>
      <c r="E560" s="212" t="s">
        <v>21</v>
      </c>
      <c r="F560" s="213" t="s">
        <v>778</v>
      </c>
      <c r="G560" s="211"/>
      <c r="H560" s="214">
        <v>44.76</v>
      </c>
      <c r="I560" s="215"/>
      <c r="J560" s="211"/>
      <c r="K560" s="211"/>
      <c r="L560" s="216"/>
      <c r="M560" s="217"/>
      <c r="N560" s="218"/>
      <c r="O560" s="218"/>
      <c r="P560" s="218"/>
      <c r="Q560" s="218"/>
      <c r="R560" s="218"/>
      <c r="S560" s="218"/>
      <c r="T560" s="219"/>
      <c r="AT560" s="220" t="s">
        <v>148</v>
      </c>
      <c r="AU560" s="220" t="s">
        <v>86</v>
      </c>
      <c r="AV560" s="14" t="s">
        <v>86</v>
      </c>
      <c r="AW560" s="14" t="s">
        <v>34</v>
      </c>
      <c r="AX560" s="14" t="s">
        <v>80</v>
      </c>
      <c r="AY560" s="220" t="s">
        <v>136</v>
      </c>
    </row>
    <row r="561" spans="1:65" s="2" customFormat="1" ht="24" customHeight="1">
      <c r="A561" s="37"/>
      <c r="B561" s="38"/>
      <c r="C561" s="232" t="s">
        <v>267</v>
      </c>
      <c r="D561" s="232" t="s">
        <v>385</v>
      </c>
      <c r="E561" s="233" t="s">
        <v>761</v>
      </c>
      <c r="F561" s="234" t="s">
        <v>762</v>
      </c>
      <c r="G561" s="235" t="s">
        <v>142</v>
      </c>
      <c r="H561" s="236">
        <v>51.474</v>
      </c>
      <c r="I561" s="237"/>
      <c r="J561" s="238">
        <f>ROUND(I561*H561,2)</f>
        <v>0</v>
      </c>
      <c r="K561" s="234" t="s">
        <v>143</v>
      </c>
      <c r="L561" s="239"/>
      <c r="M561" s="240" t="s">
        <v>21</v>
      </c>
      <c r="N561" s="241" t="s">
        <v>45</v>
      </c>
      <c r="O561" s="67"/>
      <c r="P561" s="190">
        <f>O561*H561</f>
        <v>0</v>
      </c>
      <c r="Q561" s="190">
        <v>0.00014</v>
      </c>
      <c r="R561" s="190">
        <f>Q561*H561</f>
        <v>0.007206359999999999</v>
      </c>
      <c r="S561" s="190">
        <v>0</v>
      </c>
      <c r="T561" s="191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192" t="s">
        <v>370</v>
      </c>
      <c r="AT561" s="192" t="s">
        <v>385</v>
      </c>
      <c r="AU561" s="192" t="s">
        <v>86</v>
      </c>
      <c r="AY561" s="20" t="s">
        <v>136</v>
      </c>
      <c r="BE561" s="193">
        <f>IF(N561="základní",J561,0)</f>
        <v>0</v>
      </c>
      <c r="BF561" s="193">
        <f>IF(N561="snížená",J561,0)</f>
        <v>0</v>
      </c>
      <c r="BG561" s="193">
        <f>IF(N561="zákl. přenesená",J561,0)</f>
        <v>0</v>
      </c>
      <c r="BH561" s="193">
        <f>IF(N561="sníž. přenesená",J561,0)</f>
        <v>0</v>
      </c>
      <c r="BI561" s="193">
        <f>IF(N561="nulová",J561,0)</f>
        <v>0</v>
      </c>
      <c r="BJ561" s="20" t="s">
        <v>86</v>
      </c>
      <c r="BK561" s="193">
        <f>ROUND(I561*H561,2)</f>
        <v>0</v>
      </c>
      <c r="BL561" s="20" t="s">
        <v>262</v>
      </c>
      <c r="BM561" s="192" t="s">
        <v>779</v>
      </c>
    </row>
    <row r="562" spans="2:51" s="14" customFormat="1" ht="11.25">
      <c r="B562" s="210"/>
      <c r="C562" s="211"/>
      <c r="D562" s="201" t="s">
        <v>148</v>
      </c>
      <c r="E562" s="212" t="s">
        <v>21</v>
      </c>
      <c r="F562" s="213" t="s">
        <v>780</v>
      </c>
      <c r="G562" s="211"/>
      <c r="H562" s="214">
        <v>51.474</v>
      </c>
      <c r="I562" s="215"/>
      <c r="J562" s="211"/>
      <c r="K562" s="211"/>
      <c r="L562" s="216"/>
      <c r="M562" s="217"/>
      <c r="N562" s="218"/>
      <c r="O562" s="218"/>
      <c r="P562" s="218"/>
      <c r="Q562" s="218"/>
      <c r="R562" s="218"/>
      <c r="S562" s="218"/>
      <c r="T562" s="219"/>
      <c r="AT562" s="220" t="s">
        <v>148</v>
      </c>
      <c r="AU562" s="220" t="s">
        <v>86</v>
      </c>
      <c r="AV562" s="14" t="s">
        <v>86</v>
      </c>
      <c r="AW562" s="14" t="s">
        <v>34</v>
      </c>
      <c r="AX562" s="14" t="s">
        <v>80</v>
      </c>
      <c r="AY562" s="220" t="s">
        <v>136</v>
      </c>
    </row>
    <row r="563" spans="1:65" s="2" customFormat="1" ht="16.5" customHeight="1">
      <c r="A563" s="37"/>
      <c r="B563" s="38"/>
      <c r="C563" s="181" t="s">
        <v>781</v>
      </c>
      <c r="D563" s="181" t="s">
        <v>139</v>
      </c>
      <c r="E563" s="182" t="s">
        <v>782</v>
      </c>
      <c r="F563" s="183" t="s">
        <v>783</v>
      </c>
      <c r="G563" s="184" t="s">
        <v>220</v>
      </c>
      <c r="H563" s="185">
        <v>43.95</v>
      </c>
      <c r="I563" s="186"/>
      <c r="J563" s="187">
        <f>ROUND(I563*H563,2)</f>
        <v>0</v>
      </c>
      <c r="K563" s="183" t="s">
        <v>143</v>
      </c>
      <c r="L563" s="42"/>
      <c r="M563" s="188" t="s">
        <v>21</v>
      </c>
      <c r="N563" s="189" t="s">
        <v>45</v>
      </c>
      <c r="O563" s="67"/>
      <c r="P563" s="190">
        <f>O563*H563</f>
        <v>0</v>
      </c>
      <c r="Q563" s="190">
        <v>0</v>
      </c>
      <c r="R563" s="190">
        <f>Q563*H563</f>
        <v>0</v>
      </c>
      <c r="S563" s="190">
        <v>0</v>
      </c>
      <c r="T563" s="191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92" t="s">
        <v>262</v>
      </c>
      <c r="AT563" s="192" t="s">
        <v>139</v>
      </c>
      <c r="AU563" s="192" t="s">
        <v>86</v>
      </c>
      <c r="AY563" s="20" t="s">
        <v>136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20" t="s">
        <v>86</v>
      </c>
      <c r="BK563" s="193">
        <f>ROUND(I563*H563,2)</f>
        <v>0</v>
      </c>
      <c r="BL563" s="20" t="s">
        <v>262</v>
      </c>
      <c r="BM563" s="192" t="s">
        <v>784</v>
      </c>
    </row>
    <row r="564" spans="1:47" s="2" customFormat="1" ht="11.25">
      <c r="A564" s="37"/>
      <c r="B564" s="38"/>
      <c r="C564" s="39"/>
      <c r="D564" s="194" t="s">
        <v>146</v>
      </c>
      <c r="E564" s="39"/>
      <c r="F564" s="195" t="s">
        <v>785</v>
      </c>
      <c r="G564" s="39"/>
      <c r="H564" s="39"/>
      <c r="I564" s="196"/>
      <c r="J564" s="39"/>
      <c r="K564" s="39"/>
      <c r="L564" s="42"/>
      <c r="M564" s="197"/>
      <c r="N564" s="198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20" t="s">
        <v>146</v>
      </c>
      <c r="AU564" s="20" t="s">
        <v>86</v>
      </c>
    </row>
    <row r="565" spans="2:51" s="13" customFormat="1" ht="11.25">
      <c r="B565" s="199"/>
      <c r="C565" s="200"/>
      <c r="D565" s="201" t="s">
        <v>148</v>
      </c>
      <c r="E565" s="202" t="s">
        <v>21</v>
      </c>
      <c r="F565" s="203" t="s">
        <v>786</v>
      </c>
      <c r="G565" s="200"/>
      <c r="H565" s="202" t="s">
        <v>21</v>
      </c>
      <c r="I565" s="204"/>
      <c r="J565" s="200"/>
      <c r="K565" s="200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148</v>
      </c>
      <c r="AU565" s="209" t="s">
        <v>86</v>
      </c>
      <c r="AV565" s="13" t="s">
        <v>80</v>
      </c>
      <c r="AW565" s="13" t="s">
        <v>34</v>
      </c>
      <c r="AX565" s="13" t="s">
        <v>73</v>
      </c>
      <c r="AY565" s="209" t="s">
        <v>136</v>
      </c>
    </row>
    <row r="566" spans="2:51" s="14" customFormat="1" ht="11.25">
      <c r="B566" s="210"/>
      <c r="C566" s="211"/>
      <c r="D566" s="201" t="s">
        <v>148</v>
      </c>
      <c r="E566" s="212" t="s">
        <v>21</v>
      </c>
      <c r="F566" s="213" t="s">
        <v>707</v>
      </c>
      <c r="G566" s="211"/>
      <c r="H566" s="214">
        <v>43.95</v>
      </c>
      <c r="I566" s="215"/>
      <c r="J566" s="211"/>
      <c r="K566" s="211"/>
      <c r="L566" s="216"/>
      <c r="M566" s="217"/>
      <c r="N566" s="218"/>
      <c r="O566" s="218"/>
      <c r="P566" s="218"/>
      <c r="Q566" s="218"/>
      <c r="R566" s="218"/>
      <c r="S566" s="218"/>
      <c r="T566" s="219"/>
      <c r="AT566" s="220" t="s">
        <v>148</v>
      </c>
      <c r="AU566" s="220" t="s">
        <v>86</v>
      </c>
      <c r="AV566" s="14" t="s">
        <v>86</v>
      </c>
      <c r="AW566" s="14" t="s">
        <v>34</v>
      </c>
      <c r="AX566" s="14" t="s">
        <v>80</v>
      </c>
      <c r="AY566" s="220" t="s">
        <v>136</v>
      </c>
    </row>
    <row r="567" spans="1:65" s="2" customFormat="1" ht="21.75" customHeight="1">
      <c r="A567" s="37"/>
      <c r="B567" s="38"/>
      <c r="C567" s="232" t="s">
        <v>787</v>
      </c>
      <c r="D567" s="232" t="s">
        <v>385</v>
      </c>
      <c r="E567" s="233" t="s">
        <v>788</v>
      </c>
      <c r="F567" s="234" t="s">
        <v>789</v>
      </c>
      <c r="G567" s="235" t="s">
        <v>142</v>
      </c>
      <c r="H567" s="236">
        <v>50.543</v>
      </c>
      <c r="I567" s="237"/>
      <c r="J567" s="238">
        <f>ROUND(I567*H567,2)</f>
        <v>0</v>
      </c>
      <c r="K567" s="234" t="s">
        <v>143</v>
      </c>
      <c r="L567" s="239"/>
      <c r="M567" s="240" t="s">
        <v>21</v>
      </c>
      <c r="N567" s="241" t="s">
        <v>45</v>
      </c>
      <c r="O567" s="67"/>
      <c r="P567" s="190">
        <f>O567*H567</f>
        <v>0</v>
      </c>
      <c r="Q567" s="190">
        <v>0.00014</v>
      </c>
      <c r="R567" s="190">
        <f>Q567*H567</f>
        <v>0.00707602</v>
      </c>
      <c r="S567" s="190">
        <v>0</v>
      </c>
      <c r="T567" s="191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192" t="s">
        <v>370</v>
      </c>
      <c r="AT567" s="192" t="s">
        <v>385</v>
      </c>
      <c r="AU567" s="192" t="s">
        <v>86</v>
      </c>
      <c r="AY567" s="20" t="s">
        <v>136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20" t="s">
        <v>86</v>
      </c>
      <c r="BK567" s="193">
        <f>ROUND(I567*H567,2)</f>
        <v>0</v>
      </c>
      <c r="BL567" s="20" t="s">
        <v>262</v>
      </c>
      <c r="BM567" s="192" t="s">
        <v>790</v>
      </c>
    </row>
    <row r="568" spans="2:51" s="14" customFormat="1" ht="11.25">
      <c r="B568" s="210"/>
      <c r="C568" s="211"/>
      <c r="D568" s="201" t="s">
        <v>148</v>
      </c>
      <c r="E568" s="212" t="s">
        <v>21</v>
      </c>
      <c r="F568" s="213" t="s">
        <v>791</v>
      </c>
      <c r="G568" s="211"/>
      <c r="H568" s="214">
        <v>50.543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148</v>
      </c>
      <c r="AU568" s="220" t="s">
        <v>86</v>
      </c>
      <c r="AV568" s="14" t="s">
        <v>86</v>
      </c>
      <c r="AW568" s="14" t="s">
        <v>34</v>
      </c>
      <c r="AX568" s="14" t="s">
        <v>80</v>
      </c>
      <c r="AY568" s="220" t="s">
        <v>136</v>
      </c>
    </row>
    <row r="569" spans="1:65" s="2" customFormat="1" ht="24" customHeight="1">
      <c r="A569" s="37"/>
      <c r="B569" s="38"/>
      <c r="C569" s="181" t="s">
        <v>792</v>
      </c>
      <c r="D569" s="181" t="s">
        <v>139</v>
      </c>
      <c r="E569" s="182" t="s">
        <v>793</v>
      </c>
      <c r="F569" s="183" t="s">
        <v>794</v>
      </c>
      <c r="G569" s="184" t="s">
        <v>795</v>
      </c>
      <c r="H569" s="185">
        <v>1</v>
      </c>
      <c r="I569" s="186"/>
      <c r="J569" s="187">
        <f>ROUND(I569*H569,2)</f>
        <v>0</v>
      </c>
      <c r="K569" s="183" t="s">
        <v>21</v>
      </c>
      <c r="L569" s="42"/>
      <c r="M569" s="188" t="s">
        <v>21</v>
      </c>
      <c r="N569" s="189" t="s">
        <v>45</v>
      </c>
      <c r="O569" s="67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192" t="s">
        <v>262</v>
      </c>
      <c r="AT569" s="192" t="s">
        <v>139</v>
      </c>
      <c r="AU569" s="192" t="s">
        <v>86</v>
      </c>
      <c r="AY569" s="20" t="s">
        <v>136</v>
      </c>
      <c r="BE569" s="193">
        <f>IF(N569="základní",J569,0)</f>
        <v>0</v>
      </c>
      <c r="BF569" s="193">
        <f>IF(N569="snížená",J569,0)</f>
        <v>0</v>
      </c>
      <c r="BG569" s="193">
        <f>IF(N569="zákl. přenesená",J569,0)</f>
        <v>0</v>
      </c>
      <c r="BH569" s="193">
        <f>IF(N569="sníž. přenesená",J569,0)</f>
        <v>0</v>
      </c>
      <c r="BI569" s="193">
        <f>IF(N569="nulová",J569,0)</f>
        <v>0</v>
      </c>
      <c r="BJ569" s="20" t="s">
        <v>86</v>
      </c>
      <c r="BK569" s="193">
        <f>ROUND(I569*H569,2)</f>
        <v>0</v>
      </c>
      <c r="BL569" s="20" t="s">
        <v>262</v>
      </c>
      <c r="BM569" s="192" t="s">
        <v>796</v>
      </c>
    </row>
    <row r="570" spans="1:65" s="2" customFormat="1" ht="16.5" customHeight="1">
      <c r="A570" s="37"/>
      <c r="B570" s="38"/>
      <c r="C570" s="181" t="s">
        <v>797</v>
      </c>
      <c r="D570" s="181" t="s">
        <v>139</v>
      </c>
      <c r="E570" s="182" t="s">
        <v>798</v>
      </c>
      <c r="F570" s="183" t="s">
        <v>799</v>
      </c>
      <c r="G570" s="184" t="s">
        <v>651</v>
      </c>
      <c r="H570" s="185">
        <v>10</v>
      </c>
      <c r="I570" s="186"/>
      <c r="J570" s="187">
        <f>ROUND(I570*H570,2)</f>
        <v>0</v>
      </c>
      <c r="K570" s="183" t="s">
        <v>21</v>
      </c>
      <c r="L570" s="42"/>
      <c r="M570" s="188" t="s">
        <v>21</v>
      </c>
      <c r="N570" s="189" t="s">
        <v>45</v>
      </c>
      <c r="O570" s="67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192" t="s">
        <v>262</v>
      </c>
      <c r="AT570" s="192" t="s">
        <v>139</v>
      </c>
      <c r="AU570" s="192" t="s">
        <v>86</v>
      </c>
      <c r="AY570" s="20" t="s">
        <v>136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20" t="s">
        <v>86</v>
      </c>
      <c r="BK570" s="193">
        <f>ROUND(I570*H570,2)</f>
        <v>0</v>
      </c>
      <c r="BL570" s="20" t="s">
        <v>262</v>
      </c>
      <c r="BM570" s="192" t="s">
        <v>800</v>
      </c>
    </row>
    <row r="571" spans="2:51" s="13" customFormat="1" ht="11.25">
      <c r="B571" s="199"/>
      <c r="C571" s="200"/>
      <c r="D571" s="201" t="s">
        <v>148</v>
      </c>
      <c r="E571" s="202" t="s">
        <v>21</v>
      </c>
      <c r="F571" s="203" t="s">
        <v>801</v>
      </c>
      <c r="G571" s="200"/>
      <c r="H571" s="202" t="s">
        <v>21</v>
      </c>
      <c r="I571" s="204"/>
      <c r="J571" s="200"/>
      <c r="K571" s="200"/>
      <c r="L571" s="205"/>
      <c r="M571" s="206"/>
      <c r="N571" s="207"/>
      <c r="O571" s="207"/>
      <c r="P571" s="207"/>
      <c r="Q571" s="207"/>
      <c r="R571" s="207"/>
      <c r="S571" s="207"/>
      <c r="T571" s="208"/>
      <c r="AT571" s="209" t="s">
        <v>148</v>
      </c>
      <c r="AU571" s="209" t="s">
        <v>86</v>
      </c>
      <c r="AV571" s="13" t="s">
        <v>80</v>
      </c>
      <c r="AW571" s="13" t="s">
        <v>34</v>
      </c>
      <c r="AX571" s="13" t="s">
        <v>73</v>
      </c>
      <c r="AY571" s="209" t="s">
        <v>136</v>
      </c>
    </row>
    <row r="572" spans="2:51" s="14" customFormat="1" ht="11.25">
      <c r="B572" s="210"/>
      <c r="C572" s="211"/>
      <c r="D572" s="201" t="s">
        <v>148</v>
      </c>
      <c r="E572" s="212" t="s">
        <v>21</v>
      </c>
      <c r="F572" s="213" t="s">
        <v>172</v>
      </c>
      <c r="G572" s="211"/>
      <c r="H572" s="214">
        <v>5</v>
      </c>
      <c r="I572" s="215"/>
      <c r="J572" s="211"/>
      <c r="K572" s="211"/>
      <c r="L572" s="216"/>
      <c r="M572" s="217"/>
      <c r="N572" s="218"/>
      <c r="O572" s="218"/>
      <c r="P572" s="218"/>
      <c r="Q572" s="218"/>
      <c r="R572" s="218"/>
      <c r="S572" s="218"/>
      <c r="T572" s="219"/>
      <c r="AT572" s="220" t="s">
        <v>148</v>
      </c>
      <c r="AU572" s="220" t="s">
        <v>86</v>
      </c>
      <c r="AV572" s="14" t="s">
        <v>86</v>
      </c>
      <c r="AW572" s="14" t="s">
        <v>34</v>
      </c>
      <c r="AX572" s="14" t="s">
        <v>73</v>
      </c>
      <c r="AY572" s="220" t="s">
        <v>136</v>
      </c>
    </row>
    <row r="573" spans="2:51" s="13" customFormat="1" ht="11.25">
      <c r="B573" s="199"/>
      <c r="C573" s="200"/>
      <c r="D573" s="201" t="s">
        <v>148</v>
      </c>
      <c r="E573" s="202" t="s">
        <v>21</v>
      </c>
      <c r="F573" s="203" t="s">
        <v>802</v>
      </c>
      <c r="G573" s="200"/>
      <c r="H573" s="202" t="s">
        <v>21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148</v>
      </c>
      <c r="AU573" s="209" t="s">
        <v>86</v>
      </c>
      <c r="AV573" s="13" t="s">
        <v>80</v>
      </c>
      <c r="AW573" s="13" t="s">
        <v>34</v>
      </c>
      <c r="AX573" s="13" t="s">
        <v>73</v>
      </c>
      <c r="AY573" s="209" t="s">
        <v>136</v>
      </c>
    </row>
    <row r="574" spans="2:51" s="14" customFormat="1" ht="11.25">
      <c r="B574" s="210"/>
      <c r="C574" s="211"/>
      <c r="D574" s="201" t="s">
        <v>148</v>
      </c>
      <c r="E574" s="212" t="s">
        <v>21</v>
      </c>
      <c r="F574" s="213" t="s">
        <v>172</v>
      </c>
      <c r="G574" s="211"/>
      <c r="H574" s="214">
        <v>5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148</v>
      </c>
      <c r="AU574" s="220" t="s">
        <v>86</v>
      </c>
      <c r="AV574" s="14" t="s">
        <v>86</v>
      </c>
      <c r="AW574" s="14" t="s">
        <v>34</v>
      </c>
      <c r="AX574" s="14" t="s">
        <v>73</v>
      </c>
      <c r="AY574" s="220" t="s">
        <v>136</v>
      </c>
    </row>
    <row r="575" spans="2:51" s="15" customFormat="1" ht="11.25">
      <c r="B575" s="221"/>
      <c r="C575" s="222"/>
      <c r="D575" s="201" t="s">
        <v>148</v>
      </c>
      <c r="E575" s="223" t="s">
        <v>21</v>
      </c>
      <c r="F575" s="224" t="s">
        <v>171</v>
      </c>
      <c r="G575" s="222"/>
      <c r="H575" s="225">
        <v>10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AT575" s="231" t="s">
        <v>148</v>
      </c>
      <c r="AU575" s="231" t="s">
        <v>86</v>
      </c>
      <c r="AV575" s="15" t="s">
        <v>144</v>
      </c>
      <c r="AW575" s="15" t="s">
        <v>34</v>
      </c>
      <c r="AX575" s="15" t="s">
        <v>80</v>
      </c>
      <c r="AY575" s="231" t="s">
        <v>136</v>
      </c>
    </row>
    <row r="576" spans="1:65" s="2" customFormat="1" ht="24" customHeight="1">
      <c r="A576" s="37"/>
      <c r="B576" s="38"/>
      <c r="C576" s="181" t="s">
        <v>803</v>
      </c>
      <c r="D576" s="181" t="s">
        <v>139</v>
      </c>
      <c r="E576" s="182" t="s">
        <v>804</v>
      </c>
      <c r="F576" s="183" t="s">
        <v>805</v>
      </c>
      <c r="G576" s="184" t="s">
        <v>321</v>
      </c>
      <c r="H576" s="185">
        <v>0.949</v>
      </c>
      <c r="I576" s="186"/>
      <c r="J576" s="187">
        <f>ROUND(I576*H576,2)</f>
        <v>0</v>
      </c>
      <c r="K576" s="183" t="s">
        <v>143</v>
      </c>
      <c r="L576" s="42"/>
      <c r="M576" s="188" t="s">
        <v>21</v>
      </c>
      <c r="N576" s="189" t="s">
        <v>45</v>
      </c>
      <c r="O576" s="67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192" t="s">
        <v>262</v>
      </c>
      <c r="AT576" s="192" t="s">
        <v>139</v>
      </c>
      <c r="AU576" s="192" t="s">
        <v>86</v>
      </c>
      <c r="AY576" s="20" t="s">
        <v>136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20" t="s">
        <v>86</v>
      </c>
      <c r="BK576" s="193">
        <f>ROUND(I576*H576,2)</f>
        <v>0</v>
      </c>
      <c r="BL576" s="20" t="s">
        <v>262</v>
      </c>
      <c r="BM576" s="192" t="s">
        <v>806</v>
      </c>
    </row>
    <row r="577" spans="1:47" s="2" customFormat="1" ht="11.25">
      <c r="A577" s="37"/>
      <c r="B577" s="38"/>
      <c r="C577" s="39"/>
      <c r="D577" s="194" t="s">
        <v>146</v>
      </c>
      <c r="E577" s="39"/>
      <c r="F577" s="195" t="s">
        <v>807</v>
      </c>
      <c r="G577" s="39"/>
      <c r="H577" s="39"/>
      <c r="I577" s="196"/>
      <c r="J577" s="39"/>
      <c r="K577" s="39"/>
      <c r="L577" s="42"/>
      <c r="M577" s="197"/>
      <c r="N577" s="198"/>
      <c r="O577" s="67"/>
      <c r="P577" s="67"/>
      <c r="Q577" s="67"/>
      <c r="R577" s="67"/>
      <c r="S577" s="67"/>
      <c r="T577" s="68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20" t="s">
        <v>146</v>
      </c>
      <c r="AU577" s="20" t="s">
        <v>86</v>
      </c>
    </row>
    <row r="578" spans="1:65" s="2" customFormat="1" ht="24" customHeight="1">
      <c r="A578" s="37"/>
      <c r="B578" s="38"/>
      <c r="C578" s="181" t="s">
        <v>808</v>
      </c>
      <c r="D578" s="181" t="s">
        <v>139</v>
      </c>
      <c r="E578" s="182" t="s">
        <v>809</v>
      </c>
      <c r="F578" s="183" t="s">
        <v>810</v>
      </c>
      <c r="G578" s="184" t="s">
        <v>321</v>
      </c>
      <c r="H578" s="185">
        <v>0.949</v>
      </c>
      <c r="I578" s="186"/>
      <c r="J578" s="187">
        <f>ROUND(I578*H578,2)</f>
        <v>0</v>
      </c>
      <c r="K578" s="183" t="s">
        <v>143</v>
      </c>
      <c r="L578" s="42"/>
      <c r="M578" s="188" t="s">
        <v>21</v>
      </c>
      <c r="N578" s="189" t="s">
        <v>45</v>
      </c>
      <c r="O578" s="67"/>
      <c r="P578" s="190">
        <f>O578*H578</f>
        <v>0</v>
      </c>
      <c r="Q578" s="190">
        <v>0</v>
      </c>
      <c r="R578" s="190">
        <f>Q578*H578</f>
        <v>0</v>
      </c>
      <c r="S578" s="190">
        <v>0</v>
      </c>
      <c r="T578" s="191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192" t="s">
        <v>262</v>
      </c>
      <c r="AT578" s="192" t="s">
        <v>139</v>
      </c>
      <c r="AU578" s="192" t="s">
        <v>86</v>
      </c>
      <c r="AY578" s="20" t="s">
        <v>136</v>
      </c>
      <c r="BE578" s="193">
        <f>IF(N578="základní",J578,0)</f>
        <v>0</v>
      </c>
      <c r="BF578" s="193">
        <f>IF(N578="snížená",J578,0)</f>
        <v>0</v>
      </c>
      <c r="BG578" s="193">
        <f>IF(N578="zákl. přenesená",J578,0)</f>
        <v>0</v>
      </c>
      <c r="BH578" s="193">
        <f>IF(N578="sníž. přenesená",J578,0)</f>
        <v>0</v>
      </c>
      <c r="BI578" s="193">
        <f>IF(N578="nulová",J578,0)</f>
        <v>0</v>
      </c>
      <c r="BJ578" s="20" t="s">
        <v>86</v>
      </c>
      <c r="BK578" s="193">
        <f>ROUND(I578*H578,2)</f>
        <v>0</v>
      </c>
      <c r="BL578" s="20" t="s">
        <v>262</v>
      </c>
      <c r="BM578" s="192" t="s">
        <v>811</v>
      </c>
    </row>
    <row r="579" spans="1:47" s="2" customFormat="1" ht="11.25">
      <c r="A579" s="37"/>
      <c r="B579" s="38"/>
      <c r="C579" s="39"/>
      <c r="D579" s="194" t="s">
        <v>146</v>
      </c>
      <c r="E579" s="39"/>
      <c r="F579" s="195" t="s">
        <v>812</v>
      </c>
      <c r="G579" s="39"/>
      <c r="H579" s="39"/>
      <c r="I579" s="196"/>
      <c r="J579" s="39"/>
      <c r="K579" s="39"/>
      <c r="L579" s="42"/>
      <c r="M579" s="197"/>
      <c r="N579" s="198"/>
      <c r="O579" s="67"/>
      <c r="P579" s="67"/>
      <c r="Q579" s="67"/>
      <c r="R579" s="67"/>
      <c r="S579" s="67"/>
      <c r="T579" s="68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T579" s="20" t="s">
        <v>146</v>
      </c>
      <c r="AU579" s="20" t="s">
        <v>86</v>
      </c>
    </row>
    <row r="580" spans="2:63" s="12" customFormat="1" ht="22.5" customHeight="1">
      <c r="B580" s="165"/>
      <c r="C580" s="166"/>
      <c r="D580" s="167" t="s">
        <v>72</v>
      </c>
      <c r="E580" s="179" t="s">
        <v>813</v>
      </c>
      <c r="F580" s="179" t="s">
        <v>814</v>
      </c>
      <c r="G580" s="166"/>
      <c r="H580" s="166"/>
      <c r="I580" s="169"/>
      <c r="J580" s="180">
        <f>BK580</f>
        <v>0</v>
      </c>
      <c r="K580" s="166"/>
      <c r="L580" s="171"/>
      <c r="M580" s="172"/>
      <c r="N580" s="173"/>
      <c r="O580" s="173"/>
      <c r="P580" s="174">
        <f>SUM(P581:P635)</f>
        <v>0</v>
      </c>
      <c r="Q580" s="173"/>
      <c r="R580" s="174">
        <f>SUM(R581:R635)</f>
        <v>23.717657780000003</v>
      </c>
      <c r="S580" s="173"/>
      <c r="T580" s="175">
        <f>SUM(T581:T635)</f>
        <v>0</v>
      </c>
      <c r="AR580" s="176" t="s">
        <v>86</v>
      </c>
      <c r="AT580" s="177" t="s">
        <v>72</v>
      </c>
      <c r="AU580" s="177" t="s">
        <v>80</v>
      </c>
      <c r="AY580" s="176" t="s">
        <v>136</v>
      </c>
      <c r="BK580" s="178">
        <f>SUM(BK581:BK635)</f>
        <v>0</v>
      </c>
    </row>
    <row r="581" spans="1:65" s="2" customFormat="1" ht="16.5" customHeight="1">
      <c r="A581" s="37"/>
      <c r="B581" s="38"/>
      <c r="C581" s="181" t="s">
        <v>815</v>
      </c>
      <c r="D581" s="181" t="s">
        <v>139</v>
      </c>
      <c r="E581" s="182" t="s">
        <v>816</v>
      </c>
      <c r="F581" s="183" t="s">
        <v>817</v>
      </c>
      <c r="G581" s="184" t="s">
        <v>142</v>
      </c>
      <c r="H581" s="185">
        <v>358.5</v>
      </c>
      <c r="I581" s="186"/>
      <c r="J581" s="187">
        <f>ROUND(I581*H581,2)</f>
        <v>0</v>
      </c>
      <c r="K581" s="183" t="s">
        <v>143</v>
      </c>
      <c r="L581" s="42"/>
      <c r="M581" s="188" t="s">
        <v>21</v>
      </c>
      <c r="N581" s="189" t="s">
        <v>45</v>
      </c>
      <c r="O581" s="67"/>
      <c r="P581" s="190">
        <f>O581*H581</f>
        <v>0</v>
      </c>
      <c r="Q581" s="190">
        <v>0.0646</v>
      </c>
      <c r="R581" s="190">
        <f>Q581*H581</f>
        <v>23.159100000000002</v>
      </c>
      <c r="S581" s="190">
        <v>0</v>
      </c>
      <c r="T581" s="191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192" t="s">
        <v>262</v>
      </c>
      <c r="AT581" s="192" t="s">
        <v>139</v>
      </c>
      <c r="AU581" s="192" t="s">
        <v>86</v>
      </c>
      <c r="AY581" s="20" t="s">
        <v>136</v>
      </c>
      <c r="BE581" s="193">
        <f>IF(N581="základní",J581,0)</f>
        <v>0</v>
      </c>
      <c r="BF581" s="193">
        <f>IF(N581="snížená",J581,0)</f>
        <v>0</v>
      </c>
      <c r="BG581" s="193">
        <f>IF(N581="zákl. přenesená",J581,0)</f>
        <v>0</v>
      </c>
      <c r="BH581" s="193">
        <f>IF(N581="sníž. přenesená",J581,0)</f>
        <v>0</v>
      </c>
      <c r="BI581" s="193">
        <f>IF(N581="nulová",J581,0)</f>
        <v>0</v>
      </c>
      <c r="BJ581" s="20" t="s">
        <v>86</v>
      </c>
      <c r="BK581" s="193">
        <f>ROUND(I581*H581,2)</f>
        <v>0</v>
      </c>
      <c r="BL581" s="20" t="s">
        <v>262</v>
      </c>
      <c r="BM581" s="192" t="s">
        <v>818</v>
      </c>
    </row>
    <row r="582" spans="1:47" s="2" customFormat="1" ht="11.25">
      <c r="A582" s="37"/>
      <c r="B582" s="38"/>
      <c r="C582" s="39"/>
      <c r="D582" s="194" t="s">
        <v>146</v>
      </c>
      <c r="E582" s="39"/>
      <c r="F582" s="195" t="s">
        <v>819</v>
      </c>
      <c r="G582" s="39"/>
      <c r="H582" s="39"/>
      <c r="I582" s="196"/>
      <c r="J582" s="39"/>
      <c r="K582" s="39"/>
      <c r="L582" s="42"/>
      <c r="M582" s="197"/>
      <c r="N582" s="198"/>
      <c r="O582" s="67"/>
      <c r="P582" s="67"/>
      <c r="Q582" s="67"/>
      <c r="R582" s="67"/>
      <c r="S582" s="67"/>
      <c r="T582" s="68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T582" s="20" t="s">
        <v>146</v>
      </c>
      <c r="AU582" s="20" t="s">
        <v>86</v>
      </c>
    </row>
    <row r="583" spans="2:51" s="13" customFormat="1" ht="11.25">
      <c r="B583" s="199"/>
      <c r="C583" s="200"/>
      <c r="D583" s="201" t="s">
        <v>148</v>
      </c>
      <c r="E583" s="202" t="s">
        <v>21</v>
      </c>
      <c r="F583" s="203" t="s">
        <v>670</v>
      </c>
      <c r="G583" s="200"/>
      <c r="H583" s="202" t="s">
        <v>21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148</v>
      </c>
      <c r="AU583" s="209" t="s">
        <v>86</v>
      </c>
      <c r="AV583" s="13" t="s">
        <v>80</v>
      </c>
      <c r="AW583" s="13" t="s">
        <v>34</v>
      </c>
      <c r="AX583" s="13" t="s">
        <v>73</v>
      </c>
      <c r="AY583" s="209" t="s">
        <v>136</v>
      </c>
    </row>
    <row r="584" spans="2:51" s="13" customFormat="1" ht="11.25">
      <c r="B584" s="199"/>
      <c r="C584" s="200"/>
      <c r="D584" s="201" t="s">
        <v>148</v>
      </c>
      <c r="E584" s="202" t="s">
        <v>21</v>
      </c>
      <c r="F584" s="203" t="s">
        <v>671</v>
      </c>
      <c r="G584" s="200"/>
      <c r="H584" s="202" t="s">
        <v>21</v>
      </c>
      <c r="I584" s="204"/>
      <c r="J584" s="200"/>
      <c r="K584" s="200"/>
      <c r="L584" s="205"/>
      <c r="M584" s="206"/>
      <c r="N584" s="207"/>
      <c r="O584" s="207"/>
      <c r="P584" s="207"/>
      <c r="Q584" s="207"/>
      <c r="R584" s="207"/>
      <c r="S584" s="207"/>
      <c r="T584" s="208"/>
      <c r="AT584" s="209" t="s">
        <v>148</v>
      </c>
      <c r="AU584" s="209" t="s">
        <v>86</v>
      </c>
      <c r="AV584" s="13" t="s">
        <v>80</v>
      </c>
      <c r="AW584" s="13" t="s">
        <v>34</v>
      </c>
      <c r="AX584" s="13" t="s">
        <v>73</v>
      </c>
      <c r="AY584" s="209" t="s">
        <v>136</v>
      </c>
    </row>
    <row r="585" spans="2:51" s="13" customFormat="1" ht="11.25">
      <c r="B585" s="199"/>
      <c r="C585" s="200"/>
      <c r="D585" s="201" t="s">
        <v>148</v>
      </c>
      <c r="E585" s="202" t="s">
        <v>21</v>
      </c>
      <c r="F585" s="203" t="s">
        <v>820</v>
      </c>
      <c r="G585" s="200"/>
      <c r="H585" s="202" t="s">
        <v>21</v>
      </c>
      <c r="I585" s="204"/>
      <c r="J585" s="200"/>
      <c r="K585" s="200"/>
      <c r="L585" s="205"/>
      <c r="M585" s="206"/>
      <c r="N585" s="207"/>
      <c r="O585" s="207"/>
      <c r="P585" s="207"/>
      <c r="Q585" s="207"/>
      <c r="R585" s="207"/>
      <c r="S585" s="207"/>
      <c r="T585" s="208"/>
      <c r="AT585" s="209" t="s">
        <v>148</v>
      </c>
      <c r="AU585" s="209" t="s">
        <v>86</v>
      </c>
      <c r="AV585" s="13" t="s">
        <v>80</v>
      </c>
      <c r="AW585" s="13" t="s">
        <v>34</v>
      </c>
      <c r="AX585" s="13" t="s">
        <v>73</v>
      </c>
      <c r="AY585" s="209" t="s">
        <v>136</v>
      </c>
    </row>
    <row r="586" spans="2:51" s="13" customFormat="1" ht="11.25">
      <c r="B586" s="199"/>
      <c r="C586" s="200"/>
      <c r="D586" s="201" t="s">
        <v>148</v>
      </c>
      <c r="E586" s="202" t="s">
        <v>21</v>
      </c>
      <c r="F586" s="203" t="s">
        <v>821</v>
      </c>
      <c r="G586" s="200"/>
      <c r="H586" s="202" t="s">
        <v>21</v>
      </c>
      <c r="I586" s="204"/>
      <c r="J586" s="200"/>
      <c r="K586" s="200"/>
      <c r="L586" s="205"/>
      <c r="M586" s="206"/>
      <c r="N586" s="207"/>
      <c r="O586" s="207"/>
      <c r="P586" s="207"/>
      <c r="Q586" s="207"/>
      <c r="R586" s="207"/>
      <c r="S586" s="207"/>
      <c r="T586" s="208"/>
      <c r="AT586" s="209" t="s">
        <v>148</v>
      </c>
      <c r="AU586" s="209" t="s">
        <v>86</v>
      </c>
      <c r="AV586" s="13" t="s">
        <v>80</v>
      </c>
      <c r="AW586" s="13" t="s">
        <v>34</v>
      </c>
      <c r="AX586" s="13" t="s">
        <v>73</v>
      </c>
      <c r="AY586" s="209" t="s">
        <v>136</v>
      </c>
    </row>
    <row r="587" spans="2:51" s="14" customFormat="1" ht="11.25">
      <c r="B587" s="210"/>
      <c r="C587" s="211"/>
      <c r="D587" s="201" t="s">
        <v>148</v>
      </c>
      <c r="E587" s="212" t="s">
        <v>21</v>
      </c>
      <c r="F587" s="213" t="s">
        <v>822</v>
      </c>
      <c r="G587" s="211"/>
      <c r="H587" s="214">
        <v>313.78</v>
      </c>
      <c r="I587" s="215"/>
      <c r="J587" s="211"/>
      <c r="K587" s="211"/>
      <c r="L587" s="216"/>
      <c r="M587" s="217"/>
      <c r="N587" s="218"/>
      <c r="O587" s="218"/>
      <c r="P587" s="218"/>
      <c r="Q587" s="218"/>
      <c r="R587" s="218"/>
      <c r="S587" s="218"/>
      <c r="T587" s="219"/>
      <c r="AT587" s="220" t="s">
        <v>148</v>
      </c>
      <c r="AU587" s="220" t="s">
        <v>86</v>
      </c>
      <c r="AV587" s="14" t="s">
        <v>86</v>
      </c>
      <c r="AW587" s="14" t="s">
        <v>34</v>
      </c>
      <c r="AX587" s="14" t="s">
        <v>73</v>
      </c>
      <c r="AY587" s="220" t="s">
        <v>136</v>
      </c>
    </row>
    <row r="588" spans="2:51" s="14" customFormat="1" ht="11.25">
      <c r="B588" s="210"/>
      <c r="C588" s="211"/>
      <c r="D588" s="201" t="s">
        <v>148</v>
      </c>
      <c r="E588" s="212" t="s">
        <v>21</v>
      </c>
      <c r="F588" s="213" t="s">
        <v>823</v>
      </c>
      <c r="G588" s="211"/>
      <c r="H588" s="214">
        <v>44.72</v>
      </c>
      <c r="I588" s="215"/>
      <c r="J588" s="211"/>
      <c r="K588" s="211"/>
      <c r="L588" s="216"/>
      <c r="M588" s="217"/>
      <c r="N588" s="218"/>
      <c r="O588" s="218"/>
      <c r="P588" s="218"/>
      <c r="Q588" s="218"/>
      <c r="R588" s="218"/>
      <c r="S588" s="218"/>
      <c r="T588" s="219"/>
      <c r="AT588" s="220" t="s">
        <v>148</v>
      </c>
      <c r="AU588" s="220" t="s">
        <v>86</v>
      </c>
      <c r="AV588" s="14" t="s">
        <v>86</v>
      </c>
      <c r="AW588" s="14" t="s">
        <v>34</v>
      </c>
      <c r="AX588" s="14" t="s">
        <v>73</v>
      </c>
      <c r="AY588" s="220" t="s">
        <v>136</v>
      </c>
    </row>
    <row r="589" spans="2:51" s="15" customFormat="1" ht="11.25">
      <c r="B589" s="221"/>
      <c r="C589" s="222"/>
      <c r="D589" s="201" t="s">
        <v>148</v>
      </c>
      <c r="E589" s="223" t="s">
        <v>21</v>
      </c>
      <c r="F589" s="224" t="s">
        <v>171</v>
      </c>
      <c r="G589" s="222"/>
      <c r="H589" s="225">
        <v>358.5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AT589" s="231" t="s">
        <v>148</v>
      </c>
      <c r="AU589" s="231" t="s">
        <v>86</v>
      </c>
      <c r="AV589" s="15" t="s">
        <v>144</v>
      </c>
      <c r="AW589" s="15" t="s">
        <v>34</v>
      </c>
      <c r="AX589" s="15" t="s">
        <v>80</v>
      </c>
      <c r="AY589" s="231" t="s">
        <v>136</v>
      </c>
    </row>
    <row r="590" spans="1:65" s="2" customFormat="1" ht="24" customHeight="1">
      <c r="A590" s="37"/>
      <c r="B590" s="38"/>
      <c r="C590" s="181" t="s">
        <v>824</v>
      </c>
      <c r="D590" s="181" t="s">
        <v>139</v>
      </c>
      <c r="E590" s="182" t="s">
        <v>825</v>
      </c>
      <c r="F590" s="183" t="s">
        <v>826</v>
      </c>
      <c r="G590" s="184" t="s">
        <v>220</v>
      </c>
      <c r="H590" s="185">
        <v>50.81</v>
      </c>
      <c r="I590" s="186"/>
      <c r="J590" s="187">
        <f>ROUND(I590*H590,2)</f>
        <v>0</v>
      </c>
      <c r="K590" s="183" t="s">
        <v>143</v>
      </c>
      <c r="L590" s="42"/>
      <c r="M590" s="188" t="s">
        <v>21</v>
      </c>
      <c r="N590" s="189" t="s">
        <v>45</v>
      </c>
      <c r="O590" s="67"/>
      <c r="P590" s="190">
        <f>O590*H590</f>
        <v>0</v>
      </c>
      <c r="Q590" s="190">
        <v>0.00887</v>
      </c>
      <c r="R590" s="190">
        <f>Q590*H590</f>
        <v>0.4506847</v>
      </c>
      <c r="S590" s="190">
        <v>0</v>
      </c>
      <c r="T590" s="191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192" t="s">
        <v>262</v>
      </c>
      <c r="AT590" s="192" t="s">
        <v>139</v>
      </c>
      <c r="AU590" s="192" t="s">
        <v>86</v>
      </c>
      <c r="AY590" s="20" t="s">
        <v>136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20" t="s">
        <v>86</v>
      </c>
      <c r="BK590" s="193">
        <f>ROUND(I590*H590,2)</f>
        <v>0</v>
      </c>
      <c r="BL590" s="20" t="s">
        <v>262</v>
      </c>
      <c r="BM590" s="192" t="s">
        <v>827</v>
      </c>
    </row>
    <row r="591" spans="1:47" s="2" customFormat="1" ht="11.25">
      <c r="A591" s="37"/>
      <c r="B591" s="38"/>
      <c r="C591" s="39"/>
      <c r="D591" s="194" t="s">
        <v>146</v>
      </c>
      <c r="E591" s="39"/>
      <c r="F591" s="195" t="s">
        <v>828</v>
      </c>
      <c r="G591" s="39"/>
      <c r="H591" s="39"/>
      <c r="I591" s="196"/>
      <c r="J591" s="39"/>
      <c r="K591" s="39"/>
      <c r="L591" s="42"/>
      <c r="M591" s="197"/>
      <c r="N591" s="198"/>
      <c r="O591" s="67"/>
      <c r="P591" s="67"/>
      <c r="Q591" s="67"/>
      <c r="R591" s="67"/>
      <c r="S591" s="67"/>
      <c r="T591" s="68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T591" s="20" t="s">
        <v>146</v>
      </c>
      <c r="AU591" s="20" t="s">
        <v>86</v>
      </c>
    </row>
    <row r="592" spans="2:51" s="13" customFormat="1" ht="11.25">
      <c r="B592" s="199"/>
      <c r="C592" s="200"/>
      <c r="D592" s="201" t="s">
        <v>148</v>
      </c>
      <c r="E592" s="202" t="s">
        <v>21</v>
      </c>
      <c r="F592" s="203" t="s">
        <v>829</v>
      </c>
      <c r="G592" s="200"/>
      <c r="H592" s="202" t="s">
        <v>21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148</v>
      </c>
      <c r="AU592" s="209" t="s">
        <v>86</v>
      </c>
      <c r="AV592" s="13" t="s">
        <v>80</v>
      </c>
      <c r="AW592" s="13" t="s">
        <v>34</v>
      </c>
      <c r="AX592" s="13" t="s">
        <v>73</v>
      </c>
      <c r="AY592" s="209" t="s">
        <v>136</v>
      </c>
    </row>
    <row r="593" spans="2:51" s="13" customFormat="1" ht="11.25">
      <c r="B593" s="199"/>
      <c r="C593" s="200"/>
      <c r="D593" s="201" t="s">
        <v>148</v>
      </c>
      <c r="E593" s="202" t="s">
        <v>21</v>
      </c>
      <c r="F593" s="203" t="s">
        <v>830</v>
      </c>
      <c r="G593" s="200"/>
      <c r="H593" s="202" t="s">
        <v>21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148</v>
      </c>
      <c r="AU593" s="209" t="s">
        <v>86</v>
      </c>
      <c r="AV593" s="13" t="s">
        <v>80</v>
      </c>
      <c r="AW593" s="13" t="s">
        <v>34</v>
      </c>
      <c r="AX593" s="13" t="s">
        <v>73</v>
      </c>
      <c r="AY593" s="209" t="s">
        <v>136</v>
      </c>
    </row>
    <row r="594" spans="2:51" s="14" customFormat="1" ht="11.25">
      <c r="B594" s="210"/>
      <c r="C594" s="211"/>
      <c r="D594" s="201" t="s">
        <v>148</v>
      </c>
      <c r="E594" s="212" t="s">
        <v>21</v>
      </c>
      <c r="F594" s="213" t="s">
        <v>831</v>
      </c>
      <c r="G594" s="211"/>
      <c r="H594" s="214">
        <v>15.16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148</v>
      </c>
      <c r="AU594" s="220" t="s">
        <v>86</v>
      </c>
      <c r="AV594" s="14" t="s">
        <v>86</v>
      </c>
      <c r="AW594" s="14" t="s">
        <v>34</v>
      </c>
      <c r="AX594" s="14" t="s">
        <v>73</v>
      </c>
      <c r="AY594" s="220" t="s">
        <v>136</v>
      </c>
    </row>
    <row r="595" spans="2:51" s="13" customFormat="1" ht="11.25">
      <c r="B595" s="199"/>
      <c r="C595" s="200"/>
      <c r="D595" s="201" t="s">
        <v>148</v>
      </c>
      <c r="E595" s="202" t="s">
        <v>21</v>
      </c>
      <c r="F595" s="203" t="s">
        <v>832</v>
      </c>
      <c r="G595" s="200"/>
      <c r="H595" s="202" t="s">
        <v>21</v>
      </c>
      <c r="I595" s="204"/>
      <c r="J595" s="200"/>
      <c r="K595" s="200"/>
      <c r="L595" s="205"/>
      <c r="M595" s="206"/>
      <c r="N595" s="207"/>
      <c r="O595" s="207"/>
      <c r="P595" s="207"/>
      <c r="Q595" s="207"/>
      <c r="R595" s="207"/>
      <c r="S595" s="207"/>
      <c r="T595" s="208"/>
      <c r="AT595" s="209" t="s">
        <v>148</v>
      </c>
      <c r="AU595" s="209" t="s">
        <v>86</v>
      </c>
      <c r="AV595" s="13" t="s">
        <v>80</v>
      </c>
      <c r="AW595" s="13" t="s">
        <v>34</v>
      </c>
      <c r="AX595" s="13" t="s">
        <v>73</v>
      </c>
      <c r="AY595" s="209" t="s">
        <v>136</v>
      </c>
    </row>
    <row r="596" spans="2:51" s="13" customFormat="1" ht="11.25">
      <c r="B596" s="199"/>
      <c r="C596" s="200"/>
      <c r="D596" s="201" t="s">
        <v>148</v>
      </c>
      <c r="E596" s="202" t="s">
        <v>21</v>
      </c>
      <c r="F596" s="203" t="s">
        <v>833</v>
      </c>
      <c r="G596" s="200"/>
      <c r="H596" s="202" t="s">
        <v>21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148</v>
      </c>
      <c r="AU596" s="209" t="s">
        <v>86</v>
      </c>
      <c r="AV596" s="13" t="s">
        <v>80</v>
      </c>
      <c r="AW596" s="13" t="s">
        <v>34</v>
      </c>
      <c r="AX596" s="13" t="s">
        <v>73</v>
      </c>
      <c r="AY596" s="209" t="s">
        <v>136</v>
      </c>
    </row>
    <row r="597" spans="2:51" s="14" customFormat="1" ht="11.25">
      <c r="B597" s="210"/>
      <c r="C597" s="211"/>
      <c r="D597" s="201" t="s">
        <v>148</v>
      </c>
      <c r="E597" s="212" t="s">
        <v>21</v>
      </c>
      <c r="F597" s="213" t="s">
        <v>834</v>
      </c>
      <c r="G597" s="211"/>
      <c r="H597" s="214">
        <v>35.65</v>
      </c>
      <c r="I597" s="215"/>
      <c r="J597" s="211"/>
      <c r="K597" s="211"/>
      <c r="L597" s="216"/>
      <c r="M597" s="217"/>
      <c r="N597" s="218"/>
      <c r="O597" s="218"/>
      <c r="P597" s="218"/>
      <c r="Q597" s="218"/>
      <c r="R597" s="218"/>
      <c r="S597" s="218"/>
      <c r="T597" s="219"/>
      <c r="AT597" s="220" t="s">
        <v>148</v>
      </c>
      <c r="AU597" s="220" t="s">
        <v>86</v>
      </c>
      <c r="AV597" s="14" t="s">
        <v>86</v>
      </c>
      <c r="AW597" s="14" t="s">
        <v>34</v>
      </c>
      <c r="AX597" s="14" t="s">
        <v>73</v>
      </c>
      <c r="AY597" s="220" t="s">
        <v>136</v>
      </c>
    </row>
    <row r="598" spans="2:51" s="15" customFormat="1" ht="11.25">
      <c r="B598" s="221"/>
      <c r="C598" s="222"/>
      <c r="D598" s="201" t="s">
        <v>148</v>
      </c>
      <c r="E598" s="223" t="s">
        <v>21</v>
      </c>
      <c r="F598" s="224" t="s">
        <v>171</v>
      </c>
      <c r="G598" s="222"/>
      <c r="H598" s="225">
        <v>50.81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AT598" s="231" t="s">
        <v>148</v>
      </c>
      <c r="AU598" s="231" t="s">
        <v>86</v>
      </c>
      <c r="AV598" s="15" t="s">
        <v>144</v>
      </c>
      <c r="AW598" s="15" t="s">
        <v>34</v>
      </c>
      <c r="AX598" s="15" t="s">
        <v>80</v>
      </c>
      <c r="AY598" s="231" t="s">
        <v>136</v>
      </c>
    </row>
    <row r="599" spans="1:65" s="2" customFormat="1" ht="16.5" customHeight="1">
      <c r="A599" s="37"/>
      <c r="B599" s="38"/>
      <c r="C599" s="181" t="s">
        <v>835</v>
      </c>
      <c r="D599" s="181" t="s">
        <v>139</v>
      </c>
      <c r="E599" s="182" t="s">
        <v>836</v>
      </c>
      <c r="F599" s="183" t="s">
        <v>837</v>
      </c>
      <c r="G599" s="184" t="s">
        <v>142</v>
      </c>
      <c r="H599" s="185">
        <v>210.59</v>
      </c>
      <c r="I599" s="186"/>
      <c r="J599" s="187">
        <f>ROUND(I599*H599,2)</f>
        <v>0</v>
      </c>
      <c r="K599" s="183" t="s">
        <v>143</v>
      </c>
      <c r="L599" s="42"/>
      <c r="M599" s="188" t="s">
        <v>21</v>
      </c>
      <c r="N599" s="189" t="s">
        <v>45</v>
      </c>
      <c r="O599" s="67"/>
      <c r="P599" s="190">
        <f>O599*H599</f>
        <v>0</v>
      </c>
      <c r="Q599" s="190">
        <v>0</v>
      </c>
      <c r="R599" s="190">
        <f>Q599*H599</f>
        <v>0</v>
      </c>
      <c r="S599" s="190">
        <v>0</v>
      </c>
      <c r="T599" s="191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192" t="s">
        <v>262</v>
      </c>
      <c r="AT599" s="192" t="s">
        <v>139</v>
      </c>
      <c r="AU599" s="192" t="s">
        <v>86</v>
      </c>
      <c r="AY599" s="20" t="s">
        <v>136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20" t="s">
        <v>86</v>
      </c>
      <c r="BK599" s="193">
        <f>ROUND(I599*H599,2)</f>
        <v>0</v>
      </c>
      <c r="BL599" s="20" t="s">
        <v>262</v>
      </c>
      <c r="BM599" s="192" t="s">
        <v>838</v>
      </c>
    </row>
    <row r="600" spans="1:47" s="2" customFormat="1" ht="11.25">
      <c r="A600" s="37"/>
      <c r="B600" s="38"/>
      <c r="C600" s="39"/>
      <c r="D600" s="194" t="s">
        <v>146</v>
      </c>
      <c r="E600" s="39"/>
      <c r="F600" s="195" t="s">
        <v>839</v>
      </c>
      <c r="G600" s="39"/>
      <c r="H600" s="39"/>
      <c r="I600" s="196"/>
      <c r="J600" s="39"/>
      <c r="K600" s="39"/>
      <c r="L600" s="42"/>
      <c r="M600" s="197"/>
      <c r="N600" s="198"/>
      <c r="O600" s="67"/>
      <c r="P600" s="67"/>
      <c r="Q600" s="67"/>
      <c r="R600" s="67"/>
      <c r="S600" s="67"/>
      <c r="T600" s="68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T600" s="20" t="s">
        <v>146</v>
      </c>
      <c r="AU600" s="20" t="s">
        <v>86</v>
      </c>
    </row>
    <row r="601" spans="2:51" s="14" customFormat="1" ht="11.25">
      <c r="B601" s="210"/>
      <c r="C601" s="211"/>
      <c r="D601" s="201" t="s">
        <v>148</v>
      </c>
      <c r="E601" s="212" t="s">
        <v>21</v>
      </c>
      <c r="F601" s="213" t="s">
        <v>840</v>
      </c>
      <c r="G601" s="211"/>
      <c r="H601" s="214">
        <v>165.87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148</v>
      </c>
      <c r="AU601" s="220" t="s">
        <v>86</v>
      </c>
      <c r="AV601" s="14" t="s">
        <v>86</v>
      </c>
      <c r="AW601" s="14" t="s">
        <v>34</v>
      </c>
      <c r="AX601" s="14" t="s">
        <v>73</v>
      </c>
      <c r="AY601" s="220" t="s">
        <v>136</v>
      </c>
    </row>
    <row r="602" spans="2:51" s="14" customFormat="1" ht="11.25">
      <c r="B602" s="210"/>
      <c r="C602" s="211"/>
      <c r="D602" s="201" t="s">
        <v>148</v>
      </c>
      <c r="E602" s="212" t="s">
        <v>21</v>
      </c>
      <c r="F602" s="213" t="s">
        <v>823</v>
      </c>
      <c r="G602" s="211"/>
      <c r="H602" s="214">
        <v>44.72</v>
      </c>
      <c r="I602" s="215"/>
      <c r="J602" s="211"/>
      <c r="K602" s="211"/>
      <c r="L602" s="216"/>
      <c r="M602" s="217"/>
      <c r="N602" s="218"/>
      <c r="O602" s="218"/>
      <c r="P602" s="218"/>
      <c r="Q602" s="218"/>
      <c r="R602" s="218"/>
      <c r="S602" s="218"/>
      <c r="T602" s="219"/>
      <c r="AT602" s="220" t="s">
        <v>148</v>
      </c>
      <c r="AU602" s="220" t="s">
        <v>86</v>
      </c>
      <c r="AV602" s="14" t="s">
        <v>86</v>
      </c>
      <c r="AW602" s="14" t="s">
        <v>34</v>
      </c>
      <c r="AX602" s="14" t="s">
        <v>73</v>
      </c>
      <c r="AY602" s="220" t="s">
        <v>136</v>
      </c>
    </row>
    <row r="603" spans="2:51" s="15" customFormat="1" ht="11.25">
      <c r="B603" s="221"/>
      <c r="C603" s="222"/>
      <c r="D603" s="201" t="s">
        <v>148</v>
      </c>
      <c r="E603" s="223" t="s">
        <v>21</v>
      </c>
      <c r="F603" s="224" t="s">
        <v>171</v>
      </c>
      <c r="G603" s="222"/>
      <c r="H603" s="225">
        <v>210.59</v>
      </c>
      <c r="I603" s="226"/>
      <c r="J603" s="222"/>
      <c r="K603" s="222"/>
      <c r="L603" s="227"/>
      <c r="M603" s="228"/>
      <c r="N603" s="229"/>
      <c r="O603" s="229"/>
      <c r="P603" s="229"/>
      <c r="Q603" s="229"/>
      <c r="R603" s="229"/>
      <c r="S603" s="229"/>
      <c r="T603" s="230"/>
      <c r="AT603" s="231" t="s">
        <v>148</v>
      </c>
      <c r="AU603" s="231" t="s">
        <v>86</v>
      </c>
      <c r="AV603" s="15" t="s">
        <v>144</v>
      </c>
      <c r="AW603" s="15" t="s">
        <v>34</v>
      </c>
      <c r="AX603" s="15" t="s">
        <v>80</v>
      </c>
      <c r="AY603" s="231" t="s">
        <v>136</v>
      </c>
    </row>
    <row r="604" spans="1:65" s="2" customFormat="1" ht="16.5" customHeight="1">
      <c r="A604" s="37"/>
      <c r="B604" s="38"/>
      <c r="C604" s="181" t="s">
        <v>841</v>
      </c>
      <c r="D604" s="181" t="s">
        <v>139</v>
      </c>
      <c r="E604" s="182" t="s">
        <v>842</v>
      </c>
      <c r="F604" s="183" t="s">
        <v>843</v>
      </c>
      <c r="G604" s="184" t="s">
        <v>142</v>
      </c>
      <c r="H604" s="185">
        <v>147.91</v>
      </c>
      <c r="I604" s="186"/>
      <c r="J604" s="187">
        <f>ROUND(I604*H604,2)</f>
        <v>0</v>
      </c>
      <c r="K604" s="183" t="s">
        <v>143</v>
      </c>
      <c r="L604" s="42"/>
      <c r="M604" s="188" t="s">
        <v>21</v>
      </c>
      <c r="N604" s="189" t="s">
        <v>45</v>
      </c>
      <c r="O604" s="67"/>
      <c r="P604" s="190">
        <f>O604*H604</f>
        <v>0</v>
      </c>
      <c r="Q604" s="190">
        <v>0.00026</v>
      </c>
      <c r="R604" s="190">
        <f>Q604*H604</f>
        <v>0.038456599999999994</v>
      </c>
      <c r="S604" s="190">
        <v>0</v>
      </c>
      <c r="T604" s="191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192" t="s">
        <v>262</v>
      </c>
      <c r="AT604" s="192" t="s">
        <v>139</v>
      </c>
      <c r="AU604" s="192" t="s">
        <v>86</v>
      </c>
      <c r="AY604" s="20" t="s">
        <v>136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20" t="s">
        <v>86</v>
      </c>
      <c r="BK604" s="193">
        <f>ROUND(I604*H604,2)</f>
        <v>0</v>
      </c>
      <c r="BL604" s="20" t="s">
        <v>262</v>
      </c>
      <c r="BM604" s="192" t="s">
        <v>844</v>
      </c>
    </row>
    <row r="605" spans="1:47" s="2" customFormat="1" ht="11.25">
      <c r="A605" s="37"/>
      <c r="B605" s="38"/>
      <c r="C605" s="39"/>
      <c r="D605" s="194" t="s">
        <v>146</v>
      </c>
      <c r="E605" s="39"/>
      <c r="F605" s="195" t="s">
        <v>845</v>
      </c>
      <c r="G605" s="39"/>
      <c r="H605" s="39"/>
      <c r="I605" s="196"/>
      <c r="J605" s="39"/>
      <c r="K605" s="39"/>
      <c r="L605" s="42"/>
      <c r="M605" s="197"/>
      <c r="N605" s="198"/>
      <c r="O605" s="67"/>
      <c r="P605" s="67"/>
      <c r="Q605" s="67"/>
      <c r="R605" s="67"/>
      <c r="S605" s="67"/>
      <c r="T605" s="68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T605" s="20" t="s">
        <v>146</v>
      </c>
      <c r="AU605" s="20" t="s">
        <v>86</v>
      </c>
    </row>
    <row r="606" spans="2:51" s="14" customFormat="1" ht="11.25">
      <c r="B606" s="210"/>
      <c r="C606" s="211"/>
      <c r="D606" s="201" t="s">
        <v>148</v>
      </c>
      <c r="E606" s="212" t="s">
        <v>21</v>
      </c>
      <c r="F606" s="213" t="s">
        <v>846</v>
      </c>
      <c r="G606" s="211"/>
      <c r="H606" s="214">
        <v>147.91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148</v>
      </c>
      <c r="AU606" s="220" t="s">
        <v>86</v>
      </c>
      <c r="AV606" s="14" t="s">
        <v>86</v>
      </c>
      <c r="AW606" s="14" t="s">
        <v>34</v>
      </c>
      <c r="AX606" s="14" t="s">
        <v>80</v>
      </c>
      <c r="AY606" s="220" t="s">
        <v>136</v>
      </c>
    </row>
    <row r="607" spans="1:65" s="2" customFormat="1" ht="21.75" customHeight="1">
      <c r="A607" s="37"/>
      <c r="B607" s="38"/>
      <c r="C607" s="181" t="s">
        <v>847</v>
      </c>
      <c r="D607" s="181" t="s">
        <v>139</v>
      </c>
      <c r="E607" s="182" t="s">
        <v>848</v>
      </c>
      <c r="F607" s="183" t="s">
        <v>849</v>
      </c>
      <c r="G607" s="184" t="s">
        <v>142</v>
      </c>
      <c r="H607" s="185">
        <v>358.5</v>
      </c>
      <c r="I607" s="186"/>
      <c r="J607" s="187">
        <f>ROUND(I607*H607,2)</f>
        <v>0</v>
      </c>
      <c r="K607" s="183" t="s">
        <v>143</v>
      </c>
      <c r="L607" s="42"/>
      <c r="M607" s="188" t="s">
        <v>21</v>
      </c>
      <c r="N607" s="189" t="s">
        <v>45</v>
      </c>
      <c r="O607" s="67"/>
      <c r="P607" s="190">
        <f>O607*H607</f>
        <v>0</v>
      </c>
      <c r="Q607" s="190">
        <v>0</v>
      </c>
      <c r="R607" s="190">
        <f>Q607*H607</f>
        <v>0</v>
      </c>
      <c r="S607" s="190">
        <v>0</v>
      </c>
      <c r="T607" s="191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192" t="s">
        <v>262</v>
      </c>
      <c r="AT607" s="192" t="s">
        <v>139</v>
      </c>
      <c r="AU607" s="192" t="s">
        <v>86</v>
      </c>
      <c r="AY607" s="20" t="s">
        <v>136</v>
      </c>
      <c r="BE607" s="193">
        <f>IF(N607="základní",J607,0)</f>
        <v>0</v>
      </c>
      <c r="BF607" s="193">
        <f>IF(N607="snížená",J607,0)</f>
        <v>0</v>
      </c>
      <c r="BG607" s="193">
        <f>IF(N607="zákl. přenesená",J607,0)</f>
        <v>0</v>
      </c>
      <c r="BH607" s="193">
        <f>IF(N607="sníž. přenesená",J607,0)</f>
        <v>0</v>
      </c>
      <c r="BI607" s="193">
        <f>IF(N607="nulová",J607,0)</f>
        <v>0</v>
      </c>
      <c r="BJ607" s="20" t="s">
        <v>86</v>
      </c>
      <c r="BK607" s="193">
        <f>ROUND(I607*H607,2)</f>
        <v>0</v>
      </c>
      <c r="BL607" s="20" t="s">
        <v>262</v>
      </c>
      <c r="BM607" s="192" t="s">
        <v>850</v>
      </c>
    </row>
    <row r="608" spans="1:47" s="2" customFormat="1" ht="11.25">
      <c r="A608" s="37"/>
      <c r="B608" s="38"/>
      <c r="C608" s="39"/>
      <c r="D608" s="194" t="s">
        <v>146</v>
      </c>
      <c r="E608" s="39"/>
      <c r="F608" s="195" t="s">
        <v>851</v>
      </c>
      <c r="G608" s="39"/>
      <c r="H608" s="39"/>
      <c r="I608" s="196"/>
      <c r="J608" s="39"/>
      <c r="K608" s="39"/>
      <c r="L608" s="42"/>
      <c r="M608" s="197"/>
      <c r="N608" s="198"/>
      <c r="O608" s="67"/>
      <c r="P608" s="67"/>
      <c r="Q608" s="67"/>
      <c r="R608" s="67"/>
      <c r="S608" s="67"/>
      <c r="T608" s="68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20" t="s">
        <v>146</v>
      </c>
      <c r="AU608" s="20" t="s">
        <v>86</v>
      </c>
    </row>
    <row r="609" spans="2:51" s="13" customFormat="1" ht="11.25">
      <c r="B609" s="199"/>
      <c r="C609" s="200"/>
      <c r="D609" s="201" t="s">
        <v>148</v>
      </c>
      <c r="E609" s="202" t="s">
        <v>21</v>
      </c>
      <c r="F609" s="203" t="s">
        <v>852</v>
      </c>
      <c r="G609" s="200"/>
      <c r="H609" s="202" t="s">
        <v>21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148</v>
      </c>
      <c r="AU609" s="209" t="s">
        <v>86</v>
      </c>
      <c r="AV609" s="13" t="s">
        <v>80</v>
      </c>
      <c r="AW609" s="13" t="s">
        <v>34</v>
      </c>
      <c r="AX609" s="13" t="s">
        <v>73</v>
      </c>
      <c r="AY609" s="209" t="s">
        <v>136</v>
      </c>
    </row>
    <row r="610" spans="2:51" s="14" customFormat="1" ht="11.25">
      <c r="B610" s="210"/>
      <c r="C610" s="211"/>
      <c r="D610" s="201" t="s">
        <v>148</v>
      </c>
      <c r="E610" s="212" t="s">
        <v>21</v>
      </c>
      <c r="F610" s="213" t="s">
        <v>475</v>
      </c>
      <c r="G610" s="211"/>
      <c r="H610" s="214">
        <v>358.5</v>
      </c>
      <c r="I610" s="215"/>
      <c r="J610" s="211"/>
      <c r="K610" s="211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148</v>
      </c>
      <c r="AU610" s="220" t="s">
        <v>86</v>
      </c>
      <c r="AV610" s="14" t="s">
        <v>86</v>
      </c>
      <c r="AW610" s="14" t="s">
        <v>34</v>
      </c>
      <c r="AX610" s="14" t="s">
        <v>80</v>
      </c>
      <c r="AY610" s="220" t="s">
        <v>136</v>
      </c>
    </row>
    <row r="611" spans="1:65" s="2" customFormat="1" ht="24" customHeight="1">
      <c r="A611" s="37"/>
      <c r="B611" s="38"/>
      <c r="C611" s="232" t="s">
        <v>853</v>
      </c>
      <c r="D611" s="232" t="s">
        <v>385</v>
      </c>
      <c r="E611" s="233" t="s">
        <v>761</v>
      </c>
      <c r="F611" s="234" t="s">
        <v>762</v>
      </c>
      <c r="G611" s="235" t="s">
        <v>142</v>
      </c>
      <c r="H611" s="236">
        <v>394.35</v>
      </c>
      <c r="I611" s="237"/>
      <c r="J611" s="238">
        <f>ROUND(I611*H611,2)</f>
        <v>0</v>
      </c>
      <c r="K611" s="234" t="s">
        <v>143</v>
      </c>
      <c r="L611" s="239"/>
      <c r="M611" s="240" t="s">
        <v>21</v>
      </c>
      <c r="N611" s="241" t="s">
        <v>45</v>
      </c>
      <c r="O611" s="67"/>
      <c r="P611" s="190">
        <f>O611*H611</f>
        <v>0</v>
      </c>
      <c r="Q611" s="190">
        <v>0.00014</v>
      </c>
      <c r="R611" s="190">
        <f>Q611*H611</f>
        <v>0.055209</v>
      </c>
      <c r="S611" s="190">
        <v>0</v>
      </c>
      <c r="T611" s="191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192" t="s">
        <v>370</v>
      </c>
      <c r="AT611" s="192" t="s">
        <v>385</v>
      </c>
      <c r="AU611" s="192" t="s">
        <v>86</v>
      </c>
      <c r="AY611" s="20" t="s">
        <v>136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20" t="s">
        <v>86</v>
      </c>
      <c r="BK611" s="193">
        <f>ROUND(I611*H611,2)</f>
        <v>0</v>
      </c>
      <c r="BL611" s="20" t="s">
        <v>262</v>
      </c>
      <c r="BM611" s="192" t="s">
        <v>854</v>
      </c>
    </row>
    <row r="612" spans="2:51" s="14" customFormat="1" ht="11.25">
      <c r="B612" s="210"/>
      <c r="C612" s="211"/>
      <c r="D612" s="201" t="s">
        <v>148</v>
      </c>
      <c r="E612" s="212" t="s">
        <v>21</v>
      </c>
      <c r="F612" s="213" t="s">
        <v>855</v>
      </c>
      <c r="G612" s="211"/>
      <c r="H612" s="214">
        <v>394.35</v>
      </c>
      <c r="I612" s="215"/>
      <c r="J612" s="211"/>
      <c r="K612" s="211"/>
      <c r="L612" s="216"/>
      <c r="M612" s="217"/>
      <c r="N612" s="218"/>
      <c r="O612" s="218"/>
      <c r="P612" s="218"/>
      <c r="Q612" s="218"/>
      <c r="R612" s="218"/>
      <c r="S612" s="218"/>
      <c r="T612" s="219"/>
      <c r="AT612" s="220" t="s">
        <v>148</v>
      </c>
      <c r="AU612" s="220" t="s">
        <v>86</v>
      </c>
      <c r="AV612" s="14" t="s">
        <v>86</v>
      </c>
      <c r="AW612" s="14" t="s">
        <v>34</v>
      </c>
      <c r="AX612" s="14" t="s">
        <v>80</v>
      </c>
      <c r="AY612" s="220" t="s">
        <v>136</v>
      </c>
    </row>
    <row r="613" spans="1:65" s="2" customFormat="1" ht="16.5" customHeight="1">
      <c r="A613" s="37"/>
      <c r="B613" s="38"/>
      <c r="C613" s="181" t="s">
        <v>856</v>
      </c>
      <c r="D613" s="181" t="s">
        <v>139</v>
      </c>
      <c r="E613" s="182" t="s">
        <v>857</v>
      </c>
      <c r="F613" s="183" t="s">
        <v>858</v>
      </c>
      <c r="G613" s="184" t="s">
        <v>220</v>
      </c>
      <c r="H613" s="185">
        <v>420</v>
      </c>
      <c r="I613" s="186"/>
      <c r="J613" s="187">
        <f>ROUND(I613*H613,2)</f>
        <v>0</v>
      </c>
      <c r="K613" s="183" t="s">
        <v>143</v>
      </c>
      <c r="L613" s="42"/>
      <c r="M613" s="188" t="s">
        <v>21</v>
      </c>
      <c r="N613" s="189" t="s">
        <v>45</v>
      </c>
      <c r="O613" s="67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192" t="s">
        <v>262</v>
      </c>
      <c r="AT613" s="192" t="s">
        <v>139</v>
      </c>
      <c r="AU613" s="192" t="s">
        <v>86</v>
      </c>
      <c r="AY613" s="20" t="s">
        <v>136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20" t="s">
        <v>86</v>
      </c>
      <c r="BK613" s="193">
        <f>ROUND(I613*H613,2)</f>
        <v>0</v>
      </c>
      <c r="BL613" s="20" t="s">
        <v>262</v>
      </c>
      <c r="BM613" s="192" t="s">
        <v>859</v>
      </c>
    </row>
    <row r="614" spans="1:47" s="2" customFormat="1" ht="11.25">
      <c r="A614" s="37"/>
      <c r="B614" s="38"/>
      <c r="C614" s="39"/>
      <c r="D614" s="194" t="s">
        <v>146</v>
      </c>
      <c r="E614" s="39"/>
      <c r="F614" s="195" t="s">
        <v>860</v>
      </c>
      <c r="G614" s="39"/>
      <c r="H614" s="39"/>
      <c r="I614" s="196"/>
      <c r="J614" s="39"/>
      <c r="K614" s="39"/>
      <c r="L614" s="42"/>
      <c r="M614" s="197"/>
      <c r="N614" s="198"/>
      <c r="O614" s="67"/>
      <c r="P614" s="67"/>
      <c r="Q614" s="67"/>
      <c r="R614" s="67"/>
      <c r="S614" s="67"/>
      <c r="T614" s="68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T614" s="20" t="s">
        <v>146</v>
      </c>
      <c r="AU614" s="20" t="s">
        <v>86</v>
      </c>
    </row>
    <row r="615" spans="2:51" s="14" customFormat="1" ht="11.25">
      <c r="B615" s="210"/>
      <c r="C615" s="211"/>
      <c r="D615" s="201" t="s">
        <v>148</v>
      </c>
      <c r="E615" s="212" t="s">
        <v>21</v>
      </c>
      <c r="F615" s="213" t="s">
        <v>861</v>
      </c>
      <c r="G615" s="211"/>
      <c r="H615" s="214">
        <v>420</v>
      </c>
      <c r="I615" s="215"/>
      <c r="J615" s="211"/>
      <c r="K615" s="211"/>
      <c r="L615" s="216"/>
      <c r="M615" s="217"/>
      <c r="N615" s="218"/>
      <c r="O615" s="218"/>
      <c r="P615" s="218"/>
      <c r="Q615" s="218"/>
      <c r="R615" s="218"/>
      <c r="S615" s="218"/>
      <c r="T615" s="219"/>
      <c r="AT615" s="220" t="s">
        <v>148</v>
      </c>
      <c r="AU615" s="220" t="s">
        <v>86</v>
      </c>
      <c r="AV615" s="14" t="s">
        <v>86</v>
      </c>
      <c r="AW615" s="14" t="s">
        <v>34</v>
      </c>
      <c r="AX615" s="14" t="s">
        <v>80</v>
      </c>
      <c r="AY615" s="220" t="s">
        <v>136</v>
      </c>
    </row>
    <row r="616" spans="1:65" s="2" customFormat="1" ht="16.5" customHeight="1">
      <c r="A616" s="37"/>
      <c r="B616" s="38"/>
      <c r="C616" s="232" t="s">
        <v>862</v>
      </c>
      <c r="D616" s="232" t="s">
        <v>385</v>
      </c>
      <c r="E616" s="233" t="s">
        <v>863</v>
      </c>
      <c r="F616" s="234" t="s">
        <v>864</v>
      </c>
      <c r="G616" s="235" t="s">
        <v>220</v>
      </c>
      <c r="H616" s="236">
        <v>462</v>
      </c>
      <c r="I616" s="237"/>
      <c r="J616" s="238">
        <f>ROUND(I616*H616,2)</f>
        <v>0</v>
      </c>
      <c r="K616" s="234" t="s">
        <v>143</v>
      </c>
      <c r="L616" s="239"/>
      <c r="M616" s="240" t="s">
        <v>21</v>
      </c>
      <c r="N616" s="241" t="s">
        <v>45</v>
      </c>
      <c r="O616" s="67"/>
      <c r="P616" s="190">
        <f>O616*H616</f>
        <v>0</v>
      </c>
      <c r="Q616" s="190">
        <v>1E-05</v>
      </c>
      <c r="R616" s="190">
        <f>Q616*H616</f>
        <v>0.00462</v>
      </c>
      <c r="S616" s="190">
        <v>0</v>
      </c>
      <c r="T616" s="191">
        <f>S616*H616</f>
        <v>0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R616" s="192" t="s">
        <v>370</v>
      </c>
      <c r="AT616" s="192" t="s">
        <v>385</v>
      </c>
      <c r="AU616" s="192" t="s">
        <v>86</v>
      </c>
      <c r="AY616" s="20" t="s">
        <v>136</v>
      </c>
      <c r="BE616" s="193">
        <f>IF(N616="základní",J616,0)</f>
        <v>0</v>
      </c>
      <c r="BF616" s="193">
        <f>IF(N616="snížená",J616,0)</f>
        <v>0</v>
      </c>
      <c r="BG616" s="193">
        <f>IF(N616="zákl. přenesená",J616,0)</f>
        <v>0</v>
      </c>
      <c r="BH616" s="193">
        <f>IF(N616="sníž. přenesená",J616,0)</f>
        <v>0</v>
      </c>
      <c r="BI616" s="193">
        <f>IF(N616="nulová",J616,0)</f>
        <v>0</v>
      </c>
      <c r="BJ616" s="20" t="s">
        <v>86</v>
      </c>
      <c r="BK616" s="193">
        <f>ROUND(I616*H616,2)</f>
        <v>0</v>
      </c>
      <c r="BL616" s="20" t="s">
        <v>262</v>
      </c>
      <c r="BM616" s="192" t="s">
        <v>865</v>
      </c>
    </row>
    <row r="617" spans="2:51" s="14" customFormat="1" ht="11.25">
      <c r="B617" s="210"/>
      <c r="C617" s="211"/>
      <c r="D617" s="201" t="s">
        <v>148</v>
      </c>
      <c r="E617" s="212" t="s">
        <v>21</v>
      </c>
      <c r="F617" s="213" t="s">
        <v>866</v>
      </c>
      <c r="G617" s="211"/>
      <c r="H617" s="214">
        <v>462</v>
      </c>
      <c r="I617" s="215"/>
      <c r="J617" s="211"/>
      <c r="K617" s="211"/>
      <c r="L617" s="216"/>
      <c r="M617" s="217"/>
      <c r="N617" s="218"/>
      <c r="O617" s="218"/>
      <c r="P617" s="218"/>
      <c r="Q617" s="218"/>
      <c r="R617" s="218"/>
      <c r="S617" s="218"/>
      <c r="T617" s="219"/>
      <c r="AT617" s="220" t="s">
        <v>148</v>
      </c>
      <c r="AU617" s="220" t="s">
        <v>86</v>
      </c>
      <c r="AV617" s="14" t="s">
        <v>86</v>
      </c>
      <c r="AW617" s="14" t="s">
        <v>34</v>
      </c>
      <c r="AX617" s="14" t="s">
        <v>80</v>
      </c>
      <c r="AY617" s="220" t="s">
        <v>136</v>
      </c>
    </row>
    <row r="618" spans="1:65" s="2" customFormat="1" ht="21.75" customHeight="1">
      <c r="A618" s="37"/>
      <c r="B618" s="38"/>
      <c r="C618" s="181" t="s">
        <v>867</v>
      </c>
      <c r="D618" s="181" t="s">
        <v>139</v>
      </c>
      <c r="E618" s="182" t="s">
        <v>868</v>
      </c>
      <c r="F618" s="183" t="s">
        <v>869</v>
      </c>
      <c r="G618" s="184" t="s">
        <v>651</v>
      </c>
      <c r="H618" s="185">
        <v>7</v>
      </c>
      <c r="I618" s="186"/>
      <c r="J618" s="187">
        <f>ROUND(I618*H618,2)</f>
        <v>0</v>
      </c>
      <c r="K618" s="183" t="s">
        <v>143</v>
      </c>
      <c r="L618" s="42"/>
      <c r="M618" s="188" t="s">
        <v>21</v>
      </c>
      <c r="N618" s="189" t="s">
        <v>45</v>
      </c>
      <c r="O618" s="67"/>
      <c r="P618" s="190">
        <f>O618*H618</f>
        <v>0</v>
      </c>
      <c r="Q618" s="190">
        <v>4E-05</v>
      </c>
      <c r="R618" s="190">
        <f>Q618*H618</f>
        <v>0.00028000000000000003</v>
      </c>
      <c r="S618" s="190">
        <v>0</v>
      </c>
      <c r="T618" s="191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192" t="s">
        <v>262</v>
      </c>
      <c r="AT618" s="192" t="s">
        <v>139</v>
      </c>
      <c r="AU618" s="192" t="s">
        <v>86</v>
      </c>
      <c r="AY618" s="20" t="s">
        <v>136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20" t="s">
        <v>86</v>
      </c>
      <c r="BK618" s="193">
        <f>ROUND(I618*H618,2)</f>
        <v>0</v>
      </c>
      <c r="BL618" s="20" t="s">
        <v>262</v>
      </c>
      <c r="BM618" s="192" t="s">
        <v>870</v>
      </c>
    </row>
    <row r="619" spans="1:47" s="2" customFormat="1" ht="11.25">
      <c r="A619" s="37"/>
      <c r="B619" s="38"/>
      <c r="C619" s="39"/>
      <c r="D619" s="194" t="s">
        <v>146</v>
      </c>
      <c r="E619" s="39"/>
      <c r="F619" s="195" t="s">
        <v>871</v>
      </c>
      <c r="G619" s="39"/>
      <c r="H619" s="39"/>
      <c r="I619" s="196"/>
      <c r="J619" s="39"/>
      <c r="K619" s="39"/>
      <c r="L619" s="42"/>
      <c r="M619" s="197"/>
      <c r="N619" s="198"/>
      <c r="O619" s="67"/>
      <c r="P619" s="67"/>
      <c r="Q619" s="67"/>
      <c r="R619" s="67"/>
      <c r="S619" s="67"/>
      <c r="T619" s="68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T619" s="20" t="s">
        <v>146</v>
      </c>
      <c r="AU619" s="20" t="s">
        <v>86</v>
      </c>
    </row>
    <row r="620" spans="2:51" s="13" customFormat="1" ht="11.25">
      <c r="B620" s="199"/>
      <c r="C620" s="200"/>
      <c r="D620" s="201" t="s">
        <v>148</v>
      </c>
      <c r="E620" s="202" t="s">
        <v>21</v>
      </c>
      <c r="F620" s="203" t="s">
        <v>872</v>
      </c>
      <c r="G620" s="200"/>
      <c r="H620" s="202" t="s">
        <v>21</v>
      </c>
      <c r="I620" s="204"/>
      <c r="J620" s="200"/>
      <c r="K620" s="200"/>
      <c r="L620" s="205"/>
      <c r="M620" s="206"/>
      <c r="N620" s="207"/>
      <c r="O620" s="207"/>
      <c r="P620" s="207"/>
      <c r="Q620" s="207"/>
      <c r="R620" s="207"/>
      <c r="S620" s="207"/>
      <c r="T620" s="208"/>
      <c r="AT620" s="209" t="s">
        <v>148</v>
      </c>
      <c r="AU620" s="209" t="s">
        <v>86</v>
      </c>
      <c r="AV620" s="13" t="s">
        <v>80</v>
      </c>
      <c r="AW620" s="13" t="s">
        <v>34</v>
      </c>
      <c r="AX620" s="13" t="s">
        <v>73</v>
      </c>
      <c r="AY620" s="209" t="s">
        <v>136</v>
      </c>
    </row>
    <row r="621" spans="2:51" s="13" customFormat="1" ht="11.25">
      <c r="B621" s="199"/>
      <c r="C621" s="200"/>
      <c r="D621" s="201" t="s">
        <v>148</v>
      </c>
      <c r="E621" s="202" t="s">
        <v>21</v>
      </c>
      <c r="F621" s="203" t="s">
        <v>873</v>
      </c>
      <c r="G621" s="200"/>
      <c r="H621" s="202" t="s">
        <v>21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148</v>
      </c>
      <c r="AU621" s="209" t="s">
        <v>86</v>
      </c>
      <c r="AV621" s="13" t="s">
        <v>80</v>
      </c>
      <c r="AW621" s="13" t="s">
        <v>34</v>
      </c>
      <c r="AX621" s="13" t="s">
        <v>73</v>
      </c>
      <c r="AY621" s="209" t="s">
        <v>136</v>
      </c>
    </row>
    <row r="622" spans="2:51" s="14" customFormat="1" ht="11.25">
      <c r="B622" s="210"/>
      <c r="C622" s="211"/>
      <c r="D622" s="201" t="s">
        <v>148</v>
      </c>
      <c r="E622" s="212" t="s">
        <v>21</v>
      </c>
      <c r="F622" s="213" t="s">
        <v>192</v>
      </c>
      <c r="G622" s="211"/>
      <c r="H622" s="214">
        <v>7</v>
      </c>
      <c r="I622" s="215"/>
      <c r="J622" s="211"/>
      <c r="K622" s="211"/>
      <c r="L622" s="216"/>
      <c r="M622" s="217"/>
      <c r="N622" s="218"/>
      <c r="O622" s="218"/>
      <c r="P622" s="218"/>
      <c r="Q622" s="218"/>
      <c r="R622" s="218"/>
      <c r="S622" s="218"/>
      <c r="T622" s="219"/>
      <c r="AT622" s="220" t="s">
        <v>148</v>
      </c>
      <c r="AU622" s="220" t="s">
        <v>86</v>
      </c>
      <c r="AV622" s="14" t="s">
        <v>86</v>
      </c>
      <c r="AW622" s="14" t="s">
        <v>34</v>
      </c>
      <c r="AX622" s="14" t="s">
        <v>80</v>
      </c>
      <c r="AY622" s="220" t="s">
        <v>136</v>
      </c>
    </row>
    <row r="623" spans="1:65" s="2" customFormat="1" ht="24" customHeight="1">
      <c r="A623" s="37"/>
      <c r="B623" s="38"/>
      <c r="C623" s="232" t="s">
        <v>874</v>
      </c>
      <c r="D623" s="232" t="s">
        <v>385</v>
      </c>
      <c r="E623" s="233" t="s">
        <v>875</v>
      </c>
      <c r="F623" s="234" t="s">
        <v>876</v>
      </c>
      <c r="G623" s="235" t="s">
        <v>142</v>
      </c>
      <c r="H623" s="236">
        <v>8.05</v>
      </c>
      <c r="I623" s="237"/>
      <c r="J623" s="238">
        <f>ROUND(I623*H623,2)</f>
        <v>0</v>
      </c>
      <c r="K623" s="234" t="s">
        <v>143</v>
      </c>
      <c r="L623" s="239"/>
      <c r="M623" s="240" t="s">
        <v>21</v>
      </c>
      <c r="N623" s="241" t="s">
        <v>45</v>
      </c>
      <c r="O623" s="67"/>
      <c r="P623" s="190">
        <f>O623*H623</f>
        <v>0</v>
      </c>
      <c r="Q623" s="190">
        <v>0.00014</v>
      </c>
      <c r="R623" s="190">
        <f>Q623*H623</f>
        <v>0.001127</v>
      </c>
      <c r="S623" s="190">
        <v>0</v>
      </c>
      <c r="T623" s="191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192" t="s">
        <v>370</v>
      </c>
      <c r="AT623" s="192" t="s">
        <v>385</v>
      </c>
      <c r="AU623" s="192" t="s">
        <v>86</v>
      </c>
      <c r="AY623" s="20" t="s">
        <v>136</v>
      </c>
      <c r="BE623" s="193">
        <f>IF(N623="základní",J623,0)</f>
        <v>0</v>
      </c>
      <c r="BF623" s="193">
        <f>IF(N623="snížená",J623,0)</f>
        <v>0</v>
      </c>
      <c r="BG623" s="193">
        <f>IF(N623="zákl. přenesená",J623,0)</f>
        <v>0</v>
      </c>
      <c r="BH623" s="193">
        <f>IF(N623="sníž. přenesená",J623,0)</f>
        <v>0</v>
      </c>
      <c r="BI623" s="193">
        <f>IF(N623="nulová",J623,0)</f>
        <v>0</v>
      </c>
      <c r="BJ623" s="20" t="s">
        <v>86</v>
      </c>
      <c r="BK623" s="193">
        <f>ROUND(I623*H623,2)</f>
        <v>0</v>
      </c>
      <c r="BL623" s="20" t="s">
        <v>262</v>
      </c>
      <c r="BM623" s="192" t="s">
        <v>877</v>
      </c>
    </row>
    <row r="624" spans="2:51" s="14" customFormat="1" ht="11.25">
      <c r="B624" s="210"/>
      <c r="C624" s="211"/>
      <c r="D624" s="201" t="s">
        <v>148</v>
      </c>
      <c r="E624" s="212" t="s">
        <v>21</v>
      </c>
      <c r="F624" s="213" t="s">
        <v>878</v>
      </c>
      <c r="G624" s="211"/>
      <c r="H624" s="214">
        <v>8.05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148</v>
      </c>
      <c r="AU624" s="220" t="s">
        <v>86</v>
      </c>
      <c r="AV624" s="14" t="s">
        <v>86</v>
      </c>
      <c r="AW624" s="14" t="s">
        <v>34</v>
      </c>
      <c r="AX624" s="14" t="s">
        <v>80</v>
      </c>
      <c r="AY624" s="220" t="s">
        <v>136</v>
      </c>
    </row>
    <row r="625" spans="1:65" s="2" customFormat="1" ht="16.5" customHeight="1">
      <c r="A625" s="37"/>
      <c r="B625" s="38"/>
      <c r="C625" s="181" t="s">
        <v>879</v>
      </c>
      <c r="D625" s="181" t="s">
        <v>139</v>
      </c>
      <c r="E625" s="182" t="s">
        <v>880</v>
      </c>
      <c r="F625" s="183" t="s">
        <v>881</v>
      </c>
      <c r="G625" s="184" t="s">
        <v>220</v>
      </c>
      <c r="H625" s="185">
        <v>50.81</v>
      </c>
      <c r="I625" s="186"/>
      <c r="J625" s="187">
        <f>ROUND(I625*H625,2)</f>
        <v>0</v>
      </c>
      <c r="K625" s="183" t="s">
        <v>143</v>
      </c>
      <c r="L625" s="42"/>
      <c r="M625" s="188" t="s">
        <v>21</v>
      </c>
      <c r="N625" s="189" t="s">
        <v>45</v>
      </c>
      <c r="O625" s="67"/>
      <c r="P625" s="190">
        <f>O625*H625</f>
        <v>0</v>
      </c>
      <c r="Q625" s="190">
        <v>0</v>
      </c>
      <c r="R625" s="190">
        <f>Q625*H625</f>
        <v>0</v>
      </c>
      <c r="S625" s="190">
        <v>0</v>
      </c>
      <c r="T625" s="191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192" t="s">
        <v>262</v>
      </c>
      <c r="AT625" s="192" t="s">
        <v>139</v>
      </c>
      <c r="AU625" s="192" t="s">
        <v>86</v>
      </c>
      <c r="AY625" s="20" t="s">
        <v>136</v>
      </c>
      <c r="BE625" s="193">
        <f>IF(N625="základní",J625,0)</f>
        <v>0</v>
      </c>
      <c r="BF625" s="193">
        <f>IF(N625="snížená",J625,0)</f>
        <v>0</v>
      </c>
      <c r="BG625" s="193">
        <f>IF(N625="zákl. přenesená",J625,0)</f>
        <v>0</v>
      </c>
      <c r="BH625" s="193">
        <f>IF(N625="sníž. přenesená",J625,0)</f>
        <v>0</v>
      </c>
      <c r="BI625" s="193">
        <f>IF(N625="nulová",J625,0)</f>
        <v>0</v>
      </c>
      <c r="BJ625" s="20" t="s">
        <v>86</v>
      </c>
      <c r="BK625" s="193">
        <f>ROUND(I625*H625,2)</f>
        <v>0</v>
      </c>
      <c r="BL625" s="20" t="s">
        <v>262</v>
      </c>
      <c r="BM625" s="192" t="s">
        <v>882</v>
      </c>
    </row>
    <row r="626" spans="1:47" s="2" customFormat="1" ht="11.25">
      <c r="A626" s="37"/>
      <c r="B626" s="38"/>
      <c r="C626" s="39"/>
      <c r="D626" s="194" t="s">
        <v>146</v>
      </c>
      <c r="E626" s="39"/>
      <c r="F626" s="195" t="s">
        <v>883</v>
      </c>
      <c r="G626" s="39"/>
      <c r="H626" s="39"/>
      <c r="I626" s="196"/>
      <c r="J626" s="39"/>
      <c r="K626" s="39"/>
      <c r="L626" s="42"/>
      <c r="M626" s="197"/>
      <c r="N626" s="198"/>
      <c r="O626" s="67"/>
      <c r="P626" s="67"/>
      <c r="Q626" s="67"/>
      <c r="R626" s="67"/>
      <c r="S626" s="67"/>
      <c r="T626" s="68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T626" s="20" t="s">
        <v>146</v>
      </c>
      <c r="AU626" s="20" t="s">
        <v>86</v>
      </c>
    </row>
    <row r="627" spans="2:51" s="14" customFormat="1" ht="11.25">
      <c r="B627" s="210"/>
      <c r="C627" s="211"/>
      <c r="D627" s="201" t="s">
        <v>148</v>
      </c>
      <c r="E627" s="212" t="s">
        <v>21</v>
      </c>
      <c r="F627" s="213" t="s">
        <v>884</v>
      </c>
      <c r="G627" s="211"/>
      <c r="H627" s="214">
        <v>50.81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148</v>
      </c>
      <c r="AU627" s="220" t="s">
        <v>86</v>
      </c>
      <c r="AV627" s="14" t="s">
        <v>86</v>
      </c>
      <c r="AW627" s="14" t="s">
        <v>34</v>
      </c>
      <c r="AX627" s="14" t="s">
        <v>80</v>
      </c>
      <c r="AY627" s="220" t="s">
        <v>136</v>
      </c>
    </row>
    <row r="628" spans="1:65" s="2" customFormat="1" ht="24" customHeight="1">
      <c r="A628" s="37"/>
      <c r="B628" s="38"/>
      <c r="C628" s="232" t="s">
        <v>885</v>
      </c>
      <c r="D628" s="232" t="s">
        <v>385</v>
      </c>
      <c r="E628" s="233" t="s">
        <v>761</v>
      </c>
      <c r="F628" s="234" t="s">
        <v>762</v>
      </c>
      <c r="G628" s="235" t="s">
        <v>142</v>
      </c>
      <c r="H628" s="236">
        <v>58.432</v>
      </c>
      <c r="I628" s="237"/>
      <c r="J628" s="238">
        <f>ROUND(I628*H628,2)</f>
        <v>0</v>
      </c>
      <c r="K628" s="234" t="s">
        <v>143</v>
      </c>
      <c r="L628" s="239"/>
      <c r="M628" s="240" t="s">
        <v>21</v>
      </c>
      <c r="N628" s="241" t="s">
        <v>45</v>
      </c>
      <c r="O628" s="67"/>
      <c r="P628" s="190">
        <f>O628*H628</f>
        <v>0</v>
      </c>
      <c r="Q628" s="190">
        <v>0.00014</v>
      </c>
      <c r="R628" s="190">
        <f>Q628*H628</f>
        <v>0.00818048</v>
      </c>
      <c r="S628" s="190">
        <v>0</v>
      </c>
      <c r="T628" s="191">
        <f>S628*H628</f>
        <v>0</v>
      </c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R628" s="192" t="s">
        <v>370</v>
      </c>
      <c r="AT628" s="192" t="s">
        <v>385</v>
      </c>
      <c r="AU628" s="192" t="s">
        <v>86</v>
      </c>
      <c r="AY628" s="20" t="s">
        <v>136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20" t="s">
        <v>86</v>
      </c>
      <c r="BK628" s="193">
        <f>ROUND(I628*H628,2)</f>
        <v>0</v>
      </c>
      <c r="BL628" s="20" t="s">
        <v>262</v>
      </c>
      <c r="BM628" s="192" t="s">
        <v>886</v>
      </c>
    </row>
    <row r="629" spans="2:51" s="14" customFormat="1" ht="11.25">
      <c r="B629" s="210"/>
      <c r="C629" s="211"/>
      <c r="D629" s="201" t="s">
        <v>148</v>
      </c>
      <c r="E629" s="212" t="s">
        <v>21</v>
      </c>
      <c r="F629" s="213" t="s">
        <v>887</v>
      </c>
      <c r="G629" s="211"/>
      <c r="H629" s="214">
        <v>58.432</v>
      </c>
      <c r="I629" s="215"/>
      <c r="J629" s="211"/>
      <c r="K629" s="211"/>
      <c r="L629" s="216"/>
      <c r="M629" s="217"/>
      <c r="N629" s="218"/>
      <c r="O629" s="218"/>
      <c r="P629" s="218"/>
      <c r="Q629" s="218"/>
      <c r="R629" s="218"/>
      <c r="S629" s="218"/>
      <c r="T629" s="219"/>
      <c r="AT629" s="220" t="s">
        <v>148</v>
      </c>
      <c r="AU629" s="220" t="s">
        <v>86</v>
      </c>
      <c r="AV629" s="14" t="s">
        <v>86</v>
      </c>
      <c r="AW629" s="14" t="s">
        <v>34</v>
      </c>
      <c r="AX629" s="14" t="s">
        <v>80</v>
      </c>
      <c r="AY629" s="220" t="s">
        <v>136</v>
      </c>
    </row>
    <row r="630" spans="1:65" s="2" customFormat="1" ht="16.5" customHeight="1">
      <c r="A630" s="37"/>
      <c r="B630" s="38"/>
      <c r="C630" s="181" t="s">
        <v>888</v>
      </c>
      <c r="D630" s="181" t="s">
        <v>139</v>
      </c>
      <c r="E630" s="182" t="s">
        <v>889</v>
      </c>
      <c r="F630" s="183" t="s">
        <v>890</v>
      </c>
      <c r="G630" s="184" t="s">
        <v>220</v>
      </c>
      <c r="H630" s="185">
        <v>12.5</v>
      </c>
      <c r="I630" s="186"/>
      <c r="J630" s="187">
        <f>ROUND(I630*H630,2)</f>
        <v>0</v>
      </c>
      <c r="K630" s="183" t="s">
        <v>21</v>
      </c>
      <c r="L630" s="42"/>
      <c r="M630" s="188" t="s">
        <v>21</v>
      </c>
      <c r="N630" s="189" t="s">
        <v>45</v>
      </c>
      <c r="O630" s="67"/>
      <c r="P630" s="190">
        <f>O630*H630</f>
        <v>0</v>
      </c>
      <c r="Q630" s="190">
        <v>0</v>
      </c>
      <c r="R630" s="190">
        <f>Q630*H630</f>
        <v>0</v>
      </c>
      <c r="S630" s="190">
        <v>0</v>
      </c>
      <c r="T630" s="191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192" t="s">
        <v>262</v>
      </c>
      <c r="AT630" s="192" t="s">
        <v>139</v>
      </c>
      <c r="AU630" s="192" t="s">
        <v>86</v>
      </c>
      <c r="AY630" s="20" t="s">
        <v>136</v>
      </c>
      <c r="BE630" s="193">
        <f>IF(N630="základní",J630,0)</f>
        <v>0</v>
      </c>
      <c r="BF630" s="193">
        <f>IF(N630="snížená",J630,0)</f>
        <v>0</v>
      </c>
      <c r="BG630" s="193">
        <f>IF(N630="zákl. přenesená",J630,0)</f>
        <v>0</v>
      </c>
      <c r="BH630" s="193">
        <f>IF(N630="sníž. přenesená",J630,0)</f>
        <v>0</v>
      </c>
      <c r="BI630" s="193">
        <f>IF(N630="nulová",J630,0)</f>
        <v>0</v>
      </c>
      <c r="BJ630" s="20" t="s">
        <v>86</v>
      </c>
      <c r="BK630" s="193">
        <f>ROUND(I630*H630,2)</f>
        <v>0</v>
      </c>
      <c r="BL630" s="20" t="s">
        <v>262</v>
      </c>
      <c r="BM630" s="192" t="s">
        <v>891</v>
      </c>
    </row>
    <row r="631" spans="1:65" s="2" customFormat="1" ht="24" customHeight="1">
      <c r="A631" s="37"/>
      <c r="B631" s="38"/>
      <c r="C631" s="181" t="s">
        <v>892</v>
      </c>
      <c r="D631" s="181" t="s">
        <v>139</v>
      </c>
      <c r="E631" s="182" t="s">
        <v>893</v>
      </c>
      <c r="F631" s="183" t="s">
        <v>894</v>
      </c>
      <c r="G631" s="184" t="s">
        <v>795</v>
      </c>
      <c r="H631" s="185">
        <v>1</v>
      </c>
      <c r="I631" s="186"/>
      <c r="J631" s="187">
        <f>ROUND(I631*H631,2)</f>
        <v>0</v>
      </c>
      <c r="K631" s="183" t="s">
        <v>21</v>
      </c>
      <c r="L631" s="42"/>
      <c r="M631" s="188" t="s">
        <v>21</v>
      </c>
      <c r="N631" s="189" t="s">
        <v>45</v>
      </c>
      <c r="O631" s="67"/>
      <c r="P631" s="190">
        <f>O631*H631</f>
        <v>0</v>
      </c>
      <c r="Q631" s="190">
        <v>0</v>
      </c>
      <c r="R631" s="190">
        <f>Q631*H631</f>
        <v>0</v>
      </c>
      <c r="S631" s="190">
        <v>0</v>
      </c>
      <c r="T631" s="191">
        <f>S631*H631</f>
        <v>0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R631" s="192" t="s">
        <v>262</v>
      </c>
      <c r="AT631" s="192" t="s">
        <v>139</v>
      </c>
      <c r="AU631" s="192" t="s">
        <v>86</v>
      </c>
      <c r="AY631" s="20" t="s">
        <v>136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20" t="s">
        <v>86</v>
      </c>
      <c r="BK631" s="193">
        <f>ROUND(I631*H631,2)</f>
        <v>0</v>
      </c>
      <c r="BL631" s="20" t="s">
        <v>262</v>
      </c>
      <c r="BM631" s="192" t="s">
        <v>895</v>
      </c>
    </row>
    <row r="632" spans="1:65" s="2" customFormat="1" ht="24" customHeight="1">
      <c r="A632" s="37"/>
      <c r="B632" s="38"/>
      <c r="C632" s="181" t="s">
        <v>896</v>
      </c>
      <c r="D632" s="181" t="s">
        <v>139</v>
      </c>
      <c r="E632" s="182" t="s">
        <v>897</v>
      </c>
      <c r="F632" s="183" t="s">
        <v>898</v>
      </c>
      <c r="G632" s="184" t="s">
        <v>321</v>
      </c>
      <c r="H632" s="185">
        <v>23.718</v>
      </c>
      <c r="I632" s="186"/>
      <c r="J632" s="187">
        <f>ROUND(I632*H632,2)</f>
        <v>0</v>
      </c>
      <c r="K632" s="183" t="s">
        <v>143</v>
      </c>
      <c r="L632" s="42"/>
      <c r="M632" s="188" t="s">
        <v>21</v>
      </c>
      <c r="N632" s="189" t="s">
        <v>45</v>
      </c>
      <c r="O632" s="67"/>
      <c r="P632" s="190">
        <f>O632*H632</f>
        <v>0</v>
      </c>
      <c r="Q632" s="190">
        <v>0</v>
      </c>
      <c r="R632" s="190">
        <f>Q632*H632</f>
        <v>0</v>
      </c>
      <c r="S632" s="190">
        <v>0</v>
      </c>
      <c r="T632" s="191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192" t="s">
        <v>262</v>
      </c>
      <c r="AT632" s="192" t="s">
        <v>139</v>
      </c>
      <c r="AU632" s="192" t="s">
        <v>86</v>
      </c>
      <c r="AY632" s="20" t="s">
        <v>136</v>
      </c>
      <c r="BE632" s="193">
        <f>IF(N632="základní",J632,0)</f>
        <v>0</v>
      </c>
      <c r="BF632" s="193">
        <f>IF(N632="snížená",J632,0)</f>
        <v>0</v>
      </c>
      <c r="BG632" s="193">
        <f>IF(N632="zákl. přenesená",J632,0)</f>
        <v>0</v>
      </c>
      <c r="BH632" s="193">
        <f>IF(N632="sníž. přenesená",J632,0)</f>
        <v>0</v>
      </c>
      <c r="BI632" s="193">
        <f>IF(N632="nulová",J632,0)</f>
        <v>0</v>
      </c>
      <c r="BJ632" s="20" t="s">
        <v>86</v>
      </c>
      <c r="BK632" s="193">
        <f>ROUND(I632*H632,2)</f>
        <v>0</v>
      </c>
      <c r="BL632" s="20" t="s">
        <v>262</v>
      </c>
      <c r="BM632" s="192" t="s">
        <v>899</v>
      </c>
    </row>
    <row r="633" spans="1:47" s="2" customFormat="1" ht="11.25">
      <c r="A633" s="37"/>
      <c r="B633" s="38"/>
      <c r="C633" s="39"/>
      <c r="D633" s="194" t="s">
        <v>146</v>
      </c>
      <c r="E633" s="39"/>
      <c r="F633" s="195" t="s">
        <v>900</v>
      </c>
      <c r="G633" s="39"/>
      <c r="H633" s="39"/>
      <c r="I633" s="196"/>
      <c r="J633" s="39"/>
      <c r="K633" s="39"/>
      <c r="L633" s="42"/>
      <c r="M633" s="197"/>
      <c r="N633" s="198"/>
      <c r="O633" s="67"/>
      <c r="P633" s="67"/>
      <c r="Q633" s="67"/>
      <c r="R633" s="67"/>
      <c r="S633" s="67"/>
      <c r="T633" s="68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20" t="s">
        <v>146</v>
      </c>
      <c r="AU633" s="20" t="s">
        <v>86</v>
      </c>
    </row>
    <row r="634" spans="1:65" s="2" customFormat="1" ht="24" customHeight="1">
      <c r="A634" s="37"/>
      <c r="B634" s="38"/>
      <c r="C634" s="181" t="s">
        <v>901</v>
      </c>
      <c r="D634" s="181" t="s">
        <v>139</v>
      </c>
      <c r="E634" s="182" t="s">
        <v>902</v>
      </c>
      <c r="F634" s="183" t="s">
        <v>903</v>
      </c>
      <c r="G634" s="184" t="s">
        <v>321</v>
      </c>
      <c r="H634" s="185">
        <v>23.718</v>
      </c>
      <c r="I634" s="186"/>
      <c r="J634" s="187">
        <f>ROUND(I634*H634,2)</f>
        <v>0</v>
      </c>
      <c r="K634" s="183" t="s">
        <v>143</v>
      </c>
      <c r="L634" s="42"/>
      <c r="M634" s="188" t="s">
        <v>21</v>
      </c>
      <c r="N634" s="189" t="s">
        <v>45</v>
      </c>
      <c r="O634" s="67"/>
      <c r="P634" s="190">
        <f>O634*H634</f>
        <v>0</v>
      </c>
      <c r="Q634" s="190">
        <v>0</v>
      </c>
      <c r="R634" s="190">
        <f>Q634*H634</f>
        <v>0</v>
      </c>
      <c r="S634" s="190">
        <v>0</v>
      </c>
      <c r="T634" s="191">
        <f>S634*H634</f>
        <v>0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192" t="s">
        <v>262</v>
      </c>
      <c r="AT634" s="192" t="s">
        <v>139</v>
      </c>
      <c r="AU634" s="192" t="s">
        <v>86</v>
      </c>
      <c r="AY634" s="20" t="s">
        <v>136</v>
      </c>
      <c r="BE634" s="193">
        <f>IF(N634="základní",J634,0)</f>
        <v>0</v>
      </c>
      <c r="BF634" s="193">
        <f>IF(N634="snížená",J634,0)</f>
        <v>0</v>
      </c>
      <c r="BG634" s="193">
        <f>IF(N634="zákl. přenesená",J634,0)</f>
        <v>0</v>
      </c>
      <c r="BH634" s="193">
        <f>IF(N634="sníž. přenesená",J634,0)</f>
        <v>0</v>
      </c>
      <c r="BI634" s="193">
        <f>IF(N634="nulová",J634,0)</f>
        <v>0</v>
      </c>
      <c r="BJ634" s="20" t="s">
        <v>86</v>
      </c>
      <c r="BK634" s="193">
        <f>ROUND(I634*H634,2)</f>
        <v>0</v>
      </c>
      <c r="BL634" s="20" t="s">
        <v>262</v>
      </c>
      <c r="BM634" s="192" t="s">
        <v>904</v>
      </c>
    </row>
    <row r="635" spans="1:47" s="2" customFormat="1" ht="11.25">
      <c r="A635" s="37"/>
      <c r="B635" s="38"/>
      <c r="C635" s="39"/>
      <c r="D635" s="194" t="s">
        <v>146</v>
      </c>
      <c r="E635" s="39"/>
      <c r="F635" s="195" t="s">
        <v>905</v>
      </c>
      <c r="G635" s="39"/>
      <c r="H635" s="39"/>
      <c r="I635" s="196"/>
      <c r="J635" s="39"/>
      <c r="K635" s="39"/>
      <c r="L635" s="42"/>
      <c r="M635" s="197"/>
      <c r="N635" s="198"/>
      <c r="O635" s="67"/>
      <c r="P635" s="67"/>
      <c r="Q635" s="67"/>
      <c r="R635" s="67"/>
      <c r="S635" s="67"/>
      <c r="T635" s="68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T635" s="20" t="s">
        <v>146</v>
      </c>
      <c r="AU635" s="20" t="s">
        <v>86</v>
      </c>
    </row>
    <row r="636" spans="2:63" s="12" customFormat="1" ht="22.5" customHeight="1">
      <c r="B636" s="165"/>
      <c r="C636" s="166"/>
      <c r="D636" s="167" t="s">
        <v>72</v>
      </c>
      <c r="E636" s="179" t="s">
        <v>906</v>
      </c>
      <c r="F636" s="179" t="s">
        <v>907</v>
      </c>
      <c r="G636" s="166"/>
      <c r="H636" s="166"/>
      <c r="I636" s="169"/>
      <c r="J636" s="180">
        <f>BK636</f>
        <v>0</v>
      </c>
      <c r="K636" s="166"/>
      <c r="L636" s="171"/>
      <c r="M636" s="172"/>
      <c r="N636" s="173"/>
      <c r="O636" s="173"/>
      <c r="P636" s="174">
        <f>SUM(P637:P745)</f>
        <v>0</v>
      </c>
      <c r="Q636" s="173"/>
      <c r="R636" s="174">
        <f>SUM(R637:R745)</f>
        <v>0.6385691000000001</v>
      </c>
      <c r="S636" s="173"/>
      <c r="T636" s="175">
        <f>SUM(T637:T745)</f>
        <v>0.40884000000000004</v>
      </c>
      <c r="AR636" s="176" t="s">
        <v>86</v>
      </c>
      <c r="AT636" s="177" t="s">
        <v>72</v>
      </c>
      <c r="AU636" s="177" t="s">
        <v>80</v>
      </c>
      <c r="AY636" s="176" t="s">
        <v>136</v>
      </c>
      <c r="BK636" s="178">
        <f>SUM(BK637:BK745)</f>
        <v>0</v>
      </c>
    </row>
    <row r="637" spans="1:65" s="2" customFormat="1" ht="16.5" customHeight="1">
      <c r="A637" s="37"/>
      <c r="B637" s="38"/>
      <c r="C637" s="181" t="s">
        <v>908</v>
      </c>
      <c r="D637" s="181" t="s">
        <v>139</v>
      </c>
      <c r="E637" s="182" t="s">
        <v>909</v>
      </c>
      <c r="F637" s="183" t="s">
        <v>910</v>
      </c>
      <c r="G637" s="184" t="s">
        <v>651</v>
      </c>
      <c r="H637" s="185">
        <v>10</v>
      </c>
      <c r="I637" s="186"/>
      <c r="J637" s="187">
        <f>ROUND(I637*H637,2)</f>
        <v>0</v>
      </c>
      <c r="K637" s="183" t="s">
        <v>143</v>
      </c>
      <c r="L637" s="42"/>
      <c r="M637" s="188" t="s">
        <v>21</v>
      </c>
      <c r="N637" s="189" t="s">
        <v>45</v>
      </c>
      <c r="O637" s="67"/>
      <c r="P637" s="190">
        <f>O637*H637</f>
        <v>0</v>
      </c>
      <c r="Q637" s="190">
        <v>0</v>
      </c>
      <c r="R637" s="190">
        <f>Q637*H637</f>
        <v>0</v>
      </c>
      <c r="S637" s="190">
        <v>0.0125</v>
      </c>
      <c r="T637" s="191">
        <f>S637*H637</f>
        <v>0.125</v>
      </c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R637" s="192" t="s">
        <v>262</v>
      </c>
      <c r="AT637" s="192" t="s">
        <v>139</v>
      </c>
      <c r="AU637" s="192" t="s">
        <v>86</v>
      </c>
      <c r="AY637" s="20" t="s">
        <v>136</v>
      </c>
      <c r="BE637" s="193">
        <f>IF(N637="základní",J637,0)</f>
        <v>0</v>
      </c>
      <c r="BF637" s="193">
        <f>IF(N637="snížená",J637,0)</f>
        <v>0</v>
      </c>
      <c r="BG637" s="193">
        <f>IF(N637="zákl. přenesená",J637,0)</f>
        <v>0</v>
      </c>
      <c r="BH637" s="193">
        <f>IF(N637="sníž. přenesená",J637,0)</f>
        <v>0</v>
      </c>
      <c r="BI637" s="193">
        <f>IF(N637="nulová",J637,0)</f>
        <v>0</v>
      </c>
      <c r="BJ637" s="20" t="s">
        <v>86</v>
      </c>
      <c r="BK637" s="193">
        <f>ROUND(I637*H637,2)</f>
        <v>0</v>
      </c>
      <c r="BL637" s="20" t="s">
        <v>262</v>
      </c>
      <c r="BM637" s="192" t="s">
        <v>911</v>
      </c>
    </row>
    <row r="638" spans="1:47" s="2" customFormat="1" ht="11.25">
      <c r="A638" s="37"/>
      <c r="B638" s="38"/>
      <c r="C638" s="39"/>
      <c r="D638" s="194" t="s">
        <v>146</v>
      </c>
      <c r="E638" s="39"/>
      <c r="F638" s="195" t="s">
        <v>912</v>
      </c>
      <c r="G638" s="39"/>
      <c r="H638" s="39"/>
      <c r="I638" s="196"/>
      <c r="J638" s="39"/>
      <c r="K638" s="39"/>
      <c r="L638" s="42"/>
      <c r="M638" s="197"/>
      <c r="N638" s="198"/>
      <c r="O638" s="67"/>
      <c r="P638" s="67"/>
      <c r="Q638" s="67"/>
      <c r="R638" s="67"/>
      <c r="S638" s="67"/>
      <c r="T638" s="68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T638" s="20" t="s">
        <v>146</v>
      </c>
      <c r="AU638" s="20" t="s">
        <v>86</v>
      </c>
    </row>
    <row r="639" spans="2:51" s="13" customFormat="1" ht="11.25">
      <c r="B639" s="199"/>
      <c r="C639" s="200"/>
      <c r="D639" s="201" t="s">
        <v>148</v>
      </c>
      <c r="E639" s="202" t="s">
        <v>21</v>
      </c>
      <c r="F639" s="203" t="s">
        <v>913</v>
      </c>
      <c r="G639" s="200"/>
      <c r="H639" s="202" t="s">
        <v>21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148</v>
      </c>
      <c r="AU639" s="209" t="s">
        <v>86</v>
      </c>
      <c r="AV639" s="13" t="s">
        <v>80</v>
      </c>
      <c r="AW639" s="13" t="s">
        <v>34</v>
      </c>
      <c r="AX639" s="13" t="s">
        <v>73</v>
      </c>
      <c r="AY639" s="209" t="s">
        <v>136</v>
      </c>
    </row>
    <row r="640" spans="2:51" s="13" customFormat="1" ht="11.25">
      <c r="B640" s="199"/>
      <c r="C640" s="200"/>
      <c r="D640" s="201" t="s">
        <v>148</v>
      </c>
      <c r="E640" s="202" t="s">
        <v>21</v>
      </c>
      <c r="F640" s="203" t="s">
        <v>914</v>
      </c>
      <c r="G640" s="200"/>
      <c r="H640" s="202" t="s">
        <v>21</v>
      </c>
      <c r="I640" s="204"/>
      <c r="J640" s="200"/>
      <c r="K640" s="200"/>
      <c r="L640" s="205"/>
      <c r="M640" s="206"/>
      <c r="N640" s="207"/>
      <c r="O640" s="207"/>
      <c r="P640" s="207"/>
      <c r="Q640" s="207"/>
      <c r="R640" s="207"/>
      <c r="S640" s="207"/>
      <c r="T640" s="208"/>
      <c r="AT640" s="209" t="s">
        <v>148</v>
      </c>
      <c r="AU640" s="209" t="s">
        <v>86</v>
      </c>
      <c r="AV640" s="13" t="s">
        <v>80</v>
      </c>
      <c r="AW640" s="13" t="s">
        <v>34</v>
      </c>
      <c r="AX640" s="13" t="s">
        <v>73</v>
      </c>
      <c r="AY640" s="209" t="s">
        <v>136</v>
      </c>
    </row>
    <row r="641" spans="2:51" s="13" customFormat="1" ht="11.25">
      <c r="B641" s="199"/>
      <c r="C641" s="200"/>
      <c r="D641" s="201" t="s">
        <v>148</v>
      </c>
      <c r="E641" s="202" t="s">
        <v>21</v>
      </c>
      <c r="F641" s="203" t="s">
        <v>915</v>
      </c>
      <c r="G641" s="200"/>
      <c r="H641" s="202" t="s">
        <v>21</v>
      </c>
      <c r="I641" s="204"/>
      <c r="J641" s="200"/>
      <c r="K641" s="200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148</v>
      </c>
      <c r="AU641" s="209" t="s">
        <v>86</v>
      </c>
      <c r="AV641" s="13" t="s">
        <v>80</v>
      </c>
      <c r="AW641" s="13" t="s">
        <v>34</v>
      </c>
      <c r="AX641" s="13" t="s">
        <v>73</v>
      </c>
      <c r="AY641" s="209" t="s">
        <v>136</v>
      </c>
    </row>
    <row r="642" spans="2:51" s="13" customFormat="1" ht="11.25">
      <c r="B642" s="199"/>
      <c r="C642" s="200"/>
      <c r="D642" s="201" t="s">
        <v>148</v>
      </c>
      <c r="E642" s="202" t="s">
        <v>21</v>
      </c>
      <c r="F642" s="203" t="s">
        <v>276</v>
      </c>
      <c r="G642" s="200"/>
      <c r="H642" s="202" t="s">
        <v>21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148</v>
      </c>
      <c r="AU642" s="209" t="s">
        <v>86</v>
      </c>
      <c r="AV642" s="13" t="s">
        <v>80</v>
      </c>
      <c r="AW642" s="13" t="s">
        <v>34</v>
      </c>
      <c r="AX642" s="13" t="s">
        <v>73</v>
      </c>
      <c r="AY642" s="209" t="s">
        <v>136</v>
      </c>
    </row>
    <row r="643" spans="2:51" s="14" customFormat="1" ht="11.25">
      <c r="B643" s="210"/>
      <c r="C643" s="211"/>
      <c r="D643" s="201" t="s">
        <v>148</v>
      </c>
      <c r="E643" s="212" t="s">
        <v>21</v>
      </c>
      <c r="F643" s="213" t="s">
        <v>916</v>
      </c>
      <c r="G643" s="211"/>
      <c r="H643" s="214">
        <v>8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148</v>
      </c>
      <c r="AU643" s="220" t="s">
        <v>86</v>
      </c>
      <c r="AV643" s="14" t="s">
        <v>86</v>
      </c>
      <c r="AW643" s="14" t="s">
        <v>34</v>
      </c>
      <c r="AX643" s="14" t="s">
        <v>73</v>
      </c>
      <c r="AY643" s="220" t="s">
        <v>136</v>
      </c>
    </row>
    <row r="644" spans="2:51" s="13" customFormat="1" ht="11.25">
      <c r="B644" s="199"/>
      <c r="C644" s="200"/>
      <c r="D644" s="201" t="s">
        <v>148</v>
      </c>
      <c r="E644" s="202" t="s">
        <v>21</v>
      </c>
      <c r="F644" s="203" t="s">
        <v>917</v>
      </c>
      <c r="G644" s="200"/>
      <c r="H644" s="202" t="s">
        <v>21</v>
      </c>
      <c r="I644" s="204"/>
      <c r="J644" s="200"/>
      <c r="K644" s="200"/>
      <c r="L644" s="205"/>
      <c r="M644" s="206"/>
      <c r="N644" s="207"/>
      <c r="O644" s="207"/>
      <c r="P644" s="207"/>
      <c r="Q644" s="207"/>
      <c r="R644" s="207"/>
      <c r="S644" s="207"/>
      <c r="T644" s="208"/>
      <c r="AT644" s="209" t="s">
        <v>148</v>
      </c>
      <c r="AU644" s="209" t="s">
        <v>86</v>
      </c>
      <c r="AV644" s="13" t="s">
        <v>80</v>
      </c>
      <c r="AW644" s="13" t="s">
        <v>34</v>
      </c>
      <c r="AX644" s="13" t="s">
        <v>73</v>
      </c>
      <c r="AY644" s="209" t="s">
        <v>136</v>
      </c>
    </row>
    <row r="645" spans="2:51" s="13" customFormat="1" ht="11.25">
      <c r="B645" s="199"/>
      <c r="C645" s="200"/>
      <c r="D645" s="201" t="s">
        <v>148</v>
      </c>
      <c r="E645" s="202" t="s">
        <v>21</v>
      </c>
      <c r="F645" s="203" t="s">
        <v>278</v>
      </c>
      <c r="G645" s="200"/>
      <c r="H645" s="202" t="s">
        <v>21</v>
      </c>
      <c r="I645" s="204"/>
      <c r="J645" s="200"/>
      <c r="K645" s="200"/>
      <c r="L645" s="205"/>
      <c r="M645" s="206"/>
      <c r="N645" s="207"/>
      <c r="O645" s="207"/>
      <c r="P645" s="207"/>
      <c r="Q645" s="207"/>
      <c r="R645" s="207"/>
      <c r="S645" s="207"/>
      <c r="T645" s="208"/>
      <c r="AT645" s="209" t="s">
        <v>148</v>
      </c>
      <c r="AU645" s="209" t="s">
        <v>86</v>
      </c>
      <c r="AV645" s="13" t="s">
        <v>80</v>
      </c>
      <c r="AW645" s="13" t="s">
        <v>34</v>
      </c>
      <c r="AX645" s="13" t="s">
        <v>73</v>
      </c>
      <c r="AY645" s="209" t="s">
        <v>136</v>
      </c>
    </row>
    <row r="646" spans="2:51" s="14" customFormat="1" ht="11.25">
      <c r="B646" s="210"/>
      <c r="C646" s="211"/>
      <c r="D646" s="201" t="s">
        <v>148</v>
      </c>
      <c r="E646" s="212" t="s">
        <v>21</v>
      </c>
      <c r="F646" s="213" t="s">
        <v>918</v>
      </c>
      <c r="G646" s="211"/>
      <c r="H646" s="214">
        <v>2</v>
      </c>
      <c r="I646" s="215"/>
      <c r="J646" s="211"/>
      <c r="K646" s="211"/>
      <c r="L646" s="216"/>
      <c r="M646" s="217"/>
      <c r="N646" s="218"/>
      <c r="O646" s="218"/>
      <c r="P646" s="218"/>
      <c r="Q646" s="218"/>
      <c r="R646" s="218"/>
      <c r="S646" s="218"/>
      <c r="T646" s="219"/>
      <c r="AT646" s="220" t="s">
        <v>148</v>
      </c>
      <c r="AU646" s="220" t="s">
        <v>86</v>
      </c>
      <c r="AV646" s="14" t="s">
        <v>86</v>
      </c>
      <c r="AW646" s="14" t="s">
        <v>34</v>
      </c>
      <c r="AX646" s="14" t="s">
        <v>73</v>
      </c>
      <c r="AY646" s="220" t="s">
        <v>136</v>
      </c>
    </row>
    <row r="647" spans="2:51" s="15" customFormat="1" ht="11.25">
      <c r="B647" s="221"/>
      <c r="C647" s="222"/>
      <c r="D647" s="201" t="s">
        <v>148</v>
      </c>
      <c r="E647" s="223" t="s">
        <v>21</v>
      </c>
      <c r="F647" s="224" t="s">
        <v>171</v>
      </c>
      <c r="G647" s="222"/>
      <c r="H647" s="225">
        <v>10</v>
      </c>
      <c r="I647" s="226"/>
      <c r="J647" s="222"/>
      <c r="K647" s="222"/>
      <c r="L647" s="227"/>
      <c r="M647" s="228"/>
      <c r="N647" s="229"/>
      <c r="O647" s="229"/>
      <c r="P647" s="229"/>
      <c r="Q647" s="229"/>
      <c r="R647" s="229"/>
      <c r="S647" s="229"/>
      <c r="T647" s="230"/>
      <c r="AT647" s="231" t="s">
        <v>148</v>
      </c>
      <c r="AU647" s="231" t="s">
        <v>86</v>
      </c>
      <c r="AV647" s="15" t="s">
        <v>144</v>
      </c>
      <c r="AW647" s="15" t="s">
        <v>34</v>
      </c>
      <c r="AX647" s="15" t="s">
        <v>80</v>
      </c>
      <c r="AY647" s="231" t="s">
        <v>136</v>
      </c>
    </row>
    <row r="648" spans="1:65" s="2" customFormat="1" ht="16.5" customHeight="1">
      <c r="A648" s="37"/>
      <c r="B648" s="38"/>
      <c r="C648" s="181" t="s">
        <v>919</v>
      </c>
      <c r="D648" s="181" t="s">
        <v>139</v>
      </c>
      <c r="E648" s="182" t="s">
        <v>920</v>
      </c>
      <c r="F648" s="183" t="s">
        <v>921</v>
      </c>
      <c r="G648" s="184" t="s">
        <v>651</v>
      </c>
      <c r="H648" s="185">
        <v>6</v>
      </c>
      <c r="I648" s="186"/>
      <c r="J648" s="187">
        <f>ROUND(I648*H648,2)</f>
        <v>0</v>
      </c>
      <c r="K648" s="183" t="s">
        <v>143</v>
      </c>
      <c r="L648" s="42"/>
      <c r="M648" s="188" t="s">
        <v>21</v>
      </c>
      <c r="N648" s="189" t="s">
        <v>45</v>
      </c>
      <c r="O648" s="67"/>
      <c r="P648" s="190">
        <f>O648*H648</f>
        <v>0</v>
      </c>
      <c r="Q648" s="190">
        <v>0</v>
      </c>
      <c r="R648" s="190">
        <f>Q648*H648</f>
        <v>0</v>
      </c>
      <c r="S648" s="190">
        <v>0.017</v>
      </c>
      <c r="T648" s="191">
        <f>S648*H648</f>
        <v>0.10200000000000001</v>
      </c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R648" s="192" t="s">
        <v>262</v>
      </c>
      <c r="AT648" s="192" t="s">
        <v>139</v>
      </c>
      <c r="AU648" s="192" t="s">
        <v>86</v>
      </c>
      <c r="AY648" s="20" t="s">
        <v>136</v>
      </c>
      <c r="BE648" s="193">
        <f>IF(N648="základní",J648,0)</f>
        <v>0</v>
      </c>
      <c r="BF648" s="193">
        <f>IF(N648="snížená",J648,0)</f>
        <v>0</v>
      </c>
      <c r="BG648" s="193">
        <f>IF(N648="zákl. přenesená",J648,0)</f>
        <v>0</v>
      </c>
      <c r="BH648" s="193">
        <f>IF(N648="sníž. přenesená",J648,0)</f>
        <v>0</v>
      </c>
      <c r="BI648" s="193">
        <f>IF(N648="nulová",J648,0)</f>
        <v>0</v>
      </c>
      <c r="BJ648" s="20" t="s">
        <v>86</v>
      </c>
      <c r="BK648" s="193">
        <f>ROUND(I648*H648,2)</f>
        <v>0</v>
      </c>
      <c r="BL648" s="20" t="s">
        <v>262</v>
      </c>
      <c r="BM648" s="192" t="s">
        <v>922</v>
      </c>
    </row>
    <row r="649" spans="1:47" s="2" customFormat="1" ht="11.25">
      <c r="A649" s="37"/>
      <c r="B649" s="38"/>
      <c r="C649" s="39"/>
      <c r="D649" s="194" t="s">
        <v>146</v>
      </c>
      <c r="E649" s="39"/>
      <c r="F649" s="195" t="s">
        <v>923</v>
      </c>
      <c r="G649" s="39"/>
      <c r="H649" s="39"/>
      <c r="I649" s="196"/>
      <c r="J649" s="39"/>
      <c r="K649" s="39"/>
      <c r="L649" s="42"/>
      <c r="M649" s="197"/>
      <c r="N649" s="198"/>
      <c r="O649" s="67"/>
      <c r="P649" s="67"/>
      <c r="Q649" s="67"/>
      <c r="R649" s="67"/>
      <c r="S649" s="67"/>
      <c r="T649" s="68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T649" s="20" t="s">
        <v>146</v>
      </c>
      <c r="AU649" s="20" t="s">
        <v>86</v>
      </c>
    </row>
    <row r="650" spans="2:51" s="13" customFormat="1" ht="11.25">
      <c r="B650" s="199"/>
      <c r="C650" s="200"/>
      <c r="D650" s="201" t="s">
        <v>148</v>
      </c>
      <c r="E650" s="202" t="s">
        <v>21</v>
      </c>
      <c r="F650" s="203" t="s">
        <v>913</v>
      </c>
      <c r="G650" s="200"/>
      <c r="H650" s="202" t="s">
        <v>21</v>
      </c>
      <c r="I650" s="204"/>
      <c r="J650" s="200"/>
      <c r="K650" s="200"/>
      <c r="L650" s="205"/>
      <c r="M650" s="206"/>
      <c r="N650" s="207"/>
      <c r="O650" s="207"/>
      <c r="P650" s="207"/>
      <c r="Q650" s="207"/>
      <c r="R650" s="207"/>
      <c r="S650" s="207"/>
      <c r="T650" s="208"/>
      <c r="AT650" s="209" t="s">
        <v>148</v>
      </c>
      <c r="AU650" s="209" t="s">
        <v>86</v>
      </c>
      <c r="AV650" s="13" t="s">
        <v>80</v>
      </c>
      <c r="AW650" s="13" t="s">
        <v>34</v>
      </c>
      <c r="AX650" s="13" t="s">
        <v>73</v>
      </c>
      <c r="AY650" s="209" t="s">
        <v>136</v>
      </c>
    </row>
    <row r="651" spans="2:51" s="13" customFormat="1" ht="11.25">
      <c r="B651" s="199"/>
      <c r="C651" s="200"/>
      <c r="D651" s="201" t="s">
        <v>148</v>
      </c>
      <c r="E651" s="202" t="s">
        <v>21</v>
      </c>
      <c r="F651" s="203" t="s">
        <v>914</v>
      </c>
      <c r="G651" s="200"/>
      <c r="H651" s="202" t="s">
        <v>21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148</v>
      </c>
      <c r="AU651" s="209" t="s">
        <v>86</v>
      </c>
      <c r="AV651" s="13" t="s">
        <v>80</v>
      </c>
      <c r="AW651" s="13" t="s">
        <v>34</v>
      </c>
      <c r="AX651" s="13" t="s">
        <v>73</v>
      </c>
      <c r="AY651" s="209" t="s">
        <v>136</v>
      </c>
    </row>
    <row r="652" spans="2:51" s="13" customFormat="1" ht="11.25">
      <c r="B652" s="199"/>
      <c r="C652" s="200"/>
      <c r="D652" s="201" t="s">
        <v>148</v>
      </c>
      <c r="E652" s="202" t="s">
        <v>21</v>
      </c>
      <c r="F652" s="203" t="s">
        <v>915</v>
      </c>
      <c r="G652" s="200"/>
      <c r="H652" s="202" t="s">
        <v>21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148</v>
      </c>
      <c r="AU652" s="209" t="s">
        <v>86</v>
      </c>
      <c r="AV652" s="13" t="s">
        <v>80</v>
      </c>
      <c r="AW652" s="13" t="s">
        <v>34</v>
      </c>
      <c r="AX652" s="13" t="s">
        <v>73</v>
      </c>
      <c r="AY652" s="209" t="s">
        <v>136</v>
      </c>
    </row>
    <row r="653" spans="2:51" s="13" customFormat="1" ht="11.25">
      <c r="B653" s="199"/>
      <c r="C653" s="200"/>
      <c r="D653" s="201" t="s">
        <v>148</v>
      </c>
      <c r="E653" s="202" t="s">
        <v>21</v>
      </c>
      <c r="F653" s="203" t="s">
        <v>285</v>
      </c>
      <c r="G653" s="200"/>
      <c r="H653" s="202" t="s">
        <v>21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148</v>
      </c>
      <c r="AU653" s="209" t="s">
        <v>86</v>
      </c>
      <c r="AV653" s="13" t="s">
        <v>80</v>
      </c>
      <c r="AW653" s="13" t="s">
        <v>34</v>
      </c>
      <c r="AX653" s="13" t="s">
        <v>73</v>
      </c>
      <c r="AY653" s="209" t="s">
        <v>136</v>
      </c>
    </row>
    <row r="654" spans="2:51" s="14" customFormat="1" ht="11.25">
      <c r="B654" s="210"/>
      <c r="C654" s="211"/>
      <c r="D654" s="201" t="s">
        <v>148</v>
      </c>
      <c r="E654" s="212" t="s">
        <v>21</v>
      </c>
      <c r="F654" s="213" t="s">
        <v>924</v>
      </c>
      <c r="G654" s="211"/>
      <c r="H654" s="214">
        <v>6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148</v>
      </c>
      <c r="AU654" s="220" t="s">
        <v>86</v>
      </c>
      <c r="AV654" s="14" t="s">
        <v>86</v>
      </c>
      <c r="AW654" s="14" t="s">
        <v>34</v>
      </c>
      <c r="AX654" s="14" t="s">
        <v>73</v>
      </c>
      <c r="AY654" s="220" t="s">
        <v>136</v>
      </c>
    </row>
    <row r="655" spans="2:51" s="15" customFormat="1" ht="11.25">
      <c r="B655" s="221"/>
      <c r="C655" s="222"/>
      <c r="D655" s="201" t="s">
        <v>148</v>
      </c>
      <c r="E655" s="223" t="s">
        <v>21</v>
      </c>
      <c r="F655" s="224" t="s">
        <v>171</v>
      </c>
      <c r="G655" s="222"/>
      <c r="H655" s="225">
        <v>6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148</v>
      </c>
      <c r="AU655" s="231" t="s">
        <v>86</v>
      </c>
      <c r="AV655" s="15" t="s">
        <v>144</v>
      </c>
      <c r="AW655" s="15" t="s">
        <v>34</v>
      </c>
      <c r="AX655" s="15" t="s">
        <v>80</v>
      </c>
      <c r="AY655" s="231" t="s">
        <v>136</v>
      </c>
    </row>
    <row r="656" spans="1:65" s="2" customFormat="1" ht="16.5" customHeight="1">
      <c r="A656" s="37"/>
      <c r="B656" s="38"/>
      <c r="C656" s="181" t="s">
        <v>925</v>
      </c>
      <c r="D656" s="181" t="s">
        <v>139</v>
      </c>
      <c r="E656" s="182" t="s">
        <v>926</v>
      </c>
      <c r="F656" s="183" t="s">
        <v>927</v>
      </c>
      <c r="G656" s="184" t="s">
        <v>651</v>
      </c>
      <c r="H656" s="185">
        <v>5</v>
      </c>
      <c r="I656" s="186"/>
      <c r="J656" s="187">
        <f>ROUND(I656*H656,2)</f>
        <v>0</v>
      </c>
      <c r="K656" s="183" t="s">
        <v>143</v>
      </c>
      <c r="L656" s="42"/>
      <c r="M656" s="188" t="s">
        <v>21</v>
      </c>
      <c r="N656" s="189" t="s">
        <v>45</v>
      </c>
      <c r="O656" s="67"/>
      <c r="P656" s="190">
        <f>O656*H656</f>
        <v>0</v>
      </c>
      <c r="Q656" s="190">
        <v>0</v>
      </c>
      <c r="R656" s="190">
        <f>Q656*H656</f>
        <v>0</v>
      </c>
      <c r="S656" s="190">
        <v>0.003</v>
      </c>
      <c r="T656" s="191">
        <f>S656*H656</f>
        <v>0.015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192" t="s">
        <v>262</v>
      </c>
      <c r="AT656" s="192" t="s">
        <v>139</v>
      </c>
      <c r="AU656" s="192" t="s">
        <v>86</v>
      </c>
      <c r="AY656" s="20" t="s">
        <v>136</v>
      </c>
      <c r="BE656" s="193">
        <f>IF(N656="základní",J656,0)</f>
        <v>0</v>
      </c>
      <c r="BF656" s="193">
        <f>IF(N656="snížená",J656,0)</f>
        <v>0</v>
      </c>
      <c r="BG656" s="193">
        <f>IF(N656="zákl. přenesená",J656,0)</f>
        <v>0</v>
      </c>
      <c r="BH656" s="193">
        <f>IF(N656="sníž. přenesená",J656,0)</f>
        <v>0</v>
      </c>
      <c r="BI656" s="193">
        <f>IF(N656="nulová",J656,0)</f>
        <v>0</v>
      </c>
      <c r="BJ656" s="20" t="s">
        <v>86</v>
      </c>
      <c r="BK656" s="193">
        <f>ROUND(I656*H656,2)</f>
        <v>0</v>
      </c>
      <c r="BL656" s="20" t="s">
        <v>262</v>
      </c>
      <c r="BM656" s="192" t="s">
        <v>928</v>
      </c>
    </row>
    <row r="657" spans="1:47" s="2" customFormat="1" ht="11.25">
      <c r="A657" s="37"/>
      <c r="B657" s="38"/>
      <c r="C657" s="39"/>
      <c r="D657" s="194" t="s">
        <v>146</v>
      </c>
      <c r="E657" s="39"/>
      <c r="F657" s="195" t="s">
        <v>929</v>
      </c>
      <c r="G657" s="39"/>
      <c r="H657" s="39"/>
      <c r="I657" s="196"/>
      <c r="J657" s="39"/>
      <c r="K657" s="39"/>
      <c r="L657" s="42"/>
      <c r="M657" s="197"/>
      <c r="N657" s="198"/>
      <c r="O657" s="67"/>
      <c r="P657" s="67"/>
      <c r="Q657" s="67"/>
      <c r="R657" s="67"/>
      <c r="S657" s="67"/>
      <c r="T657" s="68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20" t="s">
        <v>146</v>
      </c>
      <c r="AU657" s="20" t="s">
        <v>86</v>
      </c>
    </row>
    <row r="658" spans="2:51" s="13" customFormat="1" ht="11.25">
      <c r="B658" s="199"/>
      <c r="C658" s="200"/>
      <c r="D658" s="201" t="s">
        <v>148</v>
      </c>
      <c r="E658" s="202" t="s">
        <v>21</v>
      </c>
      <c r="F658" s="203" t="s">
        <v>930</v>
      </c>
      <c r="G658" s="200"/>
      <c r="H658" s="202" t="s">
        <v>21</v>
      </c>
      <c r="I658" s="204"/>
      <c r="J658" s="200"/>
      <c r="K658" s="200"/>
      <c r="L658" s="205"/>
      <c r="M658" s="206"/>
      <c r="N658" s="207"/>
      <c r="O658" s="207"/>
      <c r="P658" s="207"/>
      <c r="Q658" s="207"/>
      <c r="R658" s="207"/>
      <c r="S658" s="207"/>
      <c r="T658" s="208"/>
      <c r="AT658" s="209" t="s">
        <v>148</v>
      </c>
      <c r="AU658" s="209" t="s">
        <v>86</v>
      </c>
      <c r="AV658" s="13" t="s">
        <v>80</v>
      </c>
      <c r="AW658" s="13" t="s">
        <v>34</v>
      </c>
      <c r="AX658" s="13" t="s">
        <v>73</v>
      </c>
      <c r="AY658" s="209" t="s">
        <v>136</v>
      </c>
    </row>
    <row r="659" spans="2:51" s="14" customFormat="1" ht="11.25">
      <c r="B659" s="210"/>
      <c r="C659" s="211"/>
      <c r="D659" s="201" t="s">
        <v>148</v>
      </c>
      <c r="E659" s="212" t="s">
        <v>21</v>
      </c>
      <c r="F659" s="213" t="s">
        <v>931</v>
      </c>
      <c r="G659" s="211"/>
      <c r="H659" s="214">
        <v>5</v>
      </c>
      <c r="I659" s="215"/>
      <c r="J659" s="211"/>
      <c r="K659" s="211"/>
      <c r="L659" s="216"/>
      <c r="M659" s="217"/>
      <c r="N659" s="218"/>
      <c r="O659" s="218"/>
      <c r="P659" s="218"/>
      <c r="Q659" s="218"/>
      <c r="R659" s="218"/>
      <c r="S659" s="218"/>
      <c r="T659" s="219"/>
      <c r="AT659" s="220" t="s">
        <v>148</v>
      </c>
      <c r="AU659" s="220" t="s">
        <v>86</v>
      </c>
      <c r="AV659" s="14" t="s">
        <v>86</v>
      </c>
      <c r="AW659" s="14" t="s">
        <v>34</v>
      </c>
      <c r="AX659" s="14" t="s">
        <v>73</v>
      </c>
      <c r="AY659" s="220" t="s">
        <v>136</v>
      </c>
    </row>
    <row r="660" spans="2:51" s="15" customFormat="1" ht="11.25">
      <c r="B660" s="221"/>
      <c r="C660" s="222"/>
      <c r="D660" s="201" t="s">
        <v>148</v>
      </c>
      <c r="E660" s="223" t="s">
        <v>21</v>
      </c>
      <c r="F660" s="224" t="s">
        <v>171</v>
      </c>
      <c r="G660" s="222"/>
      <c r="H660" s="225">
        <v>5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148</v>
      </c>
      <c r="AU660" s="231" t="s">
        <v>86</v>
      </c>
      <c r="AV660" s="15" t="s">
        <v>144</v>
      </c>
      <c r="AW660" s="15" t="s">
        <v>34</v>
      </c>
      <c r="AX660" s="15" t="s">
        <v>80</v>
      </c>
      <c r="AY660" s="231" t="s">
        <v>136</v>
      </c>
    </row>
    <row r="661" spans="1:65" s="2" customFormat="1" ht="21.75" customHeight="1">
      <c r="A661" s="37"/>
      <c r="B661" s="38"/>
      <c r="C661" s="181" t="s">
        <v>932</v>
      </c>
      <c r="D661" s="181" t="s">
        <v>139</v>
      </c>
      <c r="E661" s="182" t="s">
        <v>933</v>
      </c>
      <c r="F661" s="183" t="s">
        <v>934</v>
      </c>
      <c r="G661" s="184" t="s">
        <v>651</v>
      </c>
      <c r="H661" s="185">
        <v>3</v>
      </c>
      <c r="I661" s="186"/>
      <c r="J661" s="187">
        <f>ROUND(I661*H661,2)</f>
        <v>0</v>
      </c>
      <c r="K661" s="183" t="s">
        <v>143</v>
      </c>
      <c r="L661" s="42"/>
      <c r="M661" s="188" t="s">
        <v>21</v>
      </c>
      <c r="N661" s="189" t="s">
        <v>45</v>
      </c>
      <c r="O661" s="67"/>
      <c r="P661" s="190">
        <f>O661*H661</f>
        <v>0</v>
      </c>
      <c r="Q661" s="190">
        <v>0</v>
      </c>
      <c r="R661" s="190">
        <f>Q661*H661</f>
        <v>0</v>
      </c>
      <c r="S661" s="190">
        <v>0.005</v>
      </c>
      <c r="T661" s="191">
        <f>S661*H661</f>
        <v>0.015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192" t="s">
        <v>262</v>
      </c>
      <c r="AT661" s="192" t="s">
        <v>139</v>
      </c>
      <c r="AU661" s="192" t="s">
        <v>86</v>
      </c>
      <c r="AY661" s="20" t="s">
        <v>136</v>
      </c>
      <c r="BE661" s="193">
        <f>IF(N661="základní",J661,0)</f>
        <v>0</v>
      </c>
      <c r="BF661" s="193">
        <f>IF(N661="snížená",J661,0)</f>
        <v>0</v>
      </c>
      <c r="BG661" s="193">
        <f>IF(N661="zákl. přenesená",J661,0)</f>
        <v>0</v>
      </c>
      <c r="BH661" s="193">
        <f>IF(N661="sníž. přenesená",J661,0)</f>
        <v>0</v>
      </c>
      <c r="BI661" s="193">
        <f>IF(N661="nulová",J661,0)</f>
        <v>0</v>
      </c>
      <c r="BJ661" s="20" t="s">
        <v>86</v>
      </c>
      <c r="BK661" s="193">
        <f>ROUND(I661*H661,2)</f>
        <v>0</v>
      </c>
      <c r="BL661" s="20" t="s">
        <v>262</v>
      </c>
      <c r="BM661" s="192" t="s">
        <v>935</v>
      </c>
    </row>
    <row r="662" spans="1:47" s="2" customFormat="1" ht="11.25">
      <c r="A662" s="37"/>
      <c r="B662" s="38"/>
      <c r="C662" s="39"/>
      <c r="D662" s="194" t="s">
        <v>146</v>
      </c>
      <c r="E662" s="39"/>
      <c r="F662" s="195" t="s">
        <v>936</v>
      </c>
      <c r="G662" s="39"/>
      <c r="H662" s="39"/>
      <c r="I662" s="196"/>
      <c r="J662" s="39"/>
      <c r="K662" s="39"/>
      <c r="L662" s="42"/>
      <c r="M662" s="197"/>
      <c r="N662" s="198"/>
      <c r="O662" s="67"/>
      <c r="P662" s="67"/>
      <c r="Q662" s="67"/>
      <c r="R662" s="67"/>
      <c r="S662" s="67"/>
      <c r="T662" s="68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T662" s="20" t="s">
        <v>146</v>
      </c>
      <c r="AU662" s="20" t="s">
        <v>86</v>
      </c>
    </row>
    <row r="663" spans="2:51" s="14" customFormat="1" ht="11.25">
      <c r="B663" s="210"/>
      <c r="C663" s="211"/>
      <c r="D663" s="201" t="s">
        <v>148</v>
      </c>
      <c r="E663" s="212" t="s">
        <v>21</v>
      </c>
      <c r="F663" s="213" t="s">
        <v>157</v>
      </c>
      <c r="G663" s="211"/>
      <c r="H663" s="214">
        <v>3</v>
      </c>
      <c r="I663" s="215"/>
      <c r="J663" s="211"/>
      <c r="K663" s="211"/>
      <c r="L663" s="216"/>
      <c r="M663" s="217"/>
      <c r="N663" s="218"/>
      <c r="O663" s="218"/>
      <c r="P663" s="218"/>
      <c r="Q663" s="218"/>
      <c r="R663" s="218"/>
      <c r="S663" s="218"/>
      <c r="T663" s="219"/>
      <c r="AT663" s="220" t="s">
        <v>148</v>
      </c>
      <c r="AU663" s="220" t="s">
        <v>86</v>
      </c>
      <c r="AV663" s="14" t="s">
        <v>86</v>
      </c>
      <c r="AW663" s="14" t="s">
        <v>34</v>
      </c>
      <c r="AX663" s="14" t="s">
        <v>73</v>
      </c>
      <c r="AY663" s="220" t="s">
        <v>136</v>
      </c>
    </row>
    <row r="664" spans="2:51" s="15" customFormat="1" ht="11.25">
      <c r="B664" s="221"/>
      <c r="C664" s="222"/>
      <c r="D664" s="201" t="s">
        <v>148</v>
      </c>
      <c r="E664" s="223" t="s">
        <v>21</v>
      </c>
      <c r="F664" s="224" t="s">
        <v>171</v>
      </c>
      <c r="G664" s="222"/>
      <c r="H664" s="225">
        <v>3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AT664" s="231" t="s">
        <v>148</v>
      </c>
      <c r="AU664" s="231" t="s">
        <v>86</v>
      </c>
      <c r="AV664" s="15" t="s">
        <v>144</v>
      </c>
      <c r="AW664" s="15" t="s">
        <v>34</v>
      </c>
      <c r="AX664" s="15" t="s">
        <v>80</v>
      </c>
      <c r="AY664" s="231" t="s">
        <v>136</v>
      </c>
    </row>
    <row r="665" spans="1:65" s="2" customFormat="1" ht="16.5" customHeight="1">
      <c r="A665" s="37"/>
      <c r="B665" s="38"/>
      <c r="C665" s="181" t="s">
        <v>937</v>
      </c>
      <c r="D665" s="181" t="s">
        <v>139</v>
      </c>
      <c r="E665" s="182" t="s">
        <v>938</v>
      </c>
      <c r="F665" s="183" t="s">
        <v>939</v>
      </c>
      <c r="G665" s="184" t="s">
        <v>142</v>
      </c>
      <c r="H665" s="185">
        <v>8</v>
      </c>
      <c r="I665" s="186"/>
      <c r="J665" s="187">
        <f>ROUND(I665*H665,2)</f>
        <v>0</v>
      </c>
      <c r="K665" s="183" t="s">
        <v>143</v>
      </c>
      <c r="L665" s="42"/>
      <c r="M665" s="188" t="s">
        <v>21</v>
      </c>
      <c r="N665" s="189" t="s">
        <v>45</v>
      </c>
      <c r="O665" s="67"/>
      <c r="P665" s="190">
        <f>O665*H665</f>
        <v>0</v>
      </c>
      <c r="Q665" s="190">
        <v>0</v>
      </c>
      <c r="R665" s="190">
        <f>Q665*H665</f>
        <v>0</v>
      </c>
      <c r="S665" s="190">
        <v>0.01098</v>
      </c>
      <c r="T665" s="191">
        <f>S665*H665</f>
        <v>0.08784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192" t="s">
        <v>262</v>
      </c>
      <c r="AT665" s="192" t="s">
        <v>139</v>
      </c>
      <c r="AU665" s="192" t="s">
        <v>86</v>
      </c>
      <c r="AY665" s="20" t="s">
        <v>136</v>
      </c>
      <c r="BE665" s="193">
        <f>IF(N665="základní",J665,0)</f>
        <v>0</v>
      </c>
      <c r="BF665" s="193">
        <f>IF(N665="snížená",J665,0)</f>
        <v>0</v>
      </c>
      <c r="BG665" s="193">
        <f>IF(N665="zákl. přenesená",J665,0)</f>
        <v>0</v>
      </c>
      <c r="BH665" s="193">
        <f>IF(N665="sníž. přenesená",J665,0)</f>
        <v>0</v>
      </c>
      <c r="BI665" s="193">
        <f>IF(N665="nulová",J665,0)</f>
        <v>0</v>
      </c>
      <c r="BJ665" s="20" t="s">
        <v>86</v>
      </c>
      <c r="BK665" s="193">
        <f>ROUND(I665*H665,2)</f>
        <v>0</v>
      </c>
      <c r="BL665" s="20" t="s">
        <v>262</v>
      </c>
      <c r="BM665" s="192" t="s">
        <v>940</v>
      </c>
    </row>
    <row r="666" spans="1:47" s="2" customFormat="1" ht="11.25">
      <c r="A666" s="37"/>
      <c r="B666" s="38"/>
      <c r="C666" s="39"/>
      <c r="D666" s="194" t="s">
        <v>146</v>
      </c>
      <c r="E666" s="39"/>
      <c r="F666" s="195" t="s">
        <v>941</v>
      </c>
      <c r="G666" s="39"/>
      <c r="H666" s="39"/>
      <c r="I666" s="196"/>
      <c r="J666" s="39"/>
      <c r="K666" s="39"/>
      <c r="L666" s="42"/>
      <c r="M666" s="197"/>
      <c r="N666" s="198"/>
      <c r="O666" s="67"/>
      <c r="P666" s="67"/>
      <c r="Q666" s="67"/>
      <c r="R666" s="67"/>
      <c r="S666" s="67"/>
      <c r="T666" s="68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T666" s="20" t="s">
        <v>146</v>
      </c>
      <c r="AU666" s="20" t="s">
        <v>86</v>
      </c>
    </row>
    <row r="667" spans="2:51" s="13" customFormat="1" ht="11.25">
      <c r="B667" s="199"/>
      <c r="C667" s="200"/>
      <c r="D667" s="201" t="s">
        <v>148</v>
      </c>
      <c r="E667" s="202" t="s">
        <v>21</v>
      </c>
      <c r="F667" s="203" t="s">
        <v>942</v>
      </c>
      <c r="G667" s="200"/>
      <c r="H667" s="202" t="s">
        <v>21</v>
      </c>
      <c r="I667" s="204"/>
      <c r="J667" s="200"/>
      <c r="K667" s="200"/>
      <c r="L667" s="205"/>
      <c r="M667" s="206"/>
      <c r="N667" s="207"/>
      <c r="O667" s="207"/>
      <c r="P667" s="207"/>
      <c r="Q667" s="207"/>
      <c r="R667" s="207"/>
      <c r="S667" s="207"/>
      <c r="T667" s="208"/>
      <c r="AT667" s="209" t="s">
        <v>148</v>
      </c>
      <c r="AU667" s="209" t="s">
        <v>86</v>
      </c>
      <c r="AV667" s="13" t="s">
        <v>80</v>
      </c>
      <c r="AW667" s="13" t="s">
        <v>34</v>
      </c>
      <c r="AX667" s="13" t="s">
        <v>73</v>
      </c>
      <c r="AY667" s="209" t="s">
        <v>136</v>
      </c>
    </row>
    <row r="668" spans="2:51" s="13" customFormat="1" ht="11.25">
      <c r="B668" s="199"/>
      <c r="C668" s="200"/>
      <c r="D668" s="201" t="s">
        <v>148</v>
      </c>
      <c r="E668" s="202" t="s">
        <v>21</v>
      </c>
      <c r="F668" s="203" t="s">
        <v>943</v>
      </c>
      <c r="G668" s="200"/>
      <c r="H668" s="202" t="s">
        <v>21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148</v>
      </c>
      <c r="AU668" s="209" t="s">
        <v>86</v>
      </c>
      <c r="AV668" s="13" t="s">
        <v>80</v>
      </c>
      <c r="AW668" s="13" t="s">
        <v>34</v>
      </c>
      <c r="AX668" s="13" t="s">
        <v>73</v>
      </c>
      <c r="AY668" s="209" t="s">
        <v>136</v>
      </c>
    </row>
    <row r="669" spans="2:51" s="14" customFormat="1" ht="11.25">
      <c r="B669" s="210"/>
      <c r="C669" s="211"/>
      <c r="D669" s="201" t="s">
        <v>148</v>
      </c>
      <c r="E669" s="212" t="s">
        <v>21</v>
      </c>
      <c r="F669" s="213" t="s">
        <v>170</v>
      </c>
      <c r="G669" s="211"/>
      <c r="H669" s="214">
        <v>8</v>
      </c>
      <c r="I669" s="215"/>
      <c r="J669" s="211"/>
      <c r="K669" s="211"/>
      <c r="L669" s="216"/>
      <c r="M669" s="217"/>
      <c r="N669" s="218"/>
      <c r="O669" s="218"/>
      <c r="P669" s="218"/>
      <c r="Q669" s="218"/>
      <c r="R669" s="218"/>
      <c r="S669" s="218"/>
      <c r="T669" s="219"/>
      <c r="AT669" s="220" t="s">
        <v>148</v>
      </c>
      <c r="AU669" s="220" t="s">
        <v>86</v>
      </c>
      <c r="AV669" s="14" t="s">
        <v>86</v>
      </c>
      <c r="AW669" s="14" t="s">
        <v>34</v>
      </c>
      <c r="AX669" s="14" t="s">
        <v>80</v>
      </c>
      <c r="AY669" s="220" t="s">
        <v>136</v>
      </c>
    </row>
    <row r="670" spans="1:65" s="2" customFormat="1" ht="16.5" customHeight="1">
      <c r="A670" s="37"/>
      <c r="B670" s="38"/>
      <c r="C670" s="181" t="s">
        <v>944</v>
      </c>
      <c r="D670" s="181" t="s">
        <v>139</v>
      </c>
      <c r="E670" s="182" t="s">
        <v>945</v>
      </c>
      <c r="F670" s="183" t="s">
        <v>946</v>
      </c>
      <c r="G670" s="184" t="s">
        <v>142</v>
      </c>
      <c r="H670" s="185">
        <v>8</v>
      </c>
      <c r="I670" s="186"/>
      <c r="J670" s="187">
        <f>ROUND(I670*H670,2)</f>
        <v>0</v>
      </c>
      <c r="K670" s="183" t="s">
        <v>143</v>
      </c>
      <c r="L670" s="42"/>
      <c r="M670" s="188" t="s">
        <v>21</v>
      </c>
      <c r="N670" s="189" t="s">
        <v>45</v>
      </c>
      <c r="O670" s="67"/>
      <c r="P670" s="190">
        <f>O670*H670</f>
        <v>0</v>
      </c>
      <c r="Q670" s="190">
        <v>0</v>
      </c>
      <c r="R670" s="190">
        <f>Q670*H670</f>
        <v>0</v>
      </c>
      <c r="S670" s="190">
        <v>0.008</v>
      </c>
      <c r="T670" s="191">
        <f>S670*H670</f>
        <v>0.064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192" t="s">
        <v>262</v>
      </c>
      <c r="AT670" s="192" t="s">
        <v>139</v>
      </c>
      <c r="AU670" s="192" t="s">
        <v>86</v>
      </c>
      <c r="AY670" s="20" t="s">
        <v>136</v>
      </c>
      <c r="BE670" s="193">
        <f>IF(N670="základní",J670,0)</f>
        <v>0</v>
      </c>
      <c r="BF670" s="193">
        <f>IF(N670="snížená",J670,0)</f>
        <v>0</v>
      </c>
      <c r="BG670" s="193">
        <f>IF(N670="zákl. přenesená",J670,0)</f>
        <v>0</v>
      </c>
      <c r="BH670" s="193">
        <f>IF(N670="sníž. přenesená",J670,0)</f>
        <v>0</v>
      </c>
      <c r="BI670" s="193">
        <f>IF(N670="nulová",J670,0)</f>
        <v>0</v>
      </c>
      <c r="BJ670" s="20" t="s">
        <v>86</v>
      </c>
      <c r="BK670" s="193">
        <f>ROUND(I670*H670,2)</f>
        <v>0</v>
      </c>
      <c r="BL670" s="20" t="s">
        <v>262</v>
      </c>
      <c r="BM670" s="192" t="s">
        <v>947</v>
      </c>
    </row>
    <row r="671" spans="1:47" s="2" customFormat="1" ht="11.25">
      <c r="A671" s="37"/>
      <c r="B671" s="38"/>
      <c r="C671" s="39"/>
      <c r="D671" s="194" t="s">
        <v>146</v>
      </c>
      <c r="E671" s="39"/>
      <c r="F671" s="195" t="s">
        <v>948</v>
      </c>
      <c r="G671" s="39"/>
      <c r="H671" s="39"/>
      <c r="I671" s="196"/>
      <c r="J671" s="39"/>
      <c r="K671" s="39"/>
      <c r="L671" s="42"/>
      <c r="M671" s="197"/>
      <c r="N671" s="198"/>
      <c r="O671" s="67"/>
      <c r="P671" s="67"/>
      <c r="Q671" s="67"/>
      <c r="R671" s="67"/>
      <c r="S671" s="67"/>
      <c r="T671" s="68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20" t="s">
        <v>146</v>
      </c>
      <c r="AU671" s="20" t="s">
        <v>86</v>
      </c>
    </row>
    <row r="672" spans="2:51" s="14" customFormat="1" ht="11.25">
      <c r="B672" s="210"/>
      <c r="C672" s="211"/>
      <c r="D672" s="201" t="s">
        <v>148</v>
      </c>
      <c r="E672" s="212" t="s">
        <v>21</v>
      </c>
      <c r="F672" s="213" t="s">
        <v>170</v>
      </c>
      <c r="G672" s="211"/>
      <c r="H672" s="214">
        <v>8</v>
      </c>
      <c r="I672" s="215"/>
      <c r="J672" s="211"/>
      <c r="K672" s="211"/>
      <c r="L672" s="216"/>
      <c r="M672" s="217"/>
      <c r="N672" s="218"/>
      <c r="O672" s="218"/>
      <c r="P672" s="218"/>
      <c r="Q672" s="218"/>
      <c r="R672" s="218"/>
      <c r="S672" s="218"/>
      <c r="T672" s="219"/>
      <c r="AT672" s="220" t="s">
        <v>148</v>
      </c>
      <c r="AU672" s="220" t="s">
        <v>86</v>
      </c>
      <c r="AV672" s="14" t="s">
        <v>86</v>
      </c>
      <c r="AW672" s="14" t="s">
        <v>34</v>
      </c>
      <c r="AX672" s="14" t="s">
        <v>80</v>
      </c>
      <c r="AY672" s="220" t="s">
        <v>136</v>
      </c>
    </row>
    <row r="673" spans="1:65" s="2" customFormat="1" ht="24" customHeight="1">
      <c r="A673" s="37"/>
      <c r="B673" s="38"/>
      <c r="C673" s="181" t="s">
        <v>949</v>
      </c>
      <c r="D673" s="181" t="s">
        <v>139</v>
      </c>
      <c r="E673" s="182" t="s">
        <v>319</v>
      </c>
      <c r="F673" s="183" t="s">
        <v>320</v>
      </c>
      <c r="G673" s="184" t="s">
        <v>321</v>
      </c>
      <c r="H673" s="185">
        <v>0.409</v>
      </c>
      <c r="I673" s="186"/>
      <c r="J673" s="187">
        <f>ROUND(I673*H673,2)</f>
        <v>0</v>
      </c>
      <c r="K673" s="183" t="s">
        <v>143</v>
      </c>
      <c r="L673" s="42"/>
      <c r="M673" s="188" t="s">
        <v>21</v>
      </c>
      <c r="N673" s="189" t="s">
        <v>45</v>
      </c>
      <c r="O673" s="67"/>
      <c r="P673" s="190">
        <f>O673*H673</f>
        <v>0</v>
      </c>
      <c r="Q673" s="190">
        <v>0</v>
      </c>
      <c r="R673" s="190">
        <f>Q673*H673</f>
        <v>0</v>
      </c>
      <c r="S673" s="190">
        <v>0</v>
      </c>
      <c r="T673" s="191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192" t="s">
        <v>262</v>
      </c>
      <c r="AT673" s="192" t="s">
        <v>139</v>
      </c>
      <c r="AU673" s="192" t="s">
        <v>86</v>
      </c>
      <c r="AY673" s="20" t="s">
        <v>136</v>
      </c>
      <c r="BE673" s="193">
        <f>IF(N673="základní",J673,0)</f>
        <v>0</v>
      </c>
      <c r="BF673" s="193">
        <f>IF(N673="snížená",J673,0)</f>
        <v>0</v>
      </c>
      <c r="BG673" s="193">
        <f>IF(N673="zákl. přenesená",J673,0)</f>
        <v>0</v>
      </c>
      <c r="BH673" s="193">
        <f>IF(N673="sníž. přenesená",J673,0)</f>
        <v>0</v>
      </c>
      <c r="BI673" s="193">
        <f>IF(N673="nulová",J673,0)</f>
        <v>0</v>
      </c>
      <c r="BJ673" s="20" t="s">
        <v>86</v>
      </c>
      <c r="BK673" s="193">
        <f>ROUND(I673*H673,2)</f>
        <v>0</v>
      </c>
      <c r="BL673" s="20" t="s">
        <v>262</v>
      </c>
      <c r="BM673" s="192" t="s">
        <v>950</v>
      </c>
    </row>
    <row r="674" spans="1:47" s="2" customFormat="1" ht="11.25">
      <c r="A674" s="37"/>
      <c r="B674" s="38"/>
      <c r="C674" s="39"/>
      <c r="D674" s="194" t="s">
        <v>146</v>
      </c>
      <c r="E674" s="39"/>
      <c r="F674" s="195" t="s">
        <v>323</v>
      </c>
      <c r="G674" s="39"/>
      <c r="H674" s="39"/>
      <c r="I674" s="196"/>
      <c r="J674" s="39"/>
      <c r="K674" s="39"/>
      <c r="L674" s="42"/>
      <c r="M674" s="197"/>
      <c r="N674" s="198"/>
      <c r="O674" s="67"/>
      <c r="P674" s="67"/>
      <c r="Q674" s="67"/>
      <c r="R674" s="67"/>
      <c r="S674" s="67"/>
      <c r="T674" s="68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T674" s="20" t="s">
        <v>146</v>
      </c>
      <c r="AU674" s="20" t="s">
        <v>86</v>
      </c>
    </row>
    <row r="675" spans="2:51" s="13" customFormat="1" ht="11.25">
      <c r="B675" s="199"/>
      <c r="C675" s="200"/>
      <c r="D675" s="201" t="s">
        <v>148</v>
      </c>
      <c r="E675" s="202" t="s">
        <v>21</v>
      </c>
      <c r="F675" s="203" t="s">
        <v>324</v>
      </c>
      <c r="G675" s="200"/>
      <c r="H675" s="202" t="s">
        <v>21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148</v>
      </c>
      <c r="AU675" s="209" t="s">
        <v>86</v>
      </c>
      <c r="AV675" s="13" t="s">
        <v>80</v>
      </c>
      <c r="AW675" s="13" t="s">
        <v>34</v>
      </c>
      <c r="AX675" s="13" t="s">
        <v>73</v>
      </c>
      <c r="AY675" s="209" t="s">
        <v>136</v>
      </c>
    </row>
    <row r="676" spans="2:51" s="14" customFormat="1" ht="11.25">
      <c r="B676" s="210"/>
      <c r="C676" s="211"/>
      <c r="D676" s="201" t="s">
        <v>148</v>
      </c>
      <c r="E676" s="212" t="s">
        <v>21</v>
      </c>
      <c r="F676" s="213" t="s">
        <v>951</v>
      </c>
      <c r="G676" s="211"/>
      <c r="H676" s="214">
        <v>0.409</v>
      </c>
      <c r="I676" s="215"/>
      <c r="J676" s="211"/>
      <c r="K676" s="211"/>
      <c r="L676" s="216"/>
      <c r="M676" s="217"/>
      <c r="N676" s="218"/>
      <c r="O676" s="218"/>
      <c r="P676" s="218"/>
      <c r="Q676" s="218"/>
      <c r="R676" s="218"/>
      <c r="S676" s="218"/>
      <c r="T676" s="219"/>
      <c r="AT676" s="220" t="s">
        <v>148</v>
      </c>
      <c r="AU676" s="220" t="s">
        <v>86</v>
      </c>
      <c r="AV676" s="14" t="s">
        <v>86</v>
      </c>
      <c r="AW676" s="14" t="s">
        <v>34</v>
      </c>
      <c r="AX676" s="14" t="s">
        <v>73</v>
      </c>
      <c r="AY676" s="220" t="s">
        <v>136</v>
      </c>
    </row>
    <row r="677" spans="2:51" s="15" customFormat="1" ht="11.25">
      <c r="B677" s="221"/>
      <c r="C677" s="222"/>
      <c r="D677" s="201" t="s">
        <v>148</v>
      </c>
      <c r="E677" s="223" t="s">
        <v>21</v>
      </c>
      <c r="F677" s="224" t="s">
        <v>171</v>
      </c>
      <c r="G677" s="222"/>
      <c r="H677" s="225">
        <v>0.409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148</v>
      </c>
      <c r="AU677" s="231" t="s">
        <v>86</v>
      </c>
      <c r="AV677" s="15" t="s">
        <v>144</v>
      </c>
      <c r="AW677" s="15" t="s">
        <v>34</v>
      </c>
      <c r="AX677" s="15" t="s">
        <v>80</v>
      </c>
      <c r="AY677" s="231" t="s">
        <v>136</v>
      </c>
    </row>
    <row r="678" spans="1:65" s="2" customFormat="1" ht="21.75" customHeight="1">
      <c r="A678" s="37"/>
      <c r="B678" s="38"/>
      <c r="C678" s="181" t="s">
        <v>952</v>
      </c>
      <c r="D678" s="181" t="s">
        <v>139</v>
      </c>
      <c r="E678" s="182" t="s">
        <v>327</v>
      </c>
      <c r="F678" s="183" t="s">
        <v>328</v>
      </c>
      <c r="G678" s="184" t="s">
        <v>321</v>
      </c>
      <c r="H678" s="185">
        <v>0.409</v>
      </c>
      <c r="I678" s="186"/>
      <c r="J678" s="187">
        <f>ROUND(I678*H678,2)</f>
        <v>0</v>
      </c>
      <c r="K678" s="183" t="s">
        <v>143</v>
      </c>
      <c r="L678" s="42"/>
      <c r="M678" s="188" t="s">
        <v>21</v>
      </c>
      <c r="N678" s="189" t="s">
        <v>45</v>
      </c>
      <c r="O678" s="67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192" t="s">
        <v>262</v>
      </c>
      <c r="AT678" s="192" t="s">
        <v>139</v>
      </c>
      <c r="AU678" s="192" t="s">
        <v>86</v>
      </c>
      <c r="AY678" s="20" t="s">
        <v>136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20" t="s">
        <v>86</v>
      </c>
      <c r="BK678" s="193">
        <f>ROUND(I678*H678,2)</f>
        <v>0</v>
      </c>
      <c r="BL678" s="20" t="s">
        <v>262</v>
      </c>
      <c r="BM678" s="192" t="s">
        <v>953</v>
      </c>
    </row>
    <row r="679" spans="1:47" s="2" customFormat="1" ht="11.25">
      <c r="A679" s="37"/>
      <c r="B679" s="38"/>
      <c r="C679" s="39"/>
      <c r="D679" s="194" t="s">
        <v>146</v>
      </c>
      <c r="E679" s="39"/>
      <c r="F679" s="195" t="s">
        <v>330</v>
      </c>
      <c r="G679" s="39"/>
      <c r="H679" s="39"/>
      <c r="I679" s="196"/>
      <c r="J679" s="39"/>
      <c r="K679" s="39"/>
      <c r="L679" s="42"/>
      <c r="M679" s="197"/>
      <c r="N679" s="198"/>
      <c r="O679" s="67"/>
      <c r="P679" s="67"/>
      <c r="Q679" s="67"/>
      <c r="R679" s="67"/>
      <c r="S679" s="67"/>
      <c r="T679" s="68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T679" s="20" t="s">
        <v>146</v>
      </c>
      <c r="AU679" s="20" t="s">
        <v>86</v>
      </c>
    </row>
    <row r="680" spans="2:51" s="14" customFormat="1" ht="11.25">
      <c r="B680" s="210"/>
      <c r="C680" s="211"/>
      <c r="D680" s="201" t="s">
        <v>148</v>
      </c>
      <c r="E680" s="212" t="s">
        <v>21</v>
      </c>
      <c r="F680" s="213" t="s">
        <v>951</v>
      </c>
      <c r="G680" s="211"/>
      <c r="H680" s="214">
        <v>0.409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148</v>
      </c>
      <c r="AU680" s="220" t="s">
        <v>86</v>
      </c>
      <c r="AV680" s="14" t="s">
        <v>86</v>
      </c>
      <c r="AW680" s="14" t="s">
        <v>34</v>
      </c>
      <c r="AX680" s="14" t="s">
        <v>73</v>
      </c>
      <c r="AY680" s="220" t="s">
        <v>136</v>
      </c>
    </row>
    <row r="681" spans="2:51" s="15" customFormat="1" ht="11.25">
      <c r="B681" s="221"/>
      <c r="C681" s="222"/>
      <c r="D681" s="201" t="s">
        <v>148</v>
      </c>
      <c r="E681" s="223" t="s">
        <v>21</v>
      </c>
      <c r="F681" s="224" t="s">
        <v>171</v>
      </c>
      <c r="G681" s="222"/>
      <c r="H681" s="225">
        <v>0.409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148</v>
      </c>
      <c r="AU681" s="231" t="s">
        <v>86</v>
      </c>
      <c r="AV681" s="15" t="s">
        <v>144</v>
      </c>
      <c r="AW681" s="15" t="s">
        <v>34</v>
      </c>
      <c r="AX681" s="15" t="s">
        <v>80</v>
      </c>
      <c r="AY681" s="231" t="s">
        <v>136</v>
      </c>
    </row>
    <row r="682" spans="1:65" s="2" customFormat="1" ht="24" customHeight="1">
      <c r="A682" s="37"/>
      <c r="B682" s="38"/>
      <c r="C682" s="181" t="s">
        <v>954</v>
      </c>
      <c r="D682" s="181" t="s">
        <v>139</v>
      </c>
      <c r="E682" s="182" t="s">
        <v>332</v>
      </c>
      <c r="F682" s="183" t="s">
        <v>333</v>
      </c>
      <c r="G682" s="184" t="s">
        <v>321</v>
      </c>
      <c r="H682" s="185">
        <v>7.771</v>
      </c>
      <c r="I682" s="186"/>
      <c r="J682" s="187">
        <f>ROUND(I682*H682,2)</f>
        <v>0</v>
      </c>
      <c r="K682" s="183" t="s">
        <v>143</v>
      </c>
      <c r="L682" s="42"/>
      <c r="M682" s="188" t="s">
        <v>21</v>
      </c>
      <c r="N682" s="189" t="s">
        <v>45</v>
      </c>
      <c r="O682" s="67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192" t="s">
        <v>262</v>
      </c>
      <c r="AT682" s="192" t="s">
        <v>139</v>
      </c>
      <c r="AU682" s="192" t="s">
        <v>86</v>
      </c>
      <c r="AY682" s="20" t="s">
        <v>136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20" t="s">
        <v>86</v>
      </c>
      <c r="BK682" s="193">
        <f>ROUND(I682*H682,2)</f>
        <v>0</v>
      </c>
      <c r="BL682" s="20" t="s">
        <v>262</v>
      </c>
      <c r="BM682" s="192" t="s">
        <v>955</v>
      </c>
    </row>
    <row r="683" spans="1:47" s="2" customFormat="1" ht="11.25">
      <c r="A683" s="37"/>
      <c r="B683" s="38"/>
      <c r="C683" s="39"/>
      <c r="D683" s="194" t="s">
        <v>146</v>
      </c>
      <c r="E683" s="39"/>
      <c r="F683" s="195" t="s">
        <v>335</v>
      </c>
      <c r="G683" s="39"/>
      <c r="H683" s="39"/>
      <c r="I683" s="196"/>
      <c r="J683" s="39"/>
      <c r="K683" s="39"/>
      <c r="L683" s="42"/>
      <c r="M683" s="197"/>
      <c r="N683" s="198"/>
      <c r="O683" s="67"/>
      <c r="P683" s="67"/>
      <c r="Q683" s="67"/>
      <c r="R683" s="67"/>
      <c r="S683" s="67"/>
      <c r="T683" s="68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T683" s="20" t="s">
        <v>146</v>
      </c>
      <c r="AU683" s="20" t="s">
        <v>86</v>
      </c>
    </row>
    <row r="684" spans="2:51" s="14" customFormat="1" ht="11.25">
      <c r="B684" s="210"/>
      <c r="C684" s="211"/>
      <c r="D684" s="201" t="s">
        <v>148</v>
      </c>
      <c r="E684" s="212" t="s">
        <v>21</v>
      </c>
      <c r="F684" s="213" t="s">
        <v>956</v>
      </c>
      <c r="G684" s="211"/>
      <c r="H684" s="214">
        <v>7.771</v>
      </c>
      <c r="I684" s="215"/>
      <c r="J684" s="211"/>
      <c r="K684" s="211"/>
      <c r="L684" s="216"/>
      <c r="M684" s="217"/>
      <c r="N684" s="218"/>
      <c r="O684" s="218"/>
      <c r="P684" s="218"/>
      <c r="Q684" s="218"/>
      <c r="R684" s="218"/>
      <c r="S684" s="218"/>
      <c r="T684" s="219"/>
      <c r="AT684" s="220" t="s">
        <v>148</v>
      </c>
      <c r="AU684" s="220" t="s">
        <v>86</v>
      </c>
      <c r="AV684" s="14" t="s">
        <v>86</v>
      </c>
      <c r="AW684" s="14" t="s">
        <v>34</v>
      </c>
      <c r="AX684" s="14" t="s">
        <v>73</v>
      </c>
      <c r="AY684" s="220" t="s">
        <v>136</v>
      </c>
    </row>
    <row r="685" spans="2:51" s="15" customFormat="1" ht="11.25">
      <c r="B685" s="221"/>
      <c r="C685" s="222"/>
      <c r="D685" s="201" t="s">
        <v>148</v>
      </c>
      <c r="E685" s="223" t="s">
        <v>21</v>
      </c>
      <c r="F685" s="224" t="s">
        <v>171</v>
      </c>
      <c r="G685" s="222"/>
      <c r="H685" s="225">
        <v>7.771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148</v>
      </c>
      <c r="AU685" s="231" t="s">
        <v>86</v>
      </c>
      <c r="AV685" s="15" t="s">
        <v>144</v>
      </c>
      <c r="AW685" s="15" t="s">
        <v>34</v>
      </c>
      <c r="AX685" s="15" t="s">
        <v>80</v>
      </c>
      <c r="AY685" s="231" t="s">
        <v>136</v>
      </c>
    </row>
    <row r="686" spans="1:65" s="2" customFormat="1" ht="24" customHeight="1">
      <c r="A686" s="37"/>
      <c r="B686" s="38"/>
      <c r="C686" s="181" t="s">
        <v>957</v>
      </c>
      <c r="D686" s="181" t="s">
        <v>139</v>
      </c>
      <c r="E686" s="182" t="s">
        <v>958</v>
      </c>
      <c r="F686" s="183" t="s">
        <v>959</v>
      </c>
      <c r="G686" s="184" t="s">
        <v>321</v>
      </c>
      <c r="H686" s="185">
        <v>0.114</v>
      </c>
      <c r="I686" s="186"/>
      <c r="J686" s="187">
        <f>ROUND(I686*H686,2)</f>
        <v>0</v>
      </c>
      <c r="K686" s="183" t="s">
        <v>143</v>
      </c>
      <c r="L686" s="42"/>
      <c r="M686" s="188" t="s">
        <v>21</v>
      </c>
      <c r="N686" s="189" t="s">
        <v>45</v>
      </c>
      <c r="O686" s="67"/>
      <c r="P686" s="190">
        <f>O686*H686</f>
        <v>0</v>
      </c>
      <c r="Q686" s="190">
        <v>0</v>
      </c>
      <c r="R686" s="190">
        <f>Q686*H686</f>
        <v>0</v>
      </c>
      <c r="S686" s="190">
        <v>0</v>
      </c>
      <c r="T686" s="191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192" t="s">
        <v>262</v>
      </c>
      <c r="AT686" s="192" t="s">
        <v>139</v>
      </c>
      <c r="AU686" s="192" t="s">
        <v>86</v>
      </c>
      <c r="AY686" s="20" t="s">
        <v>136</v>
      </c>
      <c r="BE686" s="193">
        <f>IF(N686="základní",J686,0)</f>
        <v>0</v>
      </c>
      <c r="BF686" s="193">
        <f>IF(N686="snížená",J686,0)</f>
        <v>0</v>
      </c>
      <c r="BG686" s="193">
        <f>IF(N686="zákl. přenesená",J686,0)</f>
        <v>0</v>
      </c>
      <c r="BH686" s="193">
        <f>IF(N686="sníž. přenesená",J686,0)</f>
        <v>0</v>
      </c>
      <c r="BI686" s="193">
        <f>IF(N686="nulová",J686,0)</f>
        <v>0</v>
      </c>
      <c r="BJ686" s="20" t="s">
        <v>86</v>
      </c>
      <c r="BK686" s="193">
        <f>ROUND(I686*H686,2)</f>
        <v>0</v>
      </c>
      <c r="BL686" s="20" t="s">
        <v>262</v>
      </c>
      <c r="BM686" s="192" t="s">
        <v>960</v>
      </c>
    </row>
    <row r="687" spans="1:47" s="2" customFormat="1" ht="11.25">
      <c r="A687" s="37"/>
      <c r="B687" s="38"/>
      <c r="C687" s="39"/>
      <c r="D687" s="194" t="s">
        <v>146</v>
      </c>
      <c r="E687" s="39"/>
      <c r="F687" s="195" t="s">
        <v>961</v>
      </c>
      <c r="G687" s="39"/>
      <c r="H687" s="39"/>
      <c r="I687" s="196"/>
      <c r="J687" s="39"/>
      <c r="K687" s="39"/>
      <c r="L687" s="42"/>
      <c r="M687" s="197"/>
      <c r="N687" s="198"/>
      <c r="O687" s="67"/>
      <c r="P687" s="67"/>
      <c r="Q687" s="67"/>
      <c r="R687" s="67"/>
      <c r="S687" s="67"/>
      <c r="T687" s="68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T687" s="20" t="s">
        <v>146</v>
      </c>
      <c r="AU687" s="20" t="s">
        <v>86</v>
      </c>
    </row>
    <row r="688" spans="2:51" s="14" customFormat="1" ht="11.25">
      <c r="B688" s="210"/>
      <c r="C688" s="211"/>
      <c r="D688" s="201" t="s">
        <v>148</v>
      </c>
      <c r="E688" s="212" t="s">
        <v>21</v>
      </c>
      <c r="F688" s="213" t="s">
        <v>962</v>
      </c>
      <c r="G688" s="211"/>
      <c r="H688" s="214">
        <v>0.114</v>
      </c>
      <c r="I688" s="215"/>
      <c r="J688" s="211"/>
      <c r="K688" s="211"/>
      <c r="L688" s="216"/>
      <c r="M688" s="217"/>
      <c r="N688" s="218"/>
      <c r="O688" s="218"/>
      <c r="P688" s="218"/>
      <c r="Q688" s="218"/>
      <c r="R688" s="218"/>
      <c r="S688" s="218"/>
      <c r="T688" s="219"/>
      <c r="AT688" s="220" t="s">
        <v>148</v>
      </c>
      <c r="AU688" s="220" t="s">
        <v>86</v>
      </c>
      <c r="AV688" s="14" t="s">
        <v>86</v>
      </c>
      <c r="AW688" s="14" t="s">
        <v>34</v>
      </c>
      <c r="AX688" s="14" t="s">
        <v>73</v>
      </c>
      <c r="AY688" s="220" t="s">
        <v>136</v>
      </c>
    </row>
    <row r="689" spans="2:51" s="15" customFormat="1" ht="11.25">
      <c r="B689" s="221"/>
      <c r="C689" s="222"/>
      <c r="D689" s="201" t="s">
        <v>148</v>
      </c>
      <c r="E689" s="223" t="s">
        <v>21</v>
      </c>
      <c r="F689" s="224" t="s">
        <v>171</v>
      </c>
      <c r="G689" s="222"/>
      <c r="H689" s="225">
        <v>0.114</v>
      </c>
      <c r="I689" s="226"/>
      <c r="J689" s="222"/>
      <c r="K689" s="222"/>
      <c r="L689" s="227"/>
      <c r="M689" s="228"/>
      <c r="N689" s="229"/>
      <c r="O689" s="229"/>
      <c r="P689" s="229"/>
      <c r="Q689" s="229"/>
      <c r="R689" s="229"/>
      <c r="S689" s="229"/>
      <c r="T689" s="230"/>
      <c r="AT689" s="231" t="s">
        <v>148</v>
      </c>
      <c r="AU689" s="231" t="s">
        <v>86</v>
      </c>
      <c r="AV689" s="15" t="s">
        <v>144</v>
      </c>
      <c r="AW689" s="15" t="s">
        <v>34</v>
      </c>
      <c r="AX689" s="15" t="s">
        <v>80</v>
      </c>
      <c r="AY689" s="231" t="s">
        <v>136</v>
      </c>
    </row>
    <row r="690" spans="1:65" s="2" customFormat="1" ht="24" customHeight="1">
      <c r="A690" s="37"/>
      <c r="B690" s="38"/>
      <c r="C690" s="181" t="s">
        <v>963</v>
      </c>
      <c r="D690" s="181" t="s">
        <v>139</v>
      </c>
      <c r="E690" s="182" t="s">
        <v>449</v>
      </c>
      <c r="F690" s="183" t="s">
        <v>450</v>
      </c>
      <c r="G690" s="184" t="s">
        <v>321</v>
      </c>
      <c r="H690" s="185">
        <v>0.295</v>
      </c>
      <c r="I690" s="186"/>
      <c r="J690" s="187">
        <f>ROUND(I690*H690,2)</f>
        <v>0</v>
      </c>
      <c r="K690" s="183" t="s">
        <v>143</v>
      </c>
      <c r="L690" s="42"/>
      <c r="M690" s="188" t="s">
        <v>21</v>
      </c>
      <c r="N690" s="189" t="s">
        <v>45</v>
      </c>
      <c r="O690" s="67"/>
      <c r="P690" s="190">
        <f>O690*H690</f>
        <v>0</v>
      </c>
      <c r="Q690" s="190">
        <v>0</v>
      </c>
      <c r="R690" s="190">
        <f>Q690*H690</f>
        <v>0</v>
      </c>
      <c r="S690" s="190">
        <v>0</v>
      </c>
      <c r="T690" s="191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192" t="s">
        <v>262</v>
      </c>
      <c r="AT690" s="192" t="s">
        <v>139</v>
      </c>
      <c r="AU690" s="192" t="s">
        <v>86</v>
      </c>
      <c r="AY690" s="20" t="s">
        <v>136</v>
      </c>
      <c r="BE690" s="193">
        <f>IF(N690="základní",J690,0)</f>
        <v>0</v>
      </c>
      <c r="BF690" s="193">
        <f>IF(N690="snížená",J690,0)</f>
        <v>0</v>
      </c>
      <c r="BG690" s="193">
        <f>IF(N690="zákl. přenesená",J690,0)</f>
        <v>0</v>
      </c>
      <c r="BH690" s="193">
        <f>IF(N690="sníž. přenesená",J690,0)</f>
        <v>0</v>
      </c>
      <c r="BI690" s="193">
        <f>IF(N690="nulová",J690,0)</f>
        <v>0</v>
      </c>
      <c r="BJ690" s="20" t="s">
        <v>86</v>
      </c>
      <c r="BK690" s="193">
        <f>ROUND(I690*H690,2)</f>
        <v>0</v>
      </c>
      <c r="BL690" s="20" t="s">
        <v>262</v>
      </c>
      <c r="BM690" s="192" t="s">
        <v>964</v>
      </c>
    </row>
    <row r="691" spans="1:47" s="2" customFormat="1" ht="11.25">
      <c r="A691" s="37"/>
      <c r="B691" s="38"/>
      <c r="C691" s="39"/>
      <c r="D691" s="194" t="s">
        <v>146</v>
      </c>
      <c r="E691" s="39"/>
      <c r="F691" s="195" t="s">
        <v>452</v>
      </c>
      <c r="G691" s="39"/>
      <c r="H691" s="39"/>
      <c r="I691" s="196"/>
      <c r="J691" s="39"/>
      <c r="K691" s="39"/>
      <c r="L691" s="42"/>
      <c r="M691" s="197"/>
      <c r="N691" s="198"/>
      <c r="O691" s="67"/>
      <c r="P691" s="67"/>
      <c r="Q691" s="67"/>
      <c r="R691" s="67"/>
      <c r="S691" s="67"/>
      <c r="T691" s="68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T691" s="20" t="s">
        <v>146</v>
      </c>
      <c r="AU691" s="20" t="s">
        <v>86</v>
      </c>
    </row>
    <row r="692" spans="2:51" s="14" customFormat="1" ht="11.25">
      <c r="B692" s="210"/>
      <c r="C692" s="211"/>
      <c r="D692" s="201" t="s">
        <v>148</v>
      </c>
      <c r="E692" s="212" t="s">
        <v>21</v>
      </c>
      <c r="F692" s="213" t="s">
        <v>951</v>
      </c>
      <c r="G692" s="211"/>
      <c r="H692" s="214">
        <v>0.409</v>
      </c>
      <c r="I692" s="215"/>
      <c r="J692" s="211"/>
      <c r="K692" s="211"/>
      <c r="L692" s="216"/>
      <c r="M692" s="217"/>
      <c r="N692" s="218"/>
      <c r="O692" s="218"/>
      <c r="P692" s="218"/>
      <c r="Q692" s="218"/>
      <c r="R692" s="218"/>
      <c r="S692" s="218"/>
      <c r="T692" s="219"/>
      <c r="AT692" s="220" t="s">
        <v>148</v>
      </c>
      <c r="AU692" s="220" t="s">
        <v>86</v>
      </c>
      <c r="AV692" s="14" t="s">
        <v>86</v>
      </c>
      <c r="AW692" s="14" t="s">
        <v>34</v>
      </c>
      <c r="AX692" s="14" t="s">
        <v>73</v>
      </c>
      <c r="AY692" s="220" t="s">
        <v>136</v>
      </c>
    </row>
    <row r="693" spans="2:51" s="14" customFormat="1" ht="11.25">
      <c r="B693" s="210"/>
      <c r="C693" s="211"/>
      <c r="D693" s="201" t="s">
        <v>148</v>
      </c>
      <c r="E693" s="212" t="s">
        <v>21</v>
      </c>
      <c r="F693" s="213" t="s">
        <v>965</v>
      </c>
      <c r="G693" s="211"/>
      <c r="H693" s="214">
        <v>-0.114</v>
      </c>
      <c r="I693" s="215"/>
      <c r="J693" s="211"/>
      <c r="K693" s="211"/>
      <c r="L693" s="216"/>
      <c r="M693" s="217"/>
      <c r="N693" s="218"/>
      <c r="O693" s="218"/>
      <c r="P693" s="218"/>
      <c r="Q693" s="218"/>
      <c r="R693" s="218"/>
      <c r="S693" s="218"/>
      <c r="T693" s="219"/>
      <c r="AT693" s="220" t="s">
        <v>148</v>
      </c>
      <c r="AU693" s="220" t="s">
        <v>86</v>
      </c>
      <c r="AV693" s="14" t="s">
        <v>86</v>
      </c>
      <c r="AW693" s="14" t="s">
        <v>34</v>
      </c>
      <c r="AX693" s="14" t="s">
        <v>73</v>
      </c>
      <c r="AY693" s="220" t="s">
        <v>136</v>
      </c>
    </row>
    <row r="694" spans="2:51" s="15" customFormat="1" ht="11.25">
      <c r="B694" s="221"/>
      <c r="C694" s="222"/>
      <c r="D694" s="201" t="s">
        <v>148</v>
      </c>
      <c r="E694" s="223" t="s">
        <v>21</v>
      </c>
      <c r="F694" s="224" t="s">
        <v>171</v>
      </c>
      <c r="G694" s="222"/>
      <c r="H694" s="225">
        <v>0.295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AT694" s="231" t="s">
        <v>148</v>
      </c>
      <c r="AU694" s="231" t="s">
        <v>86</v>
      </c>
      <c r="AV694" s="15" t="s">
        <v>144</v>
      </c>
      <c r="AW694" s="15" t="s">
        <v>34</v>
      </c>
      <c r="AX694" s="15" t="s">
        <v>80</v>
      </c>
      <c r="AY694" s="231" t="s">
        <v>136</v>
      </c>
    </row>
    <row r="695" spans="1:65" s="2" customFormat="1" ht="16.5" customHeight="1">
      <c r="A695" s="37"/>
      <c r="B695" s="38"/>
      <c r="C695" s="181" t="s">
        <v>966</v>
      </c>
      <c r="D695" s="181" t="s">
        <v>139</v>
      </c>
      <c r="E695" s="182" t="s">
        <v>967</v>
      </c>
      <c r="F695" s="183" t="s">
        <v>968</v>
      </c>
      <c r="G695" s="184" t="s">
        <v>651</v>
      </c>
      <c r="H695" s="185">
        <v>1</v>
      </c>
      <c r="I695" s="186"/>
      <c r="J695" s="187">
        <f>ROUND(I695*H695,2)</f>
        <v>0</v>
      </c>
      <c r="K695" s="183" t="s">
        <v>143</v>
      </c>
      <c r="L695" s="42"/>
      <c r="M695" s="188" t="s">
        <v>21</v>
      </c>
      <c r="N695" s="189" t="s">
        <v>45</v>
      </c>
      <c r="O695" s="67"/>
      <c r="P695" s="190">
        <f>O695*H695</f>
        <v>0</v>
      </c>
      <c r="Q695" s="190">
        <v>0.00027</v>
      </c>
      <c r="R695" s="190">
        <f>Q695*H695</f>
        <v>0.00027</v>
      </c>
      <c r="S695" s="190">
        <v>0</v>
      </c>
      <c r="T695" s="191">
        <f>S695*H695</f>
        <v>0</v>
      </c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R695" s="192" t="s">
        <v>262</v>
      </c>
      <c r="AT695" s="192" t="s">
        <v>139</v>
      </c>
      <c r="AU695" s="192" t="s">
        <v>86</v>
      </c>
      <c r="AY695" s="20" t="s">
        <v>136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20" t="s">
        <v>86</v>
      </c>
      <c r="BK695" s="193">
        <f>ROUND(I695*H695,2)</f>
        <v>0</v>
      </c>
      <c r="BL695" s="20" t="s">
        <v>262</v>
      </c>
      <c r="BM695" s="192" t="s">
        <v>969</v>
      </c>
    </row>
    <row r="696" spans="1:47" s="2" customFormat="1" ht="11.25">
      <c r="A696" s="37"/>
      <c r="B696" s="38"/>
      <c r="C696" s="39"/>
      <c r="D696" s="194" t="s">
        <v>146</v>
      </c>
      <c r="E696" s="39"/>
      <c r="F696" s="195" t="s">
        <v>970</v>
      </c>
      <c r="G696" s="39"/>
      <c r="H696" s="39"/>
      <c r="I696" s="196"/>
      <c r="J696" s="39"/>
      <c r="K696" s="39"/>
      <c r="L696" s="42"/>
      <c r="M696" s="197"/>
      <c r="N696" s="198"/>
      <c r="O696" s="67"/>
      <c r="P696" s="67"/>
      <c r="Q696" s="67"/>
      <c r="R696" s="67"/>
      <c r="S696" s="67"/>
      <c r="T696" s="68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T696" s="20" t="s">
        <v>146</v>
      </c>
      <c r="AU696" s="20" t="s">
        <v>86</v>
      </c>
    </row>
    <row r="697" spans="2:51" s="13" customFormat="1" ht="11.25">
      <c r="B697" s="199"/>
      <c r="C697" s="200"/>
      <c r="D697" s="201" t="s">
        <v>148</v>
      </c>
      <c r="E697" s="202" t="s">
        <v>21</v>
      </c>
      <c r="F697" s="203" t="s">
        <v>971</v>
      </c>
      <c r="G697" s="200"/>
      <c r="H697" s="202" t="s">
        <v>21</v>
      </c>
      <c r="I697" s="204"/>
      <c r="J697" s="200"/>
      <c r="K697" s="200"/>
      <c r="L697" s="205"/>
      <c r="M697" s="206"/>
      <c r="N697" s="207"/>
      <c r="O697" s="207"/>
      <c r="P697" s="207"/>
      <c r="Q697" s="207"/>
      <c r="R697" s="207"/>
      <c r="S697" s="207"/>
      <c r="T697" s="208"/>
      <c r="AT697" s="209" t="s">
        <v>148</v>
      </c>
      <c r="AU697" s="209" t="s">
        <v>86</v>
      </c>
      <c r="AV697" s="13" t="s">
        <v>80</v>
      </c>
      <c r="AW697" s="13" t="s">
        <v>34</v>
      </c>
      <c r="AX697" s="13" t="s">
        <v>73</v>
      </c>
      <c r="AY697" s="209" t="s">
        <v>136</v>
      </c>
    </row>
    <row r="698" spans="2:51" s="13" customFormat="1" ht="11.25">
      <c r="B698" s="199"/>
      <c r="C698" s="200"/>
      <c r="D698" s="201" t="s">
        <v>148</v>
      </c>
      <c r="E698" s="202" t="s">
        <v>21</v>
      </c>
      <c r="F698" s="203" t="s">
        <v>972</v>
      </c>
      <c r="G698" s="200"/>
      <c r="H698" s="202" t="s">
        <v>21</v>
      </c>
      <c r="I698" s="204"/>
      <c r="J698" s="200"/>
      <c r="K698" s="200"/>
      <c r="L698" s="205"/>
      <c r="M698" s="206"/>
      <c r="N698" s="207"/>
      <c r="O698" s="207"/>
      <c r="P698" s="207"/>
      <c r="Q698" s="207"/>
      <c r="R698" s="207"/>
      <c r="S698" s="207"/>
      <c r="T698" s="208"/>
      <c r="AT698" s="209" t="s">
        <v>148</v>
      </c>
      <c r="AU698" s="209" t="s">
        <v>86</v>
      </c>
      <c r="AV698" s="13" t="s">
        <v>80</v>
      </c>
      <c r="AW698" s="13" t="s">
        <v>34</v>
      </c>
      <c r="AX698" s="13" t="s">
        <v>73</v>
      </c>
      <c r="AY698" s="209" t="s">
        <v>136</v>
      </c>
    </row>
    <row r="699" spans="2:51" s="13" customFormat="1" ht="11.25">
      <c r="B699" s="199"/>
      <c r="C699" s="200"/>
      <c r="D699" s="201" t="s">
        <v>148</v>
      </c>
      <c r="E699" s="202" t="s">
        <v>21</v>
      </c>
      <c r="F699" s="203" t="s">
        <v>278</v>
      </c>
      <c r="G699" s="200"/>
      <c r="H699" s="202" t="s">
        <v>21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148</v>
      </c>
      <c r="AU699" s="209" t="s">
        <v>86</v>
      </c>
      <c r="AV699" s="13" t="s">
        <v>80</v>
      </c>
      <c r="AW699" s="13" t="s">
        <v>34</v>
      </c>
      <c r="AX699" s="13" t="s">
        <v>73</v>
      </c>
      <c r="AY699" s="209" t="s">
        <v>136</v>
      </c>
    </row>
    <row r="700" spans="2:51" s="14" customFormat="1" ht="11.25">
      <c r="B700" s="210"/>
      <c r="C700" s="211"/>
      <c r="D700" s="201" t="s">
        <v>148</v>
      </c>
      <c r="E700" s="212" t="s">
        <v>21</v>
      </c>
      <c r="F700" s="213" t="s">
        <v>80</v>
      </c>
      <c r="G700" s="211"/>
      <c r="H700" s="214">
        <v>1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148</v>
      </c>
      <c r="AU700" s="220" t="s">
        <v>86</v>
      </c>
      <c r="AV700" s="14" t="s">
        <v>86</v>
      </c>
      <c r="AW700" s="14" t="s">
        <v>34</v>
      </c>
      <c r="AX700" s="14" t="s">
        <v>73</v>
      </c>
      <c r="AY700" s="220" t="s">
        <v>136</v>
      </c>
    </row>
    <row r="701" spans="2:51" s="15" customFormat="1" ht="11.25">
      <c r="B701" s="221"/>
      <c r="C701" s="222"/>
      <c r="D701" s="201" t="s">
        <v>148</v>
      </c>
      <c r="E701" s="223" t="s">
        <v>21</v>
      </c>
      <c r="F701" s="224" t="s">
        <v>171</v>
      </c>
      <c r="G701" s="222"/>
      <c r="H701" s="225">
        <v>1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148</v>
      </c>
      <c r="AU701" s="231" t="s">
        <v>86</v>
      </c>
      <c r="AV701" s="15" t="s">
        <v>144</v>
      </c>
      <c r="AW701" s="15" t="s">
        <v>34</v>
      </c>
      <c r="AX701" s="15" t="s">
        <v>80</v>
      </c>
      <c r="AY701" s="231" t="s">
        <v>136</v>
      </c>
    </row>
    <row r="702" spans="2:51" s="13" customFormat="1" ht="11.25">
      <c r="B702" s="199"/>
      <c r="C702" s="200"/>
      <c r="D702" s="201" t="s">
        <v>148</v>
      </c>
      <c r="E702" s="202" t="s">
        <v>21</v>
      </c>
      <c r="F702" s="203" t="s">
        <v>973</v>
      </c>
      <c r="G702" s="200"/>
      <c r="H702" s="202" t="s">
        <v>21</v>
      </c>
      <c r="I702" s="204"/>
      <c r="J702" s="200"/>
      <c r="K702" s="200"/>
      <c r="L702" s="205"/>
      <c r="M702" s="206"/>
      <c r="N702" s="207"/>
      <c r="O702" s="207"/>
      <c r="P702" s="207"/>
      <c r="Q702" s="207"/>
      <c r="R702" s="207"/>
      <c r="S702" s="207"/>
      <c r="T702" s="208"/>
      <c r="AT702" s="209" t="s">
        <v>148</v>
      </c>
      <c r="AU702" s="209" t="s">
        <v>86</v>
      </c>
      <c r="AV702" s="13" t="s">
        <v>80</v>
      </c>
      <c r="AW702" s="13" t="s">
        <v>34</v>
      </c>
      <c r="AX702" s="13" t="s">
        <v>73</v>
      </c>
      <c r="AY702" s="209" t="s">
        <v>136</v>
      </c>
    </row>
    <row r="703" spans="1:65" s="2" customFormat="1" ht="24" customHeight="1">
      <c r="A703" s="37"/>
      <c r="B703" s="38"/>
      <c r="C703" s="232" t="s">
        <v>974</v>
      </c>
      <c r="D703" s="232" t="s">
        <v>385</v>
      </c>
      <c r="E703" s="233" t="s">
        <v>975</v>
      </c>
      <c r="F703" s="234" t="s">
        <v>976</v>
      </c>
      <c r="G703" s="235" t="s">
        <v>142</v>
      </c>
      <c r="H703" s="236">
        <v>0.813</v>
      </c>
      <c r="I703" s="237"/>
      <c r="J703" s="238">
        <f>ROUND(I703*H703,2)</f>
        <v>0</v>
      </c>
      <c r="K703" s="234" t="s">
        <v>21</v>
      </c>
      <c r="L703" s="239"/>
      <c r="M703" s="240" t="s">
        <v>21</v>
      </c>
      <c r="N703" s="241" t="s">
        <v>45</v>
      </c>
      <c r="O703" s="67"/>
      <c r="P703" s="190">
        <f>O703*H703</f>
        <v>0</v>
      </c>
      <c r="Q703" s="190">
        <v>0.041</v>
      </c>
      <c r="R703" s="190">
        <f>Q703*H703</f>
        <v>0.033333</v>
      </c>
      <c r="S703" s="190">
        <v>0</v>
      </c>
      <c r="T703" s="191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192" t="s">
        <v>370</v>
      </c>
      <c r="AT703" s="192" t="s">
        <v>385</v>
      </c>
      <c r="AU703" s="192" t="s">
        <v>86</v>
      </c>
      <c r="AY703" s="20" t="s">
        <v>136</v>
      </c>
      <c r="BE703" s="193">
        <f>IF(N703="základní",J703,0)</f>
        <v>0</v>
      </c>
      <c r="BF703" s="193">
        <f>IF(N703="snížená",J703,0)</f>
        <v>0</v>
      </c>
      <c r="BG703" s="193">
        <f>IF(N703="zákl. přenesená",J703,0)</f>
        <v>0</v>
      </c>
      <c r="BH703" s="193">
        <f>IF(N703="sníž. přenesená",J703,0)</f>
        <v>0</v>
      </c>
      <c r="BI703" s="193">
        <f>IF(N703="nulová",J703,0)</f>
        <v>0</v>
      </c>
      <c r="BJ703" s="20" t="s">
        <v>86</v>
      </c>
      <c r="BK703" s="193">
        <f>ROUND(I703*H703,2)</f>
        <v>0</v>
      </c>
      <c r="BL703" s="20" t="s">
        <v>262</v>
      </c>
      <c r="BM703" s="192" t="s">
        <v>977</v>
      </c>
    </row>
    <row r="704" spans="2:51" s="14" customFormat="1" ht="11.25">
      <c r="B704" s="210"/>
      <c r="C704" s="211"/>
      <c r="D704" s="201" t="s">
        <v>148</v>
      </c>
      <c r="E704" s="212" t="s">
        <v>21</v>
      </c>
      <c r="F704" s="213" t="s">
        <v>978</v>
      </c>
      <c r="G704" s="211"/>
      <c r="H704" s="214">
        <v>0.813</v>
      </c>
      <c r="I704" s="215"/>
      <c r="J704" s="211"/>
      <c r="K704" s="211"/>
      <c r="L704" s="216"/>
      <c r="M704" s="217"/>
      <c r="N704" s="218"/>
      <c r="O704" s="218"/>
      <c r="P704" s="218"/>
      <c r="Q704" s="218"/>
      <c r="R704" s="218"/>
      <c r="S704" s="218"/>
      <c r="T704" s="219"/>
      <c r="AT704" s="220" t="s">
        <v>148</v>
      </c>
      <c r="AU704" s="220" t="s">
        <v>86</v>
      </c>
      <c r="AV704" s="14" t="s">
        <v>86</v>
      </c>
      <c r="AW704" s="14" t="s">
        <v>34</v>
      </c>
      <c r="AX704" s="14" t="s">
        <v>73</v>
      </c>
      <c r="AY704" s="220" t="s">
        <v>136</v>
      </c>
    </row>
    <row r="705" spans="2:51" s="15" customFormat="1" ht="11.25">
      <c r="B705" s="221"/>
      <c r="C705" s="222"/>
      <c r="D705" s="201" t="s">
        <v>148</v>
      </c>
      <c r="E705" s="223" t="s">
        <v>21</v>
      </c>
      <c r="F705" s="224" t="s">
        <v>171</v>
      </c>
      <c r="G705" s="222"/>
      <c r="H705" s="225">
        <v>0.813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148</v>
      </c>
      <c r="AU705" s="231" t="s">
        <v>86</v>
      </c>
      <c r="AV705" s="15" t="s">
        <v>144</v>
      </c>
      <c r="AW705" s="15" t="s">
        <v>34</v>
      </c>
      <c r="AX705" s="15" t="s">
        <v>80</v>
      </c>
      <c r="AY705" s="231" t="s">
        <v>136</v>
      </c>
    </row>
    <row r="706" spans="1:65" s="2" customFormat="1" ht="21.75" customHeight="1">
      <c r="A706" s="37"/>
      <c r="B706" s="38"/>
      <c r="C706" s="181" t="s">
        <v>979</v>
      </c>
      <c r="D706" s="181" t="s">
        <v>139</v>
      </c>
      <c r="E706" s="182" t="s">
        <v>980</v>
      </c>
      <c r="F706" s="183" t="s">
        <v>981</v>
      </c>
      <c r="G706" s="184" t="s">
        <v>142</v>
      </c>
      <c r="H706" s="185">
        <v>13.23</v>
      </c>
      <c r="I706" s="186"/>
      <c r="J706" s="187">
        <f>ROUND(I706*H706,2)</f>
        <v>0</v>
      </c>
      <c r="K706" s="183" t="s">
        <v>143</v>
      </c>
      <c r="L706" s="42"/>
      <c r="M706" s="188" t="s">
        <v>21</v>
      </c>
      <c r="N706" s="189" t="s">
        <v>45</v>
      </c>
      <c r="O706" s="67"/>
      <c r="P706" s="190">
        <f>O706*H706</f>
        <v>0</v>
      </c>
      <c r="Q706" s="190">
        <v>0.00027</v>
      </c>
      <c r="R706" s="190">
        <f>Q706*H706</f>
        <v>0.0035721000000000004</v>
      </c>
      <c r="S706" s="190">
        <v>0</v>
      </c>
      <c r="T706" s="191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192" t="s">
        <v>262</v>
      </c>
      <c r="AT706" s="192" t="s">
        <v>139</v>
      </c>
      <c r="AU706" s="192" t="s">
        <v>86</v>
      </c>
      <c r="AY706" s="20" t="s">
        <v>136</v>
      </c>
      <c r="BE706" s="193">
        <f>IF(N706="základní",J706,0)</f>
        <v>0</v>
      </c>
      <c r="BF706" s="193">
        <f>IF(N706="snížená",J706,0)</f>
        <v>0</v>
      </c>
      <c r="BG706" s="193">
        <f>IF(N706="zákl. přenesená",J706,0)</f>
        <v>0</v>
      </c>
      <c r="BH706" s="193">
        <f>IF(N706="sníž. přenesená",J706,0)</f>
        <v>0</v>
      </c>
      <c r="BI706" s="193">
        <f>IF(N706="nulová",J706,0)</f>
        <v>0</v>
      </c>
      <c r="BJ706" s="20" t="s">
        <v>86</v>
      </c>
      <c r="BK706" s="193">
        <f>ROUND(I706*H706,2)</f>
        <v>0</v>
      </c>
      <c r="BL706" s="20" t="s">
        <v>262</v>
      </c>
      <c r="BM706" s="192" t="s">
        <v>982</v>
      </c>
    </row>
    <row r="707" spans="1:47" s="2" customFormat="1" ht="11.25">
      <c r="A707" s="37"/>
      <c r="B707" s="38"/>
      <c r="C707" s="39"/>
      <c r="D707" s="194" t="s">
        <v>146</v>
      </c>
      <c r="E707" s="39"/>
      <c r="F707" s="195" t="s">
        <v>983</v>
      </c>
      <c r="G707" s="39"/>
      <c r="H707" s="39"/>
      <c r="I707" s="196"/>
      <c r="J707" s="39"/>
      <c r="K707" s="39"/>
      <c r="L707" s="42"/>
      <c r="M707" s="197"/>
      <c r="N707" s="198"/>
      <c r="O707" s="67"/>
      <c r="P707" s="67"/>
      <c r="Q707" s="67"/>
      <c r="R707" s="67"/>
      <c r="S707" s="67"/>
      <c r="T707" s="68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T707" s="20" t="s">
        <v>146</v>
      </c>
      <c r="AU707" s="20" t="s">
        <v>86</v>
      </c>
    </row>
    <row r="708" spans="2:51" s="13" customFormat="1" ht="11.25">
      <c r="B708" s="199"/>
      <c r="C708" s="200"/>
      <c r="D708" s="201" t="s">
        <v>148</v>
      </c>
      <c r="E708" s="202" t="s">
        <v>21</v>
      </c>
      <c r="F708" s="203" t="s">
        <v>276</v>
      </c>
      <c r="G708" s="200"/>
      <c r="H708" s="202" t="s">
        <v>21</v>
      </c>
      <c r="I708" s="204"/>
      <c r="J708" s="200"/>
      <c r="K708" s="200"/>
      <c r="L708" s="205"/>
      <c r="M708" s="206"/>
      <c r="N708" s="207"/>
      <c r="O708" s="207"/>
      <c r="P708" s="207"/>
      <c r="Q708" s="207"/>
      <c r="R708" s="207"/>
      <c r="S708" s="207"/>
      <c r="T708" s="208"/>
      <c r="AT708" s="209" t="s">
        <v>148</v>
      </c>
      <c r="AU708" s="209" t="s">
        <v>86</v>
      </c>
      <c r="AV708" s="13" t="s">
        <v>80</v>
      </c>
      <c r="AW708" s="13" t="s">
        <v>34</v>
      </c>
      <c r="AX708" s="13" t="s">
        <v>73</v>
      </c>
      <c r="AY708" s="209" t="s">
        <v>136</v>
      </c>
    </row>
    <row r="709" spans="2:51" s="14" customFormat="1" ht="11.25">
      <c r="B709" s="210"/>
      <c r="C709" s="211"/>
      <c r="D709" s="201" t="s">
        <v>148</v>
      </c>
      <c r="E709" s="212" t="s">
        <v>21</v>
      </c>
      <c r="F709" s="213" t="s">
        <v>277</v>
      </c>
      <c r="G709" s="211"/>
      <c r="H709" s="214">
        <v>5.4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148</v>
      </c>
      <c r="AU709" s="220" t="s">
        <v>86</v>
      </c>
      <c r="AV709" s="14" t="s">
        <v>86</v>
      </c>
      <c r="AW709" s="14" t="s">
        <v>34</v>
      </c>
      <c r="AX709" s="14" t="s">
        <v>73</v>
      </c>
      <c r="AY709" s="220" t="s">
        <v>136</v>
      </c>
    </row>
    <row r="710" spans="2:51" s="13" customFormat="1" ht="11.25">
      <c r="B710" s="199"/>
      <c r="C710" s="200"/>
      <c r="D710" s="201" t="s">
        <v>148</v>
      </c>
      <c r="E710" s="202" t="s">
        <v>21</v>
      </c>
      <c r="F710" s="203" t="s">
        <v>285</v>
      </c>
      <c r="G710" s="200"/>
      <c r="H710" s="202" t="s">
        <v>21</v>
      </c>
      <c r="I710" s="204"/>
      <c r="J710" s="200"/>
      <c r="K710" s="200"/>
      <c r="L710" s="205"/>
      <c r="M710" s="206"/>
      <c r="N710" s="207"/>
      <c r="O710" s="207"/>
      <c r="P710" s="207"/>
      <c r="Q710" s="207"/>
      <c r="R710" s="207"/>
      <c r="S710" s="207"/>
      <c r="T710" s="208"/>
      <c r="AT710" s="209" t="s">
        <v>148</v>
      </c>
      <c r="AU710" s="209" t="s">
        <v>86</v>
      </c>
      <c r="AV710" s="13" t="s">
        <v>80</v>
      </c>
      <c r="AW710" s="13" t="s">
        <v>34</v>
      </c>
      <c r="AX710" s="13" t="s">
        <v>73</v>
      </c>
      <c r="AY710" s="209" t="s">
        <v>136</v>
      </c>
    </row>
    <row r="711" spans="2:51" s="14" customFormat="1" ht="11.25">
      <c r="B711" s="210"/>
      <c r="C711" s="211"/>
      <c r="D711" s="201" t="s">
        <v>148</v>
      </c>
      <c r="E711" s="212" t="s">
        <v>21</v>
      </c>
      <c r="F711" s="213" t="s">
        <v>286</v>
      </c>
      <c r="G711" s="211"/>
      <c r="H711" s="214">
        <v>7.83</v>
      </c>
      <c r="I711" s="215"/>
      <c r="J711" s="211"/>
      <c r="K711" s="211"/>
      <c r="L711" s="216"/>
      <c r="M711" s="217"/>
      <c r="N711" s="218"/>
      <c r="O711" s="218"/>
      <c r="P711" s="218"/>
      <c r="Q711" s="218"/>
      <c r="R711" s="218"/>
      <c r="S711" s="218"/>
      <c r="T711" s="219"/>
      <c r="AT711" s="220" t="s">
        <v>148</v>
      </c>
      <c r="AU711" s="220" t="s">
        <v>86</v>
      </c>
      <c r="AV711" s="14" t="s">
        <v>86</v>
      </c>
      <c r="AW711" s="14" t="s">
        <v>34</v>
      </c>
      <c r="AX711" s="14" t="s">
        <v>73</v>
      </c>
      <c r="AY711" s="220" t="s">
        <v>136</v>
      </c>
    </row>
    <row r="712" spans="2:51" s="15" customFormat="1" ht="11.25">
      <c r="B712" s="221"/>
      <c r="C712" s="222"/>
      <c r="D712" s="201" t="s">
        <v>148</v>
      </c>
      <c r="E712" s="223" t="s">
        <v>21</v>
      </c>
      <c r="F712" s="224" t="s">
        <v>171</v>
      </c>
      <c r="G712" s="222"/>
      <c r="H712" s="225">
        <v>13.23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148</v>
      </c>
      <c r="AU712" s="231" t="s">
        <v>86</v>
      </c>
      <c r="AV712" s="15" t="s">
        <v>144</v>
      </c>
      <c r="AW712" s="15" t="s">
        <v>34</v>
      </c>
      <c r="AX712" s="15" t="s">
        <v>80</v>
      </c>
      <c r="AY712" s="231" t="s">
        <v>136</v>
      </c>
    </row>
    <row r="713" spans="1:65" s="2" customFormat="1" ht="24" customHeight="1">
      <c r="A713" s="37"/>
      <c r="B713" s="38"/>
      <c r="C713" s="232" t="s">
        <v>984</v>
      </c>
      <c r="D713" s="232" t="s">
        <v>385</v>
      </c>
      <c r="E713" s="233" t="s">
        <v>985</v>
      </c>
      <c r="F713" s="234" t="s">
        <v>986</v>
      </c>
      <c r="G713" s="235" t="s">
        <v>142</v>
      </c>
      <c r="H713" s="236">
        <v>13.23</v>
      </c>
      <c r="I713" s="237"/>
      <c r="J713" s="238">
        <f>ROUND(I713*H713,2)</f>
        <v>0</v>
      </c>
      <c r="K713" s="234" t="s">
        <v>21</v>
      </c>
      <c r="L713" s="239"/>
      <c r="M713" s="240" t="s">
        <v>21</v>
      </c>
      <c r="N713" s="241" t="s">
        <v>45</v>
      </c>
      <c r="O713" s="67"/>
      <c r="P713" s="190">
        <f>O713*H713</f>
        <v>0</v>
      </c>
      <c r="Q713" s="190">
        <v>0.034</v>
      </c>
      <c r="R713" s="190">
        <f>Q713*H713</f>
        <v>0.44982000000000005</v>
      </c>
      <c r="S713" s="190">
        <v>0</v>
      </c>
      <c r="T713" s="191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192" t="s">
        <v>370</v>
      </c>
      <c r="AT713" s="192" t="s">
        <v>385</v>
      </c>
      <c r="AU713" s="192" t="s">
        <v>86</v>
      </c>
      <c r="AY713" s="20" t="s">
        <v>136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20" t="s">
        <v>86</v>
      </c>
      <c r="BK713" s="193">
        <f>ROUND(I713*H713,2)</f>
        <v>0</v>
      </c>
      <c r="BL713" s="20" t="s">
        <v>262</v>
      </c>
      <c r="BM713" s="192" t="s">
        <v>987</v>
      </c>
    </row>
    <row r="714" spans="2:51" s="14" customFormat="1" ht="11.25">
      <c r="B714" s="210"/>
      <c r="C714" s="211"/>
      <c r="D714" s="201" t="s">
        <v>148</v>
      </c>
      <c r="E714" s="212" t="s">
        <v>21</v>
      </c>
      <c r="F714" s="213" t="s">
        <v>988</v>
      </c>
      <c r="G714" s="211"/>
      <c r="H714" s="214">
        <v>13.23</v>
      </c>
      <c r="I714" s="215"/>
      <c r="J714" s="211"/>
      <c r="K714" s="211"/>
      <c r="L714" s="216"/>
      <c r="M714" s="217"/>
      <c r="N714" s="218"/>
      <c r="O714" s="218"/>
      <c r="P714" s="218"/>
      <c r="Q714" s="218"/>
      <c r="R714" s="218"/>
      <c r="S714" s="218"/>
      <c r="T714" s="219"/>
      <c r="AT714" s="220" t="s">
        <v>148</v>
      </c>
      <c r="AU714" s="220" t="s">
        <v>86</v>
      </c>
      <c r="AV714" s="14" t="s">
        <v>86</v>
      </c>
      <c r="AW714" s="14" t="s">
        <v>34</v>
      </c>
      <c r="AX714" s="14" t="s">
        <v>80</v>
      </c>
      <c r="AY714" s="220" t="s">
        <v>136</v>
      </c>
    </row>
    <row r="715" spans="1:65" s="2" customFormat="1" ht="21.75" customHeight="1">
      <c r="A715" s="37"/>
      <c r="B715" s="38"/>
      <c r="C715" s="181" t="s">
        <v>989</v>
      </c>
      <c r="D715" s="181" t="s">
        <v>139</v>
      </c>
      <c r="E715" s="182" t="s">
        <v>990</v>
      </c>
      <c r="F715" s="183" t="s">
        <v>991</v>
      </c>
      <c r="G715" s="184" t="s">
        <v>220</v>
      </c>
      <c r="H715" s="185">
        <v>5.15</v>
      </c>
      <c r="I715" s="186"/>
      <c r="J715" s="187">
        <f>ROUND(I715*H715,2)</f>
        <v>0</v>
      </c>
      <c r="K715" s="183" t="s">
        <v>143</v>
      </c>
      <c r="L715" s="42"/>
      <c r="M715" s="188" t="s">
        <v>21</v>
      </c>
      <c r="N715" s="189" t="s">
        <v>45</v>
      </c>
      <c r="O715" s="67"/>
      <c r="P715" s="190">
        <f>O715*H715</f>
        <v>0</v>
      </c>
      <c r="Q715" s="190">
        <v>0</v>
      </c>
      <c r="R715" s="190">
        <f>Q715*H715</f>
        <v>0</v>
      </c>
      <c r="S715" s="190">
        <v>0</v>
      </c>
      <c r="T715" s="191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192" t="s">
        <v>262</v>
      </c>
      <c r="AT715" s="192" t="s">
        <v>139</v>
      </c>
      <c r="AU715" s="192" t="s">
        <v>86</v>
      </c>
      <c r="AY715" s="20" t="s">
        <v>136</v>
      </c>
      <c r="BE715" s="193">
        <f>IF(N715="základní",J715,0)</f>
        <v>0</v>
      </c>
      <c r="BF715" s="193">
        <f>IF(N715="snížená",J715,0)</f>
        <v>0</v>
      </c>
      <c r="BG715" s="193">
        <f>IF(N715="zákl. přenesená",J715,0)</f>
        <v>0</v>
      </c>
      <c r="BH715" s="193">
        <f>IF(N715="sníž. přenesená",J715,0)</f>
        <v>0</v>
      </c>
      <c r="BI715" s="193">
        <f>IF(N715="nulová",J715,0)</f>
        <v>0</v>
      </c>
      <c r="BJ715" s="20" t="s">
        <v>86</v>
      </c>
      <c r="BK715" s="193">
        <f>ROUND(I715*H715,2)</f>
        <v>0</v>
      </c>
      <c r="BL715" s="20" t="s">
        <v>262</v>
      </c>
      <c r="BM715" s="192" t="s">
        <v>992</v>
      </c>
    </row>
    <row r="716" spans="1:47" s="2" customFormat="1" ht="11.25">
      <c r="A716" s="37"/>
      <c r="B716" s="38"/>
      <c r="C716" s="39"/>
      <c r="D716" s="194" t="s">
        <v>146</v>
      </c>
      <c r="E716" s="39"/>
      <c r="F716" s="195" t="s">
        <v>993</v>
      </c>
      <c r="G716" s="39"/>
      <c r="H716" s="39"/>
      <c r="I716" s="196"/>
      <c r="J716" s="39"/>
      <c r="K716" s="39"/>
      <c r="L716" s="42"/>
      <c r="M716" s="197"/>
      <c r="N716" s="198"/>
      <c r="O716" s="67"/>
      <c r="P716" s="67"/>
      <c r="Q716" s="67"/>
      <c r="R716" s="67"/>
      <c r="S716" s="67"/>
      <c r="T716" s="68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T716" s="20" t="s">
        <v>146</v>
      </c>
      <c r="AU716" s="20" t="s">
        <v>86</v>
      </c>
    </row>
    <row r="717" spans="2:51" s="13" customFormat="1" ht="11.25">
      <c r="B717" s="199"/>
      <c r="C717" s="200"/>
      <c r="D717" s="201" t="s">
        <v>148</v>
      </c>
      <c r="E717" s="202" t="s">
        <v>21</v>
      </c>
      <c r="F717" s="203" t="s">
        <v>994</v>
      </c>
      <c r="G717" s="200"/>
      <c r="H717" s="202" t="s">
        <v>21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148</v>
      </c>
      <c r="AU717" s="209" t="s">
        <v>86</v>
      </c>
      <c r="AV717" s="13" t="s">
        <v>80</v>
      </c>
      <c r="AW717" s="13" t="s">
        <v>34</v>
      </c>
      <c r="AX717" s="13" t="s">
        <v>73</v>
      </c>
      <c r="AY717" s="209" t="s">
        <v>136</v>
      </c>
    </row>
    <row r="718" spans="2:51" s="13" customFormat="1" ht="11.25">
      <c r="B718" s="199"/>
      <c r="C718" s="200"/>
      <c r="D718" s="201" t="s">
        <v>148</v>
      </c>
      <c r="E718" s="202" t="s">
        <v>21</v>
      </c>
      <c r="F718" s="203" t="s">
        <v>995</v>
      </c>
      <c r="G718" s="200"/>
      <c r="H718" s="202" t="s">
        <v>21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148</v>
      </c>
      <c r="AU718" s="209" t="s">
        <v>86</v>
      </c>
      <c r="AV718" s="13" t="s">
        <v>80</v>
      </c>
      <c r="AW718" s="13" t="s">
        <v>34</v>
      </c>
      <c r="AX718" s="13" t="s">
        <v>73</v>
      </c>
      <c r="AY718" s="209" t="s">
        <v>136</v>
      </c>
    </row>
    <row r="719" spans="2:51" s="13" customFormat="1" ht="11.25">
      <c r="B719" s="199"/>
      <c r="C719" s="200"/>
      <c r="D719" s="201" t="s">
        <v>148</v>
      </c>
      <c r="E719" s="202" t="s">
        <v>21</v>
      </c>
      <c r="F719" s="203" t="s">
        <v>972</v>
      </c>
      <c r="G719" s="200"/>
      <c r="H719" s="202" t="s">
        <v>21</v>
      </c>
      <c r="I719" s="204"/>
      <c r="J719" s="200"/>
      <c r="K719" s="200"/>
      <c r="L719" s="205"/>
      <c r="M719" s="206"/>
      <c r="N719" s="207"/>
      <c r="O719" s="207"/>
      <c r="P719" s="207"/>
      <c r="Q719" s="207"/>
      <c r="R719" s="207"/>
      <c r="S719" s="207"/>
      <c r="T719" s="208"/>
      <c r="AT719" s="209" t="s">
        <v>148</v>
      </c>
      <c r="AU719" s="209" t="s">
        <v>86</v>
      </c>
      <c r="AV719" s="13" t="s">
        <v>80</v>
      </c>
      <c r="AW719" s="13" t="s">
        <v>34</v>
      </c>
      <c r="AX719" s="13" t="s">
        <v>73</v>
      </c>
      <c r="AY719" s="209" t="s">
        <v>136</v>
      </c>
    </row>
    <row r="720" spans="2:51" s="13" customFormat="1" ht="11.25">
      <c r="B720" s="199"/>
      <c r="C720" s="200"/>
      <c r="D720" s="201" t="s">
        <v>148</v>
      </c>
      <c r="E720" s="202" t="s">
        <v>21</v>
      </c>
      <c r="F720" s="203" t="s">
        <v>276</v>
      </c>
      <c r="G720" s="200"/>
      <c r="H720" s="202" t="s">
        <v>21</v>
      </c>
      <c r="I720" s="204"/>
      <c r="J720" s="200"/>
      <c r="K720" s="200"/>
      <c r="L720" s="205"/>
      <c r="M720" s="206"/>
      <c r="N720" s="207"/>
      <c r="O720" s="207"/>
      <c r="P720" s="207"/>
      <c r="Q720" s="207"/>
      <c r="R720" s="207"/>
      <c r="S720" s="207"/>
      <c r="T720" s="208"/>
      <c r="AT720" s="209" t="s">
        <v>148</v>
      </c>
      <c r="AU720" s="209" t="s">
        <v>86</v>
      </c>
      <c r="AV720" s="13" t="s">
        <v>80</v>
      </c>
      <c r="AW720" s="13" t="s">
        <v>34</v>
      </c>
      <c r="AX720" s="13" t="s">
        <v>73</v>
      </c>
      <c r="AY720" s="209" t="s">
        <v>136</v>
      </c>
    </row>
    <row r="721" spans="2:51" s="14" customFormat="1" ht="11.25">
      <c r="B721" s="210"/>
      <c r="C721" s="211"/>
      <c r="D721" s="201" t="s">
        <v>148</v>
      </c>
      <c r="E721" s="212" t="s">
        <v>21</v>
      </c>
      <c r="F721" s="213" t="s">
        <v>996</v>
      </c>
      <c r="G721" s="211"/>
      <c r="H721" s="214">
        <v>4.4</v>
      </c>
      <c r="I721" s="215"/>
      <c r="J721" s="211"/>
      <c r="K721" s="211"/>
      <c r="L721" s="216"/>
      <c r="M721" s="217"/>
      <c r="N721" s="218"/>
      <c r="O721" s="218"/>
      <c r="P721" s="218"/>
      <c r="Q721" s="218"/>
      <c r="R721" s="218"/>
      <c r="S721" s="218"/>
      <c r="T721" s="219"/>
      <c r="AT721" s="220" t="s">
        <v>148</v>
      </c>
      <c r="AU721" s="220" t="s">
        <v>86</v>
      </c>
      <c r="AV721" s="14" t="s">
        <v>86</v>
      </c>
      <c r="AW721" s="14" t="s">
        <v>34</v>
      </c>
      <c r="AX721" s="14" t="s">
        <v>73</v>
      </c>
      <c r="AY721" s="220" t="s">
        <v>136</v>
      </c>
    </row>
    <row r="722" spans="2:51" s="13" customFormat="1" ht="11.25">
      <c r="B722" s="199"/>
      <c r="C722" s="200"/>
      <c r="D722" s="201" t="s">
        <v>148</v>
      </c>
      <c r="E722" s="202" t="s">
        <v>21</v>
      </c>
      <c r="F722" s="203" t="s">
        <v>278</v>
      </c>
      <c r="G722" s="200"/>
      <c r="H722" s="202" t="s">
        <v>21</v>
      </c>
      <c r="I722" s="204"/>
      <c r="J722" s="200"/>
      <c r="K722" s="200"/>
      <c r="L722" s="205"/>
      <c r="M722" s="206"/>
      <c r="N722" s="207"/>
      <c r="O722" s="207"/>
      <c r="P722" s="207"/>
      <c r="Q722" s="207"/>
      <c r="R722" s="207"/>
      <c r="S722" s="207"/>
      <c r="T722" s="208"/>
      <c r="AT722" s="209" t="s">
        <v>148</v>
      </c>
      <c r="AU722" s="209" t="s">
        <v>86</v>
      </c>
      <c r="AV722" s="13" t="s">
        <v>80</v>
      </c>
      <c r="AW722" s="13" t="s">
        <v>34</v>
      </c>
      <c r="AX722" s="13" t="s">
        <v>73</v>
      </c>
      <c r="AY722" s="209" t="s">
        <v>136</v>
      </c>
    </row>
    <row r="723" spans="2:51" s="14" customFormat="1" ht="11.25">
      <c r="B723" s="210"/>
      <c r="C723" s="211"/>
      <c r="D723" s="201" t="s">
        <v>148</v>
      </c>
      <c r="E723" s="212" t="s">
        <v>21</v>
      </c>
      <c r="F723" s="213" t="s">
        <v>997</v>
      </c>
      <c r="G723" s="211"/>
      <c r="H723" s="214">
        <v>0.75</v>
      </c>
      <c r="I723" s="215"/>
      <c r="J723" s="211"/>
      <c r="K723" s="211"/>
      <c r="L723" s="216"/>
      <c r="M723" s="217"/>
      <c r="N723" s="218"/>
      <c r="O723" s="218"/>
      <c r="P723" s="218"/>
      <c r="Q723" s="218"/>
      <c r="R723" s="218"/>
      <c r="S723" s="218"/>
      <c r="T723" s="219"/>
      <c r="AT723" s="220" t="s">
        <v>148</v>
      </c>
      <c r="AU723" s="220" t="s">
        <v>86</v>
      </c>
      <c r="AV723" s="14" t="s">
        <v>86</v>
      </c>
      <c r="AW723" s="14" t="s">
        <v>34</v>
      </c>
      <c r="AX723" s="14" t="s">
        <v>73</v>
      </c>
      <c r="AY723" s="220" t="s">
        <v>136</v>
      </c>
    </row>
    <row r="724" spans="2:51" s="15" customFormat="1" ht="11.25">
      <c r="B724" s="221"/>
      <c r="C724" s="222"/>
      <c r="D724" s="201" t="s">
        <v>148</v>
      </c>
      <c r="E724" s="223" t="s">
        <v>21</v>
      </c>
      <c r="F724" s="224" t="s">
        <v>171</v>
      </c>
      <c r="G724" s="222"/>
      <c r="H724" s="225">
        <v>5.15</v>
      </c>
      <c r="I724" s="226"/>
      <c r="J724" s="222"/>
      <c r="K724" s="222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148</v>
      </c>
      <c r="AU724" s="231" t="s">
        <v>86</v>
      </c>
      <c r="AV724" s="15" t="s">
        <v>144</v>
      </c>
      <c r="AW724" s="15" t="s">
        <v>34</v>
      </c>
      <c r="AX724" s="15" t="s">
        <v>80</v>
      </c>
      <c r="AY724" s="231" t="s">
        <v>136</v>
      </c>
    </row>
    <row r="725" spans="1:65" s="2" customFormat="1" ht="16.5" customHeight="1">
      <c r="A725" s="37"/>
      <c r="B725" s="38"/>
      <c r="C725" s="232" t="s">
        <v>998</v>
      </c>
      <c r="D725" s="232" t="s">
        <v>385</v>
      </c>
      <c r="E725" s="233" t="s">
        <v>999</v>
      </c>
      <c r="F725" s="234" t="s">
        <v>1000</v>
      </c>
      <c r="G725" s="235" t="s">
        <v>220</v>
      </c>
      <c r="H725" s="236">
        <v>5.408</v>
      </c>
      <c r="I725" s="237"/>
      <c r="J725" s="238">
        <f>ROUND(I725*H725,2)</f>
        <v>0</v>
      </c>
      <c r="K725" s="234" t="s">
        <v>143</v>
      </c>
      <c r="L725" s="239"/>
      <c r="M725" s="240" t="s">
        <v>21</v>
      </c>
      <c r="N725" s="241" t="s">
        <v>45</v>
      </c>
      <c r="O725" s="67"/>
      <c r="P725" s="190">
        <f>O725*H725</f>
        <v>0</v>
      </c>
      <c r="Q725" s="190">
        <v>0.006</v>
      </c>
      <c r="R725" s="190">
        <f>Q725*H725</f>
        <v>0.032448000000000005</v>
      </c>
      <c r="S725" s="190">
        <v>0</v>
      </c>
      <c r="T725" s="191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192" t="s">
        <v>370</v>
      </c>
      <c r="AT725" s="192" t="s">
        <v>385</v>
      </c>
      <c r="AU725" s="192" t="s">
        <v>86</v>
      </c>
      <c r="AY725" s="20" t="s">
        <v>136</v>
      </c>
      <c r="BE725" s="193">
        <f>IF(N725="základní",J725,0)</f>
        <v>0</v>
      </c>
      <c r="BF725" s="193">
        <f>IF(N725="snížená",J725,0)</f>
        <v>0</v>
      </c>
      <c r="BG725" s="193">
        <f>IF(N725="zákl. přenesená",J725,0)</f>
        <v>0</v>
      </c>
      <c r="BH725" s="193">
        <f>IF(N725="sníž. přenesená",J725,0)</f>
        <v>0</v>
      </c>
      <c r="BI725" s="193">
        <f>IF(N725="nulová",J725,0)</f>
        <v>0</v>
      </c>
      <c r="BJ725" s="20" t="s">
        <v>86</v>
      </c>
      <c r="BK725" s="193">
        <f>ROUND(I725*H725,2)</f>
        <v>0</v>
      </c>
      <c r="BL725" s="20" t="s">
        <v>262</v>
      </c>
      <c r="BM725" s="192" t="s">
        <v>1001</v>
      </c>
    </row>
    <row r="726" spans="2:51" s="14" customFormat="1" ht="11.25">
      <c r="B726" s="210"/>
      <c r="C726" s="211"/>
      <c r="D726" s="201" t="s">
        <v>148</v>
      </c>
      <c r="E726" s="212" t="s">
        <v>21</v>
      </c>
      <c r="F726" s="213" t="s">
        <v>1002</v>
      </c>
      <c r="G726" s="211"/>
      <c r="H726" s="214">
        <v>5.408</v>
      </c>
      <c r="I726" s="215"/>
      <c r="J726" s="211"/>
      <c r="K726" s="211"/>
      <c r="L726" s="216"/>
      <c r="M726" s="217"/>
      <c r="N726" s="218"/>
      <c r="O726" s="218"/>
      <c r="P726" s="218"/>
      <c r="Q726" s="218"/>
      <c r="R726" s="218"/>
      <c r="S726" s="218"/>
      <c r="T726" s="219"/>
      <c r="AT726" s="220" t="s">
        <v>148</v>
      </c>
      <c r="AU726" s="220" t="s">
        <v>86</v>
      </c>
      <c r="AV726" s="14" t="s">
        <v>86</v>
      </c>
      <c r="AW726" s="14" t="s">
        <v>34</v>
      </c>
      <c r="AX726" s="14" t="s">
        <v>80</v>
      </c>
      <c r="AY726" s="220" t="s">
        <v>136</v>
      </c>
    </row>
    <row r="727" spans="1:65" s="2" customFormat="1" ht="16.5" customHeight="1">
      <c r="A727" s="37"/>
      <c r="B727" s="38"/>
      <c r="C727" s="232" t="s">
        <v>1003</v>
      </c>
      <c r="D727" s="232" t="s">
        <v>385</v>
      </c>
      <c r="E727" s="233" t="s">
        <v>1004</v>
      </c>
      <c r="F727" s="234" t="s">
        <v>1005</v>
      </c>
      <c r="G727" s="235" t="s">
        <v>651</v>
      </c>
      <c r="H727" s="236">
        <v>10</v>
      </c>
      <c r="I727" s="237"/>
      <c r="J727" s="238">
        <f>ROUND(I727*H727,2)</f>
        <v>0</v>
      </c>
      <c r="K727" s="234" t="s">
        <v>143</v>
      </c>
      <c r="L727" s="239"/>
      <c r="M727" s="240" t="s">
        <v>21</v>
      </c>
      <c r="N727" s="241" t="s">
        <v>45</v>
      </c>
      <c r="O727" s="67"/>
      <c r="P727" s="190">
        <f>O727*H727</f>
        <v>0</v>
      </c>
      <c r="Q727" s="190">
        <v>6E-05</v>
      </c>
      <c r="R727" s="190">
        <f>Q727*H727</f>
        <v>0.0006000000000000001</v>
      </c>
      <c r="S727" s="190">
        <v>0</v>
      </c>
      <c r="T727" s="191">
        <f>S727*H727</f>
        <v>0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R727" s="192" t="s">
        <v>370</v>
      </c>
      <c r="AT727" s="192" t="s">
        <v>385</v>
      </c>
      <c r="AU727" s="192" t="s">
        <v>86</v>
      </c>
      <c r="AY727" s="20" t="s">
        <v>136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20" t="s">
        <v>86</v>
      </c>
      <c r="BK727" s="193">
        <f>ROUND(I727*H727,2)</f>
        <v>0</v>
      </c>
      <c r="BL727" s="20" t="s">
        <v>262</v>
      </c>
      <c r="BM727" s="192" t="s">
        <v>1006</v>
      </c>
    </row>
    <row r="728" spans="2:51" s="14" customFormat="1" ht="11.25">
      <c r="B728" s="210"/>
      <c r="C728" s="211"/>
      <c r="D728" s="201" t="s">
        <v>148</v>
      </c>
      <c r="E728" s="212" t="s">
        <v>21</v>
      </c>
      <c r="F728" s="213" t="s">
        <v>1007</v>
      </c>
      <c r="G728" s="211"/>
      <c r="H728" s="214">
        <v>10</v>
      </c>
      <c r="I728" s="215"/>
      <c r="J728" s="211"/>
      <c r="K728" s="211"/>
      <c r="L728" s="216"/>
      <c r="M728" s="217"/>
      <c r="N728" s="218"/>
      <c r="O728" s="218"/>
      <c r="P728" s="218"/>
      <c r="Q728" s="218"/>
      <c r="R728" s="218"/>
      <c r="S728" s="218"/>
      <c r="T728" s="219"/>
      <c r="AT728" s="220" t="s">
        <v>148</v>
      </c>
      <c r="AU728" s="220" t="s">
        <v>86</v>
      </c>
      <c r="AV728" s="14" t="s">
        <v>86</v>
      </c>
      <c r="AW728" s="14" t="s">
        <v>34</v>
      </c>
      <c r="AX728" s="14" t="s">
        <v>80</v>
      </c>
      <c r="AY728" s="220" t="s">
        <v>136</v>
      </c>
    </row>
    <row r="729" spans="1:65" s="2" customFormat="1" ht="21.75" customHeight="1">
      <c r="A729" s="37"/>
      <c r="B729" s="38"/>
      <c r="C729" s="181" t="s">
        <v>1008</v>
      </c>
      <c r="D729" s="181" t="s">
        <v>139</v>
      </c>
      <c r="E729" s="182" t="s">
        <v>1009</v>
      </c>
      <c r="F729" s="183" t="s">
        <v>1010</v>
      </c>
      <c r="G729" s="184" t="s">
        <v>142</v>
      </c>
      <c r="H729" s="185">
        <v>8</v>
      </c>
      <c r="I729" s="186"/>
      <c r="J729" s="187">
        <f>ROUND(I729*H729,2)</f>
        <v>0</v>
      </c>
      <c r="K729" s="183" t="s">
        <v>143</v>
      </c>
      <c r="L729" s="42"/>
      <c r="M729" s="188" t="s">
        <v>21</v>
      </c>
      <c r="N729" s="189" t="s">
        <v>45</v>
      </c>
      <c r="O729" s="67"/>
      <c r="P729" s="190">
        <f>O729*H729</f>
        <v>0</v>
      </c>
      <c r="Q729" s="190">
        <v>0</v>
      </c>
      <c r="R729" s="190">
        <f>Q729*H729</f>
        <v>0</v>
      </c>
      <c r="S729" s="190">
        <v>0</v>
      </c>
      <c r="T729" s="191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192" t="s">
        <v>262</v>
      </c>
      <c r="AT729" s="192" t="s">
        <v>139</v>
      </c>
      <c r="AU729" s="192" t="s">
        <v>86</v>
      </c>
      <c r="AY729" s="20" t="s">
        <v>136</v>
      </c>
      <c r="BE729" s="193">
        <f>IF(N729="základní",J729,0)</f>
        <v>0</v>
      </c>
      <c r="BF729" s="193">
        <f>IF(N729="snížená",J729,0)</f>
        <v>0</v>
      </c>
      <c r="BG729" s="193">
        <f>IF(N729="zákl. přenesená",J729,0)</f>
        <v>0</v>
      </c>
      <c r="BH729" s="193">
        <f>IF(N729="sníž. přenesená",J729,0)</f>
        <v>0</v>
      </c>
      <c r="BI729" s="193">
        <f>IF(N729="nulová",J729,0)</f>
        <v>0</v>
      </c>
      <c r="BJ729" s="20" t="s">
        <v>86</v>
      </c>
      <c r="BK729" s="193">
        <f>ROUND(I729*H729,2)</f>
        <v>0</v>
      </c>
      <c r="BL729" s="20" t="s">
        <v>262</v>
      </c>
      <c r="BM729" s="192" t="s">
        <v>1011</v>
      </c>
    </row>
    <row r="730" spans="1:47" s="2" customFormat="1" ht="11.25">
      <c r="A730" s="37"/>
      <c r="B730" s="38"/>
      <c r="C730" s="39"/>
      <c r="D730" s="194" t="s">
        <v>146</v>
      </c>
      <c r="E730" s="39"/>
      <c r="F730" s="195" t="s">
        <v>1012</v>
      </c>
      <c r="G730" s="39"/>
      <c r="H730" s="39"/>
      <c r="I730" s="196"/>
      <c r="J730" s="39"/>
      <c r="K730" s="39"/>
      <c r="L730" s="42"/>
      <c r="M730" s="197"/>
      <c r="N730" s="198"/>
      <c r="O730" s="67"/>
      <c r="P730" s="67"/>
      <c r="Q730" s="67"/>
      <c r="R730" s="67"/>
      <c r="S730" s="67"/>
      <c r="T730" s="68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T730" s="20" t="s">
        <v>146</v>
      </c>
      <c r="AU730" s="20" t="s">
        <v>86</v>
      </c>
    </row>
    <row r="731" spans="2:51" s="13" customFormat="1" ht="11.25">
      <c r="B731" s="199"/>
      <c r="C731" s="200"/>
      <c r="D731" s="201" t="s">
        <v>148</v>
      </c>
      <c r="E731" s="202" t="s">
        <v>21</v>
      </c>
      <c r="F731" s="203" t="s">
        <v>1013</v>
      </c>
      <c r="G731" s="200"/>
      <c r="H731" s="202" t="s">
        <v>21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148</v>
      </c>
      <c r="AU731" s="209" t="s">
        <v>86</v>
      </c>
      <c r="AV731" s="13" t="s">
        <v>80</v>
      </c>
      <c r="AW731" s="13" t="s">
        <v>34</v>
      </c>
      <c r="AX731" s="13" t="s">
        <v>73</v>
      </c>
      <c r="AY731" s="209" t="s">
        <v>136</v>
      </c>
    </row>
    <row r="732" spans="2:51" s="13" customFormat="1" ht="11.25">
      <c r="B732" s="199"/>
      <c r="C732" s="200"/>
      <c r="D732" s="201" t="s">
        <v>148</v>
      </c>
      <c r="E732" s="202" t="s">
        <v>21</v>
      </c>
      <c r="F732" s="203" t="s">
        <v>943</v>
      </c>
      <c r="G732" s="200"/>
      <c r="H732" s="202" t="s">
        <v>21</v>
      </c>
      <c r="I732" s="204"/>
      <c r="J732" s="200"/>
      <c r="K732" s="200"/>
      <c r="L732" s="205"/>
      <c r="M732" s="206"/>
      <c r="N732" s="207"/>
      <c r="O732" s="207"/>
      <c r="P732" s="207"/>
      <c r="Q732" s="207"/>
      <c r="R732" s="207"/>
      <c r="S732" s="207"/>
      <c r="T732" s="208"/>
      <c r="AT732" s="209" t="s">
        <v>148</v>
      </c>
      <c r="AU732" s="209" t="s">
        <v>86</v>
      </c>
      <c r="AV732" s="13" t="s">
        <v>80</v>
      </c>
      <c r="AW732" s="13" t="s">
        <v>34</v>
      </c>
      <c r="AX732" s="13" t="s">
        <v>73</v>
      </c>
      <c r="AY732" s="209" t="s">
        <v>136</v>
      </c>
    </row>
    <row r="733" spans="2:51" s="14" customFormat="1" ht="11.25">
      <c r="B733" s="210"/>
      <c r="C733" s="211"/>
      <c r="D733" s="201" t="s">
        <v>148</v>
      </c>
      <c r="E733" s="212" t="s">
        <v>21</v>
      </c>
      <c r="F733" s="213" t="s">
        <v>170</v>
      </c>
      <c r="G733" s="211"/>
      <c r="H733" s="214">
        <v>8</v>
      </c>
      <c r="I733" s="215"/>
      <c r="J733" s="211"/>
      <c r="K733" s="211"/>
      <c r="L733" s="216"/>
      <c r="M733" s="217"/>
      <c r="N733" s="218"/>
      <c r="O733" s="218"/>
      <c r="P733" s="218"/>
      <c r="Q733" s="218"/>
      <c r="R733" s="218"/>
      <c r="S733" s="218"/>
      <c r="T733" s="219"/>
      <c r="AT733" s="220" t="s">
        <v>148</v>
      </c>
      <c r="AU733" s="220" t="s">
        <v>86</v>
      </c>
      <c r="AV733" s="14" t="s">
        <v>86</v>
      </c>
      <c r="AW733" s="14" t="s">
        <v>34</v>
      </c>
      <c r="AX733" s="14" t="s">
        <v>80</v>
      </c>
      <c r="AY733" s="220" t="s">
        <v>136</v>
      </c>
    </row>
    <row r="734" spans="1:65" s="2" customFormat="1" ht="16.5" customHeight="1">
      <c r="A734" s="37"/>
      <c r="B734" s="38"/>
      <c r="C734" s="232" t="s">
        <v>1014</v>
      </c>
      <c r="D734" s="232" t="s">
        <v>385</v>
      </c>
      <c r="E734" s="233" t="s">
        <v>1015</v>
      </c>
      <c r="F734" s="234" t="s">
        <v>1016</v>
      </c>
      <c r="G734" s="235" t="s">
        <v>142</v>
      </c>
      <c r="H734" s="236">
        <v>9.6</v>
      </c>
      <c r="I734" s="237"/>
      <c r="J734" s="238">
        <f>ROUND(I734*H734,2)</f>
        <v>0</v>
      </c>
      <c r="K734" s="234" t="s">
        <v>143</v>
      </c>
      <c r="L734" s="239"/>
      <c r="M734" s="240" t="s">
        <v>21</v>
      </c>
      <c r="N734" s="241" t="s">
        <v>45</v>
      </c>
      <c r="O734" s="67"/>
      <c r="P734" s="190">
        <f>O734*H734</f>
        <v>0</v>
      </c>
      <c r="Q734" s="190">
        <v>0.00931</v>
      </c>
      <c r="R734" s="190">
        <f>Q734*H734</f>
        <v>0.089376</v>
      </c>
      <c r="S734" s="190">
        <v>0</v>
      </c>
      <c r="T734" s="191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192" t="s">
        <v>370</v>
      </c>
      <c r="AT734" s="192" t="s">
        <v>385</v>
      </c>
      <c r="AU734" s="192" t="s">
        <v>86</v>
      </c>
      <c r="AY734" s="20" t="s">
        <v>136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20" t="s">
        <v>86</v>
      </c>
      <c r="BK734" s="193">
        <f>ROUND(I734*H734,2)</f>
        <v>0</v>
      </c>
      <c r="BL734" s="20" t="s">
        <v>262</v>
      </c>
      <c r="BM734" s="192" t="s">
        <v>1017</v>
      </c>
    </row>
    <row r="735" spans="2:51" s="14" customFormat="1" ht="11.25">
      <c r="B735" s="210"/>
      <c r="C735" s="211"/>
      <c r="D735" s="201" t="s">
        <v>148</v>
      </c>
      <c r="E735" s="212" t="s">
        <v>21</v>
      </c>
      <c r="F735" s="213" t="s">
        <v>170</v>
      </c>
      <c r="G735" s="211"/>
      <c r="H735" s="214">
        <v>8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148</v>
      </c>
      <c r="AU735" s="220" t="s">
        <v>86</v>
      </c>
      <c r="AV735" s="14" t="s">
        <v>86</v>
      </c>
      <c r="AW735" s="14" t="s">
        <v>34</v>
      </c>
      <c r="AX735" s="14" t="s">
        <v>73</v>
      </c>
      <c r="AY735" s="220" t="s">
        <v>136</v>
      </c>
    </row>
    <row r="736" spans="2:51" s="14" customFormat="1" ht="11.25">
      <c r="B736" s="210"/>
      <c r="C736" s="211"/>
      <c r="D736" s="201" t="s">
        <v>148</v>
      </c>
      <c r="E736" s="212" t="s">
        <v>21</v>
      </c>
      <c r="F736" s="213" t="s">
        <v>1018</v>
      </c>
      <c r="G736" s="211"/>
      <c r="H736" s="214">
        <v>9.6</v>
      </c>
      <c r="I736" s="215"/>
      <c r="J736" s="211"/>
      <c r="K736" s="211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148</v>
      </c>
      <c r="AU736" s="220" t="s">
        <v>86</v>
      </c>
      <c r="AV736" s="14" t="s">
        <v>86</v>
      </c>
      <c r="AW736" s="14" t="s">
        <v>34</v>
      </c>
      <c r="AX736" s="14" t="s">
        <v>80</v>
      </c>
      <c r="AY736" s="220" t="s">
        <v>136</v>
      </c>
    </row>
    <row r="737" spans="1:65" s="2" customFormat="1" ht="16.5" customHeight="1">
      <c r="A737" s="37"/>
      <c r="B737" s="38"/>
      <c r="C737" s="181" t="s">
        <v>1019</v>
      </c>
      <c r="D737" s="181" t="s">
        <v>139</v>
      </c>
      <c r="E737" s="182" t="s">
        <v>1020</v>
      </c>
      <c r="F737" s="183" t="s">
        <v>1021</v>
      </c>
      <c r="G737" s="184" t="s">
        <v>220</v>
      </c>
      <c r="H737" s="185">
        <v>20</v>
      </c>
      <c r="I737" s="186"/>
      <c r="J737" s="187">
        <f>ROUND(I737*H737,2)</f>
        <v>0</v>
      </c>
      <c r="K737" s="183" t="s">
        <v>143</v>
      </c>
      <c r="L737" s="42"/>
      <c r="M737" s="188" t="s">
        <v>21</v>
      </c>
      <c r="N737" s="189" t="s">
        <v>45</v>
      </c>
      <c r="O737" s="67"/>
      <c r="P737" s="190">
        <f>O737*H737</f>
        <v>0</v>
      </c>
      <c r="Q737" s="190">
        <v>0</v>
      </c>
      <c r="R737" s="190">
        <f>Q737*H737</f>
        <v>0</v>
      </c>
      <c r="S737" s="190">
        <v>0</v>
      </c>
      <c r="T737" s="191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192" t="s">
        <v>262</v>
      </c>
      <c r="AT737" s="192" t="s">
        <v>139</v>
      </c>
      <c r="AU737" s="192" t="s">
        <v>86</v>
      </c>
      <c r="AY737" s="20" t="s">
        <v>136</v>
      </c>
      <c r="BE737" s="193">
        <f>IF(N737="základní",J737,0)</f>
        <v>0</v>
      </c>
      <c r="BF737" s="193">
        <f>IF(N737="snížená",J737,0)</f>
        <v>0</v>
      </c>
      <c r="BG737" s="193">
        <f>IF(N737="zákl. přenesená",J737,0)</f>
        <v>0</v>
      </c>
      <c r="BH737" s="193">
        <f>IF(N737="sníž. přenesená",J737,0)</f>
        <v>0</v>
      </c>
      <c r="BI737" s="193">
        <f>IF(N737="nulová",J737,0)</f>
        <v>0</v>
      </c>
      <c r="BJ737" s="20" t="s">
        <v>86</v>
      </c>
      <c r="BK737" s="193">
        <f>ROUND(I737*H737,2)</f>
        <v>0</v>
      </c>
      <c r="BL737" s="20" t="s">
        <v>262</v>
      </c>
      <c r="BM737" s="192" t="s">
        <v>1022</v>
      </c>
    </row>
    <row r="738" spans="1:47" s="2" customFormat="1" ht="11.25">
      <c r="A738" s="37"/>
      <c r="B738" s="38"/>
      <c r="C738" s="39"/>
      <c r="D738" s="194" t="s">
        <v>146</v>
      </c>
      <c r="E738" s="39"/>
      <c r="F738" s="195" t="s">
        <v>1023</v>
      </c>
      <c r="G738" s="39"/>
      <c r="H738" s="39"/>
      <c r="I738" s="196"/>
      <c r="J738" s="39"/>
      <c r="K738" s="39"/>
      <c r="L738" s="42"/>
      <c r="M738" s="197"/>
      <c r="N738" s="198"/>
      <c r="O738" s="67"/>
      <c r="P738" s="67"/>
      <c r="Q738" s="67"/>
      <c r="R738" s="67"/>
      <c r="S738" s="67"/>
      <c r="T738" s="68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T738" s="20" t="s">
        <v>146</v>
      </c>
      <c r="AU738" s="20" t="s">
        <v>86</v>
      </c>
    </row>
    <row r="739" spans="2:51" s="14" customFormat="1" ht="11.25">
      <c r="B739" s="210"/>
      <c r="C739" s="211"/>
      <c r="D739" s="201" t="s">
        <v>148</v>
      </c>
      <c r="E739" s="212" t="s">
        <v>21</v>
      </c>
      <c r="F739" s="213" t="s">
        <v>1024</v>
      </c>
      <c r="G739" s="211"/>
      <c r="H739" s="214">
        <v>20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148</v>
      </c>
      <c r="AU739" s="220" t="s">
        <v>86</v>
      </c>
      <c r="AV739" s="14" t="s">
        <v>86</v>
      </c>
      <c r="AW739" s="14" t="s">
        <v>34</v>
      </c>
      <c r="AX739" s="14" t="s">
        <v>80</v>
      </c>
      <c r="AY739" s="220" t="s">
        <v>136</v>
      </c>
    </row>
    <row r="740" spans="1:65" s="2" customFormat="1" ht="16.5" customHeight="1">
      <c r="A740" s="37"/>
      <c r="B740" s="38"/>
      <c r="C740" s="232" t="s">
        <v>1025</v>
      </c>
      <c r="D740" s="232" t="s">
        <v>385</v>
      </c>
      <c r="E740" s="233" t="s">
        <v>1026</v>
      </c>
      <c r="F740" s="234" t="s">
        <v>1027</v>
      </c>
      <c r="G740" s="235" t="s">
        <v>299</v>
      </c>
      <c r="H740" s="236">
        <v>0.053</v>
      </c>
      <c r="I740" s="237"/>
      <c r="J740" s="238">
        <f>ROUND(I740*H740,2)</f>
        <v>0</v>
      </c>
      <c r="K740" s="234" t="s">
        <v>143</v>
      </c>
      <c r="L740" s="239"/>
      <c r="M740" s="240" t="s">
        <v>21</v>
      </c>
      <c r="N740" s="241" t="s">
        <v>45</v>
      </c>
      <c r="O740" s="67"/>
      <c r="P740" s="190">
        <f>O740*H740</f>
        <v>0</v>
      </c>
      <c r="Q740" s="190">
        <v>0.55</v>
      </c>
      <c r="R740" s="190">
        <f>Q740*H740</f>
        <v>0.029150000000000002</v>
      </c>
      <c r="S740" s="190">
        <v>0</v>
      </c>
      <c r="T740" s="191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192" t="s">
        <v>370</v>
      </c>
      <c r="AT740" s="192" t="s">
        <v>385</v>
      </c>
      <c r="AU740" s="192" t="s">
        <v>86</v>
      </c>
      <c r="AY740" s="20" t="s">
        <v>136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20" t="s">
        <v>86</v>
      </c>
      <c r="BK740" s="193">
        <f>ROUND(I740*H740,2)</f>
        <v>0</v>
      </c>
      <c r="BL740" s="20" t="s">
        <v>262</v>
      </c>
      <c r="BM740" s="192" t="s">
        <v>1028</v>
      </c>
    </row>
    <row r="741" spans="2:51" s="14" customFormat="1" ht="11.25">
      <c r="B741" s="210"/>
      <c r="C741" s="211"/>
      <c r="D741" s="201" t="s">
        <v>148</v>
      </c>
      <c r="E741" s="212" t="s">
        <v>21</v>
      </c>
      <c r="F741" s="213" t="s">
        <v>1029</v>
      </c>
      <c r="G741" s="211"/>
      <c r="H741" s="214">
        <v>0.053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148</v>
      </c>
      <c r="AU741" s="220" t="s">
        <v>86</v>
      </c>
      <c r="AV741" s="14" t="s">
        <v>86</v>
      </c>
      <c r="AW741" s="14" t="s">
        <v>34</v>
      </c>
      <c r="AX741" s="14" t="s">
        <v>80</v>
      </c>
      <c r="AY741" s="220" t="s">
        <v>136</v>
      </c>
    </row>
    <row r="742" spans="1:65" s="2" customFormat="1" ht="24" customHeight="1">
      <c r="A742" s="37"/>
      <c r="B742" s="38"/>
      <c r="C742" s="181" t="s">
        <v>1030</v>
      </c>
      <c r="D742" s="181" t="s">
        <v>139</v>
      </c>
      <c r="E742" s="182" t="s">
        <v>1031</v>
      </c>
      <c r="F742" s="183" t="s">
        <v>1032</v>
      </c>
      <c r="G742" s="184" t="s">
        <v>321</v>
      </c>
      <c r="H742" s="185">
        <v>0.639</v>
      </c>
      <c r="I742" s="186"/>
      <c r="J742" s="187">
        <f>ROUND(I742*H742,2)</f>
        <v>0</v>
      </c>
      <c r="K742" s="183" t="s">
        <v>143</v>
      </c>
      <c r="L742" s="42"/>
      <c r="M742" s="188" t="s">
        <v>21</v>
      </c>
      <c r="N742" s="189" t="s">
        <v>45</v>
      </c>
      <c r="O742" s="67"/>
      <c r="P742" s="190">
        <f>O742*H742</f>
        <v>0</v>
      </c>
      <c r="Q742" s="190">
        <v>0</v>
      </c>
      <c r="R742" s="190">
        <f>Q742*H742</f>
        <v>0</v>
      </c>
      <c r="S742" s="190">
        <v>0</v>
      </c>
      <c r="T742" s="191">
        <f>S742*H742</f>
        <v>0</v>
      </c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R742" s="192" t="s">
        <v>262</v>
      </c>
      <c r="AT742" s="192" t="s">
        <v>139</v>
      </c>
      <c r="AU742" s="192" t="s">
        <v>86</v>
      </c>
      <c r="AY742" s="20" t="s">
        <v>136</v>
      </c>
      <c r="BE742" s="193">
        <f>IF(N742="základní",J742,0)</f>
        <v>0</v>
      </c>
      <c r="BF742" s="193">
        <f>IF(N742="snížená",J742,0)</f>
        <v>0</v>
      </c>
      <c r="BG742" s="193">
        <f>IF(N742="zákl. přenesená",J742,0)</f>
        <v>0</v>
      </c>
      <c r="BH742" s="193">
        <f>IF(N742="sníž. přenesená",J742,0)</f>
        <v>0</v>
      </c>
      <c r="BI742" s="193">
        <f>IF(N742="nulová",J742,0)</f>
        <v>0</v>
      </c>
      <c r="BJ742" s="20" t="s">
        <v>86</v>
      </c>
      <c r="BK742" s="193">
        <f>ROUND(I742*H742,2)</f>
        <v>0</v>
      </c>
      <c r="BL742" s="20" t="s">
        <v>262</v>
      </c>
      <c r="BM742" s="192" t="s">
        <v>1033</v>
      </c>
    </row>
    <row r="743" spans="1:47" s="2" customFormat="1" ht="11.25">
      <c r="A743" s="37"/>
      <c r="B743" s="38"/>
      <c r="C743" s="39"/>
      <c r="D743" s="194" t="s">
        <v>146</v>
      </c>
      <c r="E743" s="39"/>
      <c r="F743" s="195" t="s">
        <v>1034</v>
      </c>
      <c r="G743" s="39"/>
      <c r="H743" s="39"/>
      <c r="I743" s="196"/>
      <c r="J743" s="39"/>
      <c r="K743" s="39"/>
      <c r="L743" s="42"/>
      <c r="M743" s="197"/>
      <c r="N743" s="198"/>
      <c r="O743" s="67"/>
      <c r="P743" s="67"/>
      <c r="Q743" s="67"/>
      <c r="R743" s="67"/>
      <c r="S743" s="67"/>
      <c r="T743" s="68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T743" s="20" t="s">
        <v>146</v>
      </c>
      <c r="AU743" s="20" t="s">
        <v>86</v>
      </c>
    </row>
    <row r="744" spans="1:65" s="2" customFormat="1" ht="24" customHeight="1">
      <c r="A744" s="37"/>
      <c r="B744" s="38"/>
      <c r="C744" s="181" t="s">
        <v>1035</v>
      </c>
      <c r="D744" s="181" t="s">
        <v>139</v>
      </c>
      <c r="E744" s="182" t="s">
        <v>1036</v>
      </c>
      <c r="F744" s="183" t="s">
        <v>1037</v>
      </c>
      <c r="G744" s="184" t="s">
        <v>321</v>
      </c>
      <c r="H744" s="185">
        <v>0.639</v>
      </c>
      <c r="I744" s="186"/>
      <c r="J744" s="187">
        <f>ROUND(I744*H744,2)</f>
        <v>0</v>
      </c>
      <c r="K744" s="183" t="s">
        <v>143</v>
      </c>
      <c r="L744" s="42"/>
      <c r="M744" s="188" t="s">
        <v>21</v>
      </c>
      <c r="N744" s="189" t="s">
        <v>45</v>
      </c>
      <c r="O744" s="67"/>
      <c r="P744" s="190">
        <f>O744*H744</f>
        <v>0</v>
      </c>
      <c r="Q744" s="190">
        <v>0</v>
      </c>
      <c r="R744" s="190">
        <f>Q744*H744</f>
        <v>0</v>
      </c>
      <c r="S744" s="190">
        <v>0</v>
      </c>
      <c r="T744" s="191">
        <f>S744*H744</f>
        <v>0</v>
      </c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R744" s="192" t="s">
        <v>262</v>
      </c>
      <c r="AT744" s="192" t="s">
        <v>139</v>
      </c>
      <c r="AU744" s="192" t="s">
        <v>86</v>
      </c>
      <c r="AY744" s="20" t="s">
        <v>136</v>
      </c>
      <c r="BE744" s="193">
        <f>IF(N744="základní",J744,0)</f>
        <v>0</v>
      </c>
      <c r="BF744" s="193">
        <f>IF(N744="snížená",J744,0)</f>
        <v>0</v>
      </c>
      <c r="BG744" s="193">
        <f>IF(N744="zákl. přenesená",J744,0)</f>
        <v>0</v>
      </c>
      <c r="BH744" s="193">
        <f>IF(N744="sníž. přenesená",J744,0)</f>
        <v>0</v>
      </c>
      <c r="BI744" s="193">
        <f>IF(N744="nulová",J744,0)</f>
        <v>0</v>
      </c>
      <c r="BJ744" s="20" t="s">
        <v>86</v>
      </c>
      <c r="BK744" s="193">
        <f>ROUND(I744*H744,2)</f>
        <v>0</v>
      </c>
      <c r="BL744" s="20" t="s">
        <v>262</v>
      </c>
      <c r="BM744" s="192" t="s">
        <v>1038</v>
      </c>
    </row>
    <row r="745" spans="1:47" s="2" customFormat="1" ht="11.25">
      <c r="A745" s="37"/>
      <c r="B745" s="38"/>
      <c r="C745" s="39"/>
      <c r="D745" s="194" t="s">
        <v>146</v>
      </c>
      <c r="E745" s="39"/>
      <c r="F745" s="195" t="s">
        <v>1039</v>
      </c>
      <c r="G745" s="39"/>
      <c r="H745" s="39"/>
      <c r="I745" s="196"/>
      <c r="J745" s="39"/>
      <c r="K745" s="39"/>
      <c r="L745" s="42"/>
      <c r="M745" s="197"/>
      <c r="N745" s="198"/>
      <c r="O745" s="67"/>
      <c r="P745" s="67"/>
      <c r="Q745" s="67"/>
      <c r="R745" s="67"/>
      <c r="S745" s="67"/>
      <c r="T745" s="68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T745" s="20" t="s">
        <v>146</v>
      </c>
      <c r="AU745" s="20" t="s">
        <v>86</v>
      </c>
    </row>
    <row r="746" spans="2:63" s="12" customFormat="1" ht="22.5" customHeight="1">
      <c r="B746" s="165"/>
      <c r="C746" s="166"/>
      <c r="D746" s="167" t="s">
        <v>72</v>
      </c>
      <c r="E746" s="179" t="s">
        <v>1040</v>
      </c>
      <c r="F746" s="179" t="s">
        <v>1041</v>
      </c>
      <c r="G746" s="166"/>
      <c r="H746" s="166"/>
      <c r="I746" s="169"/>
      <c r="J746" s="180">
        <f>BK746</f>
        <v>0</v>
      </c>
      <c r="K746" s="166"/>
      <c r="L746" s="171"/>
      <c r="M746" s="172"/>
      <c r="N746" s="173"/>
      <c r="O746" s="173"/>
      <c r="P746" s="174">
        <f>SUM(P747:P755)</f>
        <v>0</v>
      </c>
      <c r="Q746" s="173"/>
      <c r="R746" s="174">
        <f>SUM(R747:R755)</f>
        <v>0.003445</v>
      </c>
      <c r="S746" s="173"/>
      <c r="T746" s="175">
        <f>SUM(T747:T755)</f>
        <v>0</v>
      </c>
      <c r="AR746" s="176" t="s">
        <v>86</v>
      </c>
      <c r="AT746" s="177" t="s">
        <v>72</v>
      </c>
      <c r="AU746" s="177" t="s">
        <v>80</v>
      </c>
      <c r="AY746" s="176" t="s">
        <v>136</v>
      </c>
      <c r="BK746" s="178">
        <f>SUM(BK747:BK755)</f>
        <v>0</v>
      </c>
    </row>
    <row r="747" spans="1:65" s="2" customFormat="1" ht="16.5" customHeight="1">
      <c r="A747" s="37"/>
      <c r="B747" s="38"/>
      <c r="C747" s="181" t="s">
        <v>1042</v>
      </c>
      <c r="D747" s="181" t="s">
        <v>139</v>
      </c>
      <c r="E747" s="182" t="s">
        <v>1043</v>
      </c>
      <c r="F747" s="183" t="s">
        <v>1044</v>
      </c>
      <c r="G747" s="184" t="s">
        <v>142</v>
      </c>
      <c r="H747" s="185">
        <v>4.5</v>
      </c>
      <c r="I747" s="186"/>
      <c r="J747" s="187">
        <f>ROUND(I747*H747,2)</f>
        <v>0</v>
      </c>
      <c r="K747" s="183" t="s">
        <v>143</v>
      </c>
      <c r="L747" s="42"/>
      <c r="M747" s="188" t="s">
        <v>21</v>
      </c>
      <c r="N747" s="189" t="s">
        <v>45</v>
      </c>
      <c r="O747" s="67"/>
      <c r="P747" s="190">
        <f>O747*H747</f>
        <v>0</v>
      </c>
      <c r="Q747" s="190">
        <v>0.00025</v>
      </c>
      <c r="R747" s="190">
        <f>Q747*H747</f>
        <v>0.0011250000000000001</v>
      </c>
      <c r="S747" s="190">
        <v>0</v>
      </c>
      <c r="T747" s="191">
        <f>S747*H747</f>
        <v>0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192" t="s">
        <v>262</v>
      </c>
      <c r="AT747" s="192" t="s">
        <v>139</v>
      </c>
      <c r="AU747" s="192" t="s">
        <v>86</v>
      </c>
      <c r="AY747" s="20" t="s">
        <v>136</v>
      </c>
      <c r="BE747" s="193">
        <f>IF(N747="základní",J747,0)</f>
        <v>0</v>
      </c>
      <c r="BF747" s="193">
        <f>IF(N747="snížená",J747,0)</f>
        <v>0</v>
      </c>
      <c r="BG747" s="193">
        <f>IF(N747="zákl. přenesená",J747,0)</f>
        <v>0</v>
      </c>
      <c r="BH747" s="193">
        <f>IF(N747="sníž. přenesená",J747,0)</f>
        <v>0</v>
      </c>
      <c r="BI747" s="193">
        <f>IF(N747="nulová",J747,0)</f>
        <v>0</v>
      </c>
      <c r="BJ747" s="20" t="s">
        <v>86</v>
      </c>
      <c r="BK747" s="193">
        <f>ROUND(I747*H747,2)</f>
        <v>0</v>
      </c>
      <c r="BL747" s="20" t="s">
        <v>262</v>
      </c>
      <c r="BM747" s="192" t="s">
        <v>1045</v>
      </c>
    </row>
    <row r="748" spans="1:47" s="2" customFormat="1" ht="11.25">
      <c r="A748" s="37"/>
      <c r="B748" s="38"/>
      <c r="C748" s="39"/>
      <c r="D748" s="194" t="s">
        <v>146</v>
      </c>
      <c r="E748" s="39"/>
      <c r="F748" s="195" t="s">
        <v>1046</v>
      </c>
      <c r="G748" s="39"/>
      <c r="H748" s="39"/>
      <c r="I748" s="196"/>
      <c r="J748" s="39"/>
      <c r="K748" s="39"/>
      <c r="L748" s="42"/>
      <c r="M748" s="197"/>
      <c r="N748" s="198"/>
      <c r="O748" s="67"/>
      <c r="P748" s="67"/>
      <c r="Q748" s="67"/>
      <c r="R748" s="67"/>
      <c r="S748" s="67"/>
      <c r="T748" s="68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T748" s="20" t="s">
        <v>146</v>
      </c>
      <c r="AU748" s="20" t="s">
        <v>86</v>
      </c>
    </row>
    <row r="749" spans="2:51" s="13" customFormat="1" ht="11.25">
      <c r="B749" s="199"/>
      <c r="C749" s="200"/>
      <c r="D749" s="201" t="s">
        <v>148</v>
      </c>
      <c r="E749" s="202" t="s">
        <v>21</v>
      </c>
      <c r="F749" s="203" t="s">
        <v>512</v>
      </c>
      <c r="G749" s="200"/>
      <c r="H749" s="202" t="s">
        <v>21</v>
      </c>
      <c r="I749" s="204"/>
      <c r="J749" s="200"/>
      <c r="K749" s="200"/>
      <c r="L749" s="205"/>
      <c r="M749" s="206"/>
      <c r="N749" s="207"/>
      <c r="O749" s="207"/>
      <c r="P749" s="207"/>
      <c r="Q749" s="207"/>
      <c r="R749" s="207"/>
      <c r="S749" s="207"/>
      <c r="T749" s="208"/>
      <c r="AT749" s="209" t="s">
        <v>148</v>
      </c>
      <c r="AU749" s="209" t="s">
        <v>86</v>
      </c>
      <c r="AV749" s="13" t="s">
        <v>80</v>
      </c>
      <c r="AW749" s="13" t="s">
        <v>34</v>
      </c>
      <c r="AX749" s="13" t="s">
        <v>73</v>
      </c>
      <c r="AY749" s="209" t="s">
        <v>136</v>
      </c>
    </row>
    <row r="750" spans="2:51" s="13" customFormat="1" ht="11.25">
      <c r="B750" s="199"/>
      <c r="C750" s="200"/>
      <c r="D750" s="201" t="s">
        <v>148</v>
      </c>
      <c r="E750" s="202" t="s">
        <v>21</v>
      </c>
      <c r="F750" s="203" t="s">
        <v>513</v>
      </c>
      <c r="G750" s="200"/>
      <c r="H750" s="202" t="s">
        <v>21</v>
      </c>
      <c r="I750" s="204"/>
      <c r="J750" s="200"/>
      <c r="K750" s="200"/>
      <c r="L750" s="205"/>
      <c r="M750" s="206"/>
      <c r="N750" s="207"/>
      <c r="O750" s="207"/>
      <c r="P750" s="207"/>
      <c r="Q750" s="207"/>
      <c r="R750" s="207"/>
      <c r="S750" s="207"/>
      <c r="T750" s="208"/>
      <c r="AT750" s="209" t="s">
        <v>148</v>
      </c>
      <c r="AU750" s="209" t="s">
        <v>86</v>
      </c>
      <c r="AV750" s="13" t="s">
        <v>80</v>
      </c>
      <c r="AW750" s="13" t="s">
        <v>34</v>
      </c>
      <c r="AX750" s="13" t="s">
        <v>73</v>
      </c>
      <c r="AY750" s="209" t="s">
        <v>136</v>
      </c>
    </row>
    <row r="751" spans="2:51" s="14" customFormat="1" ht="11.25">
      <c r="B751" s="210"/>
      <c r="C751" s="211"/>
      <c r="D751" s="201" t="s">
        <v>148</v>
      </c>
      <c r="E751" s="212" t="s">
        <v>21</v>
      </c>
      <c r="F751" s="213" t="s">
        <v>514</v>
      </c>
      <c r="G751" s="211"/>
      <c r="H751" s="214">
        <v>4.5</v>
      </c>
      <c r="I751" s="215"/>
      <c r="J751" s="211"/>
      <c r="K751" s="211"/>
      <c r="L751" s="216"/>
      <c r="M751" s="217"/>
      <c r="N751" s="218"/>
      <c r="O751" s="218"/>
      <c r="P751" s="218"/>
      <c r="Q751" s="218"/>
      <c r="R751" s="218"/>
      <c r="S751" s="218"/>
      <c r="T751" s="219"/>
      <c r="AT751" s="220" t="s">
        <v>148</v>
      </c>
      <c r="AU751" s="220" t="s">
        <v>86</v>
      </c>
      <c r="AV751" s="14" t="s">
        <v>86</v>
      </c>
      <c r="AW751" s="14" t="s">
        <v>34</v>
      </c>
      <c r="AX751" s="14" t="s">
        <v>80</v>
      </c>
      <c r="AY751" s="220" t="s">
        <v>136</v>
      </c>
    </row>
    <row r="752" spans="1:65" s="2" customFormat="1" ht="16.5" customHeight="1">
      <c r="A752" s="37"/>
      <c r="B752" s="38"/>
      <c r="C752" s="181" t="s">
        <v>1047</v>
      </c>
      <c r="D752" s="181" t="s">
        <v>139</v>
      </c>
      <c r="E752" s="182" t="s">
        <v>1048</v>
      </c>
      <c r="F752" s="183" t="s">
        <v>1049</v>
      </c>
      <c r="G752" s="184" t="s">
        <v>142</v>
      </c>
      <c r="H752" s="185">
        <v>8</v>
      </c>
      <c r="I752" s="186"/>
      <c r="J752" s="187">
        <f>ROUND(I752*H752,2)</f>
        <v>0</v>
      </c>
      <c r="K752" s="183" t="s">
        <v>143</v>
      </c>
      <c r="L752" s="42"/>
      <c r="M752" s="188" t="s">
        <v>21</v>
      </c>
      <c r="N752" s="189" t="s">
        <v>45</v>
      </c>
      <c r="O752" s="67"/>
      <c r="P752" s="190">
        <f>O752*H752</f>
        <v>0</v>
      </c>
      <c r="Q752" s="190">
        <v>0.00029</v>
      </c>
      <c r="R752" s="190">
        <f>Q752*H752</f>
        <v>0.00232</v>
      </c>
      <c r="S752" s="190">
        <v>0</v>
      </c>
      <c r="T752" s="191">
        <f>S752*H752</f>
        <v>0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192" t="s">
        <v>262</v>
      </c>
      <c r="AT752" s="192" t="s">
        <v>139</v>
      </c>
      <c r="AU752" s="192" t="s">
        <v>86</v>
      </c>
      <c r="AY752" s="20" t="s">
        <v>136</v>
      </c>
      <c r="BE752" s="193">
        <f>IF(N752="základní",J752,0)</f>
        <v>0</v>
      </c>
      <c r="BF752" s="193">
        <f>IF(N752="snížená",J752,0)</f>
        <v>0</v>
      </c>
      <c r="BG752" s="193">
        <f>IF(N752="zákl. přenesená",J752,0)</f>
        <v>0</v>
      </c>
      <c r="BH752" s="193">
        <f>IF(N752="sníž. přenesená",J752,0)</f>
        <v>0</v>
      </c>
      <c r="BI752" s="193">
        <f>IF(N752="nulová",J752,0)</f>
        <v>0</v>
      </c>
      <c r="BJ752" s="20" t="s">
        <v>86</v>
      </c>
      <c r="BK752" s="193">
        <f>ROUND(I752*H752,2)</f>
        <v>0</v>
      </c>
      <c r="BL752" s="20" t="s">
        <v>262</v>
      </c>
      <c r="BM752" s="192" t="s">
        <v>1050</v>
      </c>
    </row>
    <row r="753" spans="1:47" s="2" customFormat="1" ht="11.25">
      <c r="A753" s="37"/>
      <c r="B753" s="38"/>
      <c r="C753" s="39"/>
      <c r="D753" s="194" t="s">
        <v>146</v>
      </c>
      <c r="E753" s="39"/>
      <c r="F753" s="195" t="s">
        <v>1051</v>
      </c>
      <c r="G753" s="39"/>
      <c r="H753" s="39"/>
      <c r="I753" s="196"/>
      <c r="J753" s="39"/>
      <c r="K753" s="39"/>
      <c r="L753" s="42"/>
      <c r="M753" s="197"/>
      <c r="N753" s="198"/>
      <c r="O753" s="67"/>
      <c r="P753" s="67"/>
      <c r="Q753" s="67"/>
      <c r="R753" s="67"/>
      <c r="S753" s="67"/>
      <c r="T753" s="68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T753" s="20" t="s">
        <v>146</v>
      </c>
      <c r="AU753" s="20" t="s">
        <v>86</v>
      </c>
    </row>
    <row r="754" spans="2:51" s="13" customFormat="1" ht="11.25">
      <c r="B754" s="199"/>
      <c r="C754" s="200"/>
      <c r="D754" s="201" t="s">
        <v>148</v>
      </c>
      <c r="E754" s="202" t="s">
        <v>21</v>
      </c>
      <c r="F754" s="203" t="s">
        <v>1052</v>
      </c>
      <c r="G754" s="200"/>
      <c r="H754" s="202" t="s">
        <v>21</v>
      </c>
      <c r="I754" s="204"/>
      <c r="J754" s="200"/>
      <c r="K754" s="200"/>
      <c r="L754" s="205"/>
      <c r="M754" s="206"/>
      <c r="N754" s="207"/>
      <c r="O754" s="207"/>
      <c r="P754" s="207"/>
      <c r="Q754" s="207"/>
      <c r="R754" s="207"/>
      <c r="S754" s="207"/>
      <c r="T754" s="208"/>
      <c r="AT754" s="209" t="s">
        <v>148</v>
      </c>
      <c r="AU754" s="209" t="s">
        <v>86</v>
      </c>
      <c r="AV754" s="13" t="s">
        <v>80</v>
      </c>
      <c r="AW754" s="13" t="s">
        <v>34</v>
      </c>
      <c r="AX754" s="13" t="s">
        <v>73</v>
      </c>
      <c r="AY754" s="209" t="s">
        <v>136</v>
      </c>
    </row>
    <row r="755" spans="2:51" s="14" customFormat="1" ht="11.25">
      <c r="B755" s="210"/>
      <c r="C755" s="211"/>
      <c r="D755" s="201" t="s">
        <v>148</v>
      </c>
      <c r="E755" s="212" t="s">
        <v>21</v>
      </c>
      <c r="F755" s="213" t="s">
        <v>170</v>
      </c>
      <c r="G755" s="211"/>
      <c r="H755" s="214">
        <v>8</v>
      </c>
      <c r="I755" s="215"/>
      <c r="J755" s="211"/>
      <c r="K755" s="211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148</v>
      </c>
      <c r="AU755" s="220" t="s">
        <v>86</v>
      </c>
      <c r="AV755" s="14" t="s">
        <v>86</v>
      </c>
      <c r="AW755" s="14" t="s">
        <v>34</v>
      </c>
      <c r="AX755" s="14" t="s">
        <v>80</v>
      </c>
      <c r="AY755" s="220" t="s">
        <v>136</v>
      </c>
    </row>
    <row r="756" spans="2:63" s="12" customFormat="1" ht="22.5" customHeight="1">
      <c r="B756" s="165"/>
      <c r="C756" s="166"/>
      <c r="D756" s="167" t="s">
        <v>72</v>
      </c>
      <c r="E756" s="179" t="s">
        <v>1053</v>
      </c>
      <c r="F756" s="179" t="s">
        <v>1054</v>
      </c>
      <c r="G756" s="166"/>
      <c r="H756" s="166"/>
      <c r="I756" s="169"/>
      <c r="J756" s="180">
        <f>BK756</f>
        <v>0</v>
      </c>
      <c r="K756" s="166"/>
      <c r="L756" s="171"/>
      <c r="M756" s="172"/>
      <c r="N756" s="173"/>
      <c r="O756" s="173"/>
      <c r="P756" s="174">
        <f>SUM(P757:P781)</f>
        <v>0</v>
      </c>
      <c r="Q756" s="173"/>
      <c r="R756" s="174">
        <f>SUM(R757:R781)</f>
        <v>0.015974</v>
      </c>
      <c r="S756" s="173"/>
      <c r="T756" s="175">
        <f>SUM(T757:T781)</f>
        <v>0</v>
      </c>
      <c r="AR756" s="176" t="s">
        <v>86</v>
      </c>
      <c r="AT756" s="177" t="s">
        <v>72</v>
      </c>
      <c r="AU756" s="177" t="s">
        <v>80</v>
      </c>
      <c r="AY756" s="176" t="s">
        <v>136</v>
      </c>
      <c r="BK756" s="178">
        <f>SUM(BK757:BK781)</f>
        <v>0</v>
      </c>
    </row>
    <row r="757" spans="1:65" s="2" customFormat="1" ht="24" customHeight="1">
      <c r="A757" s="37"/>
      <c r="B757" s="38"/>
      <c r="C757" s="181" t="s">
        <v>1055</v>
      </c>
      <c r="D757" s="181" t="s">
        <v>139</v>
      </c>
      <c r="E757" s="182" t="s">
        <v>1056</v>
      </c>
      <c r="F757" s="183" t="s">
        <v>1057</v>
      </c>
      <c r="G757" s="184" t="s">
        <v>142</v>
      </c>
      <c r="H757" s="185">
        <v>51.05</v>
      </c>
      <c r="I757" s="186"/>
      <c r="J757" s="187">
        <f>ROUND(I757*H757,2)</f>
        <v>0</v>
      </c>
      <c r="K757" s="183" t="s">
        <v>143</v>
      </c>
      <c r="L757" s="42"/>
      <c r="M757" s="188" t="s">
        <v>21</v>
      </c>
      <c r="N757" s="189" t="s">
        <v>45</v>
      </c>
      <c r="O757" s="67"/>
      <c r="P757" s="190">
        <f>O757*H757</f>
        <v>0</v>
      </c>
      <c r="Q757" s="190">
        <v>0.00028</v>
      </c>
      <c r="R757" s="190">
        <f>Q757*H757</f>
        <v>0.014293999999999998</v>
      </c>
      <c r="S757" s="190">
        <v>0</v>
      </c>
      <c r="T757" s="191">
        <f>S757*H757</f>
        <v>0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192" t="s">
        <v>262</v>
      </c>
      <c r="AT757" s="192" t="s">
        <v>139</v>
      </c>
      <c r="AU757" s="192" t="s">
        <v>86</v>
      </c>
      <c r="AY757" s="20" t="s">
        <v>136</v>
      </c>
      <c r="BE757" s="193">
        <f>IF(N757="základní",J757,0)</f>
        <v>0</v>
      </c>
      <c r="BF757" s="193">
        <f>IF(N757="snížená",J757,0)</f>
        <v>0</v>
      </c>
      <c r="BG757" s="193">
        <f>IF(N757="zákl. přenesená",J757,0)</f>
        <v>0</v>
      </c>
      <c r="BH757" s="193">
        <f>IF(N757="sníž. přenesená",J757,0)</f>
        <v>0</v>
      </c>
      <c r="BI757" s="193">
        <f>IF(N757="nulová",J757,0)</f>
        <v>0</v>
      </c>
      <c r="BJ757" s="20" t="s">
        <v>86</v>
      </c>
      <c r="BK757" s="193">
        <f>ROUND(I757*H757,2)</f>
        <v>0</v>
      </c>
      <c r="BL757" s="20" t="s">
        <v>262</v>
      </c>
      <c r="BM757" s="192" t="s">
        <v>1058</v>
      </c>
    </row>
    <row r="758" spans="1:47" s="2" customFormat="1" ht="11.25">
      <c r="A758" s="37"/>
      <c r="B758" s="38"/>
      <c r="C758" s="39"/>
      <c r="D758" s="194" t="s">
        <v>146</v>
      </c>
      <c r="E758" s="39"/>
      <c r="F758" s="195" t="s">
        <v>1059</v>
      </c>
      <c r="G758" s="39"/>
      <c r="H758" s="39"/>
      <c r="I758" s="196"/>
      <c r="J758" s="39"/>
      <c r="K758" s="39"/>
      <c r="L758" s="42"/>
      <c r="M758" s="197"/>
      <c r="N758" s="198"/>
      <c r="O758" s="67"/>
      <c r="P758" s="67"/>
      <c r="Q758" s="67"/>
      <c r="R758" s="67"/>
      <c r="S758" s="67"/>
      <c r="T758" s="68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T758" s="20" t="s">
        <v>146</v>
      </c>
      <c r="AU758" s="20" t="s">
        <v>86</v>
      </c>
    </row>
    <row r="759" spans="2:51" s="13" customFormat="1" ht="11.25">
      <c r="B759" s="199"/>
      <c r="C759" s="200"/>
      <c r="D759" s="201" t="s">
        <v>148</v>
      </c>
      <c r="E759" s="202" t="s">
        <v>21</v>
      </c>
      <c r="F759" s="203" t="s">
        <v>1060</v>
      </c>
      <c r="G759" s="200"/>
      <c r="H759" s="202" t="s">
        <v>21</v>
      </c>
      <c r="I759" s="204"/>
      <c r="J759" s="200"/>
      <c r="K759" s="200"/>
      <c r="L759" s="205"/>
      <c r="M759" s="206"/>
      <c r="N759" s="207"/>
      <c r="O759" s="207"/>
      <c r="P759" s="207"/>
      <c r="Q759" s="207"/>
      <c r="R759" s="207"/>
      <c r="S759" s="207"/>
      <c r="T759" s="208"/>
      <c r="AT759" s="209" t="s">
        <v>148</v>
      </c>
      <c r="AU759" s="209" t="s">
        <v>86</v>
      </c>
      <c r="AV759" s="13" t="s">
        <v>80</v>
      </c>
      <c r="AW759" s="13" t="s">
        <v>34</v>
      </c>
      <c r="AX759" s="13" t="s">
        <v>73</v>
      </c>
      <c r="AY759" s="209" t="s">
        <v>136</v>
      </c>
    </row>
    <row r="760" spans="2:51" s="13" customFormat="1" ht="11.25">
      <c r="B760" s="199"/>
      <c r="C760" s="200"/>
      <c r="D760" s="201" t="s">
        <v>148</v>
      </c>
      <c r="E760" s="202" t="s">
        <v>21</v>
      </c>
      <c r="F760" s="203" t="s">
        <v>586</v>
      </c>
      <c r="G760" s="200"/>
      <c r="H760" s="202" t="s">
        <v>21</v>
      </c>
      <c r="I760" s="204"/>
      <c r="J760" s="200"/>
      <c r="K760" s="200"/>
      <c r="L760" s="205"/>
      <c r="M760" s="206"/>
      <c r="N760" s="207"/>
      <c r="O760" s="207"/>
      <c r="P760" s="207"/>
      <c r="Q760" s="207"/>
      <c r="R760" s="207"/>
      <c r="S760" s="207"/>
      <c r="T760" s="208"/>
      <c r="AT760" s="209" t="s">
        <v>148</v>
      </c>
      <c r="AU760" s="209" t="s">
        <v>86</v>
      </c>
      <c r="AV760" s="13" t="s">
        <v>80</v>
      </c>
      <c r="AW760" s="13" t="s">
        <v>34</v>
      </c>
      <c r="AX760" s="13" t="s">
        <v>73</v>
      </c>
      <c r="AY760" s="209" t="s">
        <v>136</v>
      </c>
    </row>
    <row r="761" spans="2:51" s="14" customFormat="1" ht="11.25">
      <c r="B761" s="210"/>
      <c r="C761" s="211"/>
      <c r="D761" s="201" t="s">
        <v>148</v>
      </c>
      <c r="E761" s="212" t="s">
        <v>21</v>
      </c>
      <c r="F761" s="213" t="s">
        <v>1061</v>
      </c>
      <c r="G761" s="211"/>
      <c r="H761" s="214">
        <v>9.4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148</v>
      </c>
      <c r="AU761" s="220" t="s">
        <v>86</v>
      </c>
      <c r="AV761" s="14" t="s">
        <v>86</v>
      </c>
      <c r="AW761" s="14" t="s">
        <v>34</v>
      </c>
      <c r="AX761" s="14" t="s">
        <v>73</v>
      </c>
      <c r="AY761" s="220" t="s">
        <v>136</v>
      </c>
    </row>
    <row r="762" spans="2:51" s="14" customFormat="1" ht="11.25">
      <c r="B762" s="210"/>
      <c r="C762" s="211"/>
      <c r="D762" s="201" t="s">
        <v>148</v>
      </c>
      <c r="E762" s="212" t="s">
        <v>21</v>
      </c>
      <c r="F762" s="213" t="s">
        <v>1062</v>
      </c>
      <c r="G762" s="211"/>
      <c r="H762" s="214">
        <v>9.75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148</v>
      </c>
      <c r="AU762" s="220" t="s">
        <v>86</v>
      </c>
      <c r="AV762" s="14" t="s">
        <v>86</v>
      </c>
      <c r="AW762" s="14" t="s">
        <v>34</v>
      </c>
      <c r="AX762" s="14" t="s">
        <v>73</v>
      </c>
      <c r="AY762" s="220" t="s">
        <v>136</v>
      </c>
    </row>
    <row r="763" spans="2:51" s="14" customFormat="1" ht="11.25">
      <c r="B763" s="210"/>
      <c r="C763" s="211"/>
      <c r="D763" s="201" t="s">
        <v>148</v>
      </c>
      <c r="E763" s="212" t="s">
        <v>21</v>
      </c>
      <c r="F763" s="213" t="s">
        <v>1063</v>
      </c>
      <c r="G763" s="211"/>
      <c r="H763" s="214">
        <v>1.9</v>
      </c>
      <c r="I763" s="215"/>
      <c r="J763" s="211"/>
      <c r="K763" s="211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148</v>
      </c>
      <c r="AU763" s="220" t="s">
        <v>86</v>
      </c>
      <c r="AV763" s="14" t="s">
        <v>86</v>
      </c>
      <c r="AW763" s="14" t="s">
        <v>34</v>
      </c>
      <c r="AX763" s="14" t="s">
        <v>73</v>
      </c>
      <c r="AY763" s="220" t="s">
        <v>136</v>
      </c>
    </row>
    <row r="764" spans="2:51" s="16" customFormat="1" ht="11.25">
      <c r="B764" s="242"/>
      <c r="C764" s="243"/>
      <c r="D764" s="201" t="s">
        <v>148</v>
      </c>
      <c r="E764" s="244" t="s">
        <v>21</v>
      </c>
      <c r="F764" s="245" t="s">
        <v>1064</v>
      </c>
      <c r="G764" s="243"/>
      <c r="H764" s="246">
        <v>21.049999999999997</v>
      </c>
      <c r="I764" s="247"/>
      <c r="J764" s="243"/>
      <c r="K764" s="243"/>
      <c r="L764" s="248"/>
      <c r="M764" s="249"/>
      <c r="N764" s="250"/>
      <c r="O764" s="250"/>
      <c r="P764" s="250"/>
      <c r="Q764" s="250"/>
      <c r="R764" s="250"/>
      <c r="S764" s="250"/>
      <c r="T764" s="251"/>
      <c r="AT764" s="252" t="s">
        <v>148</v>
      </c>
      <c r="AU764" s="252" t="s">
        <v>86</v>
      </c>
      <c r="AV764" s="16" t="s">
        <v>157</v>
      </c>
      <c r="AW764" s="16" t="s">
        <v>34</v>
      </c>
      <c r="AX764" s="16" t="s">
        <v>73</v>
      </c>
      <c r="AY764" s="252" t="s">
        <v>136</v>
      </c>
    </row>
    <row r="765" spans="2:51" s="13" customFormat="1" ht="11.25">
      <c r="B765" s="199"/>
      <c r="C765" s="200"/>
      <c r="D765" s="201" t="s">
        <v>148</v>
      </c>
      <c r="E765" s="202" t="s">
        <v>21</v>
      </c>
      <c r="F765" s="203" t="s">
        <v>1065</v>
      </c>
      <c r="G765" s="200"/>
      <c r="H765" s="202" t="s">
        <v>21</v>
      </c>
      <c r="I765" s="204"/>
      <c r="J765" s="200"/>
      <c r="K765" s="200"/>
      <c r="L765" s="205"/>
      <c r="M765" s="206"/>
      <c r="N765" s="207"/>
      <c r="O765" s="207"/>
      <c r="P765" s="207"/>
      <c r="Q765" s="207"/>
      <c r="R765" s="207"/>
      <c r="S765" s="207"/>
      <c r="T765" s="208"/>
      <c r="AT765" s="209" t="s">
        <v>148</v>
      </c>
      <c r="AU765" s="209" t="s">
        <v>86</v>
      </c>
      <c r="AV765" s="13" t="s">
        <v>80</v>
      </c>
      <c r="AW765" s="13" t="s">
        <v>34</v>
      </c>
      <c r="AX765" s="13" t="s">
        <v>73</v>
      </c>
      <c r="AY765" s="209" t="s">
        <v>136</v>
      </c>
    </row>
    <row r="766" spans="2:51" s="13" customFormat="1" ht="11.25">
      <c r="B766" s="199"/>
      <c r="C766" s="200"/>
      <c r="D766" s="201" t="s">
        <v>148</v>
      </c>
      <c r="E766" s="202" t="s">
        <v>21</v>
      </c>
      <c r="F766" s="203" t="s">
        <v>1066</v>
      </c>
      <c r="G766" s="200"/>
      <c r="H766" s="202" t="s">
        <v>21</v>
      </c>
      <c r="I766" s="204"/>
      <c r="J766" s="200"/>
      <c r="K766" s="200"/>
      <c r="L766" s="205"/>
      <c r="M766" s="206"/>
      <c r="N766" s="207"/>
      <c r="O766" s="207"/>
      <c r="P766" s="207"/>
      <c r="Q766" s="207"/>
      <c r="R766" s="207"/>
      <c r="S766" s="207"/>
      <c r="T766" s="208"/>
      <c r="AT766" s="209" t="s">
        <v>148</v>
      </c>
      <c r="AU766" s="209" t="s">
        <v>86</v>
      </c>
      <c r="AV766" s="13" t="s">
        <v>80</v>
      </c>
      <c r="AW766" s="13" t="s">
        <v>34</v>
      </c>
      <c r="AX766" s="13" t="s">
        <v>73</v>
      </c>
      <c r="AY766" s="209" t="s">
        <v>136</v>
      </c>
    </row>
    <row r="767" spans="2:51" s="14" customFormat="1" ht="11.25">
      <c r="B767" s="210"/>
      <c r="C767" s="211"/>
      <c r="D767" s="201" t="s">
        <v>148</v>
      </c>
      <c r="E767" s="212" t="s">
        <v>21</v>
      </c>
      <c r="F767" s="213" t="s">
        <v>1067</v>
      </c>
      <c r="G767" s="211"/>
      <c r="H767" s="214">
        <v>30</v>
      </c>
      <c r="I767" s="215"/>
      <c r="J767" s="211"/>
      <c r="K767" s="211"/>
      <c r="L767" s="216"/>
      <c r="M767" s="217"/>
      <c r="N767" s="218"/>
      <c r="O767" s="218"/>
      <c r="P767" s="218"/>
      <c r="Q767" s="218"/>
      <c r="R767" s="218"/>
      <c r="S767" s="218"/>
      <c r="T767" s="219"/>
      <c r="AT767" s="220" t="s">
        <v>148</v>
      </c>
      <c r="AU767" s="220" t="s">
        <v>86</v>
      </c>
      <c r="AV767" s="14" t="s">
        <v>86</v>
      </c>
      <c r="AW767" s="14" t="s">
        <v>34</v>
      </c>
      <c r="AX767" s="14" t="s">
        <v>73</v>
      </c>
      <c r="AY767" s="220" t="s">
        <v>136</v>
      </c>
    </row>
    <row r="768" spans="2:51" s="16" customFormat="1" ht="11.25">
      <c r="B768" s="242"/>
      <c r="C768" s="243"/>
      <c r="D768" s="201" t="s">
        <v>148</v>
      </c>
      <c r="E768" s="244" t="s">
        <v>21</v>
      </c>
      <c r="F768" s="245" t="s">
        <v>1064</v>
      </c>
      <c r="G768" s="243"/>
      <c r="H768" s="246">
        <v>30</v>
      </c>
      <c r="I768" s="247"/>
      <c r="J768" s="243"/>
      <c r="K768" s="243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148</v>
      </c>
      <c r="AU768" s="252" t="s">
        <v>86</v>
      </c>
      <c r="AV768" s="16" t="s">
        <v>157</v>
      </c>
      <c r="AW768" s="16" t="s">
        <v>34</v>
      </c>
      <c r="AX768" s="16" t="s">
        <v>73</v>
      </c>
      <c r="AY768" s="252" t="s">
        <v>136</v>
      </c>
    </row>
    <row r="769" spans="2:51" s="15" customFormat="1" ht="11.25">
      <c r="B769" s="221"/>
      <c r="C769" s="222"/>
      <c r="D769" s="201" t="s">
        <v>148</v>
      </c>
      <c r="E769" s="223" t="s">
        <v>21</v>
      </c>
      <c r="F769" s="224" t="s">
        <v>171</v>
      </c>
      <c r="G769" s="222"/>
      <c r="H769" s="225">
        <v>51.05</v>
      </c>
      <c r="I769" s="226"/>
      <c r="J769" s="222"/>
      <c r="K769" s="222"/>
      <c r="L769" s="227"/>
      <c r="M769" s="228"/>
      <c r="N769" s="229"/>
      <c r="O769" s="229"/>
      <c r="P769" s="229"/>
      <c r="Q769" s="229"/>
      <c r="R769" s="229"/>
      <c r="S769" s="229"/>
      <c r="T769" s="230"/>
      <c r="AT769" s="231" t="s">
        <v>148</v>
      </c>
      <c r="AU769" s="231" t="s">
        <v>86</v>
      </c>
      <c r="AV769" s="15" t="s">
        <v>144</v>
      </c>
      <c r="AW769" s="15" t="s">
        <v>34</v>
      </c>
      <c r="AX769" s="15" t="s">
        <v>80</v>
      </c>
      <c r="AY769" s="231" t="s">
        <v>136</v>
      </c>
    </row>
    <row r="770" spans="1:65" s="2" customFormat="1" ht="16.5" customHeight="1">
      <c r="A770" s="37"/>
      <c r="B770" s="38"/>
      <c r="C770" s="181" t="s">
        <v>1068</v>
      </c>
      <c r="D770" s="181" t="s">
        <v>139</v>
      </c>
      <c r="E770" s="182" t="s">
        <v>1069</v>
      </c>
      <c r="F770" s="183" t="s">
        <v>1070</v>
      </c>
      <c r="G770" s="184" t="s">
        <v>142</v>
      </c>
      <c r="H770" s="185">
        <v>24</v>
      </c>
      <c r="I770" s="186"/>
      <c r="J770" s="187">
        <f>ROUND(I770*H770,2)</f>
        <v>0</v>
      </c>
      <c r="K770" s="183" t="s">
        <v>143</v>
      </c>
      <c r="L770" s="42"/>
      <c r="M770" s="188" t="s">
        <v>21</v>
      </c>
      <c r="N770" s="189" t="s">
        <v>45</v>
      </c>
      <c r="O770" s="67"/>
      <c r="P770" s="190">
        <f>O770*H770</f>
        <v>0</v>
      </c>
      <c r="Q770" s="190">
        <v>0</v>
      </c>
      <c r="R770" s="190">
        <f>Q770*H770</f>
        <v>0</v>
      </c>
      <c r="S770" s="190">
        <v>0</v>
      </c>
      <c r="T770" s="191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192" t="s">
        <v>262</v>
      </c>
      <c r="AT770" s="192" t="s">
        <v>139</v>
      </c>
      <c r="AU770" s="192" t="s">
        <v>86</v>
      </c>
      <c r="AY770" s="20" t="s">
        <v>136</v>
      </c>
      <c r="BE770" s="193">
        <f>IF(N770="základní",J770,0)</f>
        <v>0</v>
      </c>
      <c r="BF770" s="193">
        <f>IF(N770="snížená",J770,0)</f>
        <v>0</v>
      </c>
      <c r="BG770" s="193">
        <f>IF(N770="zákl. přenesená",J770,0)</f>
        <v>0</v>
      </c>
      <c r="BH770" s="193">
        <f>IF(N770="sníž. přenesená",J770,0)</f>
        <v>0</v>
      </c>
      <c r="BI770" s="193">
        <f>IF(N770="nulová",J770,0)</f>
        <v>0</v>
      </c>
      <c r="BJ770" s="20" t="s">
        <v>86</v>
      </c>
      <c r="BK770" s="193">
        <f>ROUND(I770*H770,2)</f>
        <v>0</v>
      </c>
      <c r="BL770" s="20" t="s">
        <v>262</v>
      </c>
      <c r="BM770" s="192" t="s">
        <v>1071</v>
      </c>
    </row>
    <row r="771" spans="1:47" s="2" customFormat="1" ht="11.25">
      <c r="A771" s="37"/>
      <c r="B771" s="38"/>
      <c r="C771" s="39"/>
      <c r="D771" s="194" t="s">
        <v>146</v>
      </c>
      <c r="E771" s="39"/>
      <c r="F771" s="195" t="s">
        <v>1072</v>
      </c>
      <c r="G771" s="39"/>
      <c r="H771" s="39"/>
      <c r="I771" s="196"/>
      <c r="J771" s="39"/>
      <c r="K771" s="39"/>
      <c r="L771" s="42"/>
      <c r="M771" s="197"/>
      <c r="N771" s="198"/>
      <c r="O771" s="67"/>
      <c r="P771" s="67"/>
      <c r="Q771" s="67"/>
      <c r="R771" s="67"/>
      <c r="S771" s="67"/>
      <c r="T771" s="68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T771" s="20" t="s">
        <v>146</v>
      </c>
      <c r="AU771" s="20" t="s">
        <v>86</v>
      </c>
    </row>
    <row r="772" spans="2:51" s="13" customFormat="1" ht="11.25">
      <c r="B772" s="199"/>
      <c r="C772" s="200"/>
      <c r="D772" s="201" t="s">
        <v>148</v>
      </c>
      <c r="E772" s="202" t="s">
        <v>21</v>
      </c>
      <c r="F772" s="203" t="s">
        <v>1073</v>
      </c>
      <c r="G772" s="200"/>
      <c r="H772" s="202" t="s">
        <v>21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148</v>
      </c>
      <c r="AU772" s="209" t="s">
        <v>86</v>
      </c>
      <c r="AV772" s="13" t="s">
        <v>80</v>
      </c>
      <c r="AW772" s="13" t="s">
        <v>34</v>
      </c>
      <c r="AX772" s="13" t="s">
        <v>73</v>
      </c>
      <c r="AY772" s="209" t="s">
        <v>136</v>
      </c>
    </row>
    <row r="773" spans="2:51" s="14" customFormat="1" ht="11.25">
      <c r="B773" s="210"/>
      <c r="C773" s="211"/>
      <c r="D773" s="201" t="s">
        <v>148</v>
      </c>
      <c r="E773" s="212" t="s">
        <v>21</v>
      </c>
      <c r="F773" s="213" t="s">
        <v>189</v>
      </c>
      <c r="G773" s="211"/>
      <c r="H773" s="214">
        <v>24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148</v>
      </c>
      <c r="AU773" s="220" t="s">
        <v>86</v>
      </c>
      <c r="AV773" s="14" t="s">
        <v>86</v>
      </c>
      <c r="AW773" s="14" t="s">
        <v>34</v>
      </c>
      <c r="AX773" s="14" t="s">
        <v>73</v>
      </c>
      <c r="AY773" s="220" t="s">
        <v>136</v>
      </c>
    </row>
    <row r="774" spans="2:51" s="15" customFormat="1" ht="11.25">
      <c r="B774" s="221"/>
      <c r="C774" s="222"/>
      <c r="D774" s="201" t="s">
        <v>148</v>
      </c>
      <c r="E774" s="223" t="s">
        <v>21</v>
      </c>
      <c r="F774" s="224" t="s">
        <v>171</v>
      </c>
      <c r="G774" s="222"/>
      <c r="H774" s="225">
        <v>24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148</v>
      </c>
      <c r="AU774" s="231" t="s">
        <v>86</v>
      </c>
      <c r="AV774" s="15" t="s">
        <v>144</v>
      </c>
      <c r="AW774" s="15" t="s">
        <v>34</v>
      </c>
      <c r="AX774" s="15" t="s">
        <v>80</v>
      </c>
      <c r="AY774" s="231" t="s">
        <v>136</v>
      </c>
    </row>
    <row r="775" spans="1:65" s="2" customFormat="1" ht="16.5" customHeight="1">
      <c r="A775" s="37"/>
      <c r="B775" s="38"/>
      <c r="C775" s="232" t="s">
        <v>1074</v>
      </c>
      <c r="D775" s="232" t="s">
        <v>385</v>
      </c>
      <c r="E775" s="233" t="s">
        <v>1075</v>
      </c>
      <c r="F775" s="234" t="s">
        <v>1076</v>
      </c>
      <c r="G775" s="235" t="s">
        <v>142</v>
      </c>
      <c r="H775" s="236">
        <v>25.2</v>
      </c>
      <c r="I775" s="237"/>
      <c r="J775" s="238">
        <f>ROUND(I775*H775,2)</f>
        <v>0</v>
      </c>
      <c r="K775" s="234" t="s">
        <v>143</v>
      </c>
      <c r="L775" s="239"/>
      <c r="M775" s="240" t="s">
        <v>21</v>
      </c>
      <c r="N775" s="241" t="s">
        <v>45</v>
      </c>
      <c r="O775" s="67"/>
      <c r="P775" s="190">
        <f>O775*H775</f>
        <v>0</v>
      </c>
      <c r="Q775" s="190">
        <v>5E-05</v>
      </c>
      <c r="R775" s="190">
        <f>Q775*H775</f>
        <v>0.00126</v>
      </c>
      <c r="S775" s="190">
        <v>0</v>
      </c>
      <c r="T775" s="191">
        <f>S775*H775</f>
        <v>0</v>
      </c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R775" s="192" t="s">
        <v>370</v>
      </c>
      <c r="AT775" s="192" t="s">
        <v>385</v>
      </c>
      <c r="AU775" s="192" t="s">
        <v>86</v>
      </c>
      <c r="AY775" s="20" t="s">
        <v>136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20" t="s">
        <v>86</v>
      </c>
      <c r="BK775" s="193">
        <f>ROUND(I775*H775,2)</f>
        <v>0</v>
      </c>
      <c r="BL775" s="20" t="s">
        <v>262</v>
      </c>
      <c r="BM775" s="192" t="s">
        <v>1077</v>
      </c>
    </row>
    <row r="776" spans="2:51" s="14" customFormat="1" ht="11.25">
      <c r="B776" s="210"/>
      <c r="C776" s="211"/>
      <c r="D776" s="201" t="s">
        <v>148</v>
      </c>
      <c r="E776" s="212" t="s">
        <v>21</v>
      </c>
      <c r="F776" s="213" t="s">
        <v>1078</v>
      </c>
      <c r="G776" s="211"/>
      <c r="H776" s="214">
        <v>25.2</v>
      </c>
      <c r="I776" s="215"/>
      <c r="J776" s="211"/>
      <c r="K776" s="211"/>
      <c r="L776" s="216"/>
      <c r="M776" s="217"/>
      <c r="N776" s="218"/>
      <c r="O776" s="218"/>
      <c r="P776" s="218"/>
      <c r="Q776" s="218"/>
      <c r="R776" s="218"/>
      <c r="S776" s="218"/>
      <c r="T776" s="219"/>
      <c r="AT776" s="220" t="s">
        <v>148</v>
      </c>
      <c r="AU776" s="220" t="s">
        <v>86</v>
      </c>
      <c r="AV776" s="14" t="s">
        <v>86</v>
      </c>
      <c r="AW776" s="14" t="s">
        <v>34</v>
      </c>
      <c r="AX776" s="14" t="s">
        <v>80</v>
      </c>
      <c r="AY776" s="220" t="s">
        <v>136</v>
      </c>
    </row>
    <row r="777" spans="1:65" s="2" customFormat="1" ht="33" customHeight="1">
      <c r="A777" s="37"/>
      <c r="B777" s="38"/>
      <c r="C777" s="181" t="s">
        <v>1079</v>
      </c>
      <c r="D777" s="181" t="s">
        <v>139</v>
      </c>
      <c r="E777" s="182" t="s">
        <v>1080</v>
      </c>
      <c r="F777" s="183" t="s">
        <v>1081</v>
      </c>
      <c r="G777" s="184" t="s">
        <v>142</v>
      </c>
      <c r="H777" s="185">
        <v>40</v>
      </c>
      <c r="I777" s="186"/>
      <c r="J777" s="187">
        <f>ROUND(I777*H777,2)</f>
        <v>0</v>
      </c>
      <c r="K777" s="183" t="s">
        <v>143</v>
      </c>
      <c r="L777" s="42"/>
      <c r="M777" s="188" t="s">
        <v>21</v>
      </c>
      <c r="N777" s="189" t="s">
        <v>45</v>
      </c>
      <c r="O777" s="67"/>
      <c r="P777" s="190">
        <f>O777*H777</f>
        <v>0</v>
      </c>
      <c r="Q777" s="190">
        <v>0</v>
      </c>
      <c r="R777" s="190">
        <f>Q777*H777</f>
        <v>0</v>
      </c>
      <c r="S777" s="190">
        <v>0</v>
      </c>
      <c r="T777" s="191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192" t="s">
        <v>262</v>
      </c>
      <c r="AT777" s="192" t="s">
        <v>139</v>
      </c>
      <c r="AU777" s="192" t="s">
        <v>86</v>
      </c>
      <c r="AY777" s="20" t="s">
        <v>136</v>
      </c>
      <c r="BE777" s="193">
        <f>IF(N777="základní",J777,0)</f>
        <v>0</v>
      </c>
      <c r="BF777" s="193">
        <f>IF(N777="snížená",J777,0)</f>
        <v>0</v>
      </c>
      <c r="BG777" s="193">
        <f>IF(N777="zákl. přenesená",J777,0)</f>
        <v>0</v>
      </c>
      <c r="BH777" s="193">
        <f>IF(N777="sníž. přenesená",J777,0)</f>
        <v>0</v>
      </c>
      <c r="BI777" s="193">
        <f>IF(N777="nulová",J777,0)</f>
        <v>0</v>
      </c>
      <c r="BJ777" s="20" t="s">
        <v>86</v>
      </c>
      <c r="BK777" s="193">
        <f>ROUND(I777*H777,2)</f>
        <v>0</v>
      </c>
      <c r="BL777" s="20" t="s">
        <v>262</v>
      </c>
      <c r="BM777" s="192" t="s">
        <v>1082</v>
      </c>
    </row>
    <row r="778" spans="1:47" s="2" customFormat="1" ht="11.25">
      <c r="A778" s="37"/>
      <c r="B778" s="38"/>
      <c r="C778" s="39"/>
      <c r="D778" s="194" t="s">
        <v>146</v>
      </c>
      <c r="E778" s="39"/>
      <c r="F778" s="195" t="s">
        <v>1083</v>
      </c>
      <c r="G778" s="39"/>
      <c r="H778" s="39"/>
      <c r="I778" s="196"/>
      <c r="J778" s="39"/>
      <c r="K778" s="39"/>
      <c r="L778" s="42"/>
      <c r="M778" s="197"/>
      <c r="N778" s="198"/>
      <c r="O778" s="67"/>
      <c r="P778" s="67"/>
      <c r="Q778" s="67"/>
      <c r="R778" s="67"/>
      <c r="S778" s="67"/>
      <c r="T778" s="68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T778" s="20" t="s">
        <v>146</v>
      </c>
      <c r="AU778" s="20" t="s">
        <v>86</v>
      </c>
    </row>
    <row r="779" spans="2:51" s="14" customFormat="1" ht="11.25">
      <c r="B779" s="210"/>
      <c r="C779" s="211"/>
      <c r="D779" s="201" t="s">
        <v>148</v>
      </c>
      <c r="E779" s="212" t="s">
        <v>21</v>
      </c>
      <c r="F779" s="213" t="s">
        <v>1084</v>
      </c>
      <c r="G779" s="211"/>
      <c r="H779" s="214">
        <v>40</v>
      </c>
      <c r="I779" s="215"/>
      <c r="J779" s="211"/>
      <c r="K779" s="211"/>
      <c r="L779" s="216"/>
      <c r="M779" s="217"/>
      <c r="N779" s="218"/>
      <c r="O779" s="218"/>
      <c r="P779" s="218"/>
      <c r="Q779" s="218"/>
      <c r="R779" s="218"/>
      <c r="S779" s="218"/>
      <c r="T779" s="219"/>
      <c r="AT779" s="220" t="s">
        <v>148</v>
      </c>
      <c r="AU779" s="220" t="s">
        <v>86</v>
      </c>
      <c r="AV779" s="14" t="s">
        <v>86</v>
      </c>
      <c r="AW779" s="14" t="s">
        <v>34</v>
      </c>
      <c r="AX779" s="14" t="s">
        <v>80</v>
      </c>
      <c r="AY779" s="220" t="s">
        <v>136</v>
      </c>
    </row>
    <row r="780" spans="1:65" s="2" customFormat="1" ht="16.5" customHeight="1">
      <c r="A780" s="37"/>
      <c r="B780" s="38"/>
      <c r="C780" s="232" t="s">
        <v>1085</v>
      </c>
      <c r="D780" s="232" t="s">
        <v>385</v>
      </c>
      <c r="E780" s="233" t="s">
        <v>1086</v>
      </c>
      <c r="F780" s="234" t="s">
        <v>1087</v>
      </c>
      <c r="G780" s="235" t="s">
        <v>142</v>
      </c>
      <c r="H780" s="236">
        <v>42</v>
      </c>
      <c r="I780" s="237"/>
      <c r="J780" s="238">
        <f>ROUND(I780*H780,2)</f>
        <v>0</v>
      </c>
      <c r="K780" s="234" t="s">
        <v>143</v>
      </c>
      <c r="L780" s="239"/>
      <c r="M780" s="240" t="s">
        <v>21</v>
      </c>
      <c r="N780" s="241" t="s">
        <v>45</v>
      </c>
      <c r="O780" s="67"/>
      <c r="P780" s="190">
        <f>O780*H780</f>
        <v>0</v>
      </c>
      <c r="Q780" s="190">
        <v>1E-05</v>
      </c>
      <c r="R780" s="190">
        <f>Q780*H780</f>
        <v>0.00042</v>
      </c>
      <c r="S780" s="190">
        <v>0</v>
      </c>
      <c r="T780" s="191">
        <f>S780*H780</f>
        <v>0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192" t="s">
        <v>370</v>
      </c>
      <c r="AT780" s="192" t="s">
        <v>385</v>
      </c>
      <c r="AU780" s="192" t="s">
        <v>86</v>
      </c>
      <c r="AY780" s="20" t="s">
        <v>136</v>
      </c>
      <c r="BE780" s="193">
        <f>IF(N780="základní",J780,0)</f>
        <v>0</v>
      </c>
      <c r="BF780" s="193">
        <f>IF(N780="snížená",J780,0)</f>
        <v>0</v>
      </c>
      <c r="BG780" s="193">
        <f>IF(N780="zákl. přenesená",J780,0)</f>
        <v>0</v>
      </c>
      <c r="BH780" s="193">
        <f>IF(N780="sníž. přenesená",J780,0)</f>
        <v>0</v>
      </c>
      <c r="BI780" s="193">
        <f>IF(N780="nulová",J780,0)</f>
        <v>0</v>
      </c>
      <c r="BJ780" s="20" t="s">
        <v>86</v>
      </c>
      <c r="BK780" s="193">
        <f>ROUND(I780*H780,2)</f>
        <v>0</v>
      </c>
      <c r="BL780" s="20" t="s">
        <v>262</v>
      </c>
      <c r="BM780" s="192" t="s">
        <v>1088</v>
      </c>
    </row>
    <row r="781" spans="2:51" s="14" customFormat="1" ht="11.25">
      <c r="B781" s="210"/>
      <c r="C781" s="211"/>
      <c r="D781" s="201" t="s">
        <v>148</v>
      </c>
      <c r="E781" s="212" t="s">
        <v>21</v>
      </c>
      <c r="F781" s="213" t="s">
        <v>1089</v>
      </c>
      <c r="G781" s="211"/>
      <c r="H781" s="214">
        <v>42</v>
      </c>
      <c r="I781" s="215"/>
      <c r="J781" s="211"/>
      <c r="K781" s="211"/>
      <c r="L781" s="216"/>
      <c r="M781" s="217"/>
      <c r="N781" s="218"/>
      <c r="O781" s="218"/>
      <c r="P781" s="218"/>
      <c r="Q781" s="218"/>
      <c r="R781" s="218"/>
      <c r="S781" s="218"/>
      <c r="T781" s="219"/>
      <c r="AT781" s="220" t="s">
        <v>148</v>
      </c>
      <c r="AU781" s="220" t="s">
        <v>86</v>
      </c>
      <c r="AV781" s="14" t="s">
        <v>86</v>
      </c>
      <c r="AW781" s="14" t="s">
        <v>34</v>
      </c>
      <c r="AX781" s="14" t="s">
        <v>80</v>
      </c>
      <c r="AY781" s="220" t="s">
        <v>136</v>
      </c>
    </row>
    <row r="782" spans="2:63" s="12" customFormat="1" ht="25.5" customHeight="1">
      <c r="B782" s="165"/>
      <c r="C782" s="166"/>
      <c r="D782" s="167" t="s">
        <v>72</v>
      </c>
      <c r="E782" s="168" t="s">
        <v>385</v>
      </c>
      <c r="F782" s="168" t="s">
        <v>1090</v>
      </c>
      <c r="G782" s="166"/>
      <c r="H782" s="166"/>
      <c r="I782" s="169"/>
      <c r="J782" s="170">
        <f>BK782</f>
        <v>0</v>
      </c>
      <c r="K782" s="166"/>
      <c r="L782" s="171"/>
      <c r="M782" s="172"/>
      <c r="N782" s="173"/>
      <c r="O782" s="173"/>
      <c r="P782" s="174">
        <f>P783</f>
        <v>0</v>
      </c>
      <c r="Q782" s="173"/>
      <c r="R782" s="174">
        <f>R783</f>
        <v>0</v>
      </c>
      <c r="S782" s="173"/>
      <c r="T782" s="175">
        <f>T783</f>
        <v>0</v>
      </c>
      <c r="AR782" s="176" t="s">
        <v>157</v>
      </c>
      <c r="AT782" s="177" t="s">
        <v>72</v>
      </c>
      <c r="AU782" s="177" t="s">
        <v>73</v>
      </c>
      <c r="AY782" s="176" t="s">
        <v>136</v>
      </c>
      <c r="BK782" s="178">
        <f>BK783</f>
        <v>0</v>
      </c>
    </row>
    <row r="783" spans="2:63" s="12" customFormat="1" ht="22.5" customHeight="1">
      <c r="B783" s="165"/>
      <c r="C783" s="166"/>
      <c r="D783" s="167" t="s">
        <v>72</v>
      </c>
      <c r="E783" s="179" t="s">
        <v>1091</v>
      </c>
      <c r="F783" s="179" t="s">
        <v>1092</v>
      </c>
      <c r="G783" s="166"/>
      <c r="H783" s="166"/>
      <c r="I783" s="169"/>
      <c r="J783" s="180">
        <f>BK783</f>
        <v>0</v>
      </c>
      <c r="K783" s="166"/>
      <c r="L783" s="171"/>
      <c r="M783" s="172"/>
      <c r="N783" s="173"/>
      <c r="O783" s="173"/>
      <c r="P783" s="174">
        <f>SUM(P784:P788)</f>
        <v>0</v>
      </c>
      <c r="Q783" s="173"/>
      <c r="R783" s="174">
        <f>SUM(R784:R788)</f>
        <v>0</v>
      </c>
      <c r="S783" s="173"/>
      <c r="T783" s="175">
        <f>SUM(T784:T788)</f>
        <v>0</v>
      </c>
      <c r="AR783" s="176" t="s">
        <v>157</v>
      </c>
      <c r="AT783" s="177" t="s">
        <v>72</v>
      </c>
      <c r="AU783" s="177" t="s">
        <v>80</v>
      </c>
      <c r="AY783" s="176" t="s">
        <v>136</v>
      </c>
      <c r="BK783" s="178">
        <f>SUM(BK784:BK788)</f>
        <v>0</v>
      </c>
    </row>
    <row r="784" spans="1:65" s="2" customFormat="1" ht="16.5" customHeight="1">
      <c r="A784" s="37"/>
      <c r="B784" s="38"/>
      <c r="C784" s="181" t="s">
        <v>1093</v>
      </c>
      <c r="D784" s="181" t="s">
        <v>139</v>
      </c>
      <c r="E784" s="182" t="s">
        <v>1094</v>
      </c>
      <c r="F784" s="183" t="s">
        <v>1095</v>
      </c>
      <c r="G784" s="184" t="s">
        <v>795</v>
      </c>
      <c r="H784" s="185">
        <v>1</v>
      </c>
      <c r="I784" s="186"/>
      <c r="J784" s="187">
        <f>ROUND(I784*H784,2)</f>
        <v>0</v>
      </c>
      <c r="K784" s="183" t="s">
        <v>21</v>
      </c>
      <c r="L784" s="42"/>
      <c r="M784" s="188" t="s">
        <v>21</v>
      </c>
      <c r="N784" s="189" t="s">
        <v>45</v>
      </c>
      <c r="O784" s="67"/>
      <c r="P784" s="190">
        <f>O784*H784</f>
        <v>0</v>
      </c>
      <c r="Q784" s="190">
        <v>0</v>
      </c>
      <c r="R784" s="190">
        <f>Q784*H784</f>
        <v>0</v>
      </c>
      <c r="S784" s="190">
        <v>0</v>
      </c>
      <c r="T784" s="191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192" t="s">
        <v>556</v>
      </c>
      <c r="AT784" s="192" t="s">
        <v>139</v>
      </c>
      <c r="AU784" s="192" t="s">
        <v>86</v>
      </c>
      <c r="AY784" s="20" t="s">
        <v>136</v>
      </c>
      <c r="BE784" s="193">
        <f>IF(N784="základní",J784,0)</f>
        <v>0</v>
      </c>
      <c r="BF784" s="193">
        <f>IF(N784="snížená",J784,0)</f>
        <v>0</v>
      </c>
      <c r="BG784" s="193">
        <f>IF(N784="zákl. přenesená",J784,0)</f>
        <v>0</v>
      </c>
      <c r="BH784" s="193">
        <f>IF(N784="sníž. přenesená",J784,0)</f>
        <v>0</v>
      </c>
      <c r="BI784" s="193">
        <f>IF(N784="nulová",J784,0)</f>
        <v>0</v>
      </c>
      <c r="BJ784" s="20" t="s">
        <v>86</v>
      </c>
      <c r="BK784" s="193">
        <f>ROUND(I784*H784,2)</f>
        <v>0</v>
      </c>
      <c r="BL784" s="20" t="s">
        <v>556</v>
      </c>
      <c r="BM784" s="192" t="s">
        <v>1096</v>
      </c>
    </row>
    <row r="785" spans="1:65" s="2" customFormat="1" ht="16.5" customHeight="1">
      <c r="A785" s="37"/>
      <c r="B785" s="38"/>
      <c r="C785" s="181" t="s">
        <v>1097</v>
      </c>
      <c r="D785" s="181" t="s">
        <v>139</v>
      </c>
      <c r="E785" s="182" t="s">
        <v>1098</v>
      </c>
      <c r="F785" s="183" t="s">
        <v>1099</v>
      </c>
      <c r="G785" s="184" t="s">
        <v>220</v>
      </c>
      <c r="H785" s="185">
        <v>75</v>
      </c>
      <c r="I785" s="186"/>
      <c r="J785" s="187">
        <f>ROUND(I785*H785,2)</f>
        <v>0</v>
      </c>
      <c r="K785" s="183" t="s">
        <v>21</v>
      </c>
      <c r="L785" s="42"/>
      <c r="M785" s="188" t="s">
        <v>21</v>
      </c>
      <c r="N785" s="189" t="s">
        <v>45</v>
      </c>
      <c r="O785" s="67"/>
      <c r="P785" s="190">
        <f>O785*H785</f>
        <v>0</v>
      </c>
      <c r="Q785" s="190">
        <v>0</v>
      </c>
      <c r="R785" s="190">
        <f>Q785*H785</f>
        <v>0</v>
      </c>
      <c r="S785" s="190">
        <v>0</v>
      </c>
      <c r="T785" s="191">
        <f>S785*H785</f>
        <v>0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192" t="s">
        <v>556</v>
      </c>
      <c r="AT785" s="192" t="s">
        <v>139</v>
      </c>
      <c r="AU785" s="192" t="s">
        <v>86</v>
      </c>
      <c r="AY785" s="20" t="s">
        <v>136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20" t="s">
        <v>86</v>
      </c>
      <c r="BK785" s="193">
        <f>ROUND(I785*H785,2)</f>
        <v>0</v>
      </c>
      <c r="BL785" s="20" t="s">
        <v>556</v>
      </c>
      <c r="BM785" s="192" t="s">
        <v>1100</v>
      </c>
    </row>
    <row r="786" spans="2:51" s="13" customFormat="1" ht="11.25">
      <c r="B786" s="199"/>
      <c r="C786" s="200"/>
      <c r="D786" s="201" t="s">
        <v>148</v>
      </c>
      <c r="E786" s="202" t="s">
        <v>21</v>
      </c>
      <c r="F786" s="203" t="s">
        <v>1101</v>
      </c>
      <c r="G786" s="200"/>
      <c r="H786" s="202" t="s">
        <v>21</v>
      </c>
      <c r="I786" s="204"/>
      <c r="J786" s="200"/>
      <c r="K786" s="200"/>
      <c r="L786" s="205"/>
      <c r="M786" s="206"/>
      <c r="N786" s="207"/>
      <c r="O786" s="207"/>
      <c r="P786" s="207"/>
      <c r="Q786" s="207"/>
      <c r="R786" s="207"/>
      <c r="S786" s="207"/>
      <c r="T786" s="208"/>
      <c r="AT786" s="209" t="s">
        <v>148</v>
      </c>
      <c r="AU786" s="209" t="s">
        <v>86</v>
      </c>
      <c r="AV786" s="13" t="s">
        <v>80</v>
      </c>
      <c r="AW786" s="13" t="s">
        <v>34</v>
      </c>
      <c r="AX786" s="13" t="s">
        <v>73</v>
      </c>
      <c r="AY786" s="209" t="s">
        <v>136</v>
      </c>
    </row>
    <row r="787" spans="2:51" s="13" customFormat="1" ht="11.25">
      <c r="B787" s="199"/>
      <c r="C787" s="200"/>
      <c r="D787" s="201" t="s">
        <v>148</v>
      </c>
      <c r="E787" s="202" t="s">
        <v>21</v>
      </c>
      <c r="F787" s="203" t="s">
        <v>1102</v>
      </c>
      <c r="G787" s="200"/>
      <c r="H787" s="202" t="s">
        <v>21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148</v>
      </c>
      <c r="AU787" s="209" t="s">
        <v>86</v>
      </c>
      <c r="AV787" s="13" t="s">
        <v>80</v>
      </c>
      <c r="AW787" s="13" t="s">
        <v>34</v>
      </c>
      <c r="AX787" s="13" t="s">
        <v>73</v>
      </c>
      <c r="AY787" s="209" t="s">
        <v>136</v>
      </c>
    </row>
    <row r="788" spans="2:51" s="14" customFormat="1" ht="11.25">
      <c r="B788" s="210"/>
      <c r="C788" s="211"/>
      <c r="D788" s="201" t="s">
        <v>148</v>
      </c>
      <c r="E788" s="212" t="s">
        <v>21</v>
      </c>
      <c r="F788" s="213" t="s">
        <v>1103</v>
      </c>
      <c r="G788" s="211"/>
      <c r="H788" s="214">
        <v>75</v>
      </c>
      <c r="I788" s="215"/>
      <c r="J788" s="211"/>
      <c r="K788" s="211"/>
      <c r="L788" s="216"/>
      <c r="M788" s="217"/>
      <c r="N788" s="218"/>
      <c r="O788" s="218"/>
      <c r="P788" s="218"/>
      <c r="Q788" s="218"/>
      <c r="R788" s="218"/>
      <c r="S788" s="218"/>
      <c r="T788" s="219"/>
      <c r="AT788" s="220" t="s">
        <v>148</v>
      </c>
      <c r="AU788" s="220" t="s">
        <v>86</v>
      </c>
      <c r="AV788" s="14" t="s">
        <v>86</v>
      </c>
      <c r="AW788" s="14" t="s">
        <v>34</v>
      </c>
      <c r="AX788" s="14" t="s">
        <v>80</v>
      </c>
      <c r="AY788" s="220" t="s">
        <v>136</v>
      </c>
    </row>
    <row r="789" spans="2:63" s="12" customFormat="1" ht="25.5" customHeight="1">
      <c r="B789" s="165"/>
      <c r="C789" s="166"/>
      <c r="D789" s="167" t="s">
        <v>72</v>
      </c>
      <c r="E789" s="168" t="s">
        <v>1104</v>
      </c>
      <c r="F789" s="168" t="s">
        <v>1105</v>
      </c>
      <c r="G789" s="166"/>
      <c r="H789" s="166"/>
      <c r="I789" s="169"/>
      <c r="J789" s="170">
        <f>BK789</f>
        <v>0</v>
      </c>
      <c r="K789" s="166"/>
      <c r="L789" s="171"/>
      <c r="M789" s="172"/>
      <c r="N789" s="173"/>
      <c r="O789" s="173"/>
      <c r="P789" s="174">
        <f>P790</f>
        <v>0</v>
      </c>
      <c r="Q789" s="173"/>
      <c r="R789" s="174">
        <f>R790</f>
        <v>0</v>
      </c>
      <c r="S789" s="173"/>
      <c r="T789" s="175">
        <f>T790</f>
        <v>0</v>
      </c>
      <c r="AR789" s="176" t="s">
        <v>144</v>
      </c>
      <c r="AT789" s="177" t="s">
        <v>72</v>
      </c>
      <c r="AU789" s="177" t="s">
        <v>73</v>
      </c>
      <c r="AY789" s="176" t="s">
        <v>136</v>
      </c>
      <c r="BK789" s="178">
        <f>BK790</f>
        <v>0</v>
      </c>
    </row>
    <row r="790" spans="2:63" s="12" customFormat="1" ht="22.5" customHeight="1">
      <c r="B790" s="165"/>
      <c r="C790" s="166"/>
      <c r="D790" s="167" t="s">
        <v>72</v>
      </c>
      <c r="E790" s="179" t="s">
        <v>1106</v>
      </c>
      <c r="F790" s="179" t="s">
        <v>1107</v>
      </c>
      <c r="G790" s="166"/>
      <c r="H790" s="166"/>
      <c r="I790" s="169"/>
      <c r="J790" s="180">
        <f>BK790</f>
        <v>0</v>
      </c>
      <c r="K790" s="166"/>
      <c r="L790" s="171"/>
      <c r="M790" s="172"/>
      <c r="N790" s="173"/>
      <c r="O790" s="173"/>
      <c r="P790" s="174">
        <f>SUM(P791:P795)</f>
        <v>0</v>
      </c>
      <c r="Q790" s="173"/>
      <c r="R790" s="174">
        <f>SUM(R791:R795)</f>
        <v>0</v>
      </c>
      <c r="S790" s="173"/>
      <c r="T790" s="175">
        <f>SUM(T791:T795)</f>
        <v>0</v>
      </c>
      <c r="AR790" s="176" t="s">
        <v>144</v>
      </c>
      <c r="AT790" s="177" t="s">
        <v>72</v>
      </c>
      <c r="AU790" s="177" t="s">
        <v>80</v>
      </c>
      <c r="AY790" s="176" t="s">
        <v>136</v>
      </c>
      <c r="BK790" s="178">
        <f>SUM(BK791:BK795)</f>
        <v>0</v>
      </c>
    </row>
    <row r="791" spans="1:65" s="2" customFormat="1" ht="44.25" customHeight="1">
      <c r="A791" s="37"/>
      <c r="B791" s="38"/>
      <c r="C791" s="181" t="s">
        <v>1108</v>
      </c>
      <c r="D791" s="181" t="s">
        <v>139</v>
      </c>
      <c r="E791" s="182" t="s">
        <v>1109</v>
      </c>
      <c r="F791" s="183" t="s">
        <v>1110</v>
      </c>
      <c r="G791" s="184" t="s">
        <v>1111</v>
      </c>
      <c r="H791" s="185">
        <v>60</v>
      </c>
      <c r="I791" s="186"/>
      <c r="J791" s="187">
        <f>ROUND(I791*H791,2)</f>
        <v>0</v>
      </c>
      <c r="K791" s="183" t="s">
        <v>21</v>
      </c>
      <c r="L791" s="42"/>
      <c r="M791" s="188" t="s">
        <v>21</v>
      </c>
      <c r="N791" s="189" t="s">
        <v>45</v>
      </c>
      <c r="O791" s="67"/>
      <c r="P791" s="190">
        <f>O791*H791</f>
        <v>0</v>
      </c>
      <c r="Q791" s="190">
        <v>0</v>
      </c>
      <c r="R791" s="190">
        <f>Q791*H791</f>
        <v>0</v>
      </c>
      <c r="S791" s="190">
        <v>0</v>
      </c>
      <c r="T791" s="191">
        <f>S791*H791</f>
        <v>0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192" t="s">
        <v>1112</v>
      </c>
      <c r="AT791" s="192" t="s">
        <v>139</v>
      </c>
      <c r="AU791" s="192" t="s">
        <v>86</v>
      </c>
      <c r="AY791" s="20" t="s">
        <v>136</v>
      </c>
      <c r="BE791" s="193">
        <f>IF(N791="základní",J791,0)</f>
        <v>0</v>
      </c>
      <c r="BF791" s="193">
        <f>IF(N791="snížená",J791,0)</f>
        <v>0</v>
      </c>
      <c r="BG791" s="193">
        <f>IF(N791="zákl. přenesená",J791,0)</f>
        <v>0</v>
      </c>
      <c r="BH791" s="193">
        <f>IF(N791="sníž. přenesená",J791,0)</f>
        <v>0</v>
      </c>
      <c r="BI791" s="193">
        <f>IF(N791="nulová",J791,0)</f>
        <v>0</v>
      </c>
      <c r="BJ791" s="20" t="s">
        <v>86</v>
      </c>
      <c r="BK791" s="193">
        <f>ROUND(I791*H791,2)</f>
        <v>0</v>
      </c>
      <c r="BL791" s="20" t="s">
        <v>1112</v>
      </c>
      <c r="BM791" s="192" t="s">
        <v>1113</v>
      </c>
    </row>
    <row r="792" spans="2:51" s="13" customFormat="1" ht="11.25">
      <c r="B792" s="199"/>
      <c r="C792" s="200"/>
      <c r="D792" s="201" t="s">
        <v>148</v>
      </c>
      <c r="E792" s="202" t="s">
        <v>21</v>
      </c>
      <c r="F792" s="203" t="s">
        <v>1114</v>
      </c>
      <c r="G792" s="200"/>
      <c r="H792" s="202" t="s">
        <v>21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148</v>
      </c>
      <c r="AU792" s="209" t="s">
        <v>86</v>
      </c>
      <c r="AV792" s="13" t="s">
        <v>80</v>
      </c>
      <c r="AW792" s="13" t="s">
        <v>34</v>
      </c>
      <c r="AX792" s="13" t="s">
        <v>73</v>
      </c>
      <c r="AY792" s="209" t="s">
        <v>136</v>
      </c>
    </row>
    <row r="793" spans="2:51" s="13" customFormat="1" ht="11.25">
      <c r="B793" s="199"/>
      <c r="C793" s="200"/>
      <c r="D793" s="201" t="s">
        <v>148</v>
      </c>
      <c r="E793" s="202" t="s">
        <v>21</v>
      </c>
      <c r="F793" s="203" t="s">
        <v>1115</v>
      </c>
      <c r="G793" s="200"/>
      <c r="H793" s="202" t="s">
        <v>21</v>
      </c>
      <c r="I793" s="204"/>
      <c r="J793" s="200"/>
      <c r="K793" s="200"/>
      <c r="L793" s="205"/>
      <c r="M793" s="206"/>
      <c r="N793" s="207"/>
      <c r="O793" s="207"/>
      <c r="P793" s="207"/>
      <c r="Q793" s="207"/>
      <c r="R793" s="207"/>
      <c r="S793" s="207"/>
      <c r="T793" s="208"/>
      <c r="AT793" s="209" t="s">
        <v>148</v>
      </c>
      <c r="AU793" s="209" t="s">
        <v>86</v>
      </c>
      <c r="AV793" s="13" t="s">
        <v>80</v>
      </c>
      <c r="AW793" s="13" t="s">
        <v>34</v>
      </c>
      <c r="AX793" s="13" t="s">
        <v>73</v>
      </c>
      <c r="AY793" s="209" t="s">
        <v>136</v>
      </c>
    </row>
    <row r="794" spans="2:51" s="14" customFormat="1" ht="11.25">
      <c r="B794" s="210"/>
      <c r="C794" s="211"/>
      <c r="D794" s="201" t="s">
        <v>148</v>
      </c>
      <c r="E794" s="212" t="s">
        <v>21</v>
      </c>
      <c r="F794" s="213" t="s">
        <v>206</v>
      </c>
      <c r="G794" s="211"/>
      <c r="H794" s="214">
        <v>60</v>
      </c>
      <c r="I794" s="215"/>
      <c r="J794" s="211"/>
      <c r="K794" s="211"/>
      <c r="L794" s="216"/>
      <c r="M794" s="217"/>
      <c r="N794" s="218"/>
      <c r="O794" s="218"/>
      <c r="P794" s="218"/>
      <c r="Q794" s="218"/>
      <c r="R794" s="218"/>
      <c r="S794" s="218"/>
      <c r="T794" s="219"/>
      <c r="AT794" s="220" t="s">
        <v>148</v>
      </c>
      <c r="AU794" s="220" t="s">
        <v>86</v>
      </c>
      <c r="AV794" s="14" t="s">
        <v>86</v>
      </c>
      <c r="AW794" s="14" t="s">
        <v>34</v>
      </c>
      <c r="AX794" s="14" t="s">
        <v>73</v>
      </c>
      <c r="AY794" s="220" t="s">
        <v>136</v>
      </c>
    </row>
    <row r="795" spans="2:51" s="15" customFormat="1" ht="11.25">
      <c r="B795" s="221"/>
      <c r="C795" s="222"/>
      <c r="D795" s="201" t="s">
        <v>148</v>
      </c>
      <c r="E795" s="223" t="s">
        <v>21</v>
      </c>
      <c r="F795" s="224" t="s">
        <v>171</v>
      </c>
      <c r="G795" s="222"/>
      <c r="H795" s="225">
        <v>60</v>
      </c>
      <c r="I795" s="226"/>
      <c r="J795" s="222"/>
      <c r="K795" s="222"/>
      <c r="L795" s="227"/>
      <c r="M795" s="253"/>
      <c r="N795" s="254"/>
      <c r="O795" s="254"/>
      <c r="P795" s="254"/>
      <c r="Q795" s="254"/>
      <c r="R795" s="254"/>
      <c r="S795" s="254"/>
      <c r="T795" s="255"/>
      <c r="AT795" s="231" t="s">
        <v>148</v>
      </c>
      <c r="AU795" s="231" t="s">
        <v>86</v>
      </c>
      <c r="AV795" s="15" t="s">
        <v>144</v>
      </c>
      <c r="AW795" s="15" t="s">
        <v>34</v>
      </c>
      <c r="AX795" s="15" t="s">
        <v>80</v>
      </c>
      <c r="AY795" s="231" t="s">
        <v>136</v>
      </c>
    </row>
    <row r="796" spans="1:31" s="2" customFormat="1" ht="6.75" customHeight="1">
      <c r="A796" s="37"/>
      <c r="B796" s="50"/>
      <c r="C796" s="51"/>
      <c r="D796" s="51"/>
      <c r="E796" s="51"/>
      <c r="F796" s="51"/>
      <c r="G796" s="51"/>
      <c r="H796" s="51"/>
      <c r="I796" s="51"/>
      <c r="J796" s="51"/>
      <c r="K796" s="51"/>
      <c r="L796" s="42"/>
      <c r="M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</row>
  </sheetData>
  <sheetProtection sheet="1" objects="1" scenarios="1" formatColumns="0" formatRows="0" autoFilter="0"/>
  <autoFilter ref="C104:K795"/>
  <mergeCells count="12">
    <mergeCell ref="E97:H97"/>
    <mergeCell ref="L2:V2"/>
    <mergeCell ref="E50:H50"/>
    <mergeCell ref="E52:H52"/>
    <mergeCell ref="E54:H54"/>
    <mergeCell ref="E93:H93"/>
    <mergeCell ref="E95:H95"/>
    <mergeCell ref="E7:H7"/>
    <mergeCell ref="E9:H9"/>
    <mergeCell ref="E11:H11"/>
    <mergeCell ref="E20:H20"/>
    <mergeCell ref="E29:H29"/>
  </mergeCells>
  <hyperlinks>
    <hyperlink ref="F109" r:id="rId1" display="https://podminky.urs.cz/item/CS_URS_2023_02/622531022"/>
    <hyperlink ref="F115" r:id="rId2" display="https://podminky.urs.cz/item/CS_URS_2023_02/622151031"/>
    <hyperlink ref="F118" r:id="rId3" display="https://podminky.urs.cz/item/CS_URS_2023_02/622142001"/>
    <hyperlink ref="F122" r:id="rId4" display="https://podminky.urs.cz/item/CS_URS_2023_02/622325103"/>
    <hyperlink ref="F130" r:id="rId5" display="https://podminky.urs.cz/item/CS_URS_2023_02/622131121"/>
    <hyperlink ref="F134" r:id="rId6" display="https://podminky.urs.cz/item/CS_URS_2023_02/952901111"/>
    <hyperlink ref="F144" r:id="rId7" display="https://podminky.urs.cz/item/CS_URS_2023_02/619991001"/>
    <hyperlink ref="F149" r:id="rId8" display="https://podminky.urs.cz/item/CS_URS_2023_02/619991011"/>
    <hyperlink ref="F153" r:id="rId9" display="https://podminky.urs.cz/item/CS_URS_2023_02/765192001"/>
    <hyperlink ref="F160" r:id="rId10" display="https://podminky.urs.cz/item/CS_URS_2023_02/997013311"/>
    <hyperlink ref="F164" r:id="rId11" display="https://podminky.urs.cz/item/CS_URS_2023_02/997013321"/>
    <hyperlink ref="F168" r:id="rId12" display="https://podminky.urs.cz/item/CS_URS_2023_02/945412112"/>
    <hyperlink ref="F173" r:id="rId13" display="https://podminky.urs.cz/item/CS_URS_2023_02/949101111"/>
    <hyperlink ref="F178" r:id="rId14" display="https://podminky.urs.cz/item/CS_URS_2023_02/949111132"/>
    <hyperlink ref="F183" r:id="rId15" display="https://podminky.urs.cz/item/CS_URS_2023_02/949111232"/>
    <hyperlink ref="F187" r:id="rId16" display="https://podminky.urs.cz/item/CS_URS_2023_02/949111832"/>
    <hyperlink ref="F191" r:id="rId17" display="https://podminky.urs.cz/item/CS_URS_2023_02/968062355"/>
    <hyperlink ref="F200" r:id="rId18" display="https://podminky.urs.cz/item/CS_URS_2023_02/968062356"/>
    <hyperlink ref="F205" r:id="rId19" display="https://podminky.urs.cz/item/CS_URS_2023_02/968062991"/>
    <hyperlink ref="F212" r:id="rId20" display="https://podminky.urs.cz/item/CS_URS_2023_02/962032230"/>
    <hyperlink ref="F218" r:id="rId21" display="https://podminky.urs.cz/item/CS_URS_2023_02/967031732"/>
    <hyperlink ref="F222" r:id="rId22" display="https://podminky.urs.cz/item/CS_URS_2023_02/978015361"/>
    <hyperlink ref="F230" r:id="rId23" display="https://podminky.urs.cz/item/CS_URS_2023_02/997013214"/>
    <hyperlink ref="F235" r:id="rId24" display="https://podminky.urs.cz/item/CS_URS_2023_02/997013511"/>
    <hyperlink ref="F238" r:id="rId25" display="https://podminky.urs.cz/item/CS_URS_2023_02/997013509"/>
    <hyperlink ref="F242" r:id="rId26" display="https://podminky.urs.cz/item/CS_URS_2023_02/997013631"/>
    <hyperlink ref="F247" r:id="rId27" display="https://podminky.urs.cz/item/CS_URS_2023_02/998018003"/>
    <hyperlink ref="F251" r:id="rId28" display="https://podminky.urs.cz/item/CS_URS_2023_02/712531801"/>
    <hyperlink ref="F256" r:id="rId29" display="https://podminky.urs.cz/item/CS_URS_2023_02/997013214"/>
    <hyperlink ref="F261" r:id="rId30" display="https://podminky.urs.cz/item/CS_URS_2023_02/997013511"/>
    <hyperlink ref="F265" r:id="rId31" display="https://podminky.urs.cz/item/CS_URS_2023_02/997013509"/>
    <hyperlink ref="F269" r:id="rId32" display="https://podminky.urs.cz/item/CS_URS_2023_02/997013814"/>
    <hyperlink ref="F273" r:id="rId33" display="https://podminky.urs.cz/item/CS_URS_2023_02/713121112"/>
    <hyperlink ref="F281" r:id="rId34" display="https://podminky.urs.cz/item/CS_URS_2023_02/713151121"/>
    <hyperlink ref="F288" r:id="rId35" display="https://podminky.urs.cz/item/CS_URS_2023_02/713131341"/>
    <hyperlink ref="F299" r:id="rId36" display="https://podminky.urs.cz/item/CS_URS_2023_02/998713103"/>
    <hyperlink ref="F301" r:id="rId37" display="https://podminky.urs.cz/item/CS_URS_2023_02/998713181"/>
    <hyperlink ref="F304" r:id="rId38" display="https://podminky.urs.cz/item/CS_URS_2023_02/762341811"/>
    <hyperlink ref="F309" r:id="rId39" display="https://podminky.urs.cz/item/CS_URS_2023_02/762521811"/>
    <hyperlink ref="F314" r:id="rId40" display="https://podminky.urs.cz/item/CS_URS_2023_02/997013214"/>
    <hyperlink ref="F319" r:id="rId41" display="https://podminky.urs.cz/item/CS_URS_2023_02/997013511"/>
    <hyperlink ref="F323" r:id="rId42" display="https://podminky.urs.cz/item/CS_URS_2023_02/997013509"/>
    <hyperlink ref="F327" r:id="rId43" display="https://podminky.urs.cz/item/CS_URS_2023_02/997013811"/>
    <hyperlink ref="F330" r:id="rId44" display="https://podminky.urs.cz/item/CS_URS_2023_02/762341210"/>
    <hyperlink ref="F339" r:id="rId45" display="https://podminky.urs.cz/item/CS_URS_2023_02/762342211"/>
    <hyperlink ref="F348" r:id="rId46" display="https://podminky.urs.cz/item/CS_URS_2023_02/762342511"/>
    <hyperlink ref="F359" r:id="rId47" display="https://podminky.urs.cz/item/CS_URS_2023_02/762341210"/>
    <hyperlink ref="F371" r:id="rId48" display="https://podminky.urs.cz/item/CS_URS_2023_02/762341650"/>
    <hyperlink ref="F379" r:id="rId49" display="https://podminky.urs.cz/item/CS_URS_2023_02/762395000"/>
    <hyperlink ref="F384" r:id="rId50" display="https://podminky.urs.cz/item/CS_URS_2023_02/762083121"/>
    <hyperlink ref="F387" r:id="rId51" display="https://podminky.urs.cz/item/CS_URS_2023_02/762081150"/>
    <hyperlink ref="F391" r:id="rId52" display="https://podminky.urs.cz/item/CS_URS_2023_02/762521104"/>
    <hyperlink ref="F399" r:id="rId53" display="https://podminky.urs.cz/item/CS_URS_2023_02/762595001"/>
    <hyperlink ref="F402" r:id="rId54" display="https://podminky.urs.cz/item/CS_URS_2023_02/762083121"/>
    <hyperlink ref="F405" r:id="rId55" display="https://podminky.urs.cz/item/CS_URS_2023_02/998762103"/>
    <hyperlink ref="F407" r:id="rId56" display="https://podminky.urs.cz/item/CS_URS_2023_02/998762181"/>
    <hyperlink ref="F410" r:id="rId57" display="https://podminky.urs.cz/item/CS_URS_2023_02/763131751"/>
    <hyperlink ref="F418" r:id="rId58" display="https://podminky.urs.cz/item/CS_URS_2023_02/763182313"/>
    <hyperlink ref="F426" r:id="rId59" display="https://podminky.urs.cz/item/CS_URS_2023_02/763121715"/>
    <hyperlink ref="F430" r:id="rId60" display="https://podminky.urs.cz/item/CS_URS_2023_02/763121714"/>
    <hyperlink ref="F433" r:id="rId61" display="https://podminky.urs.cz/item/CS_URS_2023_02/763121761"/>
    <hyperlink ref="F436" r:id="rId62" display="https://podminky.urs.cz/item/CS_URS_2023_02/998763102"/>
    <hyperlink ref="F438" r:id="rId63" display="https://podminky.urs.cz/item/CS_URS_2023_02/998763181"/>
    <hyperlink ref="F441" r:id="rId64" display="https://podminky.urs.cz/item/CS_URS_2023_02/764001841"/>
    <hyperlink ref="F463" r:id="rId65" display="https://podminky.urs.cz/item/CS_URS_2023_02/764002821"/>
    <hyperlink ref="F469" r:id="rId66" display="https://podminky.urs.cz/item/CS_URS_2023_02/997013214"/>
    <hyperlink ref="F473" r:id="rId67" display="https://podminky.urs.cz/item/CS_URS_2023_02/997013511"/>
    <hyperlink ref="F478" r:id="rId68" display="https://podminky.urs.cz/item/CS_URS_2023_02/997013509"/>
    <hyperlink ref="F481" r:id="rId69" display="https://podminky.urs.cz/item/CS_URS_2023_02/764111641"/>
    <hyperlink ref="F488" r:id="rId70" display="https://podminky.urs.cz/item/CS_URS_2023_02/764212606"/>
    <hyperlink ref="F504" r:id="rId71" display="https://podminky.urs.cz/item/CS_URS_2023_02/764312614"/>
    <hyperlink ref="F514" r:id="rId72" display="https://podminky.urs.cz/item/CS_URS_2023_02/764511602"/>
    <hyperlink ref="F519" r:id="rId73" display="https://podminky.urs.cz/item/CS_URS_2023_02/764511622"/>
    <hyperlink ref="F522" r:id="rId74" display="https://podminky.urs.cz/item/CS_URS_2023_02/764511642"/>
    <hyperlink ref="F527" r:id="rId75" display="https://podminky.urs.cz/item/CS_URS_2023_02/764212633"/>
    <hyperlink ref="F532" r:id="rId76" display="https://podminky.urs.cz/item/CS_URS_2023_02/764212635"/>
    <hyperlink ref="F537" r:id="rId77" display="https://podminky.urs.cz/item/CS_URS_2023_02/764218626"/>
    <hyperlink ref="F542" r:id="rId78" display="https://podminky.urs.cz/item/CS_URS_2023_02/764218647"/>
    <hyperlink ref="F544" r:id="rId79" display="https://podminky.urs.cz/item/CS_URS_2023_02/764213652"/>
    <hyperlink ref="F549" r:id="rId80" display="https://podminky.urs.cz/item/CS_URS_2023_02/765191001"/>
    <hyperlink ref="F554" r:id="rId81" display="https://podminky.urs.cz/item/CS_URS_2023_02/765191023"/>
    <hyperlink ref="F559" r:id="rId82" display="https://podminky.urs.cz/item/CS_URS_2023_02/765191061"/>
    <hyperlink ref="F564" r:id="rId83" display="https://podminky.urs.cz/item/CS_URS_2023_02/765191071"/>
    <hyperlink ref="F577" r:id="rId84" display="https://podminky.urs.cz/item/CS_URS_2023_02/998764103"/>
    <hyperlink ref="F579" r:id="rId85" display="https://podminky.urs.cz/item/CS_URS_2023_02/998764181"/>
    <hyperlink ref="F582" r:id="rId86" display="https://podminky.urs.cz/item/CS_URS_2023_02/765114021"/>
    <hyperlink ref="F591" r:id="rId87" display="https://podminky.urs.cz/item/CS_URS_2023_02/765114213"/>
    <hyperlink ref="F600" r:id="rId88" display="https://podminky.urs.cz/item/CS_URS_2023_02/765114581"/>
    <hyperlink ref="F605" r:id="rId89" display="https://podminky.urs.cz/item/CS_URS_2023_02/765114585"/>
    <hyperlink ref="F608" r:id="rId90" display="https://podminky.urs.cz/item/CS_URS_2023_02/765191021"/>
    <hyperlink ref="F614" r:id="rId91" display="https://podminky.urs.cz/item/CS_URS_2023_02/765191031"/>
    <hyperlink ref="F619" r:id="rId92" display="https://podminky.urs.cz/item/CS_URS_2023_02/765191043"/>
    <hyperlink ref="F626" r:id="rId93" display="https://podminky.urs.cz/item/CS_URS_2023_02/765191051"/>
    <hyperlink ref="F633" r:id="rId94" display="https://podminky.urs.cz/item/CS_URS_2023_02/998765103"/>
    <hyperlink ref="F635" r:id="rId95" display="https://podminky.urs.cz/item/CS_URS_2023_02/998765181"/>
    <hyperlink ref="F638" r:id="rId96" display="https://podminky.urs.cz/item/CS_URS_2023_02/766691911"/>
    <hyperlink ref="F649" r:id="rId97" display="https://podminky.urs.cz/item/CS_URS_2023_02/766691912"/>
    <hyperlink ref="F657" r:id="rId98" display="https://podminky.urs.cz/item/CS_URS_2023_02/766441811"/>
    <hyperlink ref="F662" r:id="rId99" display="https://podminky.urs.cz/item/CS_URS_2023_02/766441821"/>
    <hyperlink ref="F666" r:id="rId100" display="https://podminky.urs.cz/item/CS_URS_2023_02/766411821"/>
    <hyperlink ref="F671" r:id="rId101" display="https://podminky.urs.cz/item/CS_URS_2023_02/766411822"/>
    <hyperlink ref="F674" r:id="rId102" display="https://podminky.urs.cz/item/CS_URS_2023_02/997013214"/>
    <hyperlink ref="F679" r:id="rId103" display="https://podminky.urs.cz/item/CS_URS_2023_02/997013511"/>
    <hyperlink ref="F683" r:id="rId104" display="https://podminky.urs.cz/item/CS_URS_2023_02/997013509"/>
    <hyperlink ref="F687" r:id="rId105" display="https://podminky.urs.cz/item/CS_URS_2023_02/997013804"/>
    <hyperlink ref="F691" r:id="rId106" display="https://podminky.urs.cz/item/CS_URS_2023_02/997013811"/>
    <hyperlink ref="F696" r:id="rId107" display="https://podminky.urs.cz/item/CS_URS_2023_02/766621621"/>
    <hyperlink ref="F707" r:id="rId108" display="https://podminky.urs.cz/item/CS_URS_2023_02/766621211"/>
    <hyperlink ref="F716" r:id="rId109" display="https://podminky.urs.cz/item/CS_URS_2023_02/766694126"/>
    <hyperlink ref="F730" r:id="rId110" display="https://podminky.urs.cz/item/CS_URS_2023_02/766411213"/>
    <hyperlink ref="F738" r:id="rId111" display="https://podminky.urs.cz/item/CS_URS_2023_02/766417211"/>
    <hyperlink ref="F743" r:id="rId112" display="https://podminky.urs.cz/item/CS_URS_2023_02/998766103"/>
    <hyperlink ref="F745" r:id="rId113" display="https://podminky.urs.cz/item/CS_URS_2023_02/998766181"/>
    <hyperlink ref="F748" r:id="rId114" display="https://podminky.urs.cz/item/CS_URS_2023_02/783218111"/>
    <hyperlink ref="F753" r:id="rId115" display="https://podminky.urs.cz/item/CS_URS_2023_02/783118211"/>
    <hyperlink ref="F758" r:id="rId116" display="https://podminky.urs.cz/item/CS_URS_2023_02/784211111"/>
    <hyperlink ref="F771" r:id="rId117" display="https://podminky.urs.cz/item/CS_URS_2023_02/784171101"/>
    <hyperlink ref="F778" r:id="rId118" display="https://podminky.urs.cz/item/CS_URS_2023_02/78417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0" t="s">
        <v>90</v>
      </c>
    </row>
    <row r="3" spans="2:46" s="1" customFormat="1" ht="6.7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75" customHeight="1">
      <c r="B4" s="23"/>
      <c r="D4" s="113" t="s">
        <v>91</v>
      </c>
      <c r="L4" s="23"/>
      <c r="M4" s="114" t="s">
        <v>10</v>
      </c>
      <c r="AT4" s="20" t="s">
        <v>4</v>
      </c>
    </row>
    <row r="5" spans="2:12" s="1" customFormat="1" ht="6.7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26.25" customHeight="1">
      <c r="B7" s="23"/>
      <c r="E7" s="391" t="str">
        <f>'Rekapitulace stavby'!K6</f>
        <v>ČESKÁ LÍPA, NÁMĚSTÍ T.G.MASARYKA 21 - VÝMĚNA STŘEŠNÍ KRYTINY, VIKÝŘŮ, OKEN A ZATEPLENÍ</v>
      </c>
      <c r="F7" s="392"/>
      <c r="G7" s="392"/>
      <c r="H7" s="392"/>
      <c r="L7" s="23"/>
    </row>
    <row r="8" spans="1:31" s="2" customFormat="1" ht="12" customHeight="1">
      <c r="A8" s="37"/>
      <c r="B8" s="42"/>
      <c r="C8" s="37"/>
      <c r="D8" s="115" t="s">
        <v>92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4" t="s">
        <v>1116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21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22</v>
      </c>
      <c r="E12" s="37"/>
      <c r="F12" s="106" t="s">
        <v>23</v>
      </c>
      <c r="G12" s="37"/>
      <c r="H12" s="37"/>
      <c r="I12" s="115" t="s">
        <v>24</v>
      </c>
      <c r="J12" s="117" t="str">
        <f>'Rekapitulace stavby'!AN8</f>
        <v>30. 10. 2023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5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26</v>
      </c>
      <c r="E14" s="37"/>
      <c r="F14" s="37"/>
      <c r="G14" s="37"/>
      <c r="H14" s="37"/>
      <c r="I14" s="115" t="s">
        <v>27</v>
      </c>
      <c r="J14" s="106" t="s">
        <v>21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28</v>
      </c>
      <c r="F15" s="37"/>
      <c r="G15" s="37"/>
      <c r="H15" s="37"/>
      <c r="I15" s="115" t="s">
        <v>29</v>
      </c>
      <c r="J15" s="106" t="s">
        <v>21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7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30</v>
      </c>
      <c r="E17" s="37"/>
      <c r="F17" s="37"/>
      <c r="G17" s="37"/>
      <c r="H17" s="37"/>
      <c r="I17" s="115" t="s">
        <v>27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5" t="str">
        <f>'Rekapitulace stavby'!E14</f>
        <v>Vyplň údaj</v>
      </c>
      <c r="F18" s="396"/>
      <c r="G18" s="396"/>
      <c r="H18" s="396"/>
      <c r="I18" s="115" t="s">
        <v>29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7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32</v>
      </c>
      <c r="E20" s="37"/>
      <c r="F20" s="37"/>
      <c r="G20" s="37"/>
      <c r="H20" s="37"/>
      <c r="I20" s="115" t="s">
        <v>27</v>
      </c>
      <c r="J20" s="106" t="s">
        <v>21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5" t="s">
        <v>29</v>
      </c>
      <c r="J21" s="106" t="s">
        <v>21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7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35</v>
      </c>
      <c r="E23" s="37"/>
      <c r="F23" s="37"/>
      <c r="G23" s="37"/>
      <c r="H23" s="37"/>
      <c r="I23" s="115" t="s">
        <v>27</v>
      </c>
      <c r="J23" s="106" t="s">
        <v>21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36</v>
      </c>
      <c r="F24" s="37"/>
      <c r="G24" s="37"/>
      <c r="H24" s="37"/>
      <c r="I24" s="115" t="s">
        <v>29</v>
      </c>
      <c r="J24" s="106" t="s">
        <v>21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7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37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8"/>
      <c r="B27" s="119"/>
      <c r="C27" s="118"/>
      <c r="D27" s="118"/>
      <c r="E27" s="397" t="s">
        <v>21</v>
      </c>
      <c r="F27" s="397"/>
      <c r="G27" s="397"/>
      <c r="H27" s="39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7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7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4.75" customHeight="1">
      <c r="A30" s="37"/>
      <c r="B30" s="42"/>
      <c r="C30" s="37"/>
      <c r="D30" s="122" t="s">
        <v>39</v>
      </c>
      <c r="E30" s="37"/>
      <c r="F30" s="37"/>
      <c r="G30" s="37"/>
      <c r="H30" s="37"/>
      <c r="I30" s="37"/>
      <c r="J30" s="123">
        <f>ROUND(J84,2)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7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25" customHeight="1">
      <c r="A32" s="37"/>
      <c r="B32" s="42"/>
      <c r="C32" s="37"/>
      <c r="D32" s="37"/>
      <c r="E32" s="37"/>
      <c r="F32" s="124" t="s">
        <v>41</v>
      </c>
      <c r="G32" s="37"/>
      <c r="H32" s="37"/>
      <c r="I32" s="124" t="s">
        <v>40</v>
      </c>
      <c r="J32" s="124" t="s">
        <v>42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25" customHeight="1">
      <c r="A33" s="37"/>
      <c r="B33" s="42"/>
      <c r="C33" s="37"/>
      <c r="D33" s="125" t="s">
        <v>43</v>
      </c>
      <c r="E33" s="115" t="s">
        <v>44</v>
      </c>
      <c r="F33" s="126">
        <f>ROUND((SUM(BE84:BE99)),2)</f>
        <v>0</v>
      </c>
      <c r="G33" s="37"/>
      <c r="H33" s="37"/>
      <c r="I33" s="127">
        <v>0.21</v>
      </c>
      <c r="J33" s="126">
        <f>ROUND(((SUM(BE84:BE99))*I33),2)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25" customHeight="1">
      <c r="A34" s="37"/>
      <c r="B34" s="42"/>
      <c r="C34" s="37"/>
      <c r="D34" s="37"/>
      <c r="E34" s="115" t="s">
        <v>45</v>
      </c>
      <c r="F34" s="126">
        <f>ROUND((SUM(BF84:BF99)),2)</f>
        <v>0</v>
      </c>
      <c r="G34" s="37"/>
      <c r="H34" s="37"/>
      <c r="I34" s="127">
        <v>0.15</v>
      </c>
      <c r="J34" s="126">
        <f>ROUND(((SUM(BF84:BF99))*I34),2)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25" customHeight="1" hidden="1">
      <c r="A35" s="37"/>
      <c r="B35" s="42"/>
      <c r="C35" s="37"/>
      <c r="D35" s="37"/>
      <c r="E35" s="115" t="s">
        <v>46</v>
      </c>
      <c r="F35" s="126">
        <f>ROUND((SUM(BG84:BG99)),2)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25" customHeight="1" hidden="1">
      <c r="A36" s="37"/>
      <c r="B36" s="42"/>
      <c r="C36" s="37"/>
      <c r="D36" s="37"/>
      <c r="E36" s="115" t="s">
        <v>47</v>
      </c>
      <c r="F36" s="126">
        <f>ROUND((SUM(BH84:BH99)),2)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25" customHeight="1" hidden="1">
      <c r="A37" s="37"/>
      <c r="B37" s="42"/>
      <c r="C37" s="37"/>
      <c r="D37" s="37"/>
      <c r="E37" s="115" t="s">
        <v>48</v>
      </c>
      <c r="F37" s="126">
        <f>ROUND((SUM(BI84:BI99)),2)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7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4.75" customHeight="1">
      <c r="A39" s="37"/>
      <c r="B39" s="42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2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7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75" customHeight="1">
      <c r="A45" s="37"/>
      <c r="B45" s="38"/>
      <c r="C45" s="26" t="s">
        <v>97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7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6.25" customHeight="1">
      <c r="A48" s="37"/>
      <c r="B48" s="38"/>
      <c r="C48" s="39"/>
      <c r="D48" s="39"/>
      <c r="E48" s="398" t="str">
        <f>E7</f>
        <v>ČESKÁ LÍPA, NÁMĚSTÍ T.G.MASARYKA 21 - VÝMĚNA STŘEŠNÍ KRYTINY, VIKÝŘŮ, OKEN A ZATEPLENÍ</v>
      </c>
      <c r="F48" s="399"/>
      <c r="G48" s="399"/>
      <c r="H48" s="39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6" t="str">
        <f>E9</f>
        <v>VRN - VEDLEJŠÍ ROZPOČTOVÉ NÁKLADY</v>
      </c>
      <c r="F50" s="400"/>
      <c r="G50" s="400"/>
      <c r="H50" s="400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7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>ČESKÁ LÍPA</v>
      </c>
      <c r="G52" s="39"/>
      <c r="H52" s="39"/>
      <c r="I52" s="32" t="s">
        <v>24</v>
      </c>
      <c r="J52" s="62" t="str">
        <f>IF(J12="","",J12)</f>
        <v>30. 10. 2023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7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" customHeight="1">
      <c r="A54" s="37"/>
      <c r="B54" s="38"/>
      <c r="C54" s="32" t="s">
        <v>26</v>
      </c>
      <c r="D54" s="39"/>
      <c r="E54" s="39"/>
      <c r="F54" s="30" t="str">
        <f>E15</f>
        <v>MĚSTO ČESKÁ LÍPA</v>
      </c>
      <c r="G54" s="39"/>
      <c r="H54" s="39"/>
      <c r="I54" s="32" t="s">
        <v>32</v>
      </c>
      <c r="J54" s="35" t="str">
        <f>E21</f>
        <v>M.PLESCHINGER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" customHeight="1">
      <c r="A55" s="37"/>
      <c r="B55" s="38"/>
      <c r="C55" s="32" t="s">
        <v>30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V.RENČOVÁ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9.7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98</v>
      </c>
      <c r="D57" s="140"/>
      <c r="E57" s="140"/>
      <c r="F57" s="140"/>
      <c r="G57" s="140"/>
      <c r="H57" s="140"/>
      <c r="I57" s="140"/>
      <c r="J57" s="141" t="s">
        <v>99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9.7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5" customHeight="1">
      <c r="A59" s="37"/>
      <c r="B59" s="38"/>
      <c r="C59" s="142" t="s">
        <v>71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100</v>
      </c>
    </row>
    <row r="60" spans="2:12" s="9" customFormat="1" ht="24.75" customHeight="1">
      <c r="B60" s="143"/>
      <c r="C60" s="144"/>
      <c r="D60" s="145" t="s">
        <v>1117</v>
      </c>
      <c r="E60" s="146"/>
      <c r="F60" s="146"/>
      <c r="G60" s="146"/>
      <c r="H60" s="146"/>
      <c r="I60" s="146"/>
      <c r="J60" s="147">
        <f>J85</f>
        <v>0</v>
      </c>
      <c r="K60" s="144"/>
      <c r="L60" s="148"/>
    </row>
    <row r="61" spans="2:12" s="10" customFormat="1" ht="19.5" customHeight="1">
      <c r="B61" s="149"/>
      <c r="C61" s="100"/>
      <c r="D61" s="150" t="s">
        <v>1118</v>
      </c>
      <c r="E61" s="151"/>
      <c r="F61" s="151"/>
      <c r="G61" s="151"/>
      <c r="H61" s="151"/>
      <c r="I61" s="151"/>
      <c r="J61" s="152">
        <f>J86</f>
        <v>0</v>
      </c>
      <c r="K61" s="100"/>
      <c r="L61" s="153"/>
    </row>
    <row r="62" spans="2:12" s="10" customFormat="1" ht="19.5" customHeight="1">
      <c r="B62" s="149"/>
      <c r="C62" s="100"/>
      <c r="D62" s="150" t="s">
        <v>1119</v>
      </c>
      <c r="E62" s="151"/>
      <c r="F62" s="151"/>
      <c r="G62" s="151"/>
      <c r="H62" s="151"/>
      <c r="I62" s="151"/>
      <c r="J62" s="152">
        <f>J91</f>
        <v>0</v>
      </c>
      <c r="K62" s="100"/>
      <c r="L62" s="153"/>
    </row>
    <row r="63" spans="2:12" s="10" customFormat="1" ht="19.5" customHeight="1">
      <c r="B63" s="149"/>
      <c r="C63" s="100"/>
      <c r="D63" s="150" t="s">
        <v>1120</v>
      </c>
      <c r="E63" s="151"/>
      <c r="F63" s="151"/>
      <c r="G63" s="151"/>
      <c r="H63" s="151"/>
      <c r="I63" s="151"/>
      <c r="J63" s="152">
        <f>J94</f>
        <v>0</v>
      </c>
      <c r="K63" s="100"/>
      <c r="L63" s="153"/>
    </row>
    <row r="64" spans="2:12" s="10" customFormat="1" ht="19.5" customHeight="1">
      <c r="B64" s="149"/>
      <c r="C64" s="100"/>
      <c r="D64" s="150" t="s">
        <v>1121</v>
      </c>
      <c r="E64" s="151"/>
      <c r="F64" s="151"/>
      <c r="G64" s="151"/>
      <c r="H64" s="151"/>
      <c r="I64" s="151"/>
      <c r="J64" s="152">
        <f>J97</f>
        <v>0</v>
      </c>
      <c r="K64" s="100"/>
      <c r="L64" s="153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75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75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75" customHeight="1">
      <c r="A71" s="37"/>
      <c r="B71" s="38"/>
      <c r="C71" s="26" t="s">
        <v>121</v>
      </c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16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6.25" customHeight="1">
      <c r="A74" s="37"/>
      <c r="B74" s="38"/>
      <c r="C74" s="39"/>
      <c r="D74" s="39"/>
      <c r="E74" s="398" t="str">
        <f>E7</f>
        <v>ČESKÁ LÍPA, NÁMĚSTÍ T.G.MASARYKA 21 - VÝMĚNA STŘEŠNÍ KRYTINY, VIKÝŘŮ, OKEN A ZATEPLENÍ</v>
      </c>
      <c r="F74" s="399"/>
      <c r="G74" s="399"/>
      <c r="H74" s="39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92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66" t="str">
        <f>E9</f>
        <v>VRN - VEDLEJŠÍ ROZPOČTOVÉ NÁKLADY</v>
      </c>
      <c r="F76" s="400"/>
      <c r="G76" s="400"/>
      <c r="H76" s="400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22</v>
      </c>
      <c r="D78" s="39"/>
      <c r="E78" s="39"/>
      <c r="F78" s="30" t="str">
        <f>F12</f>
        <v>ČESKÁ LÍPA</v>
      </c>
      <c r="G78" s="39"/>
      <c r="H78" s="39"/>
      <c r="I78" s="32" t="s">
        <v>24</v>
      </c>
      <c r="J78" s="62" t="str">
        <f>IF(J12="","",J12)</f>
        <v>30. 10. 2023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7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" customHeight="1">
      <c r="A80" s="37"/>
      <c r="B80" s="38"/>
      <c r="C80" s="32" t="s">
        <v>26</v>
      </c>
      <c r="D80" s="39"/>
      <c r="E80" s="39"/>
      <c r="F80" s="30" t="str">
        <f>E15</f>
        <v>MĚSTO ČESKÁ LÍPA</v>
      </c>
      <c r="G80" s="39"/>
      <c r="H80" s="39"/>
      <c r="I80" s="32" t="s">
        <v>32</v>
      </c>
      <c r="J80" s="35" t="str">
        <f>E21</f>
        <v>M.PLESCHINGER</v>
      </c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" customHeight="1">
      <c r="A81" s="37"/>
      <c r="B81" s="38"/>
      <c r="C81" s="32" t="s">
        <v>30</v>
      </c>
      <c r="D81" s="39"/>
      <c r="E81" s="39"/>
      <c r="F81" s="30" t="str">
        <f>IF(E18="","",E18)</f>
        <v>Vyplň údaj</v>
      </c>
      <c r="G81" s="39"/>
      <c r="H81" s="39"/>
      <c r="I81" s="32" t="s">
        <v>35</v>
      </c>
      <c r="J81" s="35" t="str">
        <f>E24</f>
        <v>V.RENČOVÁ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9.7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54"/>
      <c r="B83" s="155"/>
      <c r="C83" s="156" t="s">
        <v>122</v>
      </c>
      <c r="D83" s="157" t="s">
        <v>58</v>
      </c>
      <c r="E83" s="157" t="s">
        <v>54</v>
      </c>
      <c r="F83" s="157" t="s">
        <v>55</v>
      </c>
      <c r="G83" s="157" t="s">
        <v>123</v>
      </c>
      <c r="H83" s="157" t="s">
        <v>124</v>
      </c>
      <c r="I83" s="157" t="s">
        <v>125</v>
      </c>
      <c r="J83" s="157" t="s">
        <v>99</v>
      </c>
      <c r="K83" s="158" t="s">
        <v>126</v>
      </c>
      <c r="L83" s="159"/>
      <c r="M83" s="71" t="s">
        <v>21</v>
      </c>
      <c r="N83" s="72" t="s">
        <v>43</v>
      </c>
      <c r="O83" s="72" t="s">
        <v>127</v>
      </c>
      <c r="P83" s="72" t="s">
        <v>128</v>
      </c>
      <c r="Q83" s="72" t="s">
        <v>129</v>
      </c>
      <c r="R83" s="72" t="s">
        <v>130</v>
      </c>
      <c r="S83" s="72" t="s">
        <v>131</v>
      </c>
      <c r="T83" s="73" t="s">
        <v>132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63" s="2" customFormat="1" ht="22.5" customHeight="1">
      <c r="A84" s="37"/>
      <c r="B84" s="38"/>
      <c r="C84" s="78" t="s">
        <v>133</v>
      </c>
      <c r="D84" s="39"/>
      <c r="E84" s="39"/>
      <c r="F84" s="39"/>
      <c r="G84" s="39"/>
      <c r="H84" s="39"/>
      <c r="I84" s="39"/>
      <c r="J84" s="160">
        <f>BK84</f>
        <v>0</v>
      </c>
      <c r="K84" s="39"/>
      <c r="L84" s="42"/>
      <c r="M84" s="74"/>
      <c r="N84" s="161"/>
      <c r="O84" s="75"/>
      <c r="P84" s="162">
        <f>P85</f>
        <v>0</v>
      </c>
      <c r="Q84" s="75"/>
      <c r="R84" s="162">
        <f>R85</f>
        <v>0</v>
      </c>
      <c r="S84" s="75"/>
      <c r="T84" s="163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20" t="s">
        <v>72</v>
      </c>
      <c r="AU84" s="20" t="s">
        <v>100</v>
      </c>
      <c r="BK84" s="164">
        <f>BK85</f>
        <v>0</v>
      </c>
    </row>
    <row r="85" spans="2:63" s="12" customFormat="1" ht="25.5" customHeight="1">
      <c r="B85" s="165"/>
      <c r="C85" s="166"/>
      <c r="D85" s="167" t="s">
        <v>72</v>
      </c>
      <c r="E85" s="168" t="s">
        <v>88</v>
      </c>
      <c r="F85" s="168" t="s">
        <v>1122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P86+P91+P94+P97</f>
        <v>0</v>
      </c>
      <c r="Q85" s="173"/>
      <c r="R85" s="174">
        <f>R86+R91+R94+R97</f>
        <v>0</v>
      </c>
      <c r="S85" s="173"/>
      <c r="T85" s="175">
        <f>T86+T91+T94+T97</f>
        <v>0</v>
      </c>
      <c r="AR85" s="176" t="s">
        <v>172</v>
      </c>
      <c r="AT85" s="177" t="s">
        <v>72</v>
      </c>
      <c r="AU85" s="177" t="s">
        <v>73</v>
      </c>
      <c r="AY85" s="176" t="s">
        <v>136</v>
      </c>
      <c r="BK85" s="178">
        <f>BK86+BK91+BK94+BK97</f>
        <v>0</v>
      </c>
    </row>
    <row r="86" spans="2:63" s="12" customFormat="1" ht="22.5" customHeight="1">
      <c r="B86" s="165"/>
      <c r="C86" s="166"/>
      <c r="D86" s="167" t="s">
        <v>72</v>
      </c>
      <c r="E86" s="179" t="s">
        <v>1123</v>
      </c>
      <c r="F86" s="179" t="s">
        <v>1124</v>
      </c>
      <c r="G86" s="166"/>
      <c r="H86" s="166"/>
      <c r="I86" s="169"/>
      <c r="J86" s="180">
        <f>BK86</f>
        <v>0</v>
      </c>
      <c r="K86" s="166"/>
      <c r="L86" s="171"/>
      <c r="M86" s="172"/>
      <c r="N86" s="173"/>
      <c r="O86" s="173"/>
      <c r="P86" s="174">
        <f>SUM(P87:P90)</f>
        <v>0</v>
      </c>
      <c r="Q86" s="173"/>
      <c r="R86" s="174">
        <f>SUM(R87:R90)</f>
        <v>0</v>
      </c>
      <c r="S86" s="173"/>
      <c r="T86" s="175">
        <f>SUM(T87:T90)</f>
        <v>0</v>
      </c>
      <c r="AR86" s="176" t="s">
        <v>172</v>
      </c>
      <c r="AT86" s="177" t="s">
        <v>72</v>
      </c>
      <c r="AU86" s="177" t="s">
        <v>80</v>
      </c>
      <c r="AY86" s="176" t="s">
        <v>136</v>
      </c>
      <c r="BK86" s="178">
        <f>SUM(BK87:BK90)</f>
        <v>0</v>
      </c>
    </row>
    <row r="87" spans="1:65" s="2" customFormat="1" ht="16.5" customHeight="1">
      <c r="A87" s="37"/>
      <c r="B87" s="38"/>
      <c r="C87" s="181" t="s">
        <v>80</v>
      </c>
      <c r="D87" s="181" t="s">
        <v>139</v>
      </c>
      <c r="E87" s="182" t="s">
        <v>1125</v>
      </c>
      <c r="F87" s="183" t="s">
        <v>1126</v>
      </c>
      <c r="G87" s="184" t="s">
        <v>795</v>
      </c>
      <c r="H87" s="185">
        <v>1</v>
      </c>
      <c r="I87" s="186"/>
      <c r="J87" s="187">
        <f>ROUND(I87*H87,2)</f>
        <v>0</v>
      </c>
      <c r="K87" s="183" t="s">
        <v>143</v>
      </c>
      <c r="L87" s="42"/>
      <c r="M87" s="188" t="s">
        <v>21</v>
      </c>
      <c r="N87" s="189" t="s">
        <v>45</v>
      </c>
      <c r="O87" s="67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2" t="s">
        <v>1127</v>
      </c>
      <c r="AT87" s="192" t="s">
        <v>139</v>
      </c>
      <c r="AU87" s="192" t="s">
        <v>86</v>
      </c>
      <c r="AY87" s="20" t="s">
        <v>136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0" t="s">
        <v>86</v>
      </c>
      <c r="BK87" s="193">
        <f>ROUND(I87*H87,2)</f>
        <v>0</v>
      </c>
      <c r="BL87" s="20" t="s">
        <v>1127</v>
      </c>
      <c r="BM87" s="192" t="s">
        <v>1128</v>
      </c>
    </row>
    <row r="88" spans="1:47" s="2" customFormat="1" ht="11.25">
      <c r="A88" s="37"/>
      <c r="B88" s="38"/>
      <c r="C88" s="39"/>
      <c r="D88" s="194" t="s">
        <v>146</v>
      </c>
      <c r="E88" s="39"/>
      <c r="F88" s="195" t="s">
        <v>1129</v>
      </c>
      <c r="G88" s="39"/>
      <c r="H88" s="39"/>
      <c r="I88" s="196"/>
      <c r="J88" s="39"/>
      <c r="K88" s="39"/>
      <c r="L88" s="42"/>
      <c r="M88" s="197"/>
      <c r="N88" s="198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146</v>
      </c>
      <c r="AU88" s="20" t="s">
        <v>86</v>
      </c>
    </row>
    <row r="89" spans="1:65" s="2" customFormat="1" ht="16.5" customHeight="1">
      <c r="A89" s="37"/>
      <c r="B89" s="38"/>
      <c r="C89" s="181" t="s">
        <v>86</v>
      </c>
      <c r="D89" s="181" t="s">
        <v>139</v>
      </c>
      <c r="E89" s="182" t="s">
        <v>1130</v>
      </c>
      <c r="F89" s="183" t="s">
        <v>1131</v>
      </c>
      <c r="G89" s="184" t="s">
        <v>795</v>
      </c>
      <c r="H89" s="185">
        <v>1</v>
      </c>
      <c r="I89" s="186"/>
      <c r="J89" s="187">
        <f>ROUND(I89*H89,2)</f>
        <v>0</v>
      </c>
      <c r="K89" s="183" t="s">
        <v>143</v>
      </c>
      <c r="L89" s="42"/>
      <c r="M89" s="188" t="s">
        <v>21</v>
      </c>
      <c r="N89" s="189" t="s">
        <v>45</v>
      </c>
      <c r="O89" s="67"/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2" t="s">
        <v>1127</v>
      </c>
      <c r="AT89" s="192" t="s">
        <v>139</v>
      </c>
      <c r="AU89" s="192" t="s">
        <v>86</v>
      </c>
      <c r="AY89" s="20" t="s">
        <v>136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0" t="s">
        <v>86</v>
      </c>
      <c r="BK89" s="193">
        <f>ROUND(I89*H89,2)</f>
        <v>0</v>
      </c>
      <c r="BL89" s="20" t="s">
        <v>1127</v>
      </c>
      <c r="BM89" s="192" t="s">
        <v>1132</v>
      </c>
    </row>
    <row r="90" spans="1:47" s="2" customFormat="1" ht="11.25">
      <c r="A90" s="37"/>
      <c r="B90" s="38"/>
      <c r="C90" s="39"/>
      <c r="D90" s="194" t="s">
        <v>146</v>
      </c>
      <c r="E90" s="39"/>
      <c r="F90" s="195" t="s">
        <v>1133</v>
      </c>
      <c r="G90" s="39"/>
      <c r="H90" s="39"/>
      <c r="I90" s="196"/>
      <c r="J90" s="39"/>
      <c r="K90" s="39"/>
      <c r="L90" s="42"/>
      <c r="M90" s="197"/>
      <c r="N90" s="198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146</v>
      </c>
      <c r="AU90" s="20" t="s">
        <v>86</v>
      </c>
    </row>
    <row r="91" spans="2:63" s="12" customFormat="1" ht="22.5" customHeight="1">
      <c r="B91" s="165"/>
      <c r="C91" s="166"/>
      <c r="D91" s="167" t="s">
        <v>72</v>
      </c>
      <c r="E91" s="179" t="s">
        <v>1134</v>
      </c>
      <c r="F91" s="179" t="s">
        <v>1135</v>
      </c>
      <c r="G91" s="166"/>
      <c r="H91" s="166"/>
      <c r="I91" s="169"/>
      <c r="J91" s="180">
        <f>BK91</f>
        <v>0</v>
      </c>
      <c r="K91" s="166"/>
      <c r="L91" s="171"/>
      <c r="M91" s="172"/>
      <c r="N91" s="173"/>
      <c r="O91" s="173"/>
      <c r="P91" s="174">
        <f>SUM(P92:P93)</f>
        <v>0</v>
      </c>
      <c r="Q91" s="173"/>
      <c r="R91" s="174">
        <f>SUM(R92:R93)</f>
        <v>0</v>
      </c>
      <c r="S91" s="173"/>
      <c r="T91" s="175">
        <f>SUM(T92:T93)</f>
        <v>0</v>
      </c>
      <c r="AR91" s="176" t="s">
        <v>172</v>
      </c>
      <c r="AT91" s="177" t="s">
        <v>72</v>
      </c>
      <c r="AU91" s="177" t="s">
        <v>80</v>
      </c>
      <c r="AY91" s="176" t="s">
        <v>136</v>
      </c>
      <c r="BK91" s="178">
        <f>SUM(BK92:BK93)</f>
        <v>0</v>
      </c>
    </row>
    <row r="92" spans="1:65" s="2" customFormat="1" ht="16.5" customHeight="1">
      <c r="A92" s="37"/>
      <c r="B92" s="38"/>
      <c r="C92" s="181" t="s">
        <v>157</v>
      </c>
      <c r="D92" s="181" t="s">
        <v>139</v>
      </c>
      <c r="E92" s="182" t="s">
        <v>1136</v>
      </c>
      <c r="F92" s="183" t="s">
        <v>1137</v>
      </c>
      <c r="G92" s="184" t="s">
        <v>795</v>
      </c>
      <c r="H92" s="185">
        <v>1</v>
      </c>
      <c r="I92" s="186"/>
      <c r="J92" s="187">
        <f>ROUND(I92*H92,2)</f>
        <v>0</v>
      </c>
      <c r="K92" s="183" t="s">
        <v>143</v>
      </c>
      <c r="L92" s="42"/>
      <c r="M92" s="188" t="s">
        <v>21</v>
      </c>
      <c r="N92" s="189" t="s">
        <v>45</v>
      </c>
      <c r="O92" s="67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2" t="s">
        <v>1127</v>
      </c>
      <c r="AT92" s="192" t="s">
        <v>139</v>
      </c>
      <c r="AU92" s="192" t="s">
        <v>86</v>
      </c>
      <c r="AY92" s="20" t="s">
        <v>136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0" t="s">
        <v>86</v>
      </c>
      <c r="BK92" s="193">
        <f>ROUND(I92*H92,2)</f>
        <v>0</v>
      </c>
      <c r="BL92" s="20" t="s">
        <v>1127</v>
      </c>
      <c r="BM92" s="192" t="s">
        <v>1138</v>
      </c>
    </row>
    <row r="93" spans="1:47" s="2" customFormat="1" ht="11.25">
      <c r="A93" s="37"/>
      <c r="B93" s="38"/>
      <c r="C93" s="39"/>
      <c r="D93" s="194" t="s">
        <v>146</v>
      </c>
      <c r="E93" s="39"/>
      <c r="F93" s="195" t="s">
        <v>1139</v>
      </c>
      <c r="G93" s="39"/>
      <c r="H93" s="39"/>
      <c r="I93" s="196"/>
      <c r="J93" s="39"/>
      <c r="K93" s="39"/>
      <c r="L93" s="42"/>
      <c r="M93" s="197"/>
      <c r="N93" s="198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146</v>
      </c>
      <c r="AU93" s="20" t="s">
        <v>86</v>
      </c>
    </row>
    <row r="94" spans="2:63" s="12" customFormat="1" ht="22.5" customHeight="1">
      <c r="B94" s="165"/>
      <c r="C94" s="166"/>
      <c r="D94" s="167" t="s">
        <v>72</v>
      </c>
      <c r="E94" s="179" t="s">
        <v>1140</v>
      </c>
      <c r="F94" s="179" t="s">
        <v>1141</v>
      </c>
      <c r="G94" s="166"/>
      <c r="H94" s="166"/>
      <c r="I94" s="169"/>
      <c r="J94" s="180">
        <f>BK94</f>
        <v>0</v>
      </c>
      <c r="K94" s="166"/>
      <c r="L94" s="171"/>
      <c r="M94" s="172"/>
      <c r="N94" s="173"/>
      <c r="O94" s="173"/>
      <c r="P94" s="174">
        <f>SUM(P95:P96)</f>
        <v>0</v>
      </c>
      <c r="Q94" s="173"/>
      <c r="R94" s="174">
        <f>SUM(R95:R96)</f>
        <v>0</v>
      </c>
      <c r="S94" s="173"/>
      <c r="T94" s="175">
        <f>SUM(T95:T96)</f>
        <v>0</v>
      </c>
      <c r="AR94" s="176" t="s">
        <v>172</v>
      </c>
      <c r="AT94" s="177" t="s">
        <v>72</v>
      </c>
      <c r="AU94" s="177" t="s">
        <v>80</v>
      </c>
      <c r="AY94" s="176" t="s">
        <v>136</v>
      </c>
      <c r="BK94" s="178">
        <f>SUM(BK95:BK96)</f>
        <v>0</v>
      </c>
    </row>
    <row r="95" spans="1:65" s="2" customFormat="1" ht="16.5" customHeight="1">
      <c r="A95" s="37"/>
      <c r="B95" s="38"/>
      <c r="C95" s="181" t="s">
        <v>144</v>
      </c>
      <c r="D95" s="181" t="s">
        <v>139</v>
      </c>
      <c r="E95" s="182" t="s">
        <v>1142</v>
      </c>
      <c r="F95" s="183" t="s">
        <v>1143</v>
      </c>
      <c r="G95" s="184" t="s">
        <v>795</v>
      </c>
      <c r="H95" s="185">
        <v>1</v>
      </c>
      <c r="I95" s="186"/>
      <c r="J95" s="187">
        <f>ROUND(I95*H95,2)</f>
        <v>0</v>
      </c>
      <c r="K95" s="183" t="s">
        <v>143</v>
      </c>
      <c r="L95" s="42"/>
      <c r="M95" s="188" t="s">
        <v>21</v>
      </c>
      <c r="N95" s="189" t="s">
        <v>45</v>
      </c>
      <c r="O95" s="67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2" t="s">
        <v>1127</v>
      </c>
      <c r="AT95" s="192" t="s">
        <v>139</v>
      </c>
      <c r="AU95" s="192" t="s">
        <v>86</v>
      </c>
      <c r="AY95" s="20" t="s">
        <v>136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0" t="s">
        <v>86</v>
      </c>
      <c r="BK95" s="193">
        <f>ROUND(I95*H95,2)</f>
        <v>0</v>
      </c>
      <c r="BL95" s="20" t="s">
        <v>1127</v>
      </c>
      <c r="BM95" s="192" t="s">
        <v>1144</v>
      </c>
    </row>
    <row r="96" spans="1:47" s="2" customFormat="1" ht="11.25">
      <c r="A96" s="37"/>
      <c r="B96" s="38"/>
      <c r="C96" s="39"/>
      <c r="D96" s="194" t="s">
        <v>146</v>
      </c>
      <c r="E96" s="39"/>
      <c r="F96" s="195" t="s">
        <v>1145</v>
      </c>
      <c r="G96" s="39"/>
      <c r="H96" s="39"/>
      <c r="I96" s="196"/>
      <c r="J96" s="39"/>
      <c r="K96" s="39"/>
      <c r="L96" s="42"/>
      <c r="M96" s="197"/>
      <c r="N96" s="198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146</v>
      </c>
      <c r="AU96" s="20" t="s">
        <v>86</v>
      </c>
    </row>
    <row r="97" spans="2:63" s="12" customFormat="1" ht="22.5" customHeight="1">
      <c r="B97" s="165"/>
      <c r="C97" s="166"/>
      <c r="D97" s="167" t="s">
        <v>72</v>
      </c>
      <c r="E97" s="179" t="s">
        <v>1146</v>
      </c>
      <c r="F97" s="179" t="s">
        <v>1147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SUM(P98:P99)</f>
        <v>0</v>
      </c>
      <c r="Q97" s="173"/>
      <c r="R97" s="174">
        <f>SUM(R98:R99)</f>
        <v>0</v>
      </c>
      <c r="S97" s="173"/>
      <c r="T97" s="175">
        <f>SUM(T98:T99)</f>
        <v>0</v>
      </c>
      <c r="AR97" s="176" t="s">
        <v>172</v>
      </c>
      <c r="AT97" s="177" t="s">
        <v>72</v>
      </c>
      <c r="AU97" s="177" t="s">
        <v>80</v>
      </c>
      <c r="AY97" s="176" t="s">
        <v>136</v>
      </c>
      <c r="BK97" s="178">
        <f>SUM(BK98:BK99)</f>
        <v>0</v>
      </c>
    </row>
    <row r="98" spans="1:65" s="2" customFormat="1" ht="16.5" customHeight="1">
      <c r="A98" s="37"/>
      <c r="B98" s="38"/>
      <c r="C98" s="181" t="s">
        <v>172</v>
      </c>
      <c r="D98" s="181" t="s">
        <v>139</v>
      </c>
      <c r="E98" s="182" t="s">
        <v>1148</v>
      </c>
      <c r="F98" s="183" t="s">
        <v>1149</v>
      </c>
      <c r="G98" s="184" t="s">
        <v>795</v>
      </c>
      <c r="H98" s="185">
        <v>1</v>
      </c>
      <c r="I98" s="186"/>
      <c r="J98" s="187">
        <f>ROUND(I98*H98,2)</f>
        <v>0</v>
      </c>
      <c r="K98" s="183" t="s">
        <v>143</v>
      </c>
      <c r="L98" s="42"/>
      <c r="M98" s="188" t="s">
        <v>21</v>
      </c>
      <c r="N98" s="189" t="s">
        <v>45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1127</v>
      </c>
      <c r="AT98" s="192" t="s">
        <v>139</v>
      </c>
      <c r="AU98" s="192" t="s">
        <v>86</v>
      </c>
      <c r="AY98" s="20" t="s">
        <v>136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86</v>
      </c>
      <c r="BK98" s="193">
        <f>ROUND(I98*H98,2)</f>
        <v>0</v>
      </c>
      <c r="BL98" s="20" t="s">
        <v>1127</v>
      </c>
      <c r="BM98" s="192" t="s">
        <v>1150</v>
      </c>
    </row>
    <row r="99" spans="1:47" s="2" customFormat="1" ht="11.25">
      <c r="A99" s="37"/>
      <c r="B99" s="38"/>
      <c r="C99" s="39"/>
      <c r="D99" s="194" t="s">
        <v>146</v>
      </c>
      <c r="E99" s="39"/>
      <c r="F99" s="195" t="s">
        <v>1151</v>
      </c>
      <c r="G99" s="39"/>
      <c r="H99" s="39"/>
      <c r="I99" s="196"/>
      <c r="J99" s="39"/>
      <c r="K99" s="39"/>
      <c r="L99" s="42"/>
      <c r="M99" s="256"/>
      <c r="N99" s="257"/>
      <c r="O99" s="258"/>
      <c r="P99" s="258"/>
      <c r="Q99" s="258"/>
      <c r="R99" s="258"/>
      <c r="S99" s="258"/>
      <c r="T99" s="259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146</v>
      </c>
      <c r="AU99" s="20" t="s">
        <v>86</v>
      </c>
    </row>
    <row r="100" spans="1:31" s="2" customFormat="1" ht="6.75" customHeight="1">
      <c r="A100" s="37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2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sheet="1" objects="1" scenarios="1" formatColumns="0" formatRows="0" autoFilter="0"/>
  <autoFilter ref="C83:K9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30001000"/>
    <hyperlink ref="F90" r:id="rId2" display="https://podminky.urs.cz/item/CS_URS_2023_02/034002000"/>
    <hyperlink ref="F93" r:id="rId3" display="https://podminky.urs.cz/item/CS_URS_2023_02/045002000"/>
    <hyperlink ref="F96" r:id="rId4" display="https://podminky.urs.cz/item/CS_URS_2023_02/051002000"/>
    <hyperlink ref="F99" r:id="rId5" display="https://podminky.urs.cz/item/CS_URS_2023_02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>
      <selection activeCell="A1" sqref="A1"/>
    </sheetView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7" customFormat="1" ht="45" customHeight="1">
      <c r="B3" s="264"/>
      <c r="C3" s="403" t="s">
        <v>1152</v>
      </c>
      <c r="D3" s="403"/>
      <c r="E3" s="403"/>
      <c r="F3" s="403"/>
      <c r="G3" s="403"/>
      <c r="H3" s="403"/>
      <c r="I3" s="403"/>
      <c r="J3" s="403"/>
      <c r="K3" s="265"/>
    </row>
    <row r="4" spans="2:11" s="1" customFormat="1" ht="25.5" customHeight="1">
      <c r="B4" s="266"/>
      <c r="C4" s="402" t="s">
        <v>1153</v>
      </c>
      <c r="D4" s="402"/>
      <c r="E4" s="402"/>
      <c r="F4" s="402"/>
      <c r="G4" s="402"/>
      <c r="H4" s="402"/>
      <c r="I4" s="402"/>
      <c r="J4" s="402"/>
      <c r="K4" s="267"/>
    </row>
    <row r="5" spans="2:11" s="1" customFormat="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6"/>
      <c r="C6" s="401" t="s">
        <v>1154</v>
      </c>
      <c r="D6" s="401"/>
      <c r="E6" s="401"/>
      <c r="F6" s="401"/>
      <c r="G6" s="401"/>
      <c r="H6" s="401"/>
      <c r="I6" s="401"/>
      <c r="J6" s="401"/>
      <c r="K6" s="267"/>
    </row>
    <row r="7" spans="2:11" s="1" customFormat="1" ht="15" customHeight="1">
      <c r="B7" s="270"/>
      <c r="C7" s="401" t="s">
        <v>1155</v>
      </c>
      <c r="D7" s="401"/>
      <c r="E7" s="401"/>
      <c r="F7" s="401"/>
      <c r="G7" s="401"/>
      <c r="H7" s="401"/>
      <c r="I7" s="401"/>
      <c r="J7" s="401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401" t="s">
        <v>1156</v>
      </c>
      <c r="D9" s="401"/>
      <c r="E9" s="401"/>
      <c r="F9" s="401"/>
      <c r="G9" s="401"/>
      <c r="H9" s="401"/>
      <c r="I9" s="401"/>
      <c r="J9" s="401"/>
      <c r="K9" s="267"/>
    </row>
    <row r="10" spans="2:11" s="1" customFormat="1" ht="15" customHeight="1">
      <c r="B10" s="270"/>
      <c r="C10" s="269"/>
      <c r="D10" s="401" t="s">
        <v>1157</v>
      </c>
      <c r="E10" s="401"/>
      <c r="F10" s="401"/>
      <c r="G10" s="401"/>
      <c r="H10" s="401"/>
      <c r="I10" s="401"/>
      <c r="J10" s="401"/>
      <c r="K10" s="267"/>
    </row>
    <row r="11" spans="2:11" s="1" customFormat="1" ht="15" customHeight="1">
      <c r="B11" s="270"/>
      <c r="C11" s="271"/>
      <c r="D11" s="401" t="s">
        <v>1158</v>
      </c>
      <c r="E11" s="401"/>
      <c r="F11" s="401"/>
      <c r="G11" s="401"/>
      <c r="H11" s="401"/>
      <c r="I11" s="401"/>
      <c r="J11" s="401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1159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401" t="s">
        <v>1160</v>
      </c>
      <c r="E15" s="401"/>
      <c r="F15" s="401"/>
      <c r="G15" s="401"/>
      <c r="H15" s="401"/>
      <c r="I15" s="401"/>
      <c r="J15" s="401"/>
      <c r="K15" s="267"/>
    </row>
    <row r="16" spans="2:11" s="1" customFormat="1" ht="15" customHeight="1">
      <c r="B16" s="270"/>
      <c r="C16" s="271"/>
      <c r="D16" s="401" t="s">
        <v>1161</v>
      </c>
      <c r="E16" s="401"/>
      <c r="F16" s="401"/>
      <c r="G16" s="401"/>
      <c r="H16" s="401"/>
      <c r="I16" s="401"/>
      <c r="J16" s="401"/>
      <c r="K16" s="267"/>
    </row>
    <row r="17" spans="2:11" s="1" customFormat="1" ht="15" customHeight="1">
      <c r="B17" s="270"/>
      <c r="C17" s="271"/>
      <c r="D17" s="401" t="s">
        <v>1162</v>
      </c>
      <c r="E17" s="401"/>
      <c r="F17" s="401"/>
      <c r="G17" s="401"/>
      <c r="H17" s="401"/>
      <c r="I17" s="401"/>
      <c r="J17" s="401"/>
      <c r="K17" s="267"/>
    </row>
    <row r="18" spans="2:11" s="1" customFormat="1" ht="15" customHeight="1">
      <c r="B18" s="270"/>
      <c r="C18" s="271"/>
      <c r="D18" s="271"/>
      <c r="E18" s="273" t="s">
        <v>79</v>
      </c>
      <c r="F18" s="401" t="s">
        <v>1163</v>
      </c>
      <c r="G18" s="401"/>
      <c r="H18" s="401"/>
      <c r="I18" s="401"/>
      <c r="J18" s="401"/>
      <c r="K18" s="267"/>
    </row>
    <row r="19" spans="2:11" s="1" customFormat="1" ht="15" customHeight="1">
      <c r="B19" s="270"/>
      <c r="C19" s="271"/>
      <c r="D19" s="271"/>
      <c r="E19" s="273" t="s">
        <v>1164</v>
      </c>
      <c r="F19" s="401" t="s">
        <v>1165</v>
      </c>
      <c r="G19" s="401"/>
      <c r="H19" s="401"/>
      <c r="I19" s="401"/>
      <c r="J19" s="401"/>
      <c r="K19" s="267"/>
    </row>
    <row r="20" spans="2:11" s="1" customFormat="1" ht="15" customHeight="1">
      <c r="B20" s="270"/>
      <c r="C20" s="271"/>
      <c r="D20" s="271"/>
      <c r="E20" s="273" t="s">
        <v>1166</v>
      </c>
      <c r="F20" s="401" t="s">
        <v>1167</v>
      </c>
      <c r="G20" s="401"/>
      <c r="H20" s="401"/>
      <c r="I20" s="401"/>
      <c r="J20" s="401"/>
      <c r="K20" s="267"/>
    </row>
    <row r="21" spans="2:11" s="1" customFormat="1" ht="15" customHeight="1">
      <c r="B21" s="270"/>
      <c r="C21" s="271"/>
      <c r="D21" s="271"/>
      <c r="E21" s="273" t="s">
        <v>1168</v>
      </c>
      <c r="F21" s="401" t="s">
        <v>1169</v>
      </c>
      <c r="G21" s="401"/>
      <c r="H21" s="401"/>
      <c r="I21" s="401"/>
      <c r="J21" s="401"/>
      <c r="K21" s="267"/>
    </row>
    <row r="22" spans="2:11" s="1" customFormat="1" ht="15" customHeight="1">
      <c r="B22" s="270"/>
      <c r="C22" s="271"/>
      <c r="D22" s="271"/>
      <c r="E22" s="273" t="s">
        <v>1104</v>
      </c>
      <c r="F22" s="401" t="s">
        <v>1105</v>
      </c>
      <c r="G22" s="401"/>
      <c r="H22" s="401"/>
      <c r="I22" s="401"/>
      <c r="J22" s="401"/>
      <c r="K22" s="267"/>
    </row>
    <row r="23" spans="2:11" s="1" customFormat="1" ht="15" customHeight="1">
      <c r="B23" s="270"/>
      <c r="C23" s="271"/>
      <c r="D23" s="271"/>
      <c r="E23" s="273" t="s">
        <v>85</v>
      </c>
      <c r="F23" s="401" t="s">
        <v>1170</v>
      </c>
      <c r="G23" s="401"/>
      <c r="H23" s="401"/>
      <c r="I23" s="401"/>
      <c r="J23" s="401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401" t="s">
        <v>1171</v>
      </c>
      <c r="D25" s="401"/>
      <c r="E25" s="401"/>
      <c r="F25" s="401"/>
      <c r="G25" s="401"/>
      <c r="H25" s="401"/>
      <c r="I25" s="401"/>
      <c r="J25" s="401"/>
      <c r="K25" s="267"/>
    </row>
    <row r="26" spans="2:11" s="1" customFormat="1" ht="15" customHeight="1">
      <c r="B26" s="270"/>
      <c r="C26" s="401" t="s">
        <v>1172</v>
      </c>
      <c r="D26" s="401"/>
      <c r="E26" s="401"/>
      <c r="F26" s="401"/>
      <c r="G26" s="401"/>
      <c r="H26" s="401"/>
      <c r="I26" s="401"/>
      <c r="J26" s="401"/>
      <c r="K26" s="267"/>
    </row>
    <row r="27" spans="2:11" s="1" customFormat="1" ht="15" customHeight="1">
      <c r="B27" s="270"/>
      <c r="C27" s="269"/>
      <c r="D27" s="401" t="s">
        <v>1173</v>
      </c>
      <c r="E27" s="401"/>
      <c r="F27" s="401"/>
      <c r="G27" s="401"/>
      <c r="H27" s="401"/>
      <c r="I27" s="401"/>
      <c r="J27" s="401"/>
      <c r="K27" s="267"/>
    </row>
    <row r="28" spans="2:11" s="1" customFormat="1" ht="15" customHeight="1">
      <c r="B28" s="270"/>
      <c r="C28" s="271"/>
      <c r="D28" s="401" t="s">
        <v>1174</v>
      </c>
      <c r="E28" s="401"/>
      <c r="F28" s="401"/>
      <c r="G28" s="401"/>
      <c r="H28" s="401"/>
      <c r="I28" s="401"/>
      <c r="J28" s="401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401" t="s">
        <v>1175</v>
      </c>
      <c r="E30" s="401"/>
      <c r="F30" s="401"/>
      <c r="G30" s="401"/>
      <c r="H30" s="401"/>
      <c r="I30" s="401"/>
      <c r="J30" s="401"/>
      <c r="K30" s="267"/>
    </row>
    <row r="31" spans="2:11" s="1" customFormat="1" ht="15" customHeight="1">
      <c r="B31" s="270"/>
      <c r="C31" s="271"/>
      <c r="D31" s="401" t="s">
        <v>1176</v>
      </c>
      <c r="E31" s="401"/>
      <c r="F31" s="401"/>
      <c r="G31" s="401"/>
      <c r="H31" s="401"/>
      <c r="I31" s="401"/>
      <c r="J31" s="401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401" t="s">
        <v>1177</v>
      </c>
      <c r="E33" s="401"/>
      <c r="F33" s="401"/>
      <c r="G33" s="401"/>
      <c r="H33" s="401"/>
      <c r="I33" s="401"/>
      <c r="J33" s="401"/>
      <c r="K33" s="267"/>
    </row>
    <row r="34" spans="2:11" s="1" customFormat="1" ht="15" customHeight="1">
      <c r="B34" s="270"/>
      <c r="C34" s="271"/>
      <c r="D34" s="401" t="s">
        <v>1178</v>
      </c>
      <c r="E34" s="401"/>
      <c r="F34" s="401"/>
      <c r="G34" s="401"/>
      <c r="H34" s="401"/>
      <c r="I34" s="401"/>
      <c r="J34" s="401"/>
      <c r="K34" s="267"/>
    </row>
    <row r="35" spans="2:11" s="1" customFormat="1" ht="15" customHeight="1">
      <c r="B35" s="270"/>
      <c r="C35" s="271"/>
      <c r="D35" s="401" t="s">
        <v>1179</v>
      </c>
      <c r="E35" s="401"/>
      <c r="F35" s="401"/>
      <c r="G35" s="401"/>
      <c r="H35" s="401"/>
      <c r="I35" s="401"/>
      <c r="J35" s="401"/>
      <c r="K35" s="267"/>
    </row>
    <row r="36" spans="2:11" s="1" customFormat="1" ht="15" customHeight="1">
      <c r="B36" s="270"/>
      <c r="C36" s="271"/>
      <c r="D36" s="269"/>
      <c r="E36" s="272" t="s">
        <v>122</v>
      </c>
      <c r="F36" s="269"/>
      <c r="G36" s="401" t="s">
        <v>1180</v>
      </c>
      <c r="H36" s="401"/>
      <c r="I36" s="401"/>
      <c r="J36" s="401"/>
      <c r="K36" s="267"/>
    </row>
    <row r="37" spans="2:11" s="1" customFormat="1" ht="30.75" customHeight="1">
      <c r="B37" s="270"/>
      <c r="C37" s="271"/>
      <c r="D37" s="269"/>
      <c r="E37" s="272" t="s">
        <v>1181</v>
      </c>
      <c r="F37" s="269"/>
      <c r="G37" s="401" t="s">
        <v>1182</v>
      </c>
      <c r="H37" s="401"/>
      <c r="I37" s="401"/>
      <c r="J37" s="401"/>
      <c r="K37" s="267"/>
    </row>
    <row r="38" spans="2:11" s="1" customFormat="1" ht="15" customHeight="1">
      <c r="B38" s="270"/>
      <c r="C38" s="271"/>
      <c r="D38" s="269"/>
      <c r="E38" s="272" t="s">
        <v>54</v>
      </c>
      <c r="F38" s="269"/>
      <c r="G38" s="401" t="s">
        <v>1183</v>
      </c>
      <c r="H38" s="401"/>
      <c r="I38" s="401"/>
      <c r="J38" s="401"/>
      <c r="K38" s="267"/>
    </row>
    <row r="39" spans="2:11" s="1" customFormat="1" ht="15" customHeight="1">
      <c r="B39" s="270"/>
      <c r="C39" s="271"/>
      <c r="D39" s="269"/>
      <c r="E39" s="272" t="s">
        <v>55</v>
      </c>
      <c r="F39" s="269"/>
      <c r="G39" s="401" t="s">
        <v>1184</v>
      </c>
      <c r="H39" s="401"/>
      <c r="I39" s="401"/>
      <c r="J39" s="401"/>
      <c r="K39" s="267"/>
    </row>
    <row r="40" spans="2:11" s="1" customFormat="1" ht="15" customHeight="1">
      <c r="B40" s="270"/>
      <c r="C40" s="271"/>
      <c r="D40" s="269"/>
      <c r="E40" s="272" t="s">
        <v>123</v>
      </c>
      <c r="F40" s="269"/>
      <c r="G40" s="401" t="s">
        <v>1185</v>
      </c>
      <c r="H40" s="401"/>
      <c r="I40" s="401"/>
      <c r="J40" s="401"/>
      <c r="K40" s="267"/>
    </row>
    <row r="41" spans="2:11" s="1" customFormat="1" ht="15" customHeight="1">
      <c r="B41" s="270"/>
      <c r="C41" s="271"/>
      <c r="D41" s="269"/>
      <c r="E41" s="272" t="s">
        <v>124</v>
      </c>
      <c r="F41" s="269"/>
      <c r="G41" s="401" t="s">
        <v>1186</v>
      </c>
      <c r="H41" s="401"/>
      <c r="I41" s="401"/>
      <c r="J41" s="401"/>
      <c r="K41" s="267"/>
    </row>
    <row r="42" spans="2:11" s="1" customFormat="1" ht="15" customHeight="1">
      <c r="B42" s="270"/>
      <c r="C42" s="271"/>
      <c r="D42" s="269"/>
      <c r="E42" s="272" t="s">
        <v>1187</v>
      </c>
      <c r="F42" s="269"/>
      <c r="G42" s="401" t="s">
        <v>1188</v>
      </c>
      <c r="H42" s="401"/>
      <c r="I42" s="401"/>
      <c r="J42" s="401"/>
      <c r="K42" s="267"/>
    </row>
    <row r="43" spans="2:11" s="1" customFormat="1" ht="15" customHeight="1">
      <c r="B43" s="270"/>
      <c r="C43" s="271"/>
      <c r="D43" s="269"/>
      <c r="E43" s="272"/>
      <c r="F43" s="269"/>
      <c r="G43" s="401" t="s">
        <v>1189</v>
      </c>
      <c r="H43" s="401"/>
      <c r="I43" s="401"/>
      <c r="J43" s="401"/>
      <c r="K43" s="267"/>
    </row>
    <row r="44" spans="2:11" s="1" customFormat="1" ht="15" customHeight="1">
      <c r="B44" s="270"/>
      <c r="C44" s="271"/>
      <c r="D44" s="269"/>
      <c r="E44" s="272" t="s">
        <v>1190</v>
      </c>
      <c r="F44" s="269"/>
      <c r="G44" s="401" t="s">
        <v>1191</v>
      </c>
      <c r="H44" s="401"/>
      <c r="I44" s="401"/>
      <c r="J44" s="401"/>
      <c r="K44" s="267"/>
    </row>
    <row r="45" spans="2:11" s="1" customFormat="1" ht="15" customHeight="1">
      <c r="B45" s="270"/>
      <c r="C45" s="271"/>
      <c r="D45" s="269"/>
      <c r="E45" s="272" t="s">
        <v>126</v>
      </c>
      <c r="F45" s="269"/>
      <c r="G45" s="401" t="s">
        <v>1192</v>
      </c>
      <c r="H45" s="401"/>
      <c r="I45" s="401"/>
      <c r="J45" s="401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401" t="s">
        <v>1193</v>
      </c>
      <c r="E47" s="401"/>
      <c r="F47" s="401"/>
      <c r="G47" s="401"/>
      <c r="H47" s="401"/>
      <c r="I47" s="401"/>
      <c r="J47" s="401"/>
      <c r="K47" s="267"/>
    </row>
    <row r="48" spans="2:11" s="1" customFormat="1" ht="15" customHeight="1">
      <c r="B48" s="270"/>
      <c r="C48" s="271"/>
      <c r="D48" s="271"/>
      <c r="E48" s="401" t="s">
        <v>1194</v>
      </c>
      <c r="F48" s="401"/>
      <c r="G48" s="401"/>
      <c r="H48" s="401"/>
      <c r="I48" s="401"/>
      <c r="J48" s="401"/>
      <c r="K48" s="267"/>
    </row>
    <row r="49" spans="2:11" s="1" customFormat="1" ht="15" customHeight="1">
      <c r="B49" s="270"/>
      <c r="C49" s="271"/>
      <c r="D49" s="271"/>
      <c r="E49" s="401" t="s">
        <v>1195</v>
      </c>
      <c r="F49" s="401"/>
      <c r="G49" s="401"/>
      <c r="H49" s="401"/>
      <c r="I49" s="401"/>
      <c r="J49" s="401"/>
      <c r="K49" s="267"/>
    </row>
    <row r="50" spans="2:11" s="1" customFormat="1" ht="15" customHeight="1">
      <c r="B50" s="270"/>
      <c r="C50" s="271"/>
      <c r="D50" s="271"/>
      <c r="E50" s="401" t="s">
        <v>1196</v>
      </c>
      <c r="F50" s="401"/>
      <c r="G50" s="401"/>
      <c r="H50" s="401"/>
      <c r="I50" s="401"/>
      <c r="J50" s="401"/>
      <c r="K50" s="267"/>
    </row>
    <row r="51" spans="2:11" s="1" customFormat="1" ht="15" customHeight="1">
      <c r="B51" s="270"/>
      <c r="C51" s="271"/>
      <c r="D51" s="401" t="s">
        <v>1197</v>
      </c>
      <c r="E51" s="401"/>
      <c r="F51" s="401"/>
      <c r="G51" s="401"/>
      <c r="H51" s="401"/>
      <c r="I51" s="401"/>
      <c r="J51" s="401"/>
      <c r="K51" s="267"/>
    </row>
    <row r="52" spans="2:11" s="1" customFormat="1" ht="25.5" customHeight="1">
      <c r="B52" s="266"/>
      <c r="C52" s="402" t="s">
        <v>1198</v>
      </c>
      <c r="D52" s="402"/>
      <c r="E52" s="402"/>
      <c r="F52" s="402"/>
      <c r="G52" s="402"/>
      <c r="H52" s="402"/>
      <c r="I52" s="402"/>
      <c r="J52" s="402"/>
      <c r="K52" s="267"/>
    </row>
    <row r="53" spans="2:11" s="1" customFormat="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6"/>
      <c r="C54" s="401" t="s">
        <v>1199</v>
      </c>
      <c r="D54" s="401"/>
      <c r="E54" s="401"/>
      <c r="F54" s="401"/>
      <c r="G54" s="401"/>
      <c r="H54" s="401"/>
      <c r="I54" s="401"/>
      <c r="J54" s="401"/>
      <c r="K54" s="267"/>
    </row>
    <row r="55" spans="2:11" s="1" customFormat="1" ht="15" customHeight="1">
      <c r="B55" s="266"/>
      <c r="C55" s="401" t="s">
        <v>1200</v>
      </c>
      <c r="D55" s="401"/>
      <c r="E55" s="401"/>
      <c r="F55" s="401"/>
      <c r="G55" s="401"/>
      <c r="H55" s="401"/>
      <c r="I55" s="401"/>
      <c r="J55" s="401"/>
      <c r="K55" s="267"/>
    </row>
    <row r="56" spans="2:11" s="1" customFormat="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6"/>
      <c r="C57" s="401" t="s">
        <v>1201</v>
      </c>
      <c r="D57" s="401"/>
      <c r="E57" s="401"/>
      <c r="F57" s="401"/>
      <c r="G57" s="401"/>
      <c r="H57" s="401"/>
      <c r="I57" s="401"/>
      <c r="J57" s="401"/>
      <c r="K57" s="267"/>
    </row>
    <row r="58" spans="2:11" s="1" customFormat="1" ht="15" customHeight="1">
      <c r="B58" s="266"/>
      <c r="C58" s="271"/>
      <c r="D58" s="401" t="s">
        <v>1202</v>
      </c>
      <c r="E58" s="401"/>
      <c r="F58" s="401"/>
      <c r="G58" s="401"/>
      <c r="H58" s="401"/>
      <c r="I58" s="401"/>
      <c r="J58" s="401"/>
      <c r="K58" s="267"/>
    </row>
    <row r="59" spans="2:11" s="1" customFormat="1" ht="15" customHeight="1">
      <c r="B59" s="266"/>
      <c r="C59" s="271"/>
      <c r="D59" s="401" t="s">
        <v>1203</v>
      </c>
      <c r="E59" s="401"/>
      <c r="F59" s="401"/>
      <c r="G59" s="401"/>
      <c r="H59" s="401"/>
      <c r="I59" s="401"/>
      <c r="J59" s="401"/>
      <c r="K59" s="267"/>
    </row>
    <row r="60" spans="2:11" s="1" customFormat="1" ht="15" customHeight="1">
      <c r="B60" s="266"/>
      <c r="C60" s="271"/>
      <c r="D60" s="401" t="s">
        <v>1204</v>
      </c>
      <c r="E60" s="401"/>
      <c r="F60" s="401"/>
      <c r="G60" s="401"/>
      <c r="H60" s="401"/>
      <c r="I60" s="401"/>
      <c r="J60" s="401"/>
      <c r="K60" s="267"/>
    </row>
    <row r="61" spans="2:11" s="1" customFormat="1" ht="15" customHeight="1">
      <c r="B61" s="266"/>
      <c r="C61" s="271"/>
      <c r="D61" s="401" t="s">
        <v>1205</v>
      </c>
      <c r="E61" s="401"/>
      <c r="F61" s="401"/>
      <c r="G61" s="401"/>
      <c r="H61" s="401"/>
      <c r="I61" s="401"/>
      <c r="J61" s="401"/>
      <c r="K61" s="267"/>
    </row>
    <row r="62" spans="2:11" s="1" customFormat="1" ht="15" customHeight="1">
      <c r="B62" s="266"/>
      <c r="C62" s="271"/>
      <c r="D62" s="404" t="s">
        <v>1206</v>
      </c>
      <c r="E62" s="404"/>
      <c r="F62" s="404"/>
      <c r="G62" s="404"/>
      <c r="H62" s="404"/>
      <c r="I62" s="404"/>
      <c r="J62" s="404"/>
      <c r="K62" s="267"/>
    </row>
    <row r="63" spans="2:11" s="1" customFormat="1" ht="15" customHeight="1">
      <c r="B63" s="266"/>
      <c r="C63" s="271"/>
      <c r="D63" s="401" t="s">
        <v>1207</v>
      </c>
      <c r="E63" s="401"/>
      <c r="F63" s="401"/>
      <c r="G63" s="401"/>
      <c r="H63" s="401"/>
      <c r="I63" s="401"/>
      <c r="J63" s="401"/>
      <c r="K63" s="267"/>
    </row>
    <row r="64" spans="2:11" s="1" customFormat="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s="1" customFormat="1" ht="15" customHeight="1">
      <c r="B65" s="266"/>
      <c r="C65" s="271"/>
      <c r="D65" s="401" t="s">
        <v>1208</v>
      </c>
      <c r="E65" s="401"/>
      <c r="F65" s="401"/>
      <c r="G65" s="401"/>
      <c r="H65" s="401"/>
      <c r="I65" s="401"/>
      <c r="J65" s="401"/>
      <c r="K65" s="267"/>
    </row>
    <row r="66" spans="2:11" s="1" customFormat="1" ht="15" customHeight="1">
      <c r="B66" s="266"/>
      <c r="C66" s="271"/>
      <c r="D66" s="404" t="s">
        <v>1209</v>
      </c>
      <c r="E66" s="404"/>
      <c r="F66" s="404"/>
      <c r="G66" s="404"/>
      <c r="H66" s="404"/>
      <c r="I66" s="404"/>
      <c r="J66" s="404"/>
      <c r="K66" s="267"/>
    </row>
    <row r="67" spans="2:11" s="1" customFormat="1" ht="15" customHeight="1">
      <c r="B67" s="266"/>
      <c r="C67" s="271"/>
      <c r="D67" s="401" t="s">
        <v>1210</v>
      </c>
      <c r="E67" s="401"/>
      <c r="F67" s="401"/>
      <c r="G67" s="401"/>
      <c r="H67" s="401"/>
      <c r="I67" s="401"/>
      <c r="J67" s="401"/>
      <c r="K67" s="267"/>
    </row>
    <row r="68" spans="2:11" s="1" customFormat="1" ht="15" customHeight="1">
      <c r="B68" s="266"/>
      <c r="C68" s="271"/>
      <c r="D68" s="401" t="s">
        <v>1211</v>
      </c>
      <c r="E68" s="401"/>
      <c r="F68" s="401"/>
      <c r="G68" s="401"/>
      <c r="H68" s="401"/>
      <c r="I68" s="401"/>
      <c r="J68" s="401"/>
      <c r="K68" s="267"/>
    </row>
    <row r="69" spans="2:11" s="1" customFormat="1" ht="15" customHeight="1">
      <c r="B69" s="266"/>
      <c r="C69" s="271"/>
      <c r="D69" s="401" t="s">
        <v>1212</v>
      </c>
      <c r="E69" s="401"/>
      <c r="F69" s="401"/>
      <c r="G69" s="401"/>
      <c r="H69" s="401"/>
      <c r="I69" s="401"/>
      <c r="J69" s="401"/>
      <c r="K69" s="267"/>
    </row>
    <row r="70" spans="2:11" s="1" customFormat="1" ht="15" customHeight="1">
      <c r="B70" s="266"/>
      <c r="C70" s="271"/>
      <c r="D70" s="401" t="s">
        <v>1213</v>
      </c>
      <c r="E70" s="401"/>
      <c r="F70" s="401"/>
      <c r="G70" s="401"/>
      <c r="H70" s="401"/>
      <c r="I70" s="401"/>
      <c r="J70" s="401"/>
      <c r="K70" s="267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405" t="s">
        <v>1214</v>
      </c>
      <c r="D75" s="405"/>
      <c r="E75" s="405"/>
      <c r="F75" s="405"/>
      <c r="G75" s="405"/>
      <c r="H75" s="405"/>
      <c r="I75" s="405"/>
      <c r="J75" s="405"/>
      <c r="K75" s="284"/>
    </row>
    <row r="76" spans="2:11" s="1" customFormat="1" ht="17.25" customHeight="1">
      <c r="B76" s="283"/>
      <c r="C76" s="285" t="s">
        <v>1215</v>
      </c>
      <c r="D76" s="285"/>
      <c r="E76" s="285"/>
      <c r="F76" s="285" t="s">
        <v>1216</v>
      </c>
      <c r="G76" s="286"/>
      <c r="H76" s="285" t="s">
        <v>55</v>
      </c>
      <c r="I76" s="285" t="s">
        <v>58</v>
      </c>
      <c r="J76" s="285" t="s">
        <v>1217</v>
      </c>
      <c r="K76" s="284"/>
    </row>
    <row r="77" spans="2:11" s="1" customFormat="1" ht="17.25" customHeight="1">
      <c r="B77" s="283"/>
      <c r="C77" s="287" t="s">
        <v>1218</v>
      </c>
      <c r="D77" s="287"/>
      <c r="E77" s="287"/>
      <c r="F77" s="288" t="s">
        <v>1219</v>
      </c>
      <c r="G77" s="289"/>
      <c r="H77" s="287"/>
      <c r="I77" s="287"/>
      <c r="J77" s="287" t="s">
        <v>1220</v>
      </c>
      <c r="K77" s="284"/>
    </row>
    <row r="78" spans="2:11" s="1" customFormat="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3"/>
      <c r="C79" s="272" t="s">
        <v>54</v>
      </c>
      <c r="D79" s="292"/>
      <c r="E79" s="292"/>
      <c r="F79" s="293" t="s">
        <v>1221</v>
      </c>
      <c r="G79" s="294"/>
      <c r="H79" s="272" t="s">
        <v>1222</v>
      </c>
      <c r="I79" s="272" t="s">
        <v>1223</v>
      </c>
      <c r="J79" s="272">
        <v>20</v>
      </c>
      <c r="K79" s="284"/>
    </row>
    <row r="80" spans="2:11" s="1" customFormat="1" ht="15" customHeight="1">
      <c r="B80" s="283"/>
      <c r="C80" s="272" t="s">
        <v>1224</v>
      </c>
      <c r="D80" s="272"/>
      <c r="E80" s="272"/>
      <c r="F80" s="293" t="s">
        <v>1221</v>
      </c>
      <c r="G80" s="294"/>
      <c r="H80" s="272" t="s">
        <v>1225</v>
      </c>
      <c r="I80" s="272" t="s">
        <v>1223</v>
      </c>
      <c r="J80" s="272">
        <v>120</v>
      </c>
      <c r="K80" s="284"/>
    </row>
    <row r="81" spans="2:11" s="1" customFormat="1" ht="15" customHeight="1">
      <c r="B81" s="295"/>
      <c r="C81" s="272" t="s">
        <v>1226</v>
      </c>
      <c r="D81" s="272"/>
      <c r="E81" s="272"/>
      <c r="F81" s="293" t="s">
        <v>1227</v>
      </c>
      <c r="G81" s="294"/>
      <c r="H81" s="272" t="s">
        <v>1228</v>
      </c>
      <c r="I81" s="272" t="s">
        <v>1223</v>
      </c>
      <c r="J81" s="272">
        <v>50</v>
      </c>
      <c r="K81" s="284"/>
    </row>
    <row r="82" spans="2:11" s="1" customFormat="1" ht="15" customHeight="1">
      <c r="B82" s="295"/>
      <c r="C82" s="272" t="s">
        <v>1229</v>
      </c>
      <c r="D82" s="272"/>
      <c r="E82" s="272"/>
      <c r="F82" s="293" t="s">
        <v>1221</v>
      </c>
      <c r="G82" s="294"/>
      <c r="H82" s="272" t="s">
        <v>1230</v>
      </c>
      <c r="I82" s="272" t="s">
        <v>1231</v>
      </c>
      <c r="J82" s="272"/>
      <c r="K82" s="284"/>
    </row>
    <row r="83" spans="2:11" s="1" customFormat="1" ht="15" customHeight="1">
      <c r="B83" s="295"/>
      <c r="C83" s="296" t="s">
        <v>1232</v>
      </c>
      <c r="D83" s="296"/>
      <c r="E83" s="296"/>
      <c r="F83" s="297" t="s">
        <v>1227</v>
      </c>
      <c r="G83" s="296"/>
      <c r="H83" s="296" t="s">
        <v>1233</v>
      </c>
      <c r="I83" s="296" t="s">
        <v>1223</v>
      </c>
      <c r="J83" s="296">
        <v>15</v>
      </c>
      <c r="K83" s="284"/>
    </row>
    <row r="84" spans="2:11" s="1" customFormat="1" ht="15" customHeight="1">
      <c r="B84" s="295"/>
      <c r="C84" s="296" t="s">
        <v>1234</v>
      </c>
      <c r="D84" s="296"/>
      <c r="E84" s="296"/>
      <c r="F84" s="297" t="s">
        <v>1227</v>
      </c>
      <c r="G84" s="296"/>
      <c r="H84" s="296" t="s">
        <v>1235</v>
      </c>
      <c r="I84" s="296" t="s">
        <v>1223</v>
      </c>
      <c r="J84" s="296">
        <v>15</v>
      </c>
      <c r="K84" s="284"/>
    </row>
    <row r="85" spans="2:11" s="1" customFormat="1" ht="15" customHeight="1">
      <c r="B85" s="295"/>
      <c r="C85" s="296" t="s">
        <v>1236</v>
      </c>
      <c r="D85" s="296"/>
      <c r="E85" s="296"/>
      <c r="F85" s="297" t="s">
        <v>1227</v>
      </c>
      <c r="G85" s="296"/>
      <c r="H85" s="296" t="s">
        <v>1237</v>
      </c>
      <c r="I85" s="296" t="s">
        <v>1223</v>
      </c>
      <c r="J85" s="296">
        <v>20</v>
      </c>
      <c r="K85" s="284"/>
    </row>
    <row r="86" spans="2:11" s="1" customFormat="1" ht="15" customHeight="1">
      <c r="B86" s="295"/>
      <c r="C86" s="296" t="s">
        <v>1238</v>
      </c>
      <c r="D86" s="296"/>
      <c r="E86" s="296"/>
      <c r="F86" s="297" t="s">
        <v>1227</v>
      </c>
      <c r="G86" s="296"/>
      <c r="H86" s="296" t="s">
        <v>1239</v>
      </c>
      <c r="I86" s="296" t="s">
        <v>1223</v>
      </c>
      <c r="J86" s="296">
        <v>20</v>
      </c>
      <c r="K86" s="284"/>
    </row>
    <row r="87" spans="2:11" s="1" customFormat="1" ht="15" customHeight="1">
      <c r="B87" s="295"/>
      <c r="C87" s="272" t="s">
        <v>1240</v>
      </c>
      <c r="D87" s="272"/>
      <c r="E87" s="272"/>
      <c r="F87" s="293" t="s">
        <v>1227</v>
      </c>
      <c r="G87" s="294"/>
      <c r="H87" s="272" t="s">
        <v>1241</v>
      </c>
      <c r="I87" s="272" t="s">
        <v>1223</v>
      </c>
      <c r="J87" s="272">
        <v>50</v>
      </c>
      <c r="K87" s="284"/>
    </row>
    <row r="88" spans="2:11" s="1" customFormat="1" ht="15" customHeight="1">
      <c r="B88" s="295"/>
      <c r="C88" s="272" t="s">
        <v>1242</v>
      </c>
      <c r="D88" s="272"/>
      <c r="E88" s="272"/>
      <c r="F88" s="293" t="s">
        <v>1227</v>
      </c>
      <c r="G88" s="294"/>
      <c r="H88" s="272" t="s">
        <v>1243</v>
      </c>
      <c r="I88" s="272" t="s">
        <v>1223</v>
      </c>
      <c r="J88" s="272">
        <v>20</v>
      </c>
      <c r="K88" s="284"/>
    </row>
    <row r="89" spans="2:11" s="1" customFormat="1" ht="15" customHeight="1">
      <c r="B89" s="295"/>
      <c r="C89" s="272" t="s">
        <v>1244</v>
      </c>
      <c r="D89" s="272"/>
      <c r="E89" s="272"/>
      <c r="F89" s="293" t="s">
        <v>1227</v>
      </c>
      <c r="G89" s="294"/>
      <c r="H89" s="272" t="s">
        <v>1245</v>
      </c>
      <c r="I89" s="272" t="s">
        <v>1223</v>
      </c>
      <c r="J89" s="272">
        <v>20</v>
      </c>
      <c r="K89" s="284"/>
    </row>
    <row r="90" spans="2:11" s="1" customFormat="1" ht="15" customHeight="1">
      <c r="B90" s="295"/>
      <c r="C90" s="272" t="s">
        <v>1246</v>
      </c>
      <c r="D90" s="272"/>
      <c r="E90" s="272"/>
      <c r="F90" s="293" t="s">
        <v>1227</v>
      </c>
      <c r="G90" s="294"/>
      <c r="H90" s="272" t="s">
        <v>1247</v>
      </c>
      <c r="I90" s="272" t="s">
        <v>1223</v>
      </c>
      <c r="J90" s="272">
        <v>50</v>
      </c>
      <c r="K90" s="284"/>
    </row>
    <row r="91" spans="2:11" s="1" customFormat="1" ht="15" customHeight="1">
      <c r="B91" s="295"/>
      <c r="C91" s="272" t="s">
        <v>1248</v>
      </c>
      <c r="D91" s="272"/>
      <c r="E91" s="272"/>
      <c r="F91" s="293" t="s">
        <v>1227</v>
      </c>
      <c r="G91" s="294"/>
      <c r="H91" s="272" t="s">
        <v>1248</v>
      </c>
      <c r="I91" s="272" t="s">
        <v>1223</v>
      </c>
      <c r="J91" s="272">
        <v>50</v>
      </c>
      <c r="K91" s="284"/>
    </row>
    <row r="92" spans="2:11" s="1" customFormat="1" ht="15" customHeight="1">
      <c r="B92" s="295"/>
      <c r="C92" s="272" t="s">
        <v>1249</v>
      </c>
      <c r="D92" s="272"/>
      <c r="E92" s="272"/>
      <c r="F92" s="293" t="s">
        <v>1227</v>
      </c>
      <c r="G92" s="294"/>
      <c r="H92" s="272" t="s">
        <v>1250</v>
      </c>
      <c r="I92" s="272" t="s">
        <v>1223</v>
      </c>
      <c r="J92" s="272">
        <v>255</v>
      </c>
      <c r="K92" s="284"/>
    </row>
    <row r="93" spans="2:11" s="1" customFormat="1" ht="15" customHeight="1">
      <c r="B93" s="295"/>
      <c r="C93" s="272" t="s">
        <v>1251</v>
      </c>
      <c r="D93" s="272"/>
      <c r="E93" s="272"/>
      <c r="F93" s="293" t="s">
        <v>1221</v>
      </c>
      <c r="G93" s="294"/>
      <c r="H93" s="272" t="s">
        <v>1252</v>
      </c>
      <c r="I93" s="272" t="s">
        <v>1253</v>
      </c>
      <c r="J93" s="272"/>
      <c r="K93" s="284"/>
    </row>
    <row r="94" spans="2:11" s="1" customFormat="1" ht="15" customHeight="1">
      <c r="B94" s="295"/>
      <c r="C94" s="272" t="s">
        <v>1254</v>
      </c>
      <c r="D94" s="272"/>
      <c r="E94" s="272"/>
      <c r="F94" s="293" t="s">
        <v>1221</v>
      </c>
      <c r="G94" s="294"/>
      <c r="H94" s="272" t="s">
        <v>1255</v>
      </c>
      <c r="I94" s="272" t="s">
        <v>1256</v>
      </c>
      <c r="J94" s="272"/>
      <c r="K94" s="284"/>
    </row>
    <row r="95" spans="2:11" s="1" customFormat="1" ht="15" customHeight="1">
      <c r="B95" s="295"/>
      <c r="C95" s="272" t="s">
        <v>1257</v>
      </c>
      <c r="D95" s="272"/>
      <c r="E95" s="272"/>
      <c r="F95" s="293" t="s">
        <v>1221</v>
      </c>
      <c r="G95" s="294"/>
      <c r="H95" s="272" t="s">
        <v>1257</v>
      </c>
      <c r="I95" s="272" t="s">
        <v>1256</v>
      </c>
      <c r="J95" s="272"/>
      <c r="K95" s="284"/>
    </row>
    <row r="96" spans="2:11" s="1" customFormat="1" ht="15" customHeight="1">
      <c r="B96" s="295"/>
      <c r="C96" s="272" t="s">
        <v>39</v>
      </c>
      <c r="D96" s="272"/>
      <c r="E96" s="272"/>
      <c r="F96" s="293" t="s">
        <v>1221</v>
      </c>
      <c r="G96" s="294"/>
      <c r="H96" s="272" t="s">
        <v>1258</v>
      </c>
      <c r="I96" s="272" t="s">
        <v>1256</v>
      </c>
      <c r="J96" s="272"/>
      <c r="K96" s="284"/>
    </row>
    <row r="97" spans="2:11" s="1" customFormat="1" ht="15" customHeight="1">
      <c r="B97" s="295"/>
      <c r="C97" s="272" t="s">
        <v>49</v>
      </c>
      <c r="D97" s="272"/>
      <c r="E97" s="272"/>
      <c r="F97" s="293" t="s">
        <v>1221</v>
      </c>
      <c r="G97" s="294"/>
      <c r="H97" s="272" t="s">
        <v>1259</v>
      </c>
      <c r="I97" s="272" t="s">
        <v>1256</v>
      </c>
      <c r="J97" s="272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405" t="s">
        <v>1260</v>
      </c>
      <c r="D102" s="405"/>
      <c r="E102" s="405"/>
      <c r="F102" s="405"/>
      <c r="G102" s="405"/>
      <c r="H102" s="405"/>
      <c r="I102" s="405"/>
      <c r="J102" s="405"/>
      <c r="K102" s="284"/>
    </row>
    <row r="103" spans="2:11" s="1" customFormat="1" ht="17.25" customHeight="1">
      <c r="B103" s="283"/>
      <c r="C103" s="285" t="s">
        <v>1215</v>
      </c>
      <c r="D103" s="285"/>
      <c r="E103" s="285"/>
      <c r="F103" s="285" t="s">
        <v>1216</v>
      </c>
      <c r="G103" s="286"/>
      <c r="H103" s="285" t="s">
        <v>55</v>
      </c>
      <c r="I103" s="285" t="s">
        <v>58</v>
      </c>
      <c r="J103" s="285" t="s">
        <v>1217</v>
      </c>
      <c r="K103" s="284"/>
    </row>
    <row r="104" spans="2:11" s="1" customFormat="1" ht="17.25" customHeight="1">
      <c r="B104" s="283"/>
      <c r="C104" s="287" t="s">
        <v>1218</v>
      </c>
      <c r="D104" s="287"/>
      <c r="E104" s="287"/>
      <c r="F104" s="288" t="s">
        <v>1219</v>
      </c>
      <c r="G104" s="289"/>
      <c r="H104" s="287"/>
      <c r="I104" s="287"/>
      <c r="J104" s="287" t="s">
        <v>1220</v>
      </c>
      <c r="K104" s="284"/>
    </row>
    <row r="105" spans="2:11" s="1" customFormat="1" ht="5.25" customHeight="1">
      <c r="B105" s="283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3"/>
      <c r="C106" s="272" t="s">
        <v>54</v>
      </c>
      <c r="D106" s="292"/>
      <c r="E106" s="292"/>
      <c r="F106" s="293" t="s">
        <v>1221</v>
      </c>
      <c r="G106" s="272"/>
      <c r="H106" s="272" t="s">
        <v>1261</v>
      </c>
      <c r="I106" s="272" t="s">
        <v>1223</v>
      </c>
      <c r="J106" s="272">
        <v>20</v>
      </c>
      <c r="K106" s="284"/>
    </row>
    <row r="107" spans="2:11" s="1" customFormat="1" ht="15" customHeight="1">
      <c r="B107" s="283"/>
      <c r="C107" s="272" t="s">
        <v>1224</v>
      </c>
      <c r="D107" s="272"/>
      <c r="E107" s="272"/>
      <c r="F107" s="293" t="s">
        <v>1221</v>
      </c>
      <c r="G107" s="272"/>
      <c r="H107" s="272" t="s">
        <v>1261</v>
      </c>
      <c r="I107" s="272" t="s">
        <v>1223</v>
      </c>
      <c r="J107" s="272">
        <v>120</v>
      </c>
      <c r="K107" s="284"/>
    </row>
    <row r="108" spans="2:11" s="1" customFormat="1" ht="15" customHeight="1">
      <c r="B108" s="295"/>
      <c r="C108" s="272" t="s">
        <v>1226</v>
      </c>
      <c r="D108" s="272"/>
      <c r="E108" s="272"/>
      <c r="F108" s="293" t="s">
        <v>1227</v>
      </c>
      <c r="G108" s="272"/>
      <c r="H108" s="272" t="s">
        <v>1261</v>
      </c>
      <c r="I108" s="272" t="s">
        <v>1223</v>
      </c>
      <c r="J108" s="272">
        <v>50</v>
      </c>
      <c r="K108" s="284"/>
    </row>
    <row r="109" spans="2:11" s="1" customFormat="1" ht="15" customHeight="1">
      <c r="B109" s="295"/>
      <c r="C109" s="272" t="s">
        <v>1229</v>
      </c>
      <c r="D109" s="272"/>
      <c r="E109" s="272"/>
      <c r="F109" s="293" t="s">
        <v>1221</v>
      </c>
      <c r="G109" s="272"/>
      <c r="H109" s="272" t="s">
        <v>1261</v>
      </c>
      <c r="I109" s="272" t="s">
        <v>1231</v>
      </c>
      <c r="J109" s="272"/>
      <c r="K109" s="284"/>
    </row>
    <row r="110" spans="2:11" s="1" customFormat="1" ht="15" customHeight="1">
      <c r="B110" s="295"/>
      <c r="C110" s="272" t="s">
        <v>1240</v>
      </c>
      <c r="D110" s="272"/>
      <c r="E110" s="272"/>
      <c r="F110" s="293" t="s">
        <v>1227</v>
      </c>
      <c r="G110" s="272"/>
      <c r="H110" s="272" t="s">
        <v>1261</v>
      </c>
      <c r="I110" s="272" t="s">
        <v>1223</v>
      </c>
      <c r="J110" s="272">
        <v>50</v>
      </c>
      <c r="K110" s="284"/>
    </row>
    <row r="111" spans="2:11" s="1" customFormat="1" ht="15" customHeight="1">
      <c r="B111" s="295"/>
      <c r="C111" s="272" t="s">
        <v>1248</v>
      </c>
      <c r="D111" s="272"/>
      <c r="E111" s="272"/>
      <c r="F111" s="293" t="s">
        <v>1227</v>
      </c>
      <c r="G111" s="272"/>
      <c r="H111" s="272" t="s">
        <v>1261</v>
      </c>
      <c r="I111" s="272" t="s">
        <v>1223</v>
      </c>
      <c r="J111" s="272">
        <v>50</v>
      </c>
      <c r="K111" s="284"/>
    </row>
    <row r="112" spans="2:11" s="1" customFormat="1" ht="15" customHeight="1">
      <c r="B112" s="295"/>
      <c r="C112" s="272" t="s">
        <v>1246</v>
      </c>
      <c r="D112" s="272"/>
      <c r="E112" s="272"/>
      <c r="F112" s="293" t="s">
        <v>1227</v>
      </c>
      <c r="G112" s="272"/>
      <c r="H112" s="272" t="s">
        <v>1261</v>
      </c>
      <c r="I112" s="272" t="s">
        <v>1223</v>
      </c>
      <c r="J112" s="272">
        <v>50</v>
      </c>
      <c r="K112" s="284"/>
    </row>
    <row r="113" spans="2:11" s="1" customFormat="1" ht="15" customHeight="1">
      <c r="B113" s="295"/>
      <c r="C113" s="272" t="s">
        <v>54</v>
      </c>
      <c r="D113" s="272"/>
      <c r="E113" s="272"/>
      <c r="F113" s="293" t="s">
        <v>1221</v>
      </c>
      <c r="G113" s="272"/>
      <c r="H113" s="272" t="s">
        <v>1262</v>
      </c>
      <c r="I113" s="272" t="s">
        <v>1223</v>
      </c>
      <c r="J113" s="272">
        <v>20</v>
      </c>
      <c r="K113" s="284"/>
    </row>
    <row r="114" spans="2:11" s="1" customFormat="1" ht="15" customHeight="1">
      <c r="B114" s="295"/>
      <c r="C114" s="272" t="s">
        <v>1263</v>
      </c>
      <c r="D114" s="272"/>
      <c r="E114" s="272"/>
      <c r="F114" s="293" t="s">
        <v>1221</v>
      </c>
      <c r="G114" s="272"/>
      <c r="H114" s="272" t="s">
        <v>1264</v>
      </c>
      <c r="I114" s="272" t="s">
        <v>1223</v>
      </c>
      <c r="J114" s="272">
        <v>120</v>
      </c>
      <c r="K114" s="284"/>
    </row>
    <row r="115" spans="2:11" s="1" customFormat="1" ht="15" customHeight="1">
      <c r="B115" s="295"/>
      <c r="C115" s="272" t="s">
        <v>39</v>
      </c>
      <c r="D115" s="272"/>
      <c r="E115" s="272"/>
      <c r="F115" s="293" t="s">
        <v>1221</v>
      </c>
      <c r="G115" s="272"/>
      <c r="H115" s="272" t="s">
        <v>1265</v>
      </c>
      <c r="I115" s="272" t="s">
        <v>1256</v>
      </c>
      <c r="J115" s="272"/>
      <c r="K115" s="284"/>
    </row>
    <row r="116" spans="2:11" s="1" customFormat="1" ht="15" customHeight="1">
      <c r="B116" s="295"/>
      <c r="C116" s="272" t="s">
        <v>49</v>
      </c>
      <c r="D116" s="272"/>
      <c r="E116" s="272"/>
      <c r="F116" s="293" t="s">
        <v>1221</v>
      </c>
      <c r="G116" s="272"/>
      <c r="H116" s="272" t="s">
        <v>1266</v>
      </c>
      <c r="I116" s="272" t="s">
        <v>1256</v>
      </c>
      <c r="J116" s="272"/>
      <c r="K116" s="284"/>
    </row>
    <row r="117" spans="2:11" s="1" customFormat="1" ht="15" customHeight="1">
      <c r="B117" s="295"/>
      <c r="C117" s="272" t="s">
        <v>58</v>
      </c>
      <c r="D117" s="272"/>
      <c r="E117" s="272"/>
      <c r="F117" s="293" t="s">
        <v>1221</v>
      </c>
      <c r="G117" s="272"/>
      <c r="H117" s="272" t="s">
        <v>1267</v>
      </c>
      <c r="I117" s="272" t="s">
        <v>1268</v>
      </c>
      <c r="J117" s="272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403" t="s">
        <v>1269</v>
      </c>
      <c r="D122" s="403"/>
      <c r="E122" s="403"/>
      <c r="F122" s="403"/>
      <c r="G122" s="403"/>
      <c r="H122" s="403"/>
      <c r="I122" s="403"/>
      <c r="J122" s="403"/>
      <c r="K122" s="312"/>
    </row>
    <row r="123" spans="2:11" s="1" customFormat="1" ht="17.25" customHeight="1">
      <c r="B123" s="313"/>
      <c r="C123" s="285" t="s">
        <v>1215</v>
      </c>
      <c r="D123" s="285"/>
      <c r="E123" s="285"/>
      <c r="F123" s="285" t="s">
        <v>1216</v>
      </c>
      <c r="G123" s="286"/>
      <c r="H123" s="285" t="s">
        <v>55</v>
      </c>
      <c r="I123" s="285" t="s">
        <v>58</v>
      </c>
      <c r="J123" s="285" t="s">
        <v>1217</v>
      </c>
      <c r="K123" s="314"/>
    </row>
    <row r="124" spans="2:11" s="1" customFormat="1" ht="17.25" customHeight="1">
      <c r="B124" s="313"/>
      <c r="C124" s="287" t="s">
        <v>1218</v>
      </c>
      <c r="D124" s="287"/>
      <c r="E124" s="287"/>
      <c r="F124" s="288" t="s">
        <v>1219</v>
      </c>
      <c r="G124" s="289"/>
      <c r="H124" s="287"/>
      <c r="I124" s="287"/>
      <c r="J124" s="287" t="s">
        <v>1220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2" t="s">
        <v>1224</v>
      </c>
      <c r="D126" s="292"/>
      <c r="E126" s="292"/>
      <c r="F126" s="293" t="s">
        <v>1221</v>
      </c>
      <c r="G126" s="272"/>
      <c r="H126" s="272" t="s">
        <v>1261</v>
      </c>
      <c r="I126" s="272" t="s">
        <v>1223</v>
      </c>
      <c r="J126" s="272">
        <v>120</v>
      </c>
      <c r="K126" s="318"/>
    </row>
    <row r="127" spans="2:11" s="1" customFormat="1" ht="15" customHeight="1">
      <c r="B127" s="315"/>
      <c r="C127" s="272" t="s">
        <v>1270</v>
      </c>
      <c r="D127" s="272"/>
      <c r="E127" s="272"/>
      <c r="F127" s="293" t="s">
        <v>1221</v>
      </c>
      <c r="G127" s="272"/>
      <c r="H127" s="272" t="s">
        <v>1271</v>
      </c>
      <c r="I127" s="272" t="s">
        <v>1223</v>
      </c>
      <c r="J127" s="272" t="s">
        <v>1272</v>
      </c>
      <c r="K127" s="318"/>
    </row>
    <row r="128" spans="2:11" s="1" customFormat="1" ht="15" customHeight="1">
      <c r="B128" s="315"/>
      <c r="C128" s="272" t="s">
        <v>85</v>
      </c>
      <c r="D128" s="272"/>
      <c r="E128" s="272"/>
      <c r="F128" s="293" t="s">
        <v>1221</v>
      </c>
      <c r="G128" s="272"/>
      <c r="H128" s="272" t="s">
        <v>1273</v>
      </c>
      <c r="I128" s="272" t="s">
        <v>1223</v>
      </c>
      <c r="J128" s="272" t="s">
        <v>1272</v>
      </c>
      <c r="K128" s="318"/>
    </row>
    <row r="129" spans="2:11" s="1" customFormat="1" ht="15" customHeight="1">
      <c r="B129" s="315"/>
      <c r="C129" s="272" t="s">
        <v>1232</v>
      </c>
      <c r="D129" s="272"/>
      <c r="E129" s="272"/>
      <c r="F129" s="293" t="s">
        <v>1227</v>
      </c>
      <c r="G129" s="272"/>
      <c r="H129" s="272" t="s">
        <v>1233</v>
      </c>
      <c r="I129" s="272" t="s">
        <v>1223</v>
      </c>
      <c r="J129" s="272">
        <v>15</v>
      </c>
      <c r="K129" s="318"/>
    </row>
    <row r="130" spans="2:11" s="1" customFormat="1" ht="15" customHeight="1">
      <c r="B130" s="315"/>
      <c r="C130" s="296" t="s">
        <v>1234</v>
      </c>
      <c r="D130" s="296"/>
      <c r="E130" s="296"/>
      <c r="F130" s="297" t="s">
        <v>1227</v>
      </c>
      <c r="G130" s="296"/>
      <c r="H130" s="296" t="s">
        <v>1235</v>
      </c>
      <c r="I130" s="296" t="s">
        <v>1223</v>
      </c>
      <c r="J130" s="296">
        <v>15</v>
      </c>
      <c r="K130" s="318"/>
    </row>
    <row r="131" spans="2:11" s="1" customFormat="1" ht="15" customHeight="1">
      <c r="B131" s="315"/>
      <c r="C131" s="296" t="s">
        <v>1236</v>
      </c>
      <c r="D131" s="296"/>
      <c r="E131" s="296"/>
      <c r="F131" s="297" t="s">
        <v>1227</v>
      </c>
      <c r="G131" s="296"/>
      <c r="H131" s="296" t="s">
        <v>1237</v>
      </c>
      <c r="I131" s="296" t="s">
        <v>1223</v>
      </c>
      <c r="J131" s="296">
        <v>20</v>
      </c>
      <c r="K131" s="318"/>
    </row>
    <row r="132" spans="2:11" s="1" customFormat="1" ht="15" customHeight="1">
      <c r="B132" s="315"/>
      <c r="C132" s="296" t="s">
        <v>1238</v>
      </c>
      <c r="D132" s="296"/>
      <c r="E132" s="296"/>
      <c r="F132" s="297" t="s">
        <v>1227</v>
      </c>
      <c r="G132" s="296"/>
      <c r="H132" s="296" t="s">
        <v>1239</v>
      </c>
      <c r="I132" s="296" t="s">
        <v>1223</v>
      </c>
      <c r="J132" s="296">
        <v>20</v>
      </c>
      <c r="K132" s="318"/>
    </row>
    <row r="133" spans="2:11" s="1" customFormat="1" ht="15" customHeight="1">
      <c r="B133" s="315"/>
      <c r="C133" s="272" t="s">
        <v>1226</v>
      </c>
      <c r="D133" s="272"/>
      <c r="E133" s="272"/>
      <c r="F133" s="293" t="s">
        <v>1227</v>
      </c>
      <c r="G133" s="272"/>
      <c r="H133" s="272" t="s">
        <v>1261</v>
      </c>
      <c r="I133" s="272" t="s">
        <v>1223</v>
      </c>
      <c r="J133" s="272">
        <v>50</v>
      </c>
      <c r="K133" s="318"/>
    </row>
    <row r="134" spans="2:11" s="1" customFormat="1" ht="15" customHeight="1">
      <c r="B134" s="315"/>
      <c r="C134" s="272" t="s">
        <v>1240</v>
      </c>
      <c r="D134" s="272"/>
      <c r="E134" s="272"/>
      <c r="F134" s="293" t="s">
        <v>1227</v>
      </c>
      <c r="G134" s="272"/>
      <c r="H134" s="272" t="s">
        <v>1261</v>
      </c>
      <c r="I134" s="272" t="s">
        <v>1223</v>
      </c>
      <c r="J134" s="272">
        <v>50</v>
      </c>
      <c r="K134" s="318"/>
    </row>
    <row r="135" spans="2:11" s="1" customFormat="1" ht="15" customHeight="1">
      <c r="B135" s="315"/>
      <c r="C135" s="272" t="s">
        <v>1246</v>
      </c>
      <c r="D135" s="272"/>
      <c r="E135" s="272"/>
      <c r="F135" s="293" t="s">
        <v>1227</v>
      </c>
      <c r="G135" s="272"/>
      <c r="H135" s="272" t="s">
        <v>1261</v>
      </c>
      <c r="I135" s="272" t="s">
        <v>1223</v>
      </c>
      <c r="J135" s="272">
        <v>50</v>
      </c>
      <c r="K135" s="318"/>
    </row>
    <row r="136" spans="2:11" s="1" customFormat="1" ht="15" customHeight="1">
      <c r="B136" s="315"/>
      <c r="C136" s="272" t="s">
        <v>1248</v>
      </c>
      <c r="D136" s="272"/>
      <c r="E136" s="272"/>
      <c r="F136" s="293" t="s">
        <v>1227</v>
      </c>
      <c r="G136" s="272"/>
      <c r="H136" s="272" t="s">
        <v>1261</v>
      </c>
      <c r="I136" s="272" t="s">
        <v>1223</v>
      </c>
      <c r="J136" s="272">
        <v>50</v>
      </c>
      <c r="K136" s="318"/>
    </row>
    <row r="137" spans="2:11" s="1" customFormat="1" ht="15" customHeight="1">
      <c r="B137" s="315"/>
      <c r="C137" s="272" t="s">
        <v>1249</v>
      </c>
      <c r="D137" s="272"/>
      <c r="E137" s="272"/>
      <c r="F137" s="293" t="s">
        <v>1227</v>
      </c>
      <c r="G137" s="272"/>
      <c r="H137" s="272" t="s">
        <v>1274</v>
      </c>
      <c r="I137" s="272" t="s">
        <v>1223</v>
      </c>
      <c r="J137" s="272">
        <v>255</v>
      </c>
      <c r="K137" s="318"/>
    </row>
    <row r="138" spans="2:11" s="1" customFormat="1" ht="15" customHeight="1">
      <c r="B138" s="315"/>
      <c r="C138" s="272" t="s">
        <v>1251</v>
      </c>
      <c r="D138" s="272"/>
      <c r="E138" s="272"/>
      <c r="F138" s="293" t="s">
        <v>1221</v>
      </c>
      <c r="G138" s="272"/>
      <c r="H138" s="272" t="s">
        <v>1275</v>
      </c>
      <c r="I138" s="272" t="s">
        <v>1253</v>
      </c>
      <c r="J138" s="272"/>
      <c r="K138" s="318"/>
    </row>
    <row r="139" spans="2:11" s="1" customFormat="1" ht="15" customHeight="1">
      <c r="B139" s="315"/>
      <c r="C139" s="272" t="s">
        <v>1254</v>
      </c>
      <c r="D139" s="272"/>
      <c r="E139" s="272"/>
      <c r="F139" s="293" t="s">
        <v>1221</v>
      </c>
      <c r="G139" s="272"/>
      <c r="H139" s="272" t="s">
        <v>1276</v>
      </c>
      <c r="I139" s="272" t="s">
        <v>1256</v>
      </c>
      <c r="J139" s="272"/>
      <c r="K139" s="318"/>
    </row>
    <row r="140" spans="2:11" s="1" customFormat="1" ht="15" customHeight="1">
      <c r="B140" s="315"/>
      <c r="C140" s="272" t="s">
        <v>1257</v>
      </c>
      <c r="D140" s="272"/>
      <c r="E140" s="272"/>
      <c r="F140" s="293" t="s">
        <v>1221</v>
      </c>
      <c r="G140" s="272"/>
      <c r="H140" s="272" t="s">
        <v>1257</v>
      </c>
      <c r="I140" s="272" t="s">
        <v>1256</v>
      </c>
      <c r="J140" s="272"/>
      <c r="K140" s="318"/>
    </row>
    <row r="141" spans="2:11" s="1" customFormat="1" ht="15" customHeight="1">
      <c r="B141" s="315"/>
      <c r="C141" s="272" t="s">
        <v>39</v>
      </c>
      <c r="D141" s="272"/>
      <c r="E141" s="272"/>
      <c r="F141" s="293" t="s">
        <v>1221</v>
      </c>
      <c r="G141" s="272"/>
      <c r="H141" s="272" t="s">
        <v>1277</v>
      </c>
      <c r="I141" s="272" t="s">
        <v>1256</v>
      </c>
      <c r="J141" s="272"/>
      <c r="K141" s="318"/>
    </row>
    <row r="142" spans="2:11" s="1" customFormat="1" ht="15" customHeight="1">
      <c r="B142" s="315"/>
      <c r="C142" s="272" t="s">
        <v>1278</v>
      </c>
      <c r="D142" s="272"/>
      <c r="E142" s="272"/>
      <c r="F142" s="293" t="s">
        <v>1221</v>
      </c>
      <c r="G142" s="272"/>
      <c r="H142" s="272" t="s">
        <v>1279</v>
      </c>
      <c r="I142" s="272" t="s">
        <v>1256</v>
      </c>
      <c r="J142" s="272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405" t="s">
        <v>1280</v>
      </c>
      <c r="D147" s="405"/>
      <c r="E147" s="405"/>
      <c r="F147" s="405"/>
      <c r="G147" s="405"/>
      <c r="H147" s="405"/>
      <c r="I147" s="405"/>
      <c r="J147" s="405"/>
      <c r="K147" s="284"/>
    </row>
    <row r="148" spans="2:11" s="1" customFormat="1" ht="17.25" customHeight="1">
      <c r="B148" s="283"/>
      <c r="C148" s="285" t="s">
        <v>1215</v>
      </c>
      <c r="D148" s="285"/>
      <c r="E148" s="285"/>
      <c r="F148" s="285" t="s">
        <v>1216</v>
      </c>
      <c r="G148" s="286"/>
      <c r="H148" s="285" t="s">
        <v>55</v>
      </c>
      <c r="I148" s="285" t="s">
        <v>58</v>
      </c>
      <c r="J148" s="285" t="s">
        <v>1217</v>
      </c>
      <c r="K148" s="284"/>
    </row>
    <row r="149" spans="2:11" s="1" customFormat="1" ht="17.25" customHeight="1">
      <c r="B149" s="283"/>
      <c r="C149" s="287" t="s">
        <v>1218</v>
      </c>
      <c r="D149" s="287"/>
      <c r="E149" s="287"/>
      <c r="F149" s="288" t="s">
        <v>1219</v>
      </c>
      <c r="G149" s="289"/>
      <c r="H149" s="287"/>
      <c r="I149" s="287"/>
      <c r="J149" s="287" t="s">
        <v>1220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1224</v>
      </c>
      <c r="D151" s="272"/>
      <c r="E151" s="272"/>
      <c r="F151" s="323" t="s">
        <v>1221</v>
      </c>
      <c r="G151" s="272"/>
      <c r="H151" s="322" t="s">
        <v>1261</v>
      </c>
      <c r="I151" s="322" t="s">
        <v>1223</v>
      </c>
      <c r="J151" s="322">
        <v>120</v>
      </c>
      <c r="K151" s="318"/>
    </row>
    <row r="152" spans="2:11" s="1" customFormat="1" ht="15" customHeight="1">
      <c r="B152" s="295"/>
      <c r="C152" s="322" t="s">
        <v>1270</v>
      </c>
      <c r="D152" s="272"/>
      <c r="E152" s="272"/>
      <c r="F152" s="323" t="s">
        <v>1221</v>
      </c>
      <c r="G152" s="272"/>
      <c r="H152" s="322" t="s">
        <v>1281</v>
      </c>
      <c r="I152" s="322" t="s">
        <v>1223</v>
      </c>
      <c r="J152" s="322" t="s">
        <v>1272</v>
      </c>
      <c r="K152" s="318"/>
    </row>
    <row r="153" spans="2:11" s="1" customFormat="1" ht="15" customHeight="1">
      <c r="B153" s="295"/>
      <c r="C153" s="322" t="s">
        <v>85</v>
      </c>
      <c r="D153" s="272"/>
      <c r="E153" s="272"/>
      <c r="F153" s="323" t="s">
        <v>1221</v>
      </c>
      <c r="G153" s="272"/>
      <c r="H153" s="322" t="s">
        <v>1282</v>
      </c>
      <c r="I153" s="322" t="s">
        <v>1223</v>
      </c>
      <c r="J153" s="322" t="s">
        <v>1272</v>
      </c>
      <c r="K153" s="318"/>
    </row>
    <row r="154" spans="2:11" s="1" customFormat="1" ht="15" customHeight="1">
      <c r="B154" s="295"/>
      <c r="C154" s="322" t="s">
        <v>1226</v>
      </c>
      <c r="D154" s="272"/>
      <c r="E154" s="272"/>
      <c r="F154" s="323" t="s">
        <v>1227</v>
      </c>
      <c r="G154" s="272"/>
      <c r="H154" s="322" t="s">
        <v>1261</v>
      </c>
      <c r="I154" s="322" t="s">
        <v>1223</v>
      </c>
      <c r="J154" s="322">
        <v>50</v>
      </c>
      <c r="K154" s="318"/>
    </row>
    <row r="155" spans="2:11" s="1" customFormat="1" ht="15" customHeight="1">
      <c r="B155" s="295"/>
      <c r="C155" s="322" t="s">
        <v>1229</v>
      </c>
      <c r="D155" s="272"/>
      <c r="E155" s="272"/>
      <c r="F155" s="323" t="s">
        <v>1221</v>
      </c>
      <c r="G155" s="272"/>
      <c r="H155" s="322" t="s">
        <v>1261</v>
      </c>
      <c r="I155" s="322" t="s">
        <v>1231</v>
      </c>
      <c r="J155" s="322"/>
      <c r="K155" s="318"/>
    </row>
    <row r="156" spans="2:11" s="1" customFormat="1" ht="15" customHeight="1">
      <c r="B156" s="295"/>
      <c r="C156" s="322" t="s">
        <v>1240</v>
      </c>
      <c r="D156" s="272"/>
      <c r="E156" s="272"/>
      <c r="F156" s="323" t="s">
        <v>1227</v>
      </c>
      <c r="G156" s="272"/>
      <c r="H156" s="322" t="s">
        <v>1261</v>
      </c>
      <c r="I156" s="322" t="s">
        <v>1223</v>
      </c>
      <c r="J156" s="322">
        <v>50</v>
      </c>
      <c r="K156" s="318"/>
    </row>
    <row r="157" spans="2:11" s="1" customFormat="1" ht="15" customHeight="1">
      <c r="B157" s="295"/>
      <c r="C157" s="322" t="s">
        <v>1248</v>
      </c>
      <c r="D157" s="272"/>
      <c r="E157" s="272"/>
      <c r="F157" s="323" t="s">
        <v>1227</v>
      </c>
      <c r="G157" s="272"/>
      <c r="H157" s="322" t="s">
        <v>1261</v>
      </c>
      <c r="I157" s="322" t="s">
        <v>1223</v>
      </c>
      <c r="J157" s="322">
        <v>50</v>
      </c>
      <c r="K157" s="318"/>
    </row>
    <row r="158" spans="2:11" s="1" customFormat="1" ht="15" customHeight="1">
      <c r="B158" s="295"/>
      <c r="C158" s="322" t="s">
        <v>1246</v>
      </c>
      <c r="D158" s="272"/>
      <c r="E158" s="272"/>
      <c r="F158" s="323" t="s">
        <v>1227</v>
      </c>
      <c r="G158" s="272"/>
      <c r="H158" s="322" t="s">
        <v>1261</v>
      </c>
      <c r="I158" s="322" t="s">
        <v>1223</v>
      </c>
      <c r="J158" s="322">
        <v>50</v>
      </c>
      <c r="K158" s="318"/>
    </row>
    <row r="159" spans="2:11" s="1" customFormat="1" ht="15" customHeight="1">
      <c r="B159" s="295"/>
      <c r="C159" s="322" t="s">
        <v>98</v>
      </c>
      <c r="D159" s="272"/>
      <c r="E159" s="272"/>
      <c r="F159" s="323" t="s">
        <v>1221</v>
      </c>
      <c r="G159" s="272"/>
      <c r="H159" s="322" t="s">
        <v>1283</v>
      </c>
      <c r="I159" s="322" t="s">
        <v>1223</v>
      </c>
      <c r="J159" s="322" t="s">
        <v>1284</v>
      </c>
      <c r="K159" s="318"/>
    </row>
    <row r="160" spans="2:11" s="1" customFormat="1" ht="15" customHeight="1">
      <c r="B160" s="295"/>
      <c r="C160" s="322" t="s">
        <v>1285</v>
      </c>
      <c r="D160" s="272"/>
      <c r="E160" s="272"/>
      <c r="F160" s="323" t="s">
        <v>1221</v>
      </c>
      <c r="G160" s="272"/>
      <c r="H160" s="322" t="s">
        <v>1286</v>
      </c>
      <c r="I160" s="322" t="s">
        <v>1256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403" t="s">
        <v>1287</v>
      </c>
      <c r="D165" s="403"/>
      <c r="E165" s="403"/>
      <c r="F165" s="403"/>
      <c r="G165" s="403"/>
      <c r="H165" s="403"/>
      <c r="I165" s="403"/>
      <c r="J165" s="403"/>
      <c r="K165" s="265"/>
    </row>
    <row r="166" spans="2:11" s="1" customFormat="1" ht="17.25" customHeight="1">
      <c r="B166" s="264"/>
      <c r="C166" s="285" t="s">
        <v>1215</v>
      </c>
      <c r="D166" s="285"/>
      <c r="E166" s="285"/>
      <c r="F166" s="285" t="s">
        <v>1216</v>
      </c>
      <c r="G166" s="327"/>
      <c r="H166" s="328" t="s">
        <v>55</v>
      </c>
      <c r="I166" s="328" t="s">
        <v>58</v>
      </c>
      <c r="J166" s="285" t="s">
        <v>1217</v>
      </c>
      <c r="K166" s="265"/>
    </row>
    <row r="167" spans="2:11" s="1" customFormat="1" ht="17.25" customHeight="1">
      <c r="B167" s="266"/>
      <c r="C167" s="287" t="s">
        <v>1218</v>
      </c>
      <c r="D167" s="287"/>
      <c r="E167" s="287"/>
      <c r="F167" s="288" t="s">
        <v>1219</v>
      </c>
      <c r="G167" s="329"/>
      <c r="H167" s="330"/>
      <c r="I167" s="330"/>
      <c r="J167" s="287" t="s">
        <v>1220</v>
      </c>
      <c r="K167" s="267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2" t="s">
        <v>1224</v>
      </c>
      <c r="D169" s="272"/>
      <c r="E169" s="272"/>
      <c r="F169" s="293" t="s">
        <v>1221</v>
      </c>
      <c r="G169" s="272"/>
      <c r="H169" s="272" t="s">
        <v>1261</v>
      </c>
      <c r="I169" s="272" t="s">
        <v>1223</v>
      </c>
      <c r="J169" s="272">
        <v>120</v>
      </c>
      <c r="K169" s="318"/>
    </row>
    <row r="170" spans="2:11" s="1" customFormat="1" ht="15" customHeight="1">
      <c r="B170" s="295"/>
      <c r="C170" s="272" t="s">
        <v>1270</v>
      </c>
      <c r="D170" s="272"/>
      <c r="E170" s="272"/>
      <c r="F170" s="293" t="s">
        <v>1221</v>
      </c>
      <c r="G170" s="272"/>
      <c r="H170" s="272" t="s">
        <v>1271</v>
      </c>
      <c r="I170" s="272" t="s">
        <v>1223</v>
      </c>
      <c r="J170" s="272" t="s">
        <v>1272</v>
      </c>
      <c r="K170" s="318"/>
    </row>
    <row r="171" spans="2:11" s="1" customFormat="1" ht="15" customHeight="1">
      <c r="B171" s="295"/>
      <c r="C171" s="272" t="s">
        <v>85</v>
      </c>
      <c r="D171" s="272"/>
      <c r="E171" s="272"/>
      <c r="F171" s="293" t="s">
        <v>1221</v>
      </c>
      <c r="G171" s="272"/>
      <c r="H171" s="272" t="s">
        <v>1288</v>
      </c>
      <c r="I171" s="272" t="s">
        <v>1223</v>
      </c>
      <c r="J171" s="272" t="s">
        <v>1272</v>
      </c>
      <c r="K171" s="318"/>
    </row>
    <row r="172" spans="2:11" s="1" customFormat="1" ht="15" customHeight="1">
      <c r="B172" s="295"/>
      <c r="C172" s="272" t="s">
        <v>1226</v>
      </c>
      <c r="D172" s="272"/>
      <c r="E172" s="272"/>
      <c r="F172" s="293" t="s">
        <v>1227</v>
      </c>
      <c r="G172" s="272"/>
      <c r="H172" s="272" t="s">
        <v>1288</v>
      </c>
      <c r="I172" s="272" t="s">
        <v>1223</v>
      </c>
      <c r="J172" s="272">
        <v>50</v>
      </c>
      <c r="K172" s="318"/>
    </row>
    <row r="173" spans="2:11" s="1" customFormat="1" ht="15" customHeight="1">
      <c r="B173" s="295"/>
      <c r="C173" s="272" t="s">
        <v>1229</v>
      </c>
      <c r="D173" s="272"/>
      <c r="E173" s="272"/>
      <c r="F173" s="293" t="s">
        <v>1221</v>
      </c>
      <c r="G173" s="272"/>
      <c r="H173" s="272" t="s">
        <v>1288</v>
      </c>
      <c r="I173" s="272" t="s">
        <v>1231</v>
      </c>
      <c r="J173" s="272"/>
      <c r="K173" s="318"/>
    </row>
    <row r="174" spans="2:11" s="1" customFormat="1" ht="15" customHeight="1">
      <c r="B174" s="295"/>
      <c r="C174" s="272" t="s">
        <v>1240</v>
      </c>
      <c r="D174" s="272"/>
      <c r="E174" s="272"/>
      <c r="F174" s="293" t="s">
        <v>1227</v>
      </c>
      <c r="G174" s="272"/>
      <c r="H174" s="272" t="s">
        <v>1288</v>
      </c>
      <c r="I174" s="272" t="s">
        <v>1223</v>
      </c>
      <c r="J174" s="272">
        <v>50</v>
      </c>
      <c r="K174" s="318"/>
    </row>
    <row r="175" spans="2:11" s="1" customFormat="1" ht="15" customHeight="1">
      <c r="B175" s="295"/>
      <c r="C175" s="272" t="s">
        <v>1248</v>
      </c>
      <c r="D175" s="272"/>
      <c r="E175" s="272"/>
      <c r="F175" s="293" t="s">
        <v>1227</v>
      </c>
      <c r="G175" s="272"/>
      <c r="H175" s="272" t="s">
        <v>1288</v>
      </c>
      <c r="I175" s="272" t="s">
        <v>1223</v>
      </c>
      <c r="J175" s="272">
        <v>50</v>
      </c>
      <c r="K175" s="318"/>
    </row>
    <row r="176" spans="2:11" s="1" customFormat="1" ht="15" customHeight="1">
      <c r="B176" s="295"/>
      <c r="C176" s="272" t="s">
        <v>1246</v>
      </c>
      <c r="D176" s="272"/>
      <c r="E176" s="272"/>
      <c r="F176" s="293" t="s">
        <v>1227</v>
      </c>
      <c r="G176" s="272"/>
      <c r="H176" s="272" t="s">
        <v>1288</v>
      </c>
      <c r="I176" s="272" t="s">
        <v>1223</v>
      </c>
      <c r="J176" s="272">
        <v>50</v>
      </c>
      <c r="K176" s="318"/>
    </row>
    <row r="177" spans="2:11" s="1" customFormat="1" ht="15" customHeight="1">
      <c r="B177" s="295"/>
      <c r="C177" s="272" t="s">
        <v>122</v>
      </c>
      <c r="D177" s="272"/>
      <c r="E177" s="272"/>
      <c r="F177" s="293" t="s">
        <v>1221</v>
      </c>
      <c r="G177" s="272"/>
      <c r="H177" s="272" t="s">
        <v>1289</v>
      </c>
      <c r="I177" s="272" t="s">
        <v>1290</v>
      </c>
      <c r="J177" s="272"/>
      <c r="K177" s="318"/>
    </row>
    <row r="178" spans="2:11" s="1" customFormat="1" ht="15" customHeight="1">
      <c r="B178" s="295"/>
      <c r="C178" s="272" t="s">
        <v>58</v>
      </c>
      <c r="D178" s="272"/>
      <c r="E178" s="272"/>
      <c r="F178" s="293" t="s">
        <v>1221</v>
      </c>
      <c r="G178" s="272"/>
      <c r="H178" s="272" t="s">
        <v>1291</v>
      </c>
      <c r="I178" s="272" t="s">
        <v>1292</v>
      </c>
      <c r="J178" s="272">
        <v>1</v>
      </c>
      <c r="K178" s="318"/>
    </row>
    <row r="179" spans="2:11" s="1" customFormat="1" ht="15" customHeight="1">
      <c r="B179" s="295"/>
      <c r="C179" s="272" t="s">
        <v>54</v>
      </c>
      <c r="D179" s="272"/>
      <c r="E179" s="272"/>
      <c r="F179" s="293" t="s">
        <v>1221</v>
      </c>
      <c r="G179" s="272"/>
      <c r="H179" s="272" t="s">
        <v>1293</v>
      </c>
      <c r="I179" s="272" t="s">
        <v>1223</v>
      </c>
      <c r="J179" s="272">
        <v>20</v>
      </c>
      <c r="K179" s="318"/>
    </row>
    <row r="180" spans="2:11" s="1" customFormat="1" ht="15" customHeight="1">
      <c r="B180" s="295"/>
      <c r="C180" s="272" t="s">
        <v>55</v>
      </c>
      <c r="D180" s="272"/>
      <c r="E180" s="272"/>
      <c r="F180" s="293" t="s">
        <v>1221</v>
      </c>
      <c r="G180" s="272"/>
      <c r="H180" s="272" t="s">
        <v>1294</v>
      </c>
      <c r="I180" s="272" t="s">
        <v>1223</v>
      </c>
      <c r="J180" s="272">
        <v>255</v>
      </c>
      <c r="K180" s="318"/>
    </row>
    <row r="181" spans="2:11" s="1" customFormat="1" ht="15" customHeight="1">
      <c r="B181" s="295"/>
      <c r="C181" s="272" t="s">
        <v>123</v>
      </c>
      <c r="D181" s="272"/>
      <c r="E181" s="272"/>
      <c r="F181" s="293" t="s">
        <v>1221</v>
      </c>
      <c r="G181" s="272"/>
      <c r="H181" s="272" t="s">
        <v>1185</v>
      </c>
      <c r="I181" s="272" t="s">
        <v>1223</v>
      </c>
      <c r="J181" s="272">
        <v>10</v>
      </c>
      <c r="K181" s="318"/>
    </row>
    <row r="182" spans="2:11" s="1" customFormat="1" ht="15" customHeight="1">
      <c r="B182" s="295"/>
      <c r="C182" s="272" t="s">
        <v>124</v>
      </c>
      <c r="D182" s="272"/>
      <c r="E182" s="272"/>
      <c r="F182" s="293" t="s">
        <v>1221</v>
      </c>
      <c r="G182" s="272"/>
      <c r="H182" s="272" t="s">
        <v>1295</v>
      </c>
      <c r="I182" s="272" t="s">
        <v>1256</v>
      </c>
      <c r="J182" s="272"/>
      <c r="K182" s="318"/>
    </row>
    <row r="183" spans="2:11" s="1" customFormat="1" ht="15" customHeight="1">
      <c r="B183" s="295"/>
      <c r="C183" s="272" t="s">
        <v>1296</v>
      </c>
      <c r="D183" s="272"/>
      <c r="E183" s="272"/>
      <c r="F183" s="293" t="s">
        <v>1221</v>
      </c>
      <c r="G183" s="272"/>
      <c r="H183" s="272" t="s">
        <v>1297</v>
      </c>
      <c r="I183" s="272" t="s">
        <v>1256</v>
      </c>
      <c r="J183" s="272"/>
      <c r="K183" s="318"/>
    </row>
    <row r="184" spans="2:11" s="1" customFormat="1" ht="15" customHeight="1">
      <c r="B184" s="295"/>
      <c r="C184" s="272" t="s">
        <v>1285</v>
      </c>
      <c r="D184" s="272"/>
      <c r="E184" s="272"/>
      <c r="F184" s="293" t="s">
        <v>1221</v>
      </c>
      <c r="G184" s="272"/>
      <c r="H184" s="272" t="s">
        <v>1298</v>
      </c>
      <c r="I184" s="272" t="s">
        <v>1256</v>
      </c>
      <c r="J184" s="272"/>
      <c r="K184" s="318"/>
    </row>
    <row r="185" spans="2:11" s="1" customFormat="1" ht="15" customHeight="1">
      <c r="B185" s="295"/>
      <c r="C185" s="272" t="s">
        <v>126</v>
      </c>
      <c r="D185" s="272"/>
      <c r="E185" s="272"/>
      <c r="F185" s="293" t="s">
        <v>1227</v>
      </c>
      <c r="G185" s="272"/>
      <c r="H185" s="272" t="s">
        <v>1299</v>
      </c>
      <c r="I185" s="272" t="s">
        <v>1223</v>
      </c>
      <c r="J185" s="272">
        <v>50</v>
      </c>
      <c r="K185" s="318"/>
    </row>
    <row r="186" spans="2:11" s="1" customFormat="1" ht="15" customHeight="1">
      <c r="B186" s="295"/>
      <c r="C186" s="272" t="s">
        <v>1300</v>
      </c>
      <c r="D186" s="272"/>
      <c r="E186" s="272"/>
      <c r="F186" s="293" t="s">
        <v>1227</v>
      </c>
      <c r="G186" s="272"/>
      <c r="H186" s="272" t="s">
        <v>1301</v>
      </c>
      <c r="I186" s="272" t="s">
        <v>1302</v>
      </c>
      <c r="J186" s="272"/>
      <c r="K186" s="318"/>
    </row>
    <row r="187" spans="2:11" s="1" customFormat="1" ht="15" customHeight="1">
      <c r="B187" s="295"/>
      <c r="C187" s="272" t="s">
        <v>1303</v>
      </c>
      <c r="D187" s="272"/>
      <c r="E187" s="272"/>
      <c r="F187" s="293" t="s">
        <v>1227</v>
      </c>
      <c r="G187" s="272"/>
      <c r="H187" s="272" t="s">
        <v>1304</v>
      </c>
      <c r="I187" s="272" t="s">
        <v>1302</v>
      </c>
      <c r="J187" s="272"/>
      <c r="K187" s="318"/>
    </row>
    <row r="188" spans="2:11" s="1" customFormat="1" ht="15" customHeight="1">
      <c r="B188" s="295"/>
      <c r="C188" s="272" t="s">
        <v>1305</v>
      </c>
      <c r="D188" s="272"/>
      <c r="E188" s="272"/>
      <c r="F188" s="293" t="s">
        <v>1227</v>
      </c>
      <c r="G188" s="272"/>
      <c r="H188" s="272" t="s">
        <v>1306</v>
      </c>
      <c r="I188" s="272" t="s">
        <v>1302</v>
      </c>
      <c r="J188" s="272"/>
      <c r="K188" s="318"/>
    </row>
    <row r="189" spans="2:11" s="1" customFormat="1" ht="15" customHeight="1">
      <c r="B189" s="295"/>
      <c r="C189" s="331" t="s">
        <v>1307</v>
      </c>
      <c r="D189" s="272"/>
      <c r="E189" s="272"/>
      <c r="F189" s="293" t="s">
        <v>1227</v>
      </c>
      <c r="G189" s="272"/>
      <c r="H189" s="272" t="s">
        <v>1308</v>
      </c>
      <c r="I189" s="272" t="s">
        <v>1309</v>
      </c>
      <c r="J189" s="332" t="s">
        <v>1310</v>
      </c>
      <c r="K189" s="318"/>
    </row>
    <row r="190" spans="2:11" s="18" customFormat="1" ht="15" customHeight="1">
      <c r="B190" s="333"/>
      <c r="C190" s="334" t="s">
        <v>1311</v>
      </c>
      <c r="D190" s="335"/>
      <c r="E190" s="335"/>
      <c r="F190" s="336" t="s">
        <v>1227</v>
      </c>
      <c r="G190" s="335"/>
      <c r="H190" s="335" t="s">
        <v>1312</v>
      </c>
      <c r="I190" s="335" t="s">
        <v>1309</v>
      </c>
      <c r="J190" s="337" t="s">
        <v>1310</v>
      </c>
      <c r="K190" s="338"/>
    </row>
    <row r="191" spans="2:11" s="1" customFormat="1" ht="15" customHeight="1">
      <c r="B191" s="295"/>
      <c r="C191" s="331" t="s">
        <v>43</v>
      </c>
      <c r="D191" s="272"/>
      <c r="E191" s="272"/>
      <c r="F191" s="293" t="s">
        <v>1221</v>
      </c>
      <c r="G191" s="272"/>
      <c r="H191" s="269" t="s">
        <v>1313</v>
      </c>
      <c r="I191" s="272" t="s">
        <v>1314</v>
      </c>
      <c r="J191" s="272"/>
      <c r="K191" s="318"/>
    </row>
    <row r="192" spans="2:11" s="1" customFormat="1" ht="15" customHeight="1">
      <c r="B192" s="295"/>
      <c r="C192" s="331" t="s">
        <v>1315</v>
      </c>
      <c r="D192" s="272"/>
      <c r="E192" s="272"/>
      <c r="F192" s="293" t="s">
        <v>1221</v>
      </c>
      <c r="G192" s="272"/>
      <c r="H192" s="272" t="s">
        <v>1316</v>
      </c>
      <c r="I192" s="272" t="s">
        <v>1256</v>
      </c>
      <c r="J192" s="272"/>
      <c r="K192" s="318"/>
    </row>
    <row r="193" spans="2:11" s="1" customFormat="1" ht="15" customHeight="1">
      <c r="B193" s="295"/>
      <c r="C193" s="331" t="s">
        <v>1317</v>
      </c>
      <c r="D193" s="272"/>
      <c r="E193" s="272"/>
      <c r="F193" s="293" t="s">
        <v>1221</v>
      </c>
      <c r="G193" s="272"/>
      <c r="H193" s="272" t="s">
        <v>1318</v>
      </c>
      <c r="I193" s="272" t="s">
        <v>1256</v>
      </c>
      <c r="J193" s="272"/>
      <c r="K193" s="318"/>
    </row>
    <row r="194" spans="2:11" s="1" customFormat="1" ht="15" customHeight="1">
      <c r="B194" s="295"/>
      <c r="C194" s="331" t="s">
        <v>1319</v>
      </c>
      <c r="D194" s="272"/>
      <c r="E194" s="272"/>
      <c r="F194" s="293" t="s">
        <v>1227</v>
      </c>
      <c r="G194" s="272"/>
      <c r="H194" s="272" t="s">
        <v>1320</v>
      </c>
      <c r="I194" s="272" t="s">
        <v>1256</v>
      </c>
      <c r="J194" s="272"/>
      <c r="K194" s="318"/>
    </row>
    <row r="195" spans="2:11" s="1" customFormat="1" ht="15" customHeight="1">
      <c r="B195" s="324"/>
      <c r="C195" s="339"/>
      <c r="D195" s="304"/>
      <c r="E195" s="304"/>
      <c r="F195" s="304"/>
      <c r="G195" s="304"/>
      <c r="H195" s="304"/>
      <c r="I195" s="304"/>
      <c r="J195" s="304"/>
      <c r="K195" s="325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306"/>
      <c r="C197" s="316"/>
      <c r="D197" s="316"/>
      <c r="E197" s="316"/>
      <c r="F197" s="326"/>
      <c r="G197" s="316"/>
      <c r="H197" s="316"/>
      <c r="I197" s="316"/>
      <c r="J197" s="316"/>
      <c r="K197" s="306"/>
    </row>
    <row r="198" spans="2:11" s="1" customFormat="1" ht="18.75" customHeight="1"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</row>
    <row r="199" spans="2:11" s="1" customFormat="1" ht="13.5">
      <c r="B199" s="261"/>
      <c r="C199" s="262"/>
      <c r="D199" s="262"/>
      <c r="E199" s="262"/>
      <c r="F199" s="262"/>
      <c r="G199" s="262"/>
      <c r="H199" s="262"/>
      <c r="I199" s="262"/>
      <c r="J199" s="262"/>
      <c r="K199" s="263"/>
    </row>
    <row r="200" spans="2:11" s="1" customFormat="1" ht="21">
      <c r="B200" s="264"/>
      <c r="C200" s="403" t="s">
        <v>1321</v>
      </c>
      <c r="D200" s="403"/>
      <c r="E200" s="403"/>
      <c r="F200" s="403"/>
      <c r="G200" s="403"/>
      <c r="H200" s="403"/>
      <c r="I200" s="403"/>
      <c r="J200" s="403"/>
      <c r="K200" s="265"/>
    </row>
    <row r="201" spans="2:11" s="1" customFormat="1" ht="25.5" customHeight="1">
      <c r="B201" s="264"/>
      <c r="C201" s="340" t="s">
        <v>1322</v>
      </c>
      <c r="D201" s="340"/>
      <c r="E201" s="340"/>
      <c r="F201" s="340" t="s">
        <v>1323</v>
      </c>
      <c r="G201" s="341"/>
      <c r="H201" s="406" t="s">
        <v>1324</v>
      </c>
      <c r="I201" s="406"/>
      <c r="J201" s="406"/>
      <c r="K201" s="265"/>
    </row>
    <row r="202" spans="2:11" s="1" customFormat="1" ht="5.25" customHeight="1">
      <c r="B202" s="295"/>
      <c r="C202" s="290"/>
      <c r="D202" s="290"/>
      <c r="E202" s="290"/>
      <c r="F202" s="290"/>
      <c r="G202" s="316"/>
      <c r="H202" s="290"/>
      <c r="I202" s="290"/>
      <c r="J202" s="290"/>
      <c r="K202" s="318"/>
    </row>
    <row r="203" spans="2:11" s="1" customFormat="1" ht="15" customHeight="1">
      <c r="B203" s="295"/>
      <c r="C203" s="272" t="s">
        <v>1314</v>
      </c>
      <c r="D203" s="272"/>
      <c r="E203" s="272"/>
      <c r="F203" s="293" t="s">
        <v>44</v>
      </c>
      <c r="G203" s="272"/>
      <c r="H203" s="407" t="s">
        <v>1325</v>
      </c>
      <c r="I203" s="407"/>
      <c r="J203" s="407"/>
      <c r="K203" s="318"/>
    </row>
    <row r="204" spans="2:11" s="1" customFormat="1" ht="15" customHeight="1">
      <c r="B204" s="295"/>
      <c r="C204" s="272"/>
      <c r="D204" s="272"/>
      <c r="E204" s="272"/>
      <c r="F204" s="293" t="s">
        <v>45</v>
      </c>
      <c r="G204" s="272"/>
      <c r="H204" s="407" t="s">
        <v>1326</v>
      </c>
      <c r="I204" s="407"/>
      <c r="J204" s="407"/>
      <c r="K204" s="318"/>
    </row>
    <row r="205" spans="2:11" s="1" customFormat="1" ht="15" customHeight="1">
      <c r="B205" s="295"/>
      <c r="C205" s="272"/>
      <c r="D205" s="272"/>
      <c r="E205" s="272"/>
      <c r="F205" s="293" t="s">
        <v>48</v>
      </c>
      <c r="G205" s="272"/>
      <c r="H205" s="407" t="s">
        <v>1327</v>
      </c>
      <c r="I205" s="407"/>
      <c r="J205" s="407"/>
      <c r="K205" s="318"/>
    </row>
    <row r="206" spans="2:11" s="1" customFormat="1" ht="15" customHeight="1">
      <c r="B206" s="295"/>
      <c r="C206" s="272"/>
      <c r="D206" s="272"/>
      <c r="E206" s="272"/>
      <c r="F206" s="293" t="s">
        <v>46</v>
      </c>
      <c r="G206" s="272"/>
      <c r="H206" s="407" t="s">
        <v>1328</v>
      </c>
      <c r="I206" s="407"/>
      <c r="J206" s="407"/>
      <c r="K206" s="318"/>
    </row>
    <row r="207" spans="2:11" s="1" customFormat="1" ht="15" customHeight="1">
      <c r="B207" s="295"/>
      <c r="C207" s="272"/>
      <c r="D207" s="272"/>
      <c r="E207" s="272"/>
      <c r="F207" s="293" t="s">
        <v>47</v>
      </c>
      <c r="G207" s="272"/>
      <c r="H207" s="407" t="s">
        <v>1329</v>
      </c>
      <c r="I207" s="407"/>
      <c r="J207" s="407"/>
      <c r="K207" s="318"/>
    </row>
    <row r="208" spans="2:11" s="1" customFormat="1" ht="15" customHeight="1">
      <c r="B208" s="295"/>
      <c r="C208" s="272"/>
      <c r="D208" s="272"/>
      <c r="E208" s="272"/>
      <c r="F208" s="293"/>
      <c r="G208" s="272"/>
      <c r="H208" s="272"/>
      <c r="I208" s="272"/>
      <c r="J208" s="272"/>
      <c r="K208" s="318"/>
    </row>
    <row r="209" spans="2:11" s="1" customFormat="1" ht="15" customHeight="1">
      <c r="B209" s="295"/>
      <c r="C209" s="272" t="s">
        <v>1268</v>
      </c>
      <c r="D209" s="272"/>
      <c r="E209" s="272"/>
      <c r="F209" s="293" t="s">
        <v>79</v>
      </c>
      <c r="G209" s="272"/>
      <c r="H209" s="407" t="s">
        <v>1330</v>
      </c>
      <c r="I209" s="407"/>
      <c r="J209" s="407"/>
      <c r="K209" s="318"/>
    </row>
    <row r="210" spans="2:11" s="1" customFormat="1" ht="15" customHeight="1">
      <c r="B210" s="295"/>
      <c r="C210" s="272"/>
      <c r="D210" s="272"/>
      <c r="E210" s="272"/>
      <c r="F210" s="293" t="s">
        <v>1166</v>
      </c>
      <c r="G210" s="272"/>
      <c r="H210" s="407" t="s">
        <v>1167</v>
      </c>
      <c r="I210" s="407"/>
      <c r="J210" s="407"/>
      <c r="K210" s="318"/>
    </row>
    <row r="211" spans="2:11" s="1" customFormat="1" ht="15" customHeight="1">
      <c r="B211" s="295"/>
      <c r="C211" s="272"/>
      <c r="D211" s="272"/>
      <c r="E211" s="272"/>
      <c r="F211" s="293" t="s">
        <v>1164</v>
      </c>
      <c r="G211" s="272"/>
      <c r="H211" s="407" t="s">
        <v>1331</v>
      </c>
      <c r="I211" s="407"/>
      <c r="J211" s="407"/>
      <c r="K211" s="318"/>
    </row>
    <row r="212" spans="2:11" s="1" customFormat="1" ht="15" customHeight="1">
      <c r="B212" s="342"/>
      <c r="C212" s="272"/>
      <c r="D212" s="272"/>
      <c r="E212" s="272"/>
      <c r="F212" s="293" t="s">
        <v>1168</v>
      </c>
      <c r="G212" s="331"/>
      <c r="H212" s="408" t="s">
        <v>1169</v>
      </c>
      <c r="I212" s="408"/>
      <c r="J212" s="408"/>
      <c r="K212" s="343"/>
    </row>
    <row r="213" spans="2:11" s="1" customFormat="1" ht="15" customHeight="1">
      <c r="B213" s="342"/>
      <c r="C213" s="272"/>
      <c r="D213" s="272"/>
      <c r="E213" s="272"/>
      <c r="F213" s="293" t="s">
        <v>1104</v>
      </c>
      <c r="G213" s="331"/>
      <c r="H213" s="408" t="s">
        <v>1332</v>
      </c>
      <c r="I213" s="408"/>
      <c r="J213" s="408"/>
      <c r="K213" s="343"/>
    </row>
    <row r="214" spans="2:11" s="1" customFormat="1" ht="15" customHeight="1">
      <c r="B214" s="342"/>
      <c r="C214" s="272"/>
      <c r="D214" s="272"/>
      <c r="E214" s="272"/>
      <c r="F214" s="293"/>
      <c r="G214" s="331"/>
      <c r="H214" s="322"/>
      <c r="I214" s="322"/>
      <c r="J214" s="322"/>
      <c r="K214" s="343"/>
    </row>
    <row r="215" spans="2:11" s="1" customFormat="1" ht="15" customHeight="1">
      <c r="B215" s="342"/>
      <c r="C215" s="272" t="s">
        <v>1292</v>
      </c>
      <c r="D215" s="272"/>
      <c r="E215" s="272"/>
      <c r="F215" s="293">
        <v>1</v>
      </c>
      <c r="G215" s="331"/>
      <c r="H215" s="408" t="s">
        <v>1333</v>
      </c>
      <c r="I215" s="408"/>
      <c r="J215" s="408"/>
      <c r="K215" s="343"/>
    </row>
    <row r="216" spans="2:11" s="1" customFormat="1" ht="15" customHeight="1">
      <c r="B216" s="342"/>
      <c r="C216" s="272"/>
      <c r="D216" s="272"/>
      <c r="E216" s="272"/>
      <c r="F216" s="293">
        <v>2</v>
      </c>
      <c r="G216" s="331"/>
      <c r="H216" s="408" t="s">
        <v>1334</v>
      </c>
      <c r="I216" s="408"/>
      <c r="J216" s="408"/>
      <c r="K216" s="343"/>
    </row>
    <row r="217" spans="2:11" s="1" customFormat="1" ht="15" customHeight="1">
      <c r="B217" s="342"/>
      <c r="C217" s="272"/>
      <c r="D217" s="272"/>
      <c r="E217" s="272"/>
      <c r="F217" s="293">
        <v>3</v>
      </c>
      <c r="G217" s="331"/>
      <c r="H217" s="408" t="s">
        <v>1335</v>
      </c>
      <c r="I217" s="408"/>
      <c r="J217" s="408"/>
      <c r="K217" s="343"/>
    </row>
    <row r="218" spans="2:11" s="1" customFormat="1" ht="15" customHeight="1">
      <c r="B218" s="342"/>
      <c r="C218" s="272"/>
      <c r="D218" s="272"/>
      <c r="E218" s="272"/>
      <c r="F218" s="293">
        <v>4</v>
      </c>
      <c r="G218" s="331"/>
      <c r="H218" s="408" t="s">
        <v>1336</v>
      </c>
      <c r="I218" s="408"/>
      <c r="J218" s="408"/>
      <c r="K218" s="343"/>
    </row>
    <row r="219" spans="2:11" s="1" customFormat="1" ht="12.75" customHeight="1">
      <c r="B219" s="344"/>
      <c r="C219" s="345"/>
      <c r="D219" s="345"/>
      <c r="E219" s="345"/>
      <c r="F219" s="345"/>
      <c r="G219" s="345"/>
      <c r="H219" s="345"/>
      <c r="I219" s="345"/>
      <c r="J219" s="345"/>
      <c r="K219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vera</cp:lastModifiedBy>
  <dcterms:created xsi:type="dcterms:W3CDTF">2024-04-28T14:44:19Z</dcterms:created>
  <dcterms:modified xsi:type="dcterms:W3CDTF">2024-04-28T14:45:25Z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