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workbookProtection workbookAlgorithmName="SHA-512" workbookHashValue="ZDNEsAAeN4kk2QVL9ZJ1gZlB2IO5V5ITawGKplwxp2s10RUH57hc/syN0an5DCPIQNIIdAmb/npdJYXH8rS7Hg==" workbookSpinCount="100000" workbookSaltValue="EFkHWN1lvqYLlnAWhHwkGw==" lockStructure="1"/>
  <bookViews>
    <workbookView xWindow="65416" yWindow="65416" windowWidth="29040" windowHeight="15840" activeTab="5"/>
  </bookViews>
  <sheets>
    <sheet name="Rekapitulace stavby" sheetId="1" r:id="rId1"/>
    <sheet name="SO 010 - Všeobecné položky" sheetId="2" r:id="rId2"/>
    <sheet name="SO 103a - Chodník přes ul..." sheetId="3" r:id="rId3"/>
    <sheet name="SO 103b - Chodník přes ul..." sheetId="4" r:id="rId4"/>
    <sheet name="SO 103.1 - Chodník na uli..." sheetId="5" r:id="rId5"/>
    <sheet name="SO 401.1 - Veřejné osvětl..." sheetId="6" r:id="rId6"/>
    <sheet name="SO 401.2 - Osvětlení chod..." sheetId="7" r:id="rId7"/>
  </sheets>
  <definedNames>
    <definedName name="_xlnm._FilterDatabase" localSheetId="1" hidden="1">'SO 010 - Všeobecné položky'!$C$86:$L$156</definedName>
    <definedName name="_xlnm._FilterDatabase" localSheetId="4" hidden="1">'SO 103.1 - Chodník na uli...'!$C$86:$L$247</definedName>
    <definedName name="_xlnm._FilterDatabase" localSheetId="2" hidden="1">'SO 103a - Chodník přes ul...'!$C$92:$L$509</definedName>
    <definedName name="_xlnm._FilterDatabase" localSheetId="3" hidden="1">'SO 103b - Chodník přes ul...'!$C$88:$L$988</definedName>
    <definedName name="_xlnm._FilterDatabase" localSheetId="5" hidden="1">'SO 401.1 - Veřejné osvětl...'!$C$84:$L$330</definedName>
    <definedName name="_xlnm._FilterDatabase" localSheetId="6" hidden="1">'SO 401.2 - Osvětlení chod...'!$C$83:$L$272</definedName>
    <definedName name="_xlnm.Print_Area" localSheetId="0">'Rekapitulace stavby'!$D$4:$AO$36,'Rekapitulace stavby'!$C$42:$AQ$61</definedName>
    <definedName name="_xlnm.Print_Area" localSheetId="1">'SO 010 - Všeobecné položky'!$C$4:$K$41,'SO 010 - Všeobecné položky'!$C$74:$L$156</definedName>
    <definedName name="_xlnm.Print_Area" localSheetId="4">'SO 103.1 - Chodník na uli...'!$C$4:$K$41,'SO 103.1 - Chodník na uli...'!$C$74:$L$247</definedName>
    <definedName name="_xlnm.Print_Area" localSheetId="2">'SO 103a - Chodník přes ul...'!$C$4:$K$41,'SO 103a - Chodník přes ul...'!$C$80:$L$509</definedName>
    <definedName name="_xlnm.Print_Area" localSheetId="3">'SO 103b - Chodník přes ul...'!$C$4:$K$41,'SO 103b - Chodník přes ul...'!$C$76:$L$988</definedName>
    <definedName name="_xlnm.Print_Area" localSheetId="5">'SO 401.1 - Veřejné osvětl...'!$C$4:$K$41,'SO 401.1 - Veřejné osvětl...'!$C$72:$L$330</definedName>
    <definedName name="_xlnm.Print_Area" localSheetId="6">'SO 401.2 - Osvětlení chod...'!$C$4:$K$41,'SO 401.2 - Osvětlení chod...'!$C$71:$L$272</definedName>
    <definedName name="_xlnm.Print_Titles" localSheetId="0">'Rekapitulace stavby'!$52:$52</definedName>
    <definedName name="_xlnm.Print_Titles" localSheetId="1">'SO 010 - Všeobecné položky'!$86:$86</definedName>
    <definedName name="_xlnm.Print_Titles" localSheetId="2">'SO 103a - Chodník přes ul...'!$92:$92</definedName>
    <definedName name="_xlnm.Print_Titles" localSheetId="3">'SO 103b - Chodník přes ul...'!$88:$88</definedName>
    <definedName name="_xlnm.Print_Titles" localSheetId="4">'SO 103.1 - Chodník na uli...'!$86:$86</definedName>
    <definedName name="_xlnm.Print_Titles" localSheetId="5">'SO 401.1 - Veřejné osvětl...'!$84:$84</definedName>
    <definedName name="_xlnm.Print_Titles" localSheetId="6">'SO 401.2 - Osvětlení chod...'!$83:$83</definedName>
  </definedNames>
  <calcPr calcId="191029"/>
  <extLst/>
</workbook>
</file>

<file path=xl/sharedStrings.xml><?xml version="1.0" encoding="utf-8"?>
<sst xmlns="http://schemas.openxmlformats.org/spreadsheetml/2006/main" count="17758" uniqueCount="1592">
  <si>
    <t>Export Komplet</t>
  </si>
  <si>
    <t>VZ</t>
  </si>
  <si>
    <t>2.0</t>
  </si>
  <si>
    <t/>
  </si>
  <si>
    <t>False</t>
  </si>
  <si>
    <t>True</t>
  </si>
  <si>
    <t>{1507e4f5-119b-4100-9c78-0a6cde245952}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</si>
  <si>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</si>
  <si>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</si>
  <si>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</si>
  <si>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</si>
  <si>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</si>
  <si>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</si>
  <si>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</si>
  <si>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</si>
  <si>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</si>
  <si>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IMPORT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</si>
  <si>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</si>
  <si>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</si>
  <si>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MIDAKON - Rekonstrukce lávky 28. října v České Lípě - chodník Purkyňova</t>
  </si>
  <si>
    <t>KSO:</t>
  </si>
  <si>
    <t>CC-CZ:</t>
  </si>
  <si>
    <t>Místo:</t>
  </si>
  <si>
    <t xml:space="preserve"> </t>
  </si>
  <si>
    <t>Datum:</t>
  </si>
  <si>
    <t>21. 3. 2024</t>
  </si>
  <si>
    <t>Zadavatel:</t>
  </si>
  <si>
    <t>IČ:</t>
  </si>
  <si>
    <t>DIČ:</t>
  </si>
  <si>
    <t>Uchazeč:</t>
  </si>
  <si>
    <t>Vyplň údaj</t>
  </si>
  <si>
    <t>Projektant: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</si>
  <si>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</si>
  <si>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</si>
  <si>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</si>
  <si>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</si>
  <si>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</si>
  <si>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</si>
  <si>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</si>
  <si>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</si>
  <si>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</si>
  <si>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</si>
  <si>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</si>
  <si>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</si>
  <si>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</si>
  <si>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</si>
  <si>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</si>
  <si>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</si>
  <si>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</si>
  <si>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</si>
  <si>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</si>
  <si>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</si>
  <si>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</si>
  <si>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</si>
  <si>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</si>
  <si>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</si>
  <si>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</si>
  <si>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</si>
  <si>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</si>
  <si>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</si>
  <si>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</si>
  <si>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</si>
  <si>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</si>
  <si>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</si>
  <si>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</si>
  <si>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</si>
  <si>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</si>
  <si>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</si>
  <si>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</si>
  <si>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</si>
  <si>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</si>
  <si>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</si>
  <si>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</si>
  <si>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{00000000-0000-0000-0000-000000000000}</t>
  </si>
  <si>
    <t>/</t>
  </si>
  <si>
    <t>SO 010</t>
  </si>
  <si>
    <t>Všeobecné položky</t>
  </si>
  <si>
    <t>STA</t>
  </si>
  <si>
    <t>1</t>
  </si>
  <si>
    <t>{88375f89-2946-4579-928f-5c90db67a182}</t>
  </si>
  <si>
    <t>2</t>
  </si>
  <si>
    <t>SO 103a</t>
  </si>
  <si>
    <t>Chodník přes ulici Purkyňova</t>
  </si>
  <si>
    <t>{d86852bb-86dd-4357-b8ed-32757e5377fa}</t>
  </si>
  <si>
    <t>SO 103b</t>
  </si>
  <si>
    <t>Chodník přes ulici Purkyňova – SSZ přechodu pro chodce</t>
  </si>
  <si>
    <t>{e38263ce-9f19-4184-9686-b3e8344e7a58}</t>
  </si>
  <si>
    <t>SO 103.1</t>
  </si>
  <si>
    <t>Chodník na ulici Purkyňova- od počátku staničení k vjezdu do skateparku</t>
  </si>
  <si>
    <t>{242e55b6-3cb6-4492-9c24-f6bc63e35b7c}</t>
  </si>
  <si>
    <t>SO 401.1</t>
  </si>
  <si>
    <t>Veřejné osvětlení-I.etapa</t>
  </si>
  <si>
    <t>{151ac6b2-94dc-44a3-8d6b-40f73c710176}</t>
  </si>
  <si>
    <t>SO 401.2</t>
  </si>
  <si>
    <t>Osvětlení chodníku na ulici Purkyňova - od počátku staničení k vjezdu do skateparku</t>
  </si>
  <si>
    <t>{88a8ef28-ca4a-48a8-b241-88cc0dd41ada}</t>
  </si>
  <si>
    <t>KRYCÍ LIST SOUPISU PRACÍ</t>
  </si>
  <si>
    <t>Objekt:</t>
  </si>
  <si>
    <t>SO 010 - Všeobecné položky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</si>
  <si>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</si>
  <si>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</si>
  <si>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</si>
  <si>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</si>
  <si>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</si>
  <si>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</si>
  <si>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</si>
  <si>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</si>
  <si>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</si>
  <si>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</si>
  <si>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</si>
  <si>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</si>
  <si>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</si>
  <si>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</si>
  <si>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</si>
  <si>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</si>
  <si>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</si>
  <si>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</si>
  <si>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</si>
  <si>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</si>
  <si>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</si>
  <si>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</si>
  <si>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</si>
  <si>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</si>
  <si>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</si>
  <si>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</si>
  <si>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</si>
  <si>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</si>
  <si>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</si>
  <si>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</si>
  <si>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</si>
  <si>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</si>
  <si>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</si>
  <si>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</si>
  <si>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</si>
  <si>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</si>
  <si>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</si>
  <si>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</si>
  <si>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011314000</t>
  </si>
  <si>
    <t>Archeologický dohled dle SoD čl. 2 odst. 2.5.4</t>
  </si>
  <si>
    <t>kpl</t>
  </si>
  <si>
    <t>CS ÚRS 2024 01</t>
  </si>
  <si>
    <t>4</t>
  </si>
  <si>
    <t>PP</t>
  </si>
  <si>
    <t>Archeologický dohled</t>
  </si>
  <si>
    <t>Online PSC</t>
  </si>
  <si>
    <t>https://podminky.urs.cz/item/CS_URS_2024_01/011314000</t>
  </si>
  <si>
    <t>012103000</t>
  </si>
  <si>
    <t>Geodetické práce před výstavbou dle SoD čl. 2 odst. 2.5.1</t>
  </si>
  <si>
    <t>KPL</t>
  </si>
  <si>
    <t>Geodetické práce před výstavbou</t>
  </si>
  <si>
    <t>https://podminky.urs.cz/item/CS_URS_2024_01/012103000</t>
  </si>
  <si>
    <t>VV</t>
  </si>
  <si>
    <t>"ověření poloh stávajících IS, zajištění vytyčení IS, vytyčení staveniště a tras - vč. úhrady poplatků za vytyčení " 1</t>
  </si>
  <si>
    <t>Součet</t>
  </si>
  <si>
    <t>3</t>
  </si>
  <si>
    <t>012303000</t>
  </si>
  <si>
    <t>Geodetické práce po výstavbě dle SoD čl. 2 odst. 2.5.9</t>
  </si>
  <si>
    <t>6</t>
  </si>
  <si>
    <t>Geodetické práce po výstavbě</t>
  </si>
  <si>
    <t>https://podminky.urs.cz/item/CS_URS_2024_01/012303000</t>
  </si>
  <si>
    <t>"geodetické zaměření skutečného provedení stavby všech stavebních objektů dle SoD čl. 2 odst. 2.5.9"</t>
  </si>
  <si>
    <t>"zaměření skutečného provedení stavby" 1</t>
  </si>
  <si>
    <t>013244000</t>
  </si>
  <si>
    <t>8</t>
  </si>
  <si>
    <t>https://podminky.urs.cz/item/CS_URS_2024_01/013244000</t>
  </si>
  <si>
    <t>013254000</t>
  </si>
  <si>
    <t>Dokumentace skutečného provedení stavby dle SoD čl. 2 odst. 2.5.8</t>
  </si>
  <si>
    <t>10</t>
  </si>
  <si>
    <t>Dokumentace skutečného provedení stavby</t>
  </si>
  <si>
    <t>https://podminky.urs.cz/item/CS_URS_2024_01/013254000</t>
  </si>
  <si>
    <t>013294000</t>
  </si>
  <si>
    <t>Fotodokumentace stavby dle SoD čl. 2 odst. 2.5.13</t>
  </si>
  <si>
    <t>Ostatní dokumentace</t>
  </si>
  <si>
    <t>https://podminky.urs.cz/item/CS_URS_2024_01/013294000</t>
  </si>
  <si>
    <t>7</t>
  </si>
  <si>
    <t>013294002</t>
  </si>
  <si>
    <t>Projednání a zajištění DIO dle SoD čl. 2 odst. 2.5.3</t>
  </si>
  <si>
    <t>14</t>
  </si>
  <si>
    <t>https://podminky.urs.cz/item/CS_URS_2024_01/013294002</t>
  </si>
  <si>
    <t>"projednání a zajištění DIO pro všechny stavební objekty" 1</t>
  </si>
  <si>
    <t>VRN3</t>
  </si>
  <si>
    <t>Zařízení staveniště</t>
  </si>
  <si>
    <t>032103000</t>
  </si>
  <si>
    <t>Náklady na stavební buňky dle SoD čl. 2 odst. 2.5.2</t>
  </si>
  <si>
    <t>16</t>
  </si>
  <si>
    <t>Náklady na stavební buňky</t>
  </si>
  <si>
    <t>https://podminky.urs.cz/item/CS_URS_2024_01/032103000</t>
  </si>
  <si>
    <t>"zařízení staveniště vč. oplocení" 1</t>
  </si>
  <si>
    <t>VRN4</t>
  </si>
  <si>
    <t>Inženýrská činnost</t>
  </si>
  <si>
    <t>9</t>
  </si>
  <si>
    <t>043154000</t>
  </si>
  <si>
    <t>Zkoušky hutnicí dle SoD čl. 2 odst. 2.5.7</t>
  </si>
  <si>
    <t>18</t>
  </si>
  <si>
    <t>Zkoušky hutnicí</t>
  </si>
  <si>
    <t>https://podminky.urs.cz/item/CS_URS_2024_01/043154000</t>
  </si>
  <si>
    <t>"položka čerpatelná pouze se souhlasem investora"</t>
  </si>
  <si>
    <t>"kompletní zkoušky, vč. modulu přetvárnosti na pláni a štěrkových vrstvách, vypracování protokolů a závěrečných zpráv, položka" 1</t>
  </si>
  <si>
    <t>043194000</t>
  </si>
  <si>
    <t>Ostatní zkoušky dle SoD čl. 2 odst. 2.5.7</t>
  </si>
  <si>
    <t>20</t>
  </si>
  <si>
    <t>Ostatní zkoušky</t>
  </si>
  <si>
    <t>https://podminky.urs.cz/item/CS_URS_2024_01/043194000</t>
  </si>
  <si>
    <t>"zkoušky materiálů nezávislou zkušebnou, položka čerpatelná pouze se souhlasem investora" 1</t>
  </si>
  <si>
    <t>11</t>
  </si>
  <si>
    <t>044002000</t>
  </si>
  <si>
    <t>Revize dle SoD čl. 2 odst. 2.5.7</t>
  </si>
  <si>
    <t>kus</t>
  </si>
  <si>
    <t>22</t>
  </si>
  <si>
    <t>Při kolaudaci bude předložen protokol měření veřejného osvětlení k ověření parametrů osvětlení</t>
  </si>
  <si>
    <t>https://podminky.urs.cz/item/CS_URS_2024_01/044002000</t>
  </si>
  <si>
    <t>"kompletní revize a zkoušky všech stavebních objektů, vč. revizních a závěrečných zpráv a protokolů, vč. výchozí revize SSZ přechodu" 1</t>
  </si>
  <si>
    <t>045203000</t>
  </si>
  <si>
    <t>Kompletační činnost dle SoD čl. 2 odst. 2.5.6</t>
  </si>
  <si>
    <t>24</t>
  </si>
  <si>
    <t>Kompletační činnost</t>
  </si>
  <si>
    <t>https://podminky.urs.cz/item/CS_URS_2024_01/045203000</t>
  </si>
  <si>
    <t>13</t>
  </si>
  <si>
    <t>045303000</t>
  </si>
  <si>
    <t>Koordinační činnost dle SoD čl. 2 odst. 2.5.5</t>
  </si>
  <si>
    <t>26</t>
  </si>
  <si>
    <t>Koordinační činnost</t>
  </si>
  <si>
    <t>https://podminky.urs.cz/item/CS_URS_2024_01/045303000</t>
  </si>
  <si>
    <t>VRN5</t>
  </si>
  <si>
    <t>Finanční náklady</t>
  </si>
  <si>
    <t>051303000</t>
  </si>
  <si>
    <t>Pojištění stavby dle SoD čl. 2 odst. 2.5.11</t>
  </si>
  <si>
    <t>28</t>
  </si>
  <si>
    <t>Pojištění proti zpoždění</t>
  </si>
  <si>
    <t>https://podminky.urs.cz/item/CS_URS_2024_01/051303000</t>
  </si>
  <si>
    <t>VRN7</t>
  </si>
  <si>
    <t>Provozní vlivy</t>
  </si>
  <si>
    <t>15</t>
  </si>
  <si>
    <t>071103000</t>
  </si>
  <si>
    <t>Provozní a územní vlivy dle SoD čl. 2 odst. 2.5.12</t>
  </si>
  <si>
    <t>30</t>
  </si>
  <si>
    <t>Provoz investora</t>
  </si>
  <si>
    <t>https://podminky.urs.cz/item/CS_URS_2024_01/071103000</t>
  </si>
  <si>
    <t>SO 103a - Chodník přes ulici Purkyňova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</si>
  <si>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</si>
  <si>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</si>
  <si>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</si>
  <si>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</si>
  <si>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</si>
  <si>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</si>
  <si>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</si>
  <si>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</si>
  <si>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</si>
  <si>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</si>
  <si>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</si>
  <si>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</si>
  <si>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HSV</t>
  </si>
  <si>
    <t>Práce a dodávky HSV</t>
  </si>
  <si>
    <t>Zemní práce</t>
  </si>
  <si>
    <t>111251101</t>
  </si>
  <si>
    <t>Odstranění křovin a stromů průměru kmene do 100 mm i s kořeny sklonu terénu do 1:5 z celkové plochy do 100 m2 strojně</t>
  </si>
  <si>
    <t>m2</t>
  </si>
  <si>
    <t>Odstranění křovin a stromů s odstraněním kořenů strojně průměru kmene do 100 mm v rovině nebo ve svahu sklonu terénu do 1:5, při celkové ploše do 100 m2</t>
  </si>
  <si>
    <t>https://podminky.urs.cz/item/CS_URS_2024_01/111251101</t>
  </si>
  <si>
    <t>"odstranění křovin v místě stáv. chodníku s povrchem z živice" 10</t>
  </si>
  <si>
    <t>112101101</t>
  </si>
  <si>
    <t>Odstranění stromů listnatých průměru kmene přes 100 do 300 mm</t>
  </si>
  <si>
    <t>Odstranění stromů s odřezáním kmene a s odvětvením listnatých, průměru kmene přes 100 do 300 mm</t>
  </si>
  <si>
    <t>https://podminky.urs.cz/item/CS_URS_2024_01/112101101</t>
  </si>
  <si>
    <t>112251101</t>
  </si>
  <si>
    <t>Odstranění pařezů D přes 100 do 300 mm</t>
  </si>
  <si>
    <t>Odstranění pařezů strojně s jejich vykopáním, vytrháním nebo odstřelením průměru přes 100 do 300 mm</t>
  </si>
  <si>
    <t>https://podminky.urs.cz/item/CS_URS_2024_01/112251101</t>
  </si>
  <si>
    <t>113106144</t>
  </si>
  <si>
    <t>Rozebrání dlažeb ze zámkových dlaždic komunikací pro pěší strojně pl přes 50 m2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</si>
  <si>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</si>
  <si>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https://podminky.urs.cz/item/CS_URS_2024_01/113106144</t>
  </si>
  <si>
    <t>"odstranění stávající dlažby s naložením na dopravní prostředek, suť 0,260 t/m2" 62,2575</t>
  </si>
  <si>
    <t>113107342</t>
  </si>
  <si>
    <t>Odstranění podkladu živičného tl přes 50 do 100 mm strojně pl do 50 m2</t>
  </si>
  <si>
    <t>Odstranění podkladů nebo krytů strojně plochy jednotlivě do 50 m2 s přemístěním hmot na skládku na vzdálenost do 3 m nebo s naložením na dopravní prostředek živičných, o tl. vrstvy přes 50 do 100 mm</t>
  </si>
  <si>
    <t>https://podminky.urs.cz/item/CS_URS_2024_01/113107342</t>
  </si>
  <si>
    <t>"odstranění živ. povrchu chodníku v tl. 10cm, suť 0,130 t/m2" 6,3</t>
  </si>
  <si>
    <t>113202111</t>
  </si>
  <si>
    <t>Vytrhání obrub krajníků obrubníků stojatých</t>
  </si>
  <si>
    <t>m</t>
  </si>
  <si>
    <t>Vytrhání obrub s vybouráním lože, s přemístěním hmot na skládku na vzdálenost do 3 m nebo s naložením na dopravní prostředek z krajníků nebo obrubníků stojatých</t>
  </si>
  <si>
    <t>https://podminky.urs.cz/item/CS_URS_2024_01/113202111</t>
  </si>
  <si>
    <t>"vybourání stáv. obruby vč. betonové patky, suť 0,205 t/m" 45,6</t>
  </si>
  <si>
    <t>119001421</t>
  </si>
  <si>
    <t>Dočasné zajištění kabelů a kabelových tratí ze 3 volně ložených kabelů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</si>
  <si>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</si>
  <si>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https://podminky.urs.cz/item/CS_URS_2024_01/119001421</t>
  </si>
  <si>
    <t>"dočasné zajištění IS, kabely potrubí" 1</t>
  </si>
  <si>
    <t>121151123</t>
  </si>
  <si>
    <t>Sejmutí ornice plochy přes 500 m2 tl vrstvy do 200 mm strojně</t>
  </si>
  <si>
    <t>Sejmutí ornice strojně při souvislé ploše přes 500 m2, tl. vrstvy do 200 mm</t>
  </si>
  <si>
    <t>https://podminky.urs.cz/item/CS_URS_2024_01/121151123</t>
  </si>
  <si>
    <t>"sejmutí ornice a travního drnu v tl. 10cm s uložením v místě pro zpětné využití" 1115,414</t>
  </si>
  <si>
    <t>122251104</t>
  </si>
  <si>
    <t>Odkopávky a prokopávky nezapažené v hornině třídy těžitelnosti I skupiny 3 objem do 500 m3 strojně</t>
  </si>
  <si>
    <t>m3</t>
  </si>
  <si>
    <t>Odkopávky a prokopávky nezapažené strojně v hornině třídy těžitelnosti I skupiny 3 přes 100 do 500 m3</t>
  </si>
  <si>
    <t>https://podminky.urs.cz/item/CS_URS_2024_01/122251104</t>
  </si>
  <si>
    <t>"odkopávky pro konstrukční vrstvy, část uložen na skládce pro zpětné zásypy" 369,07</t>
  </si>
  <si>
    <t>162201401</t>
  </si>
  <si>
    <t>Vodorovné přemístění větví stromů listnatých do 1 km D kmene přes 100 do 300 mm</t>
  </si>
  <si>
    <t>Vodorovné přemístění větví, kmenů nebo pařezů s naložením, složením a dopravou do 1000 m větví stromů listnatých, průměru kmene přes 100 do 300 mm</t>
  </si>
  <si>
    <t>https://podminky.urs.cz/item/CS_URS_2024_01/162201401</t>
  </si>
  <si>
    <t>162201411</t>
  </si>
  <si>
    <t>Vodorovné přemístění kmenů stromů listnatých do 1 km D kmene přes 100 do 300 mm</t>
  </si>
  <si>
    <t>Vodorovné přemístění větví, kmenů nebo pařezů s naložením, složením a dopravou do 1000 m kmenů stromů listnatých, průměru přes 100 do 300 mm</t>
  </si>
  <si>
    <t>https://podminky.urs.cz/item/CS_URS_2024_01/162201411</t>
  </si>
  <si>
    <t>162201421</t>
  </si>
  <si>
    <t>Vodorovné přemístění pařezů do 1 km D přes 100 do 300 mm</t>
  </si>
  <si>
    <t>Vodorovné přemístění větví, kmenů nebo pařezů s naložením, složením a dopravou do 1000 m pařezů kmenů, průměru přes 100 do 300 mm</t>
  </si>
  <si>
    <t>https://podminky.urs.cz/item/CS_URS_2024_01/162201421</t>
  </si>
  <si>
    <t>162251102</t>
  </si>
  <si>
    <t>Vodorovné přemístění přes 20 do 50 m výkopku/sypaniny z horniny třídy těžitelnosti I skupiny 1 až 3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</si>
  <si>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</si>
  <si>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https://podminky.urs.cz/item/CS_URS_2024_01/162251102</t>
  </si>
  <si>
    <t>"staveništní přesun zeminy, dovoz z deponie" 246,02</t>
  </si>
  <si>
    <t>162301501</t>
  </si>
  <si>
    <t>Vodorovné přemístění křovin do 5 km D kmene do 100 mm</t>
  </si>
  <si>
    <t>Vodorovné přemístění smýcených křovin do průměru kmene 100 mm na vzdálenost do 5 000 m</t>
  </si>
  <si>
    <t>https://podminky.urs.cz/item/CS_URS_2024_01/162301501</t>
  </si>
  <si>
    <t>162301931</t>
  </si>
  <si>
    <t>Příplatek k vodorovnému přemístění větví stromů listnatých D kmene přes 100 do 300 mm ZKD 1 km</t>
  </si>
  <si>
    <t>Vodorovné přemístění větví, kmenů nebo pařezů s naložením, složením a dopravou Příplatek k cenám za každých dalších i započatých 1000 m přes 1000 m větví stromů listnatých, průměru kmene přes 100 do 300 mm</t>
  </si>
  <si>
    <t>https://podminky.urs.cz/item/CS_URS_2024_01/162301931</t>
  </si>
  <si>
    <t>"příplatek za zvětšený přesun odvozu na skládku VZD 10 km" 2*9</t>
  </si>
  <si>
    <t>162301951</t>
  </si>
  <si>
    <t>Příplatek k vodorovnému přemístění kmenů stromů listnatých D kmene přes 100 do 300 mm ZKD 1 km</t>
  </si>
  <si>
    <t>32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</si>
  <si>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</si>
  <si>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https://podminky.urs.cz/item/CS_URS_2024_01/162301951</t>
  </si>
  <si>
    <t>17</t>
  </si>
  <si>
    <t>162301971</t>
  </si>
  <si>
    <t>Příplatek k vodorovnému přemístění pařezů D přes 100 do 300 mm ZKD 1 km</t>
  </si>
  <si>
    <t>34</t>
  </si>
  <si>
    <t>Vodorovné přemístění větví, kmenů nebo pařezů s naložením, složením a dopravou Příplatek k cenám za každých dalších i započatých 1000 m přes 1000 m pařezů kmenů, průměru přes 100 do 300 mm</t>
  </si>
  <si>
    <t>https://podminky.urs.cz/item/CS_URS_2024_01/162301971</t>
  </si>
  <si>
    <t>162301981</t>
  </si>
  <si>
    <t>Příplatek k vodorovnému přemístění křovin D kmene do 100 mm ZKD 1 km</t>
  </si>
  <si>
    <t>36</t>
  </si>
  <si>
    <t>Vodorovné přemístění smýcených křovin Příplatek k ceně za každých dalších i započatých 1 000 m</t>
  </si>
  <si>
    <t>https://podminky.urs.cz/item/CS_URS_2024_01/162301981</t>
  </si>
  <si>
    <t>"příplatek za zvětšený přesun odvozů na skládku VZD 10 km" 10*1</t>
  </si>
  <si>
    <t>19</t>
  </si>
  <si>
    <t>162751117</t>
  </si>
  <si>
    <t>Vodorovné přemístění přes 9 000 do 10000 m výkopku/sypaniny z horniny třídy těžitelnosti I skupiny 1 až 3</t>
  </si>
  <si>
    <t>38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</si>
  <si>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</si>
  <si>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https://podminky.urs.cz/item/CS_URS_2024_01/162751117</t>
  </si>
  <si>
    <t>"odvoz přebytečné zeminy na skládku" 123,05</t>
  </si>
  <si>
    <t>167151111</t>
  </si>
  <si>
    <t>Nakládání výkopku z hornin třídy těžitelnosti I skupiny 1 až 3 přes 100 m3</t>
  </si>
  <si>
    <t>40</t>
  </si>
  <si>
    <t>Nakládání, skládání a překládání neulehlého výkopku nebo sypaniny strojně nakládání, množství přes 100 m3, z hornin třídy těžitelnosti I, skupiny 1 až 3</t>
  </si>
  <si>
    <t>https://podminky.urs.cz/item/CS_URS_2024_01/167151111</t>
  </si>
  <si>
    <t>"naložení zeminy na deponii"</t>
  </si>
  <si>
    <t>"pro zpětné zásypy" 246,02</t>
  </si>
  <si>
    <t>"odvoz přebytku na skládku" 369,07-246,02</t>
  </si>
  <si>
    <t>171201221</t>
  </si>
  <si>
    <t>Poplatek za uložení na skládce (skládkovné) zeminy a kamení kód odpadu 17 05 04</t>
  </si>
  <si>
    <t>t</t>
  </si>
  <si>
    <t>42</t>
  </si>
  <si>
    <t>Poplatek za uložení stavebního odpadu na skládce (skládkovné) zeminy a kamení zatříděného do Katalogu odpadů pod kódem 17 05 04</t>
  </si>
  <si>
    <t>https://podminky.urs.cz/item/CS_URS_2024_01/171201221</t>
  </si>
  <si>
    <t>123,05*1,7</t>
  </si>
  <si>
    <t>171251201</t>
  </si>
  <si>
    <t>Uložení sypaniny na skládky nebo meziskládky</t>
  </si>
  <si>
    <t>44</t>
  </si>
  <si>
    <t>Uložení sypaniny na skládky nebo meziskládky bez hutnění s upravením uložené sypaniny do předepsaného tvaru</t>
  </si>
  <si>
    <t>https://podminky.urs.cz/item/CS_URS_2024_01/171251201</t>
  </si>
  <si>
    <t>23</t>
  </si>
  <si>
    <t>174151101</t>
  </si>
  <si>
    <t>Zásyp jam, šachet rýh nebo kolem objektů sypaninou se zhutněním</t>
  </si>
  <si>
    <t>46</t>
  </si>
  <si>
    <t>Zásyp sypaninou z jakékoliv horniny strojně s uložením výkopku ve vrstvách se zhutněním jam, šachet, rýh nebo kolem objektů v těchto vykopávkách</t>
  </si>
  <si>
    <t>https://podminky.urs.cz/item/CS_URS_2024_01/174151101</t>
  </si>
  <si>
    <t>"zásypy původním materiálem uloženým na deponii" 246,02</t>
  </si>
  <si>
    <t>181351003</t>
  </si>
  <si>
    <t>Rozprostření ornice tl vrstvy do 200 mm pl do 100 m2 v rovině nebo ve svahu do 1:5 strojně</t>
  </si>
  <si>
    <t>48</t>
  </si>
  <si>
    <t>Rozprostření a urovnání ornice v rovině nebo ve svahu sklonu do 1:5 strojně při souvislé ploše do 100 m2, tl. vrstvy do 200 mm</t>
  </si>
  <si>
    <t>https://podminky.urs.cz/item/CS_URS_2024_01/181351003</t>
  </si>
  <si>
    <t>"zpětné ohumusování původním materiálem v tl. přes 10cm do max. 15cm" 786,314</t>
  </si>
  <si>
    <t>25</t>
  </si>
  <si>
    <t>181351113</t>
  </si>
  <si>
    <t>Rozprostření ornice tl vrstvy do 200 mm pl přes 500 m2 v rovině nebo ve svahu do 1:5 strojně</t>
  </si>
  <si>
    <t>50</t>
  </si>
  <si>
    <t>Rozprostření a urovnání ornice v rovině nebo ve svahu sklonu do 1:5 strojně při souvislé ploše přes 500 m2, tl. vrstvy do 200 mm</t>
  </si>
  <si>
    <t>https://podminky.urs.cz/item/CS_URS_2024_01/181351113</t>
  </si>
  <si>
    <t>"ohumusování zelených ploch v tl. cca 15cm s využitím původního materiálu uloženého v místě stavby" 786,314</t>
  </si>
  <si>
    <t>181411131</t>
  </si>
  <si>
    <t>Založení parkového trávníku výsevem pl do 1000 m2 v rovině a ve svahu do 1:5</t>
  </si>
  <si>
    <t>52</t>
  </si>
  <si>
    <t>Založení trávníku na půdě předem připravené plochy do 1000 m2 výsevem včetně utažení parkového v rovině nebo na svahu do 1:5</t>
  </si>
  <si>
    <t>https://podminky.urs.cz/item/CS_URS_2024_01/181411131</t>
  </si>
  <si>
    <t>27</t>
  </si>
  <si>
    <t>M</t>
  </si>
  <si>
    <t>00572410</t>
  </si>
  <si>
    <t>osivo směs travní parková</t>
  </si>
  <si>
    <t>kg</t>
  </si>
  <si>
    <t>54</t>
  </si>
  <si>
    <t>786,314*0,02 "Přepočtené koeficientem množství</t>
  </si>
  <si>
    <t>181951111</t>
  </si>
  <si>
    <t>Úprava pláně v hornině třídy těžitelnosti I skupiny 1 až 3 bez zhutnění strojně</t>
  </si>
  <si>
    <t>56</t>
  </si>
  <si>
    <t>Úprava pláně vyrovnáním výškových rozdílů strojně v hornině třídy těžitelnosti I, skupiny 1 až 3 bez zhutnění</t>
  </si>
  <si>
    <t>https://podminky.urs.cz/item/CS_URS_2024_01/181951111</t>
  </si>
  <si>
    <t>"úprava podloží před ohumusováním" 786,314</t>
  </si>
  <si>
    <t>29</t>
  </si>
  <si>
    <t>184103811</t>
  </si>
  <si>
    <t>Výsadba keřů se zřízením zářezů ve svahu přes 1:5 do 1:2 vzdálenost zářezů do 1 m</t>
  </si>
  <si>
    <t>58</t>
  </si>
  <si>
    <t>Výsadba keřů bez balu výšky do 1 m se zřízením zářezů na svahu přes 1:5 do 1:2 při vzdálenosti zářezu do 1,0 m</t>
  </si>
  <si>
    <t>https://podminky.urs.cz/item/CS_URS_2024_01/184103811</t>
  </si>
  <si>
    <t>"osázení ploch rostlinami, plocha mezi opěrnými stěnami" 80,2</t>
  </si>
  <si>
    <t>02650483R</t>
  </si>
  <si>
    <t>skalník Dammerův, tavolník</t>
  </si>
  <si>
    <t>60</t>
  </si>
  <si>
    <t>31</t>
  </si>
  <si>
    <t>185804312</t>
  </si>
  <si>
    <t>Zalití rostlin vodou plocha přes 20 m2</t>
  </si>
  <si>
    <t>62</t>
  </si>
  <si>
    <t>Zalití rostlin vodou plochy záhonů jednotlivě přes 20 m2</t>
  </si>
  <si>
    <t>https://podminky.urs.cz/item/CS_URS_2024_01/185804312</t>
  </si>
  <si>
    <t>"zalití ohumusovaných ploch, spotřeba 30 l/m2, 3x po dobu výstavby" 786,314*0,030*3</t>
  </si>
  <si>
    <t>"zalití křovina, spotřeba 30 l/kus, 3x po dobu výstavby" 90,2*0,030*3</t>
  </si>
  <si>
    <t>185851121</t>
  </si>
  <si>
    <t>Dovoz vody pro zálivku rostlin za vzdálenost do 1000 m</t>
  </si>
  <si>
    <t>64</t>
  </si>
  <si>
    <t>Dovoz vody pro zálivku rostlin na vzdálenost do 1000 m</t>
  </si>
  <si>
    <t>https://podminky.urs.cz/item/CS_URS_2024_01/185851121</t>
  </si>
  <si>
    <t>33</t>
  </si>
  <si>
    <t>185851129</t>
  </si>
  <si>
    <t>Příplatek k dovozu vody pro zálivku rostlin do 1000 m ZKD 1000 m</t>
  </si>
  <si>
    <t>66</t>
  </si>
  <si>
    <t>Dovoz vody pro zálivku rostlin Příplatek k ceně za každých dalších i započatých 1000 m</t>
  </si>
  <si>
    <t>https://podminky.urs.cz/item/CS_URS_2024_01/185851129</t>
  </si>
  <si>
    <t>"příplatek za zvětšený přesun dovozu vody, předpoklad do 5 km" 78,886*4</t>
  </si>
  <si>
    <t>Zakládání</t>
  </si>
  <si>
    <t>212752403</t>
  </si>
  <si>
    <t>Trativod z drenážních trubek korugovaných PE-HD SN 8 perforace 360° včetně lože otevřený výkop DN 200 pro liniové stavby</t>
  </si>
  <si>
    <t>68</t>
  </si>
  <si>
    <t>Trativody z drenážních trubek pro liniové stavby a komunikace se zřízením štěrkového lože pod trubky a s jejich obsypem v otevřeném výkopu trubka korugovaná sendvičová PE-HD SN 8 celoperforovaná 360° DN 200</t>
  </si>
  <si>
    <t>https://podminky.urs.cz/item/CS_URS_2024_01/212752403</t>
  </si>
  <si>
    <t>"drenážní trubka od liniového žlabu k vývařišti, vč. lože a obsypu" 9,2</t>
  </si>
  <si>
    <t>35</t>
  </si>
  <si>
    <t>212755214</t>
  </si>
  <si>
    <t>Trativody z drenážních trubek plastových flexibilních D 100 mm bez lože</t>
  </si>
  <si>
    <t>70</t>
  </si>
  <si>
    <t>Trativody bez lože z drenážních trubek plastových flexibilních D 100 mm</t>
  </si>
  <si>
    <t>https://podminky.urs.cz/item/CS_URS_2024_01/212755214</t>
  </si>
  <si>
    <t>"drenáž v opěrné stěně" 52,7</t>
  </si>
  <si>
    <t>274321117</t>
  </si>
  <si>
    <t>Základové pasy, prahy, věnce a ostruhy mostních konstrukcí ze ŽB C 25/30</t>
  </si>
  <si>
    <t>72</t>
  </si>
  <si>
    <t>Základové konstrukce z betonu železového pásy, prahy, věnce a ostruhy ve výkopu nebo na hlavách pilot C 25/30</t>
  </si>
  <si>
    <t>https://podminky.urs.cz/item/CS_URS_2024_01/274321117</t>
  </si>
  <si>
    <t>"základy pro stěnu z C 25/30-XA1, XC2" 97,4*0,3</t>
  </si>
  <si>
    <t>37</t>
  </si>
  <si>
    <t>274354111</t>
  </si>
  <si>
    <t>Bednění základových pasů - zřízení</t>
  </si>
  <si>
    <t>74</t>
  </si>
  <si>
    <t>Bednění základových konstrukcí pasů, prahů, věnců a ostruh zřízení</t>
  </si>
  <si>
    <t>https://podminky.urs.cz/item/CS_URS_2024_01/274354111</t>
  </si>
  <si>
    <t xml:space="preserve">"základ pro zeď" 0,3*48,7*2+4*0,3*2,4 </t>
  </si>
  <si>
    <t>274354211</t>
  </si>
  <si>
    <t>Bednění základových pasů - odstranění bednění</t>
  </si>
  <si>
    <t>76</t>
  </si>
  <si>
    <t>Bednění základových konstrukcí pasů, prahů, věnců a ostruh odstranění bednění</t>
  </si>
  <si>
    <t>https://podminky.urs.cz/item/CS_URS_2024_01/274354211</t>
  </si>
  <si>
    <t>39</t>
  </si>
  <si>
    <t>274361116</t>
  </si>
  <si>
    <t>Výztuž základových pasů, prahů, věnců a ostruh z betonářské oceli 10 505</t>
  </si>
  <si>
    <t>78</t>
  </si>
  <si>
    <t>Výztuž základových konstrukcí pasů, prahů, věnců a ostruh z betonářské oceli 10 505 (R) nebo BSt 500</t>
  </si>
  <si>
    <t>https://podminky.urs.cz/item/CS_URS_2024_01/274361116</t>
  </si>
  <si>
    <t>"výztuž základu opěrných stěn, spotřeba 120 kg/m3" 29,22*0,120</t>
  </si>
  <si>
    <t>Svislé a kompletní konstrukce</t>
  </si>
  <si>
    <t>317321119</t>
  </si>
  <si>
    <t>Mostní římsy ze ŽB C 35/45</t>
  </si>
  <si>
    <t>80</t>
  </si>
  <si>
    <t>Římsy ze železového betonu C 35/45</t>
  </si>
  <si>
    <t>https://podminky.urs.cz/item/CS_URS_2024_01/317321119</t>
  </si>
  <si>
    <t>"betonové římsy na tvarovkách z betonu C3545 XC4, XF4, XD3" 9,74</t>
  </si>
  <si>
    <t>41</t>
  </si>
  <si>
    <t>317353121</t>
  </si>
  <si>
    <t>Bednění mostních říms všech tvarů - zřízení</t>
  </si>
  <si>
    <t>82</t>
  </si>
  <si>
    <t>Bednění mostní římsy zřízení všech tvarů</t>
  </si>
  <si>
    <t>https://podminky.urs.cz/item/CS_URS_2024_01/317353121</t>
  </si>
  <si>
    <t>"bednění říms" (0,24+0,36)*48,7+(0,05+0,12)*48,7</t>
  </si>
  <si>
    <t>317353221</t>
  </si>
  <si>
    <t>Bednění mostních říms všech tvarů - odstranění</t>
  </si>
  <si>
    <t>84</t>
  </si>
  <si>
    <t>Bednění mostní římsy odstranění všech tvarů</t>
  </si>
  <si>
    <t>https://podminky.urs.cz/item/CS_URS_2024_01/317353221</t>
  </si>
  <si>
    <t>43</t>
  </si>
  <si>
    <t>317361116</t>
  </si>
  <si>
    <t>Výztuž mostních říms z betonářské oceli 10 505</t>
  </si>
  <si>
    <t>86</t>
  </si>
  <si>
    <t>Výztuž mostních železobetonových říms z betonářské oceli 10 505 (R) nebo BSt 500</t>
  </si>
  <si>
    <t>https://podminky.urs.cz/item/CS_URS_2024_01/317361116</t>
  </si>
  <si>
    <t>"výztuž říms, spotřeba 160 kg/m3" 9,740*0,160</t>
  </si>
  <si>
    <t>348262001</t>
  </si>
  <si>
    <t>Plot z betonových bloků vel pl do 0,02 m2 štípaných přírodních zeď šířky do 200 mm</t>
  </si>
  <si>
    <t>88</t>
  </si>
  <si>
    <t>Ploty z betonových bloků - systém suchého zdění plotová zeď šířky do 200 mm jednořadá ze samostatných bloků (nekombinovaná), pohledové plochy do 0,02 m2 štípaných přírodních (šedých)</t>
  </si>
  <si>
    <t>https://podminky.urs.cz/item/CS_URS_2024_01/348262001</t>
  </si>
  <si>
    <t>"prefabrikované duté štípané bednící tvarovky tl. 20cm, vč. výplně betonem C25/30" 130,029</t>
  </si>
  <si>
    <t>45</t>
  </si>
  <si>
    <t>327361016</t>
  </si>
  <si>
    <t>Výztuž opěrných zdí a valů z betonářské oceli 10 505</t>
  </si>
  <si>
    <t>90</t>
  </si>
  <si>
    <t>Výztuž opěrných zdí a valů, z oceli 10 505 (R) nebo BSt 500</t>
  </si>
  <si>
    <t>https://podminky.urs.cz/item/CS_URS_2024_01/327361016</t>
  </si>
  <si>
    <t>"výztuž bednících tvarovek, vč. výztuže pro kotvení říms, spotřeba 120 kg/m3" 2,3405</t>
  </si>
  <si>
    <t>Vodorovné konstrukce</t>
  </si>
  <si>
    <t>433121121R</t>
  </si>
  <si>
    <t>Prefabrikované ŽB schodišťové stupně z C30/37, výztuž B500B</t>
  </si>
  <si>
    <t>92</t>
  </si>
  <si>
    <t>kompletní dodávka a montáž prefabrikovaných schodišťových stupňů z C30/37 s výztuží B500B v množství 150 kg/m3</t>
  </si>
  <si>
    <t>"kompletní dodávka a montáž prefabrikovaného schodiště z C30/37 s výztuží B500B v množství 150 kg/m3" 24*0,12</t>
  </si>
  <si>
    <t>47</t>
  </si>
  <si>
    <t>452311131</t>
  </si>
  <si>
    <t>Podkladní desky z betonu prostého tř. C 12/15 otevřený výkop</t>
  </si>
  <si>
    <t>94</t>
  </si>
  <si>
    <t>Podkladní a zajišťovací konstrukce z betonu prostého v otevřeném výkopu desky pod potrubí, stoky a drobné objekty z betonu tř. C 12/15</t>
  </si>
  <si>
    <t>https://podminky.urs.cz/item/CS_URS_2024_01/452311131</t>
  </si>
  <si>
    <t>"podkladní beton pod opěrnou stěnou a pod drenáží z C12/15" 23,376</t>
  </si>
  <si>
    <t>452311151</t>
  </si>
  <si>
    <t>Podkladní desky z betonu prostého tř. C 20/25 otevřený výkop</t>
  </si>
  <si>
    <t>96</t>
  </si>
  <si>
    <t>Podkladní a zajišťovací konstrukce z betonu prostého v otevřeném výkopu desky pod potrubí, stoky a drobné objekty z betonu tř. C 20/25</t>
  </si>
  <si>
    <t>https://podminky.urs.cz/item/CS_URS_2024_01/452311151</t>
  </si>
  <si>
    <t>"podkladní beton pod schodiště a beton vývařiště z C 20/25nXF3"  7,1475</t>
  </si>
  <si>
    <t>49</t>
  </si>
  <si>
    <t>458311131</t>
  </si>
  <si>
    <t>Filtrační vrstvy za opěrou z betonu drenážního hutněného po vrstvách</t>
  </si>
  <si>
    <t>98</t>
  </si>
  <si>
    <t>Výplňové klíny a filtrační vrstvy za opěrou z betonu hutněného po vrstvách filtračního drenážního</t>
  </si>
  <si>
    <t>https://podminky.urs.cz/item/CS_URS_2024_01/458311131</t>
  </si>
  <si>
    <t>"drenážní beton kolem drenážní trubky" 1,948</t>
  </si>
  <si>
    <t>458501111</t>
  </si>
  <si>
    <t>Výplňové klíny za opěrou z kameniva těženého hutněného po vrstvách</t>
  </si>
  <si>
    <t>100</t>
  </si>
  <si>
    <t>Výplňové klíny za opěrou z kameniva hutněného po vrstvách těženého</t>
  </si>
  <si>
    <t>https://podminky.urs.cz/item/CS_URS_2024_01/458501111</t>
  </si>
  <si>
    <t xml:space="preserve">"výplň prostoru mezi opěrnými stěnami, obsyp těsnící folie" 97,4*0,2 </t>
  </si>
  <si>
    <t>51</t>
  </si>
  <si>
    <t>58337331</t>
  </si>
  <si>
    <t>štěrkopísek frakce 0/22</t>
  </si>
  <si>
    <t>102</t>
  </si>
  <si>
    <t>19,48*2 "Přepočtené koeficientem množství</t>
  </si>
  <si>
    <t>Komunikace pozemní</t>
  </si>
  <si>
    <t>564851111</t>
  </si>
  <si>
    <t>Podklad ze štěrkodrtě ŠD tl 150 mm</t>
  </si>
  <si>
    <t>104</t>
  </si>
  <si>
    <t>Podklad ze štěrkodrti ŠD s rozprostřením a zhutněním, po zhutnění tl. 150 mm</t>
  </si>
  <si>
    <t>https://podminky.urs.cz/item/CS_URS_2024_01/564851111</t>
  </si>
  <si>
    <t>"štěrkodrť fr. 0/32 v tl. 15cm pod chondíky" 303,7</t>
  </si>
  <si>
    <t>53</t>
  </si>
  <si>
    <t>567122114</t>
  </si>
  <si>
    <t>Podklad ze směsi stmelené cementem SC C 8/10 (KSC I) tl 150 mm</t>
  </si>
  <si>
    <t>106</t>
  </si>
  <si>
    <t>Podklad ze směsi stmelené cementem SC bez dilatačních spár, s rozprostřením a zhutněním SC C 8/10 (KSC I), po zhutnění tl. 150 mm</t>
  </si>
  <si>
    <t>https://podminky.urs.cz/item/CS_URS_2024_01/567122114</t>
  </si>
  <si>
    <t>"ložní vrstva pod dlažbou z SC C8/10 tl. 15cm" 303,7</t>
  </si>
  <si>
    <t>596211213</t>
  </si>
  <si>
    <t>Kladení zámkové dlažby komunikací pro pěší tl 80 mm skupiny A pl přes 300 m2</t>
  </si>
  <si>
    <t>108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</si>
  <si>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300 m2</t>
  </si>
  <si>
    <t>https://podminky.urs.cz/item/CS_URS_2024_01/596211213</t>
  </si>
  <si>
    <t>"pojížděné chodníky, dlažba tl. 8cm do lože z DK fr. 4/8 tl. 4cm"</t>
  </si>
  <si>
    <t>"dlažba šedá hladká" 295,78</t>
  </si>
  <si>
    <t>"dlažba červená reliéfní" 20</t>
  </si>
  <si>
    <t>55</t>
  </si>
  <si>
    <t>59245020</t>
  </si>
  <si>
    <t>dlažba tvar obdélník betonová 200x100x80mm přírodní</t>
  </si>
  <si>
    <t>110</t>
  </si>
  <si>
    <t>295,78*1,01 "Přepočtené koeficientem množství</t>
  </si>
  <si>
    <t>59245226</t>
  </si>
  <si>
    <t>dlažba tvar obdélník betonová pro nevidomé 200x100x80mm barevná</t>
  </si>
  <si>
    <t>112</t>
  </si>
  <si>
    <t>20*1,01 "Přepočtené koeficientem množství</t>
  </si>
  <si>
    <t>Úpravy povrchů, podlahy a osazování výplní</t>
  </si>
  <si>
    <t>57</t>
  </si>
  <si>
    <t>628611131</t>
  </si>
  <si>
    <t>Nátěr betonu mostu akrylátový 2x ochranný pružný OS-C</t>
  </si>
  <si>
    <t>114</t>
  </si>
  <si>
    <t>Nátěr mostních betonových konstrukcí akrylátový na siloxanové a plasticko-elastické bázi 2x ochranný pružný OS-C (OS 4)</t>
  </si>
  <si>
    <t>https://podminky.urs.cz/item/CS_URS_2024_01/628611131</t>
  </si>
  <si>
    <t>"nátěr prvního a posledního stupně - zvýraznění" 2*4*0,3</t>
  </si>
  <si>
    <t>116</t>
  </si>
  <si>
    <t>"ochranný nátěr říms" 48,7</t>
  </si>
  <si>
    <t>Ostatní konstrukce a práce, bourání</t>
  </si>
  <si>
    <t>59</t>
  </si>
  <si>
    <t>911334122R</t>
  </si>
  <si>
    <t>Ocelové zábradlí kotvené do římsy s výplní ze svislých tyčí</t>
  </si>
  <si>
    <t>118</t>
  </si>
  <si>
    <t>"ocelové zábradlí z otevřených profilů se svislou výplní, výšky 1,10m vč. kotvení" 75,5</t>
  </si>
  <si>
    <t>914111111</t>
  </si>
  <si>
    <t>Montáž svislé dopravní značky do velikosti 1 m2 objímkami na sloupek nebo konzolu</t>
  </si>
  <si>
    <t>120</t>
  </si>
  <si>
    <t>Montáž svislé dopravní značky základní velikosti do 1 m2 objímkami na sloupky nebo konzoly</t>
  </si>
  <si>
    <t>https://podminky.urs.cz/item/CS_URS_2024_01/914111111</t>
  </si>
  <si>
    <t xml:space="preserve">"osazení nových značek na sloupky" </t>
  </si>
  <si>
    <t>"značka IP6" 2</t>
  </si>
  <si>
    <t>61</t>
  </si>
  <si>
    <t>40445621</t>
  </si>
  <si>
    <t>informativní značky provozní IP1-IP3, IP4b-IP7, IP10a, b 500x500mm</t>
  </si>
  <si>
    <t>122</t>
  </si>
  <si>
    <t>914511111</t>
  </si>
  <si>
    <t>Montáž sloupku dopravních značek délky do 3,5 m s betonovým základem</t>
  </si>
  <si>
    <t>124</t>
  </si>
  <si>
    <t>Montáž sloupku dopravních značek délky do 3,5 m do betonového základu</t>
  </si>
  <si>
    <t>https://podminky.urs.cz/item/CS_URS_2024_01/914511111</t>
  </si>
  <si>
    <t>"zpětné osazení původních značek, vč. bet. patky" 2</t>
  </si>
  <si>
    <t>63</t>
  </si>
  <si>
    <t>914511112</t>
  </si>
  <si>
    <t>Montáž sloupku dopravních značek délky do 3,5 m s betonovým základem a patkou</t>
  </si>
  <si>
    <t>126</t>
  </si>
  <si>
    <t>Montáž sloupku dopravních značek délky do 3,5 m do hliníkové patky</t>
  </si>
  <si>
    <t>https://podminky.urs.cz/item/CS_URS_2024_01/914511112</t>
  </si>
  <si>
    <t>"montáž sloupku pro nové značky" 2</t>
  </si>
  <si>
    <t>40445225</t>
  </si>
  <si>
    <t>sloupek pro dopravní značku Zn D 60mm v 3,5m</t>
  </si>
  <si>
    <t>128</t>
  </si>
  <si>
    <t>65</t>
  </si>
  <si>
    <t>40445240</t>
  </si>
  <si>
    <t>patka pro sloupek Al D 60mm</t>
  </si>
  <si>
    <t>130</t>
  </si>
  <si>
    <t>40445256</t>
  </si>
  <si>
    <t>svorka upínací na sloupek dopravní značky D 60mm</t>
  </si>
  <si>
    <t>132</t>
  </si>
  <si>
    <t>67</t>
  </si>
  <si>
    <t>40445253</t>
  </si>
  <si>
    <t>víčko plastové na sloupek D 60mm</t>
  </si>
  <si>
    <t>134</t>
  </si>
  <si>
    <t>915131112</t>
  </si>
  <si>
    <t>Vodorovné dopravní značení přechody pro chodce, šipky, symboly retroreflexní bílá barva</t>
  </si>
  <si>
    <t>136</t>
  </si>
  <si>
    <t>Vodorovné dopravní značení stříkané barvou přechody pro chodce, šipky, symboly bílé retroreflexní</t>
  </si>
  <si>
    <t>https://podminky.urs.cz/item/CS_URS_2024_01/915131112</t>
  </si>
  <si>
    <t>"vodorovné dopravní značení - přechod pro chodce" 27,8</t>
  </si>
  <si>
    <t>69</t>
  </si>
  <si>
    <t>915621111</t>
  </si>
  <si>
    <t>Předznačení vodorovného plošného značení</t>
  </si>
  <si>
    <t>138</t>
  </si>
  <si>
    <t>Předznačení pro vodorovné značení stříkané barvou nebo prováděné z nátěrových hmot plošné šipky, symboly, nápisy</t>
  </si>
  <si>
    <t>https://podminky.urs.cz/item/CS_URS_2024_01/915621111</t>
  </si>
  <si>
    <t>916231213</t>
  </si>
  <si>
    <t>Osazení chodníkového obrubníku betonového stojatého s boční opěrou do lože z betonu prostého</t>
  </si>
  <si>
    <t>140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</si>
  <si>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</si>
  <si>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https://podminky.urs.cz/item/CS_URS_2024_01/916231213</t>
  </si>
  <si>
    <t>"osazení chodníkové obruby do bet. lože s boční opěrou" 230,54</t>
  </si>
  <si>
    <t>71</t>
  </si>
  <si>
    <t>59217017</t>
  </si>
  <si>
    <t>obrubník betonový chodníkový 1000x100x250mm</t>
  </si>
  <si>
    <t>142</t>
  </si>
  <si>
    <t>230,54*1,02 "Přepočtené koeficientem množství</t>
  </si>
  <si>
    <t>919112213</t>
  </si>
  <si>
    <t>Řezání spár pro vytvoření komůrky š 10 mm hl 25 mm pro těsnící zálivku v živičném krytu</t>
  </si>
  <si>
    <t>144</t>
  </si>
  <si>
    <t>Řezání dilatačních spár v živičném krytu vytvoření komůrky pro těsnící zálivku šířky 10 mm, hloubky 25 mm</t>
  </si>
  <si>
    <t>https://podminky.urs.cz/item/CS_URS_2024_01/919112213</t>
  </si>
  <si>
    <t>"řezání v místě napojení na stáv. povrch z živice pro vytvoření komůrky" 6</t>
  </si>
  <si>
    <t>73</t>
  </si>
  <si>
    <t>919121112</t>
  </si>
  <si>
    <t>Těsnění spár zálivkou za studena pro komůrky š 10 mm hl 25 mm s těsnicím profilem</t>
  </si>
  <si>
    <t>146</t>
  </si>
  <si>
    <t>Utěsnění dilatačních spár zálivkou za studena v cementobetonovém nebo živičném krytu včetně adhezního nátěru s těsnicím profilem pod zálivkou, pro komůrky šířky 10 mm, hloubky 25 mm</t>
  </si>
  <si>
    <t>https://podminky.urs.cz/item/CS_URS_2024_01/919121112</t>
  </si>
  <si>
    <t>"zapravení styčné spáry" 6</t>
  </si>
  <si>
    <t>919735112</t>
  </si>
  <si>
    <t>Řezání stávajícího živičného krytu hl přes 50 do 100 mm</t>
  </si>
  <si>
    <t>148</t>
  </si>
  <si>
    <t>Řezání stávajícího živičného krytu nebo podkladu hloubky přes 50 do 100 mm</t>
  </si>
  <si>
    <t>https://podminky.urs.cz/item/CS_URS_2024_01/919735112</t>
  </si>
  <si>
    <t>"řezání živ. krytu v místě stáv. chodníku s povrchem z živice" 6</t>
  </si>
  <si>
    <t>75</t>
  </si>
  <si>
    <t>931994142</t>
  </si>
  <si>
    <t>Těsnění dilatační spáry betonové konstrukce polyuretanovým tmelem do pl 4,0 cm2</t>
  </si>
  <si>
    <t>150</t>
  </si>
  <si>
    <t>Těsnění spáry betonové konstrukce pásy, profily, tmely tmelem polyuretanovým spáry dilatační do 4,0 cm2</t>
  </si>
  <si>
    <t>https://podminky.urs.cz/item/CS_URS_2024_01/931994142</t>
  </si>
  <si>
    <t>"těsnění dilatačních spar v římse a mezi jednotlivými částmi oddilatovaných opěrných stěn" 27,9</t>
  </si>
  <si>
    <t>935932328</t>
  </si>
  <si>
    <t>Odvodňovací plastový žlab pro zatížení C250 vnitřní š 200 mm s roštem můstkovým z litiny</t>
  </si>
  <si>
    <t>152</t>
  </si>
  <si>
    <t>Odvodňovací plastový žlab pro třídu zatížení C 250 vnitřní šířky 200 mm s krycím roštem můstkovým z litiny</t>
  </si>
  <si>
    <t>https://podminky.urs.cz/item/CS_URS_2024_01/935932328</t>
  </si>
  <si>
    <t>"liniový žlab pro odvodnění chodníku mezi opěrnmi stěnami" 4</t>
  </si>
  <si>
    <t>77</t>
  </si>
  <si>
    <t>966006132</t>
  </si>
  <si>
    <t>Odstranění značek dopravních nebo orientačních se sloupky s betonovými patkami</t>
  </si>
  <si>
    <t>154</t>
  </si>
  <si>
    <t>Odstranění dopravních nebo orientačních značek se sloupkem s uložením hmot na vzdálenost do 20 m nebo s naložením na dopravní prostředek, se zásypem jam a jeho zhutněním s betonovou patkou</t>
  </si>
  <si>
    <t>https://podminky.urs.cz/item/CS_URS_2024_01/966006132</t>
  </si>
  <si>
    <t>"odstranění stáv. značek, uložení v místě pro zpětné osazení, vč. sloupku" 2</t>
  </si>
  <si>
    <t>997</t>
  </si>
  <si>
    <t>Přesun sutě</t>
  </si>
  <si>
    <t>997013811</t>
  </si>
  <si>
    <t>Poplatek za uložení na skládce (skládkovné) stavebního odpadu dřevěného kód odpadu 17 02 01</t>
  </si>
  <si>
    <t>156</t>
  </si>
  <si>
    <t>Poplatek za uložení stavebního odpadu na skládce (skládkovné) dřevěného zatříděného do Katalogu odpadů pod kódem 17 02 01</t>
  </si>
  <si>
    <t>https://podminky.urs.cz/item/CS_URS_2024_01/997013811</t>
  </si>
  <si>
    <t>79</t>
  </si>
  <si>
    <t>997221551</t>
  </si>
  <si>
    <t>Vodorovná doprava suti ze sypkých materiálů do 1 km</t>
  </si>
  <si>
    <t>158</t>
  </si>
  <si>
    <t>Vodorovná doprava suti bez naložení, ale se složením a s hrubým urovnáním ze sypkých materiálů, na vzdálenost do 1 km</t>
  </si>
  <si>
    <t>https://podminky.urs.cz/item/CS_URS_2024_01/997221551</t>
  </si>
  <si>
    <t>"odvoz suti na skládku do 10 km"</t>
  </si>
  <si>
    <t>"odstranění stávající dlažby s naložením na dopravní prostředek, suť 0,260 t/m2" 62,2575*0,260</t>
  </si>
  <si>
    <t>"odstranění živ. povrchu chodníku v tl. 10cm, suť 0,130 t/m2" 6,3*0,130</t>
  </si>
  <si>
    <t>"vybourání stáv. obruby vč. betonové patky, suť 0,205 t/m" 45,6*0,205</t>
  </si>
  <si>
    <t>997221559</t>
  </si>
  <si>
    <t>Příplatek ZKD 1 km u vodorovné dopravy suti ze sypkých materiálů</t>
  </si>
  <si>
    <t>160</t>
  </si>
  <si>
    <t>Vodorovná doprava suti bez naložení, ale se složením a s hrubým urovnáním Příplatek k ceně za každý další i započatý 1 km přes 1 km</t>
  </si>
  <si>
    <t>https://podminky.urs.cz/item/CS_URS_2024_01/997221559</t>
  </si>
  <si>
    <t>"příplatek za zvětšený přesun suti na skládku VZD do 10 km"</t>
  </si>
  <si>
    <t>"odstranění stávající dlažby s naložením na dopravní prostředek, suť 0,260 t/m2" 62,2575*0,260*9</t>
  </si>
  <si>
    <t>"odstranění živ. povrchu chodníku v tl. 10cm, suť 0,130 t/m2" 6,3*0,130*9</t>
  </si>
  <si>
    <t>"vybourání stáv. obruby vč. betonové patky, suť 0,205 t/m" 45,6*0,205*9</t>
  </si>
  <si>
    <t>81</t>
  </si>
  <si>
    <t>997221861</t>
  </si>
  <si>
    <t>Poplatek za uložení stavebního odpadu na recyklační skládce (skládkovné) z prostého betonu pod kódem 17 01 01</t>
  </si>
  <si>
    <t>162</t>
  </si>
  <si>
    <t>Poplatek za uložení stavebního odpadu na recyklační skládce (skládkovné) z prostého betonu zatříděného do Katalogu odpadů pod kódem 17 01 01</t>
  </si>
  <si>
    <t>https://podminky.urs.cz/item/CS_URS_2024_01/997221861</t>
  </si>
  <si>
    <t>997221875</t>
  </si>
  <si>
    <t>Poplatek za uložení stavebního odpadu na recyklační skládce (skládkovné) asfaltového bez obsahu dehtu zatříděného do Katalogu odpadů pod kódem 17 03 02</t>
  </si>
  <si>
    <t>164</t>
  </si>
  <si>
    <t>https://podminky.urs.cz/item/CS_URS_2024_01/997221875</t>
  </si>
  <si>
    <t>998</t>
  </si>
  <si>
    <t>Přesun hmot</t>
  </si>
  <si>
    <t>83</t>
  </si>
  <si>
    <t>998223011</t>
  </si>
  <si>
    <t>Přesun hmot pro pozemní komunikace s krytem dlážděným</t>
  </si>
  <si>
    <t>166</t>
  </si>
  <si>
    <t>Přesun hmot pro pozemní komunikace s krytem dlážděným dopravní vzdálenost do 200 m jakékoliv délky objektu</t>
  </si>
  <si>
    <t>https://podminky.urs.cz/item/CS_URS_2024_01/998223011</t>
  </si>
  <si>
    <t>PSV</t>
  </si>
  <si>
    <t>Práce a dodávky PSV</t>
  </si>
  <si>
    <t>711</t>
  </si>
  <si>
    <t>Izolace proti vodě, vlhkosti a plynům</t>
  </si>
  <si>
    <t>711142559</t>
  </si>
  <si>
    <t>Provedení izolace proti zemní vlhkosti pásy přitavením svislé NAIP</t>
  </si>
  <si>
    <t>168</t>
  </si>
  <si>
    <t>Provedení izolace proti zemní vlhkosti pásy přitavením NAIP na ploše svislé S</t>
  </si>
  <si>
    <t>https://podminky.urs.cz/item/CS_URS_2024_01/711142559</t>
  </si>
  <si>
    <t>"ochranný pás z natavovaných modifikovaných asf. pásů" 272,2</t>
  </si>
  <si>
    <t>85</t>
  </si>
  <si>
    <t>62832001</t>
  </si>
  <si>
    <t>pás asfaltový natavitelný oxidovaný tl 3,5mm typu V60 S35 s vložkou ze skleněné rohože, s jemnozrnným minerálním posypem</t>
  </si>
  <si>
    <t>170</t>
  </si>
  <si>
    <t>272,2*1,221 "Přepočtené koeficientem množství</t>
  </si>
  <si>
    <t>711462103</t>
  </si>
  <si>
    <t>Provedení izolace proti tlakové vodě svislé fólií přilepenou v plné ploše</t>
  </si>
  <si>
    <t>172</t>
  </si>
  <si>
    <t>Provedení izolace proti povrchové a podpovrchové tlakové vodě fóliemi na ploše svislé S přilepenou v plné ploše</t>
  </si>
  <si>
    <t>https://podminky.urs.cz/item/CS_URS_2024_01/711462103</t>
  </si>
  <si>
    <t>"těsnící HDPE folie mezi opěrnými stěnami" 112,01</t>
  </si>
  <si>
    <t>87</t>
  </si>
  <si>
    <t>28322004</t>
  </si>
  <si>
    <t>fólie hydroizolační pro spodní stavbu mPVC tl 1,5mm</t>
  </si>
  <si>
    <t>174</t>
  </si>
  <si>
    <t>112,01*1,221 "Přepočtené koeficientem množství</t>
  </si>
  <si>
    <t>711491272</t>
  </si>
  <si>
    <t>Provedení doplňků izolace proti vodě na ploše svislé z textilií vrstva ochranná</t>
  </si>
  <si>
    <t>176</t>
  </si>
  <si>
    <t>Provedení doplňků izolace proti vodě textilií na ploše svislé S vrstva ochranná</t>
  </si>
  <si>
    <t>https://podminky.urs.cz/item/CS_URS_2024_01/711491272</t>
  </si>
  <si>
    <t>"ochrana izolace rubu opěr geotextilií 600 g/m2" 272,2</t>
  </si>
  <si>
    <t>89</t>
  </si>
  <si>
    <t>69311178</t>
  </si>
  <si>
    <t>geotextilie PP s ÚV stabilizací 600g/m2</t>
  </si>
  <si>
    <t>178</t>
  </si>
  <si>
    <t>272,2*1,05 "Přepočtené koeficientem množství</t>
  </si>
  <si>
    <t>SO 103b - Chodník přes ulici Purkyňova – SSZ přechodu pro chodce</t>
  </si>
  <si>
    <t>M - Práce a dodávky M</t>
  </si>
  <si>
    <t xml:space="preserve">    21-M - Elektromontáže</t>
  </si>
  <si>
    <t xml:space="preserve">    22-M - Montáže sděl. a zabezp. zařízení</t>
  </si>
  <si>
    <t xml:space="preserve">    46-M - Zemní práce při extr.mont.pracích</t>
  </si>
  <si>
    <t>121112003</t>
  </si>
  <si>
    <t>Sejmutí ornice tl vrstvy do 200 mm ručně</t>
  </si>
  <si>
    <t>Sejmutí ornice ručně při souvislé ploše, tl. vrstvy do 200 mm</t>
  </si>
  <si>
    <t>https://podminky.urs.cz/item/CS_URS_2024_01/121112003</t>
  </si>
  <si>
    <t>SO103 v.č. D.1.1.3.7 - Situace SSZ</t>
  </si>
  <si>
    <t>- příprava plochy kabelové trasy pro osetí - odměřeno v AutoCadu</t>
  </si>
  <si>
    <t>181111111</t>
  </si>
  <si>
    <t>Plošná úprava terénu do 500 m2 zemina skupiny 1 až 4 nerovnosti přes 50 do 100 mm v rovinně a svahu do 1:5</t>
  </si>
  <si>
    <t>Plošná úprava terénu v zemině skupiny 1 až 4 s urovnáním povrchu bez doplnění ornice souvislé plochy do 500 m2 při nerovnostech terénu přes 50 do 100 mm v rovině nebo na svahu do 1:5</t>
  </si>
  <si>
    <t>https://podminky.urs.cz/item/CS_URS_2024_01/181111111</t>
  </si>
  <si>
    <t>181411141</t>
  </si>
  <si>
    <t>Založení parterového trávníku výsevem pl do 1000 m2 v rovině a ve svahu do 1:5</t>
  </si>
  <si>
    <t>Založení trávníku na půdě předem připravené plochy do 1000 m2 výsevem včetně utažení parterového v rovině nebo na svahu do 1:5</t>
  </si>
  <si>
    <t>https://podminky.urs.cz/item/CS_URS_2024_01/181411141</t>
  </si>
  <si>
    <t>- osetí plochy kabelové trasy - odměřeno v AutoCadu</t>
  </si>
  <si>
    <t>00572420</t>
  </si>
  <si>
    <t>osivo směs travní parková okrasná</t>
  </si>
  <si>
    <t>1 kg travního semene na 50 m2 plochy</t>
  </si>
  <si>
    <t>6/50</t>
  </si>
  <si>
    <t>183205111</t>
  </si>
  <si>
    <t>Založení záhonu v rovině a svahu do 1:5 zemina tř 1 a 2</t>
  </si>
  <si>
    <t>Založení záhonu pro výsadbu rostlin v rovině nebo na svahu do 1:5 v zemině tř. 1 až 2</t>
  </si>
  <si>
    <t>https://podminky.urs.cz/item/CS_URS_2024_01/183205111</t>
  </si>
  <si>
    <t>183403114</t>
  </si>
  <si>
    <t>Obdělání půdy kultivátorováním v rovině a svahu do 1:5</t>
  </si>
  <si>
    <t>Obdělání půdy kultivátorováním v rovině nebo na svahu do 1:5</t>
  </si>
  <si>
    <t>https://podminky.urs.cz/item/CS_URS_2024_01/183403114</t>
  </si>
  <si>
    <t>183403153</t>
  </si>
  <si>
    <t>Obdělání půdy hrabáním v rovině a svahu do 1:5</t>
  </si>
  <si>
    <t>Obdělání půdy hrabáním v rovině nebo na svahu do 1:5</t>
  </si>
  <si>
    <t>https://podminky.urs.cz/item/CS_URS_2024_01/183403153</t>
  </si>
  <si>
    <t>183403161</t>
  </si>
  <si>
    <t>Obdělání půdy válením v rovině a svahu do 1:5</t>
  </si>
  <si>
    <t>Obdělání půdy válením v rovině nebo na svahu do 1:5</t>
  </si>
  <si>
    <t>https://podminky.urs.cz/item/CS_URS_2024_01/183403161</t>
  </si>
  <si>
    <t>184802111</t>
  </si>
  <si>
    <t>Chemické odplevelení před založením kultury nad 20 m2 postřikem na široko v rovině a svahu do 1:5</t>
  </si>
  <si>
    <t>CS ÚRS 2021 02</t>
  </si>
  <si>
    <t>Chemické odplevelení půdy před založením kultury, trávníku nebo zpevněných ploch o výměře jednotlivě přes 20 m2 v rovině nebo na svahu do 1:5 postřikem na široko</t>
  </si>
  <si>
    <t>https://podminky.urs.cz/item/CS_URS_2021_02/184802111</t>
  </si>
  <si>
    <t>184802611</t>
  </si>
  <si>
    <t>Chemické odplevelení po založení kultury postřikem na široko v rovině a svahu do 1:5</t>
  </si>
  <si>
    <t>Chemické odplevelení po založení kultury v rovině nebo na svahu do 1:5 postřikem na široko</t>
  </si>
  <si>
    <t>https://podminky.urs.cz/item/CS_URS_2021_02/184802611</t>
  </si>
  <si>
    <t>185803111</t>
  </si>
  <si>
    <t>Ošetření trávníku shrabáním v rovině a svahu do 1:5</t>
  </si>
  <si>
    <t>Ošetření trávníku jednorázové v rovině nebo na svahu do 1:5</t>
  </si>
  <si>
    <t>https://podminky.urs.cz/item/CS_URS_2024_01/185803111</t>
  </si>
  <si>
    <t>- ošetření oseté plochy kabelové trasy - odměřeno v AutoCadu</t>
  </si>
  <si>
    <t>185804311</t>
  </si>
  <si>
    <t>Zalití rostlin vodou plocha do 20 m2</t>
  </si>
  <si>
    <t>Zalití rostlin vodou plochy záhonů jednotlivě do 20 m2</t>
  </si>
  <si>
    <t>https://podminky.urs.cz/item/CS_URS_2024_01/185804311</t>
  </si>
  <si>
    <t>- zálivka osetého povrchu kabelové trasy - odměřeno v AutoCadu</t>
  </si>
  <si>
    <t>Zalévání trávníku vodou 8x po 10 l/m2</t>
  </si>
  <si>
    <t>6*0,001*8</t>
  </si>
  <si>
    <t>08211320</t>
  </si>
  <si>
    <t>voda pitná pro smluvní odběratele</t>
  </si>
  <si>
    <t>Zalévání trávníku vodou 8x po 10 l/m2 - příplatek za dalších 4 km</t>
  </si>
  <si>
    <t>6*0,001*8*4</t>
  </si>
  <si>
    <t>998231311</t>
  </si>
  <si>
    <t>Přesun hmot pro sadovnické a krajinářské úpravy vodorovně do 5000 m</t>
  </si>
  <si>
    <t>Přesun hmot pro sadovnické a krajinářské úpravy - strojně dopravní vzdálenost do 5000 m</t>
  </si>
  <si>
    <t>https://podminky.urs.cz/item/CS_URS_2024_01/998231311</t>
  </si>
  <si>
    <t>Práce a dodávky M</t>
  </si>
  <si>
    <t>21-M</t>
  </si>
  <si>
    <t>Elektromontáže</t>
  </si>
  <si>
    <t>210030931-R</t>
  </si>
  <si>
    <t>Montáž výstražné folie na stožár</t>
  </si>
  <si>
    <t>R-položka</t>
  </si>
  <si>
    <t>SO103 v.č. D.1.1.3.6 - Technická zpráva</t>
  </si>
  <si>
    <t>- polep stožárů SSZ:</t>
  </si>
  <si>
    <t>73534560-R</t>
  </si>
  <si>
    <t>Výstražná lepící páska 100 mm/33 m žluto-černá (ks)</t>
  </si>
  <si>
    <t>ks</t>
  </si>
  <si>
    <t>256</t>
  </si>
  <si>
    <t>210100014</t>
  </si>
  <si>
    <t>Ukončení vodičů v rozváděči nebo na přístroji včetně zapojení průřezu žíly do 10 mm2</t>
  </si>
  <si>
    <t>Ukončení vodičů izolovaných s označením a zapojením v rozváděči nebo na přístroji průřezu žíly do 10 mm2</t>
  </si>
  <si>
    <t>https://podminky.urs.cz/item/CS_URS_2024_01/210100014</t>
  </si>
  <si>
    <t>SO103 v.č. D.1.1.3.8 - Schematický kabelový plán SSZ</t>
  </si>
  <si>
    <t>SO103 v.č. D.1.1.3.9 -Napájení SSZ</t>
  </si>
  <si>
    <t>- ukončení kabelů NYY-J 4x10 - počet vodičů určen přímo:</t>
  </si>
  <si>
    <t>4*2</t>
  </si>
  <si>
    <t>35436314</t>
  </si>
  <si>
    <t>hlava rozdělovací smršťovaná přímá do 1kV SKE 4f/1+2 kabel 12-32mm/průřez 1,5-35mm</t>
  </si>
  <si>
    <t>- ukončení  kabelu NYY-J 4x10 - počet konců kabelu určen přímo:</t>
  </si>
  <si>
    <t>2*1</t>
  </si>
  <si>
    <t>210191516-R</t>
  </si>
  <si>
    <t>Montáž rozvaděče PRSSZ v pilíři bez zapojení vodičů</t>
  </si>
  <si>
    <t>- montáž rozvaděče PRSSZ - přímo zadané:</t>
  </si>
  <si>
    <t>404611601-R</t>
  </si>
  <si>
    <t>Rozvaděč PRSSZ</t>
  </si>
  <si>
    <t>210220301</t>
  </si>
  <si>
    <t>Montáž svorek hromosvodných se 2 šrouby</t>
  </si>
  <si>
    <t>Montáž hromosvodného vedení svorek se 2 šrouby</t>
  </si>
  <si>
    <t>https://podminky.urs.cz/item/CS_URS_2024_01/210220301</t>
  </si>
  <si>
    <t>SO103 v.č. D.1.1.3.10- Schéma doplňujícího ochranného pospojování SSZ</t>
  </si>
  <si>
    <t>2*2</t>
  </si>
  <si>
    <t>35441885</t>
  </si>
  <si>
    <t>svorka spojovací pro lano D 8-10mm</t>
  </si>
  <si>
    <t>210220452</t>
  </si>
  <si>
    <t>Montáž doplňků hromosvodného vedení - ochranného pospojování pevně</t>
  </si>
  <si>
    <t>Montáž hromosvodného vedení ochranných prvků a doplňků ochranného pospojování pevně</t>
  </si>
  <si>
    <t>https://podminky.urs.cz/item/CS_URS_2024_01/210220452</t>
  </si>
  <si>
    <t>- odměřeno v AutoCadu:</t>
  </si>
  <si>
    <t>5+7+9+4</t>
  </si>
  <si>
    <t>35441072</t>
  </si>
  <si>
    <t>drát D 8mm FeZn pro hromosvod</t>
  </si>
  <si>
    <t>(5+7+9+4)/2,5</t>
  </si>
  <si>
    <t>210813033</t>
  </si>
  <si>
    <t>Montáž kabelu Cu plného nebo laněného do 1 kV žíly 4x6 až 10 mm2 (např. CYKY) bez ukončení uloženého pevně</t>
  </si>
  <si>
    <t>Montáž izolovaných kabelů měděných do 1 kV bez ukončení plných nebo laněných kulatých (např. CYKY, CHKE-R) uložených pevně počtu a průřezu žil 4x6 až 10 mm2</t>
  </si>
  <si>
    <t>https://podminky.urs.cz/item/CS_URS_2024_01/210813033</t>
  </si>
  <si>
    <t>- pokládka kabelů CYKY-J 4x10:</t>
  </si>
  <si>
    <t>34111076</t>
  </si>
  <si>
    <t>kabel instalační jádro Cu plné izolace PVC plášť PVC 450/750V (CYKY) 4x10mm2</t>
  </si>
  <si>
    <t>- pokládka kabelů CYKY-J 4x10 - včetně 5% prořezu:</t>
  </si>
  <si>
    <t>5*1,05</t>
  </si>
  <si>
    <t>210813061</t>
  </si>
  <si>
    <t>Montáž kabelu Cu plného nebo laněného do 1 kV žíly 5x1,5 až 2,5 mm2 (např. CYKY) bez ukončení uloženého pevně</t>
  </si>
  <si>
    <t>Montáž izolovaných kabelů měděných do 1 kV bez ukončení plných nebo laněných kulatých (např. CYKY, CHKE-R) uložených pevně počtu a průřezu žil 5x1,5 až 2,5 mm2</t>
  </si>
  <si>
    <t>https://podminky.urs.cz/item/CS_URS_2024_01/210813061</t>
  </si>
  <si>
    <t>SO103 v.č. D.1.1.3.11 - Stožáry SSZ</t>
  </si>
  <si>
    <t>stožár č. 1:</t>
  </si>
  <si>
    <t>stožár č. 2:</t>
  </si>
  <si>
    <t>341310201-R</t>
  </si>
  <si>
    <t>Silový vodič YY-JZ 5x1,0 0,6/1kV black</t>
  </si>
  <si>
    <t>- včetně 5% prořezu:</t>
  </si>
  <si>
    <t>30*1,05</t>
  </si>
  <si>
    <t>25*1,05</t>
  </si>
  <si>
    <t>210813071</t>
  </si>
  <si>
    <t>Montáž kabelu Cu plného nebo laněného do 1 kV žíly 7x1,5 až 2,5 mm2 (např. CYKY) bez ukončení uloženého pevně</t>
  </si>
  <si>
    <t>Montáž izolovaných kabelů měděných do 1 kV bez ukončení plných nebo laněných kulatých (např. CYKY, CHKE-R) uložených pevně počtu a průřezu žil 7x1,5 až 2,5 mm2</t>
  </si>
  <si>
    <t>https://podminky.urs.cz/item/CS_URS_2024_01/210813071</t>
  </si>
  <si>
    <t>341310203-R</t>
  </si>
  <si>
    <t>Silový vodič YY-JZ 7x1,0 0,6/1kV black</t>
  </si>
  <si>
    <t>210813121</t>
  </si>
  <si>
    <t>Montáž kabelu Cu plného nebo laněného do 1 kV žíly 37x1,5 mm2 (např. CYKY) bez ukončení uloženého pevně</t>
  </si>
  <si>
    <t>Montáž izolovaných kabelů měděných do 1 kV bez ukončení plných nebo laněných kulatých (např. CYKY, CHKE-R) uložených pevně počtu a průřezu žil 37x1,5 mm2</t>
  </si>
  <si>
    <t>https://podminky.urs.cz/item/CS_URS_2024_01/210813121</t>
  </si>
  <si>
    <t>- pokládka kabelů NYY-J 30x1,5:</t>
  </si>
  <si>
    <t>10+30</t>
  </si>
  <si>
    <t>341310010-R</t>
  </si>
  <si>
    <t>kabel instalační jádro Cu plné izolace PVC plášť PVC 0,6/1kV NYY-J 30x1,5mm2</t>
  </si>
  <si>
    <t>- pokládka kabelů NYY-J 30x1,5 - včetně 5% prořezu:</t>
  </si>
  <si>
    <t>(10+30)*1,05</t>
  </si>
  <si>
    <t>22-M</t>
  </si>
  <si>
    <t>Montáže sděl. a zabezp. zařízení</t>
  </si>
  <si>
    <t>220110346</t>
  </si>
  <si>
    <t>Montáž štítku kabelového průběžného</t>
  </si>
  <si>
    <t>Montáž kabelového štítku včetně vyražení znaku na štítek, připevnění na kabel, ovinutí štítku páskou pro označení konce kabelu</t>
  </si>
  <si>
    <t>https://podminky.urs.cz/item/CS_URS_2024_01/220110346</t>
  </si>
  <si>
    <t>- označení kabelů ke stožárům SSZ:</t>
  </si>
  <si>
    <t>(1+1)*2</t>
  </si>
  <si>
    <t>- označení napájecího kabelu:</t>
  </si>
  <si>
    <t>1*2</t>
  </si>
  <si>
    <t>35442120</t>
  </si>
  <si>
    <t>štítek plastový - směr dvojstr.</t>
  </si>
  <si>
    <t>220111436</t>
  </si>
  <si>
    <t>Kontrolní a závěrečné měření kabelu pro rozvod signalizace</t>
  </si>
  <si>
    <t>Kontrolní a závěrečné měření na kabelu včetně provedení správného sledu zapojení žil na koncovkách nebo závěrech, měření smyčkových a izolačních odporů, vyplnění měřícího protokolu pro rozvod signalizace</t>
  </si>
  <si>
    <t>https://podminky.urs.cz/item/CS_URS_2024_01/220111436</t>
  </si>
  <si>
    <t>- měření na kabelech ke stožárům SSZ:</t>
  </si>
  <si>
    <t>2*30</t>
  </si>
  <si>
    <t>- měření na napájecím kabelu:</t>
  </si>
  <si>
    <t>1*4</t>
  </si>
  <si>
    <t>220111741</t>
  </si>
  <si>
    <t>Montáž svorka rozpojovací zkušební</t>
  </si>
  <si>
    <t>Montáž svorky rozpojovací včetně montáže skříňky pro svorku, úpravy zemniče pro připojení svorky, očíslování zemniče zkušební</t>
  </si>
  <si>
    <t>https://podminky.urs.cz/item/CS_URS_2024_01/220111741</t>
  </si>
  <si>
    <t>35441925</t>
  </si>
  <si>
    <t>svorka zkušební pro lano D 6-12mm, FeZn</t>
  </si>
  <si>
    <t>220271621</t>
  </si>
  <si>
    <t>Pocínování konce sdělovacích vodičů,silnoproudých šňůr v krabici</t>
  </si>
  <si>
    <t>Pocínování sdělovacích vodičů a silnoproudých šňůr v krabici</t>
  </si>
  <si>
    <t>https://podminky.urs.cz/item/CS_URS_2024_01/220271621</t>
  </si>
  <si>
    <t>8*5+2*7</t>
  </si>
  <si>
    <t>6*5+2*7</t>
  </si>
  <si>
    <t>220300533</t>
  </si>
  <si>
    <t>Ukončení kabel CMSM do 7 žil 1,50 mm2 na svorkovnici</t>
  </si>
  <si>
    <t>Ukončení vodiče na svorkovnici na kabelu CMSM do 7 žil 1,50 mm2</t>
  </si>
  <si>
    <t>https://podminky.urs.cz/item/CS_URS_2024_01/220300533</t>
  </si>
  <si>
    <t>8+2</t>
  </si>
  <si>
    <t>6+2</t>
  </si>
  <si>
    <t>220300606</t>
  </si>
  <si>
    <t>Ukončení kabelu návěstního smršťovací záklopkou do 37x1/1,5</t>
  </si>
  <si>
    <t>Ukončení návěstních kabelů smršťovací záklopkou včetně odizolování, vyformování a zapojení vodičů na kabelech NCEY, NCYY do 37x1 nebo 1,5</t>
  </si>
  <si>
    <t>https://podminky.urs.cz/item/CS_URS_2024_01/220300606</t>
  </si>
  <si>
    <t>SO103 v.č. D.1.1.3.8 - Schematický kabelový plán</t>
  </si>
  <si>
    <t xml:space="preserve">- ukončení kabelů NYY-J 30x1,5: </t>
  </si>
  <si>
    <t>34343204</t>
  </si>
  <si>
    <t>trubka smršťovací středněstěnná s lepidlem MDT-A 38/12</t>
  </si>
  <si>
    <t>2*2*0,1</t>
  </si>
  <si>
    <t>220960003</t>
  </si>
  <si>
    <t>Montáž stožáru nebo sloupku výložníkového zapušťěného</t>
  </si>
  <si>
    <t>Montáž stožáru nebo sloupku včetně postavení stožáru, usazení nebo zabetonování základu, zatažení kabelu do stožáru, připojení kabelu, připojení uzemnění vyložníkového zapuštěného</t>
  </si>
  <si>
    <t>https://podminky.urs.cz/item/CS_URS_2024_01/220960003</t>
  </si>
  <si>
    <t>220960005</t>
  </si>
  <si>
    <t>Montáž výložníku na stožár</t>
  </si>
  <si>
    <t>Montáž stožáru nebo sloupku včetně postavení stožáru, usazení nebo zabetonování základu, zatažení kabelu do stožáru, připojení kabelu, připojení uzemnění příslušenství na stožár výložníku</t>
  </si>
  <si>
    <t>https://podminky.urs.cz/item/CS_URS_2024_01/220960005</t>
  </si>
  <si>
    <t>404611048-R</t>
  </si>
  <si>
    <t>Stožár výložníkový s výložníkem délky3,0 m</t>
  </si>
  <si>
    <t>220960021</t>
  </si>
  <si>
    <t>Montáž svorkovnice stožárové</t>
  </si>
  <si>
    <t>Montáž stožárové svorkovnice s připevněním</t>
  </si>
  <si>
    <t>https://podminky.urs.cz/item/CS_URS_2024_01/220960021</t>
  </si>
  <si>
    <t>404611031-R</t>
  </si>
  <si>
    <t>Stožárová svorkovnice s krytím IP54</t>
  </si>
  <si>
    <t>220960036</t>
  </si>
  <si>
    <t>Montáž sestaveného návěstidla dvoukomorového na stožár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</si>
  <si>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dvoukomorového na stožár</t>
  </si>
  <si>
    <t>https://podminky.urs.cz/item/CS_URS_2024_01/220960036</t>
  </si>
  <si>
    <t>220960096</t>
  </si>
  <si>
    <t>Smontování návěstidla dvoukomorového pro montáž na stožár</t>
  </si>
  <si>
    <t>Smontování dopravního návěstidla včetně sestavení návěstidla s elektrickým propojením, montáže upevňovací konzoly pro upevnění na stožár nebo montáže nosiče pro upevnění na výložník dvoukomorového pro montáž na stožár</t>
  </si>
  <si>
    <t>https://podminky.urs.cz/item/CS_URS_2024_01/220960096</t>
  </si>
  <si>
    <t>404613005-R</t>
  </si>
  <si>
    <t>Návěstidlo chodecké 2x200 (červená a zelená) - světelný zdroj LED  (napájený 42V AC)</t>
  </si>
  <si>
    <t>404611001-R</t>
  </si>
  <si>
    <t>Symbol stojící chodec</t>
  </si>
  <si>
    <t>404611002-R</t>
  </si>
  <si>
    <t>Symbol kráčející chodec</t>
  </si>
  <si>
    <t>220960041</t>
  </si>
  <si>
    <t>Montáž sestaveného návěstidla tříkomorového na stožár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</si>
  <si>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stožár</t>
  </si>
  <si>
    <t>https://podminky.urs.cz/item/CS_URS_2024_01/220960041</t>
  </si>
  <si>
    <t>220960042</t>
  </si>
  <si>
    <t>Montáž sestaveného návěstidla tříkomorového na výložník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</si>
  <si>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výložník</t>
  </si>
  <si>
    <t>https://podminky.urs.cz/item/CS_URS_2024_01/220960042</t>
  </si>
  <si>
    <t>220960101</t>
  </si>
  <si>
    <t>Smontování návěstidla tříkomorového pro montáž na stožár</t>
  </si>
  <si>
    <t>Smontování dopravního návěstidla včetně sestavení návěstidla s elektrickým propojením, montáže upevňovací konzoly pro upevnění na stožár nebo montáže nosiče pro upevnění na výložník tříkomorového pro montáž na stožár</t>
  </si>
  <si>
    <t>https://podminky.urs.cz/item/CS_URS_2024_01/220960101</t>
  </si>
  <si>
    <t>220960102</t>
  </si>
  <si>
    <t>Smontování návěstidla tříkomorového pro montáž na výložník</t>
  </si>
  <si>
    <t>Smontování dopravního návěstidla včetně sestavení návěstidla s elektrickým propojením, montáže upevňovací konzoly pro upevnění na stožár nebo montáže nosiče pro upevnění na výložník tříkomorového pro montáž na výložník</t>
  </si>
  <si>
    <t>https://podminky.urs.cz/item/CS_URS_2024_01/220960102</t>
  </si>
  <si>
    <t>404613007-R</t>
  </si>
  <si>
    <t>Návěstidlo 3 světlové 200 - světelný zdroj LED  (napájený 42V AC)</t>
  </si>
  <si>
    <t>1+1</t>
  </si>
  <si>
    <t>404611160-R</t>
  </si>
  <si>
    <t>Nosič návěstidla na výložník 3x200</t>
  </si>
  <si>
    <t>404613019-R</t>
  </si>
  <si>
    <t>Držák návěstidla (AL)</t>
  </si>
  <si>
    <t>(1+1+1)*2</t>
  </si>
  <si>
    <t>404613021-R</t>
  </si>
  <si>
    <t>Upevnění se šroubením pro L a T kus</t>
  </si>
  <si>
    <t>pár</t>
  </si>
  <si>
    <t>(1+1+1)</t>
  </si>
  <si>
    <t>404452600</t>
  </si>
  <si>
    <t>páska upínací 12,7x0,75mm</t>
  </si>
  <si>
    <t>(1+1)*(2*3,14*0,1)</t>
  </si>
  <si>
    <t>404452610</t>
  </si>
  <si>
    <t>spona upínací 12,7mm</t>
  </si>
  <si>
    <t>100 kus</t>
  </si>
  <si>
    <t>(1+1)/100</t>
  </si>
  <si>
    <t>220960113</t>
  </si>
  <si>
    <t>Montáž signalizačního zařízení pro nevidomé na návěstidlo</t>
  </si>
  <si>
    <t>https://podminky.urs.cz/item/CS_URS_2024_01/220960113</t>
  </si>
  <si>
    <t>404611515-R</t>
  </si>
  <si>
    <t>Akustická signalizace pro nevidomé (20-50V, AC,DC)</t>
  </si>
  <si>
    <t>220960116-R</t>
  </si>
  <si>
    <t>Montáž přijímače pro aktivaci signalizace pro nevidomé</t>
  </si>
  <si>
    <t>Montáž přijímače pro aktivaci signalizace pro nevidomé včetně rozměření a označení místa pro vyvrtání otvorů, vyvrtání otvorů, vyříznutí závitů, montáže skříňky se zapojením, nastavení a vyzkoušení</t>
  </si>
  <si>
    <t>404611508-R</t>
  </si>
  <si>
    <t>Přijímač aktivace akustické signalizace pro nevidomé (20-50V, AC,DC)</t>
  </si>
  <si>
    <t>2*(2*3,14*0,1)</t>
  </si>
  <si>
    <t>2/100</t>
  </si>
  <si>
    <t>404611407-R</t>
  </si>
  <si>
    <t>Projekt instalace akustické signalizace pro nevidomé</t>
  </si>
  <si>
    <t>220960126</t>
  </si>
  <si>
    <t>Montáž tlačítka pro chodce na stožár</t>
  </si>
  <si>
    <t>Montáž doplňků na stožár včetně vyměření místa pro upevnění, vyvrtání děr pro upevnění a protažení kabelu, montáže tlačítka nebo spínače, zapojení na svorkovnici ve stožáru tlačítka pro chodce</t>
  </si>
  <si>
    <t>https://podminky.urs.cz/item/CS_URS_2024_01/220960126</t>
  </si>
  <si>
    <t>404611501-R</t>
  </si>
  <si>
    <t>Tlačítko pro chodce</t>
  </si>
  <si>
    <t>220960134</t>
  </si>
  <si>
    <t>Zapojení stožárové svorkovnice do 34 žil</t>
  </si>
  <si>
    <t>https://podminky.urs.cz/item/CS_URS_2024_01/220960134</t>
  </si>
  <si>
    <t>220960143</t>
  </si>
  <si>
    <t>Montáž kontrastního rámu pro tříkomorové návěstidlo</t>
  </si>
  <si>
    <t>Montáž kontrastního rámu s použitím montážní plošiny pro tříkomorové návěstidlo</t>
  </si>
  <si>
    <t>https://podminky.urs.cz/item/CS_URS_2024_01/220960143</t>
  </si>
  <si>
    <t>404613026-R</t>
  </si>
  <si>
    <t>Kontrastní rám pro návěstidlo třísvětlové 3x200</t>
  </si>
  <si>
    <t>220960181</t>
  </si>
  <si>
    <t>Montáž řadiče do šesti světelných skupin</t>
  </si>
  <si>
    <t>Montáž řadiče včetně usazení, zatažení kabelů do řadiče, připojení uzemnění do šesti světelných skupin</t>
  </si>
  <si>
    <t>https://podminky.urs.cz/item/CS_URS_2024_01/220960181</t>
  </si>
  <si>
    <t>404611201-R</t>
  </si>
  <si>
    <t>Mikroprocesorový řadič</t>
  </si>
  <si>
    <t>404611506-R</t>
  </si>
  <si>
    <t>Jednotka aktivace signalizace pro nevidomé, (42V AC)</t>
  </si>
  <si>
    <t>404611202-R</t>
  </si>
  <si>
    <t>Základový rám pod řadič - plastový</t>
  </si>
  <si>
    <t>220960192</t>
  </si>
  <si>
    <t>Regulace a aktivace jedné signální skupiny mikroprocesorového řadiče</t>
  </si>
  <si>
    <t>https://podminky.urs.cz/item/CS_URS_2024_01/220960192</t>
  </si>
  <si>
    <t>Skupina VA:</t>
  </si>
  <si>
    <t>220960198</t>
  </si>
  <si>
    <t>Regulace a aktivace každé další signální skupiny mikroprocesorového řadiče s použitím plošiny</t>
  </si>
  <si>
    <t>https://podminky.urs.cz/item/CS_URS_2024_01/220960198</t>
  </si>
  <si>
    <t>Skupina VB:</t>
  </si>
  <si>
    <t>220960199</t>
  </si>
  <si>
    <t>Regulace a aktivace každé další signální skupiny mikroprocesorového řadiče bez použití plošiny</t>
  </si>
  <si>
    <t>https://podminky.urs.cz/item/CS_URS_2024_01/220960199</t>
  </si>
  <si>
    <t>Skupina PA:</t>
  </si>
  <si>
    <t>220960200</t>
  </si>
  <si>
    <t>Adresace řadiče do čtyř světelných skupin</t>
  </si>
  <si>
    <t>Adresace řadiče MR do čtyř světelných skupin</t>
  </si>
  <si>
    <t>https://podminky.urs.cz/item/CS_URS_2024_01/220960200</t>
  </si>
  <si>
    <t>- převedení dopravního řešení do řadiče - přímo zadané:</t>
  </si>
  <si>
    <t>220960220</t>
  </si>
  <si>
    <t>Programování řadiče MR do čtyř světelných skupin</t>
  </si>
  <si>
    <t>https://podminky.urs.cz/item/CS_URS_2024_01/220960220</t>
  </si>
  <si>
    <t>- programování řadiče - přímo zadané:</t>
  </si>
  <si>
    <t>404611401-R</t>
  </si>
  <si>
    <t>Zpracování sady dopravního řešení</t>
  </si>
  <si>
    <t>- zpracování sady dopravního řešení jako podklad pro naprogramování řadiče SSZ přechodu pro chodce:</t>
  </si>
  <si>
    <t>220960301</t>
  </si>
  <si>
    <t>Příprava ke komplexnímu vyzkoušení křižovatky s MR řadičem za první signální skupinu</t>
  </si>
  <si>
    <t>Příprava ke komplexnímu vyzkoušení křižovatky s mikroprocesorovým řadičem MR za první signální skupinu</t>
  </si>
  <si>
    <t>https://podminky.urs.cz/item/CS_URS_2024_01/220960301</t>
  </si>
  <si>
    <t>220960302</t>
  </si>
  <si>
    <t>Příprava ke komplexnímu vyzkoušení křižovatky s MR řadičem za každou další signální skupinu</t>
  </si>
  <si>
    <t>Příprava ke komplexnímu vyzkoušení křižovatky s mikroprocesorovým řadičem MR za každou další signální skupinu</t>
  </si>
  <si>
    <t>https://podminky.urs.cz/item/CS_URS_2024_01/220960302</t>
  </si>
  <si>
    <t>Skupiny PA a VB:</t>
  </si>
  <si>
    <t>220960311</t>
  </si>
  <si>
    <t>Komplexní vyzkoušení křižovatky s MR řadičem před uvedením zařízení do provozu do 5 signál skupin</t>
  </si>
  <si>
    <t>Komplexní vyzkoušení křižovatky s mikroprocesorovým řadičem MR před uvedením zařízení do provozu do pěti signálních skupin</t>
  </si>
  <si>
    <t>https://podminky.urs.cz/item/CS_URS_2024_01/220960311</t>
  </si>
  <si>
    <t>Skupiny VA, PA a VB:</t>
  </si>
  <si>
    <t>46-M</t>
  </si>
  <si>
    <t>Zemní práce při extr.mont.pracích</t>
  </si>
  <si>
    <t>460010024</t>
  </si>
  <si>
    <t>Vytyčení trasy vedení kabelového podzemního v zastavěném prostoru dle SoD čl. 2 odst. 2.5.1b</t>
  </si>
  <si>
    <t>km</t>
  </si>
  <si>
    <t>180</t>
  </si>
  <si>
    <t>Vytyčení trasy vedení kabelového (podzemního) v zastavěném prostoru</t>
  </si>
  <si>
    <t>https://podminky.urs.cz/item/CS_URS_2024_01/460010024</t>
  </si>
  <si>
    <t>- výkop 35 x 60 - odměřeno v AutoCadu:</t>
  </si>
  <si>
    <t>11*0,001</t>
  </si>
  <si>
    <t>- výkop 50 x 80 - odměřeno v AutoCadu:</t>
  </si>
  <si>
    <t>6*0,001</t>
  </si>
  <si>
    <t>- řízený protlak DN160 - odměřeno v AutoCadu:</t>
  </si>
  <si>
    <t>8*0,001</t>
  </si>
  <si>
    <t>91</t>
  </si>
  <si>
    <t>460080201</t>
  </si>
  <si>
    <t>Zřízení nezabudovaného bednění základových konstrukcí při elektromontážích</t>
  </si>
  <si>
    <t>182</t>
  </si>
  <si>
    <t>Základové konstrukce bednění s případnými vzpěrami nezabudované zřízení</t>
  </si>
  <si>
    <t>https://podminky.urs.cz/item/CS_URS_2024_01/460080201</t>
  </si>
  <si>
    <t>- bednění betonových základů výložníkových stožárů č. 1 a 2:</t>
  </si>
  <si>
    <t>(4*(1,0*1,7))*2</t>
  </si>
  <si>
    <t>- bednění betonového základu řadiče SSZ:</t>
  </si>
  <si>
    <t>(2*(0,8*1)+2*(1,5*1))</t>
  </si>
  <si>
    <t>- bednění betonového základu pilíře PRSSZ:</t>
  </si>
  <si>
    <t>2*(0,8*1,0)+2*(0,6*1,0)</t>
  </si>
  <si>
    <t>460080301</t>
  </si>
  <si>
    <t>Odstranění nezabudovaného bednění základových konstrukcí při elektromontážích</t>
  </si>
  <si>
    <t>184</t>
  </si>
  <si>
    <t>Základové konstrukce bednění s případnými vzpěrami nezabudované odstranění</t>
  </si>
  <si>
    <t>https://podminky.urs.cz/item/CS_URS_2024_01/460080301</t>
  </si>
  <si>
    <t>93</t>
  </si>
  <si>
    <t>460131113</t>
  </si>
  <si>
    <t>Hloubení nezapažených jam při elektromontážích ručně v hornině tř I skupiny 3</t>
  </si>
  <si>
    <t>186</t>
  </si>
  <si>
    <t>Hloubení nezapažených jam ručně včetně urovnání dna s přemístěním výkopku do vzdálenosti 3 m od okraje jámy nebo s naložením na dopravní prostředek v hornině třídy těžitelnosti I skupiny 3</t>
  </si>
  <si>
    <t>https://podminky.urs.cz/item/CS_URS_2024_01/460131113</t>
  </si>
  <si>
    <t>- výkop pro betonový základ pro řadič SSZ:</t>
  </si>
  <si>
    <t>(0,8*1,5*1)</t>
  </si>
  <si>
    <t>- výkop pro betonový základ rozvaděče PRSSZ:</t>
  </si>
  <si>
    <t>(0,6*0,4*1)*1</t>
  </si>
  <si>
    <t>- výkopy pro betonové základy výložníkových stožárů č. 1 a 2:</t>
  </si>
  <si>
    <t>(1,7*1,0*1,0)*2</t>
  </si>
  <si>
    <t>460150143</t>
  </si>
  <si>
    <t>Hloubení kabelových rýh ručně š 35 cm hl 60 cm v hornině tř I skupiny 3</t>
  </si>
  <si>
    <t>188</t>
  </si>
  <si>
    <t>Hloubení zapažených i nezapažených kabelových rýh ručně včetně urovnání dna s přemístěním výkopku do vzdálenosti 3 m od okraje jámy nebo s naložením na dopravní prostředek šířky 35 cm hloubky 60 cm v hornině třídy těžitelnosti I skupiny 3</t>
  </si>
  <si>
    <t>https://podminky.urs.cz/item/CS_URS_2024_01/460150143</t>
  </si>
  <si>
    <t>4+3+4</t>
  </si>
  <si>
    <t>95</t>
  </si>
  <si>
    <t>460150263</t>
  </si>
  <si>
    <t>Hloubení kabelových rýh ručně š 50 cm hl 80 cm v hornině tř I skupiny 3</t>
  </si>
  <si>
    <t>190</t>
  </si>
  <si>
    <t>Hloubení zapažených i nezapažených kabelových rýh ručně včetně urovnání dna s přemístěním výkopku do vzdálenosti 3 m od okraje jámy nebo s naložením na dopravní prostředek šířky 50 cm hloubky 80 cm v hornině třídy těžitelnosti I skupiny 3</t>
  </si>
  <si>
    <t>https://podminky.urs.cz/item/CS_URS_2024_01/460150263</t>
  </si>
  <si>
    <t>460260001</t>
  </si>
  <si>
    <t>Zatažení lana do kanálu nebo tvárnicové trasy</t>
  </si>
  <si>
    <t>192</t>
  </si>
  <si>
    <t>Ostatní práce při montáži vodičů, šňůr a kabelů zatažení lana včetně odvinutí a napojení do kanálu nebo tvárnicové trasy</t>
  </si>
  <si>
    <t>https://podminky.urs.cz/item/CS_URS_2024_01/460260001</t>
  </si>
  <si>
    <t>- řízený protlak DN160 pod silnící na ulici Purkoňově - odměřeno v AutoCadu:</t>
  </si>
  <si>
    <t>97</t>
  </si>
  <si>
    <t>460421182</t>
  </si>
  <si>
    <t>Kabelové lože z písku pro kabely vn a vvn kryté plastovou fólií š lože přes 25 do 50 cm</t>
  </si>
  <si>
    <t>194</t>
  </si>
  <si>
    <t>Kabelové lože z písku včetně podsypu, zhutnění a urovnání povrchu pro kabely vn a vvn zakryté plastovou fólií, šířky přes 25 do 50 cm</t>
  </si>
  <si>
    <t>https://podminky.urs.cz/item/CS_URS_2024_01/460421182</t>
  </si>
  <si>
    <t>69311311</t>
  </si>
  <si>
    <t>pás varovný plný PE š 330mm s potiskem</t>
  </si>
  <si>
    <t>196</t>
  </si>
  <si>
    <t>99</t>
  </si>
  <si>
    <t>34571352</t>
  </si>
  <si>
    <t>trubka elektroinstalační ohebná dvouplášťová korugovaná (chránička) D 52/63mm, HDPE+LDPE</t>
  </si>
  <si>
    <t>198</t>
  </si>
  <si>
    <t>SO103 v.č. D.1.1.3.89 - Schematický kabelový plán</t>
  </si>
  <si>
    <t>- pokládka kabelu NYY-J 4x10:</t>
  </si>
  <si>
    <t>460431162</t>
  </si>
  <si>
    <t>Zásyp kabelových rýh ručně se zhutněním š 35 cm hl 60 cm z horniny tř I skupiny 3</t>
  </si>
  <si>
    <t>200</t>
  </si>
  <si>
    <t>Zásyp kabelových rýh ručně s přemístění sypaniny ze vzdálenosti do 10 m, s uložením výkopku ve vrstvách včetně zhutnění a úpravy povrchu šířky 35 cm hloubky 60 cm z horniny třídy těžitelnosti I skupiny 3</t>
  </si>
  <si>
    <t>https://podminky.urs.cz/item/CS_URS_2024_01/460431162</t>
  </si>
  <si>
    <t>101</t>
  </si>
  <si>
    <t>460431282</t>
  </si>
  <si>
    <t>Zásyp kabelových rýh ručně se zhutněním š 50 cm hl 80 cm z horniny tř I skupiny 3</t>
  </si>
  <si>
    <t>202</t>
  </si>
  <si>
    <t>Zásyp kabelových rýh ručně s přemístění sypaniny ze vzdálenosti do 10 m, s uložením výkopku ve vrstvách včetně zhutnění a úpravy povrchu šířky 50 cm hloubky 80 cm z horniny třídy těžitelnosti I skupiny 3</t>
  </si>
  <si>
    <t>https://podminky.urs.cz/item/CS_URS_2024_01/460431282</t>
  </si>
  <si>
    <t>460510076</t>
  </si>
  <si>
    <t>Osazení kabelových prostupů z trub plastových do rýhy s obetonováním průměru přes 15 do 20 cm</t>
  </si>
  <si>
    <t>204</t>
  </si>
  <si>
    <t>Osazení kabelových prostupů včetně utěsnění a spárování z trub plastových do rýhy, bez výkopových prací s obetonováním, vnitřního průměru přes 15 do 20 cm</t>
  </si>
  <si>
    <t>https://podminky.urs.cz/item/CS_URS_2024_01/460510076</t>
  </si>
  <si>
    <t>- pro betonové základy výložníkových stožárů č. 1 a 2:</t>
  </si>
  <si>
    <t>2*1,5</t>
  </si>
  <si>
    <t>103</t>
  </si>
  <si>
    <t>28610007</t>
  </si>
  <si>
    <t>trubka tlaková hrdlovaná vodovodní PVC dl 6m DN 300</t>
  </si>
  <si>
    <t>206</t>
  </si>
  <si>
    <t>460631214</t>
  </si>
  <si>
    <t>Řízené horizontální vrtání při elektromontážích v hornině tř. těžitelnosti I a II skupiny 1 až 4 vnějšího průměru přes 140 do 180 mm</t>
  </si>
  <si>
    <t>208</t>
  </si>
  <si>
    <t>Zemní protlaky řízené horizontální vrtání v hornině třídy těžitelnosti I a II skupiny 1 až 4 včetně protlačení trub v hloubce do 6 m vnějšího průměru vrtu přes 140 do 180 mm</t>
  </si>
  <si>
    <t>https://podminky.urs.cz/item/CS_URS_2024_01/460631214</t>
  </si>
  <si>
    <t>105</t>
  </si>
  <si>
    <t>28613904</t>
  </si>
  <si>
    <t>potrubí plynovodní PE 100RC SDR 17,6 PN 0,1MPa tyče 12m 160x9,1mm</t>
  </si>
  <si>
    <t>210</t>
  </si>
  <si>
    <t>460632113</t>
  </si>
  <si>
    <t>Startovací jáma pro protlak výkop včetně zásypu ručně v hornině tř. těžitelnosti I skupiny 3</t>
  </si>
  <si>
    <t>212</t>
  </si>
  <si>
    <t>Zemní protlaky zemní práce nutné k provedení protlaku výkop včetně zásypu ručně startovací jáma v hornině třídy těžitelnosti I skupiny 3</t>
  </si>
  <si>
    <t>https://podminky.urs.cz/item/CS_URS_2024_01/460632113</t>
  </si>
  <si>
    <t>- startovací jáma pro řízený protlak DN160:</t>
  </si>
  <si>
    <t>107</t>
  </si>
  <si>
    <t>460632213</t>
  </si>
  <si>
    <t>Koncová jáma pro protlak výkop včetně zásypu ručně v hornině tř. těžitelnosti I skupiny 3</t>
  </si>
  <si>
    <t>214</t>
  </si>
  <si>
    <t>Zemní protlaky zemní práce nutné k provedení protlaku výkop včetně zásypu ručně koncová jáma v hornině třídy těžitelnosti I skupiny 3</t>
  </si>
  <si>
    <t>https://podminky.urs.cz/item/CS_URS_2024_01/460632213</t>
  </si>
  <si>
    <t>- koncová jáma pro řízený protlak DN160:</t>
  </si>
  <si>
    <t>460641113</t>
  </si>
  <si>
    <t>Základové konstrukce při elektromontážích z monolitického betonu tř. C 16/20</t>
  </si>
  <si>
    <t>216</t>
  </si>
  <si>
    <t>Základové konstrukce základ bez bednění do rostlé zeminy z monolitického betonu tř. C 16/20</t>
  </si>
  <si>
    <t>https://podminky.urs.cz/item/CS_URS_2024_01/460641113</t>
  </si>
  <si>
    <t>- pro betonový základ řadiče SSZ:</t>
  </si>
  <si>
    <t>- pro betonový základ pilíře rozvaděče PRSSZ:</t>
  </si>
  <si>
    <t>(0,6*0,4*1)</t>
  </si>
  <si>
    <t>109</t>
  </si>
  <si>
    <t>460641125</t>
  </si>
  <si>
    <t>Základové konstrukce při elektromontážích ze ŽB tř. C 25/30 bez zvláštních nároků na prostředí</t>
  </si>
  <si>
    <t>218</t>
  </si>
  <si>
    <t>Základové konstrukce základ bez bednění do rostlé zeminy z monolitického železobetonu bez výztuže bez zvláštních nároků na prostředí tř. C 25/30</t>
  </si>
  <si>
    <t>https://podminky.urs.cz/item/CS_URS_2024_01/460641125</t>
  </si>
  <si>
    <t>1,7*1,0*1,0</t>
  </si>
  <si>
    <t>460641212</t>
  </si>
  <si>
    <t>Výztuž základových konstrukcí při elektromontážích betonářskou ocelí 10 505</t>
  </si>
  <si>
    <t>220</t>
  </si>
  <si>
    <t>Základové konstrukce výztuž z betonářské oceli 10 505</t>
  </si>
  <si>
    <t>https://podminky.urs.cz/item/CS_URS_2024_01/460641212</t>
  </si>
  <si>
    <t>- hmotnost ocelové výstuže betonových základů výložníkových stožárů č. 1 a 2:</t>
  </si>
  <si>
    <t>2*0,005</t>
  </si>
  <si>
    <t>111</t>
  </si>
  <si>
    <t>469972111</t>
  </si>
  <si>
    <t>Odvoz suti a vybouraných hmot při elektromontážích do 1 km</t>
  </si>
  <si>
    <t>222</t>
  </si>
  <si>
    <t>Odvoz suti a vybouraných hmot odvoz suti a vybouraných hmot do 1 km</t>
  </si>
  <si>
    <t>https://podminky.urs.cz/item/CS_URS_2024_01/469972111</t>
  </si>
  <si>
    <t>- přebytečná zemina z výkopu pro betonový základ pro řadič SSZ:</t>
  </si>
  <si>
    <t>(0,8*1,5*1)*1,67</t>
  </si>
  <si>
    <t>- přebytečná zemina z výkopu pro betonový základ rozvaděče PRSSZ:</t>
  </si>
  <si>
    <t>(0,6*0,4*1)*1,67</t>
  </si>
  <si>
    <t>- přebytečná zemina z výkopu 35 x 60 - odměřeno v AutoCadu:</t>
  </si>
  <si>
    <t>11*0,35*0,2*1,67</t>
  </si>
  <si>
    <t>- přebytečná zemina z výkopu 50 x 80 - odměřeno v AutoCadu:</t>
  </si>
  <si>
    <t>6*0,5*0,2*1,67</t>
  </si>
  <si>
    <t>- přebytečná zemina z výkopů pro betonové základy výložníkových stožárů č. 1 a 2:</t>
  </si>
  <si>
    <t>(1,7*1,0*1,0)*2*1,67</t>
  </si>
  <si>
    <t>469972121</t>
  </si>
  <si>
    <t>Příplatek k odvozu suti a vybouraných hmot při elektromontážích za každý další 1 km</t>
  </si>
  <si>
    <t>224</t>
  </si>
  <si>
    <t>Odvoz suti a vybouraných hmot odvoz suti a vybouraných hmot Příplatek k ceně za každý další i započatý 1 km</t>
  </si>
  <si>
    <t>https://podminky.urs.cz/item/CS_URS_2024_01/469972121</t>
  </si>
  <si>
    <t>- přebytečná zemina z výkopu pro betonový základ pro řadič SSZ - příplatek za dalších 9 km:</t>
  </si>
  <si>
    <t>(0,8*1,5*1)*1,67*9</t>
  </si>
  <si>
    <t>- přebytečná zemina z výkopu pro betonový základ rozvaděče PRSSZ - příplatek za dalších 9 km:</t>
  </si>
  <si>
    <t>(0,6*0,4*1)*1,67*9</t>
  </si>
  <si>
    <t>- přebytečná zemina z výkopu 35 x 60 - odměřeno v AutoCadu - příplatek za dalších 9 km:</t>
  </si>
  <si>
    <t>11*0,35*0,2*1,67*9</t>
  </si>
  <si>
    <t>- přebytečná zemina z výkopu 50 x 80 - odměřeno v AutoCadu - příplatek za dalších 9 km:</t>
  </si>
  <si>
    <t>6*0,5*0,2*1,67*9</t>
  </si>
  <si>
    <t>- přebytečná zemina z výkopů pro betonové základy výložníkových stožárů č. 1 a 2 - příplatek za dalších 9 km:</t>
  </si>
  <si>
    <t>(1,7*1,0*1,0)*2*1,67*9</t>
  </si>
  <si>
    <t>113</t>
  </si>
  <si>
    <t>469973124</t>
  </si>
  <si>
    <t>Poplatek za uložení stavebního odpadu na recyklační skládce (skládkovné) směsného stavebního a demoličního kód odpadu  17 09 04</t>
  </si>
  <si>
    <t>226</t>
  </si>
  <si>
    <t>Poplatek za uložení stavebního odpadu (skládkovné) na recyklační skládce směsného stavebního a demoličního zatříděného do Katalogu odpadů pod kódem 17 09 04</t>
  </si>
  <si>
    <t>https://podminky.urs.cz/item/CS_URS_2024_01/469973124</t>
  </si>
  <si>
    <t>SO 103.1 - Chodník na ulici Purkyňova- od počátku staničení k vjezdu do skateparku</t>
  </si>
  <si>
    <t>"odstranění živ. krytu chodníku v tl. 10cm, suť 0,220 t/m2" 33,43</t>
  </si>
  <si>
    <t>"vybourání stáv. obruby vč. betonové patky, suť 0,205 t/m" 12,0</t>
  </si>
  <si>
    <t>121151103</t>
  </si>
  <si>
    <t>Sejmutí ornice plochy do 100 m2 tl vrstvy do 200 mm strojně</t>
  </si>
  <si>
    <t>Sejmutí ornice strojně při souvislé ploše do 100 m2, tl. vrstvy do 200 mm</t>
  </si>
  <si>
    <t>https://podminky.urs.cz/item/CS_URS_2024_01/121151103</t>
  </si>
  <si>
    <t xml:space="preserve">"sejmutí ornice a travního drnu tl. 10cm, rozprostření v okolním terénu" 61,41 </t>
  </si>
  <si>
    <t>122211101</t>
  </si>
  <si>
    <t>Odkopávky a prokopávky v hornině třídy těžitelnosti I, skupiny 3 ručně</t>
  </si>
  <si>
    <t>Odkopávky a prokopávky ručně zapažené i nezapažené v hornině třídy těžitelnosti I skupiny 3</t>
  </si>
  <si>
    <t>https://podminky.urs.cz/item/CS_URS_2024_01/122211101</t>
  </si>
  <si>
    <t>"odkopávky zeminy, přebytek bude odvezen na skládku" 44,1*0,35</t>
  </si>
  <si>
    <t>"odvoz přebytečné zeminy na skládku VZD 10 km" 12,735</t>
  </si>
  <si>
    <t>167151101</t>
  </si>
  <si>
    <t>Nakládání výkopku z hornin třídy těžitelnosti I skupiny 1 až 3 do 100 m3</t>
  </si>
  <si>
    <t>Nakládání, skládání a překládání neulehlého výkopku nebo sypaniny strojně nakládání, množství do 100 m3, z horniny třídy těžitelnosti I, skupiny 1 až 3</t>
  </si>
  <si>
    <t>https://podminky.urs.cz/item/CS_URS_2024_01/167151101</t>
  </si>
  <si>
    <t>"naložení přebytečné zeminy na dopravní prostředek" 15,435-2,7</t>
  </si>
  <si>
    <t>171201231</t>
  </si>
  <si>
    <t>Poplatek za uložení zeminy a kamení na recyklační skládce (skládkovné) kód odpadu 17 05 04</t>
  </si>
  <si>
    <t>Poplatek za uložení stavebního odpadu na recyklační skládce (skládkovné) zeminy a kamení zatříděného do Katalogu odpadů pod kódem 17 05 04</t>
  </si>
  <si>
    <t>https://podminky.urs.cz/item/CS_URS_2024_01/171201231</t>
  </si>
  <si>
    <t>12,735*1,7</t>
  </si>
  <si>
    <t>174111101</t>
  </si>
  <si>
    <t>Zásyp jam, šachet rýh nebo kolem objektů sypaninou se zhutněním ručně</t>
  </si>
  <si>
    <t>Zásyp sypaninou z jakékoliv horniny ručně s uložením výkopku ve vrstvách se zhutněním jam, šachet, rýh nebo kolem objektů v těchto vykopávkách</t>
  </si>
  <si>
    <t>https://podminky.urs.cz/item/CS_URS_2024_01/174111101</t>
  </si>
  <si>
    <t xml:space="preserve">"dosypávky za obrubami materiálem z výkopu uložený stranou"  6*0,45 </t>
  </si>
  <si>
    <t>41,54*0,02 "Přepočtené koeficientem množství</t>
  </si>
  <si>
    <t>182351023</t>
  </si>
  <si>
    <t>Rozprostření ornice pl do 100 m2 ve svahu přes 1:5 tl vrstvy do 200 mm strojně</t>
  </si>
  <si>
    <t>Rozprostření a urovnání ornice ve svahu sklonu přes 1:5 strojně při souvislé ploše do 100 m2, tl. vrstvy do 200 mm</t>
  </si>
  <si>
    <t>https://podminky.urs.cz/item/CS_URS_2024_01/182351023</t>
  </si>
  <si>
    <t>"rozprostření ornice v přilehlých plochách záboru v tl. 10-15cm" 41,54</t>
  </si>
  <si>
    <t>"zalití ohumusovaných ploch, spotřeba 30 l/m2, 3x po dobu výstavby" 41,54*0,030*3</t>
  </si>
  <si>
    <t>"příplatek za zvětšený přesun dovozu vody, předpoklad do 5 km" 3,739*4</t>
  </si>
  <si>
    <t>"štěrkodrť fr. 0/32 v tl. 15cm pod chondíky" 24</t>
  </si>
  <si>
    <t>"ložní vrstva pod dlažbou z SC C8/10 tl. 15cm" 24,0</t>
  </si>
  <si>
    <t>"dlažba šedá hladká" 14,16</t>
  </si>
  <si>
    <t>"dlažba červená reliéfní" 1,84</t>
  </si>
  <si>
    <t>14,16*1,01 "Přepočtené koeficientem množství</t>
  </si>
  <si>
    <t>1,84*1,01 "Přepočtené koeficientem množství</t>
  </si>
  <si>
    <t>596212312</t>
  </si>
  <si>
    <t>Kladení zámkové dlažby pozemních komunikací tl do 100 mm skupiny A pl do 300 m2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</si>
  <si>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100 mm skupiny A, pro plochy do 300 m2</t>
  </si>
  <si>
    <t>https://podminky.urs.cz/item/CS_URS_2024_01/596212312</t>
  </si>
  <si>
    <t>"pojížděné chodníky, dlažba tl. 10cm do lože z DK fr. 4/8 tl. 4cm"</t>
  </si>
  <si>
    <t>"dlažba šedá hladká v místě budoucího vjezdu do skateparku" 8,0</t>
  </si>
  <si>
    <t>59245220</t>
  </si>
  <si>
    <t>dlažba zámková tl. 100mm přírodní 200x100mm</t>
  </si>
  <si>
    <t>dlažba zámková tl. 100mm přírodní</t>
  </si>
  <si>
    <t>8*1,02 "Přepočtené koeficientem množství</t>
  </si>
  <si>
    <t>"osazení chodníkové obruby do bet. lože s boční opěrou" 12*2</t>
  </si>
  <si>
    <t>24*1,02 "Přepočtené koeficientem množství</t>
  </si>
  <si>
    <t>"odstranění živ. krytu chodníku v tl. 10cm, suť 0,220 t/m2" 33,43*0,220</t>
  </si>
  <si>
    <t>"vybourání stáv. obruby vč. betonové patky, suť 0,205 t/m" 12,0*0,205</t>
  </si>
  <si>
    <t>"odstranění živ. krytu chodníku v tl. 10cm, suť 0,220 t/m2" 33,43*0,220*9</t>
  </si>
  <si>
    <t>"vybourání stáv. obruby vč. betonové patky, suť 0,205 t/m" 12,0*0,205*9</t>
  </si>
  <si>
    <t>SO 401.1 - Veřejné osvětlení-I.etapa</t>
  </si>
  <si>
    <t>OST - Sloupy a svítidla</t>
  </si>
  <si>
    <t>M - Elektromontáže</t>
  </si>
  <si>
    <t xml:space="preserve">    46-M - Zemní práce při extr.mont.pracích - (viz situace a řezy)</t>
  </si>
  <si>
    <t xml:space="preserve">    Z-ASF - Zádlažba vozovka asfalt</t>
  </si>
  <si>
    <t>OST</t>
  </si>
  <si>
    <t>Sloupy a svítidla</t>
  </si>
  <si>
    <t>210202016-D</t>
  </si>
  <si>
    <t>Demontáž svítidlo výbojkové průmyslové nebo venkovní na sloupek parkový</t>
  </si>
  <si>
    <t>262144</t>
  </si>
  <si>
    <t>https://podminky.urs.cz/item/CS_URS_2024_01/210202016-D</t>
  </si>
  <si>
    <t>210202016</t>
  </si>
  <si>
    <t>Montáž svítidel výbojkových průmyslových stropních závěsných parkových na sloupek</t>
  </si>
  <si>
    <t>https://podminky.urs.cz/item/CS_URS_2024_01/210202016</t>
  </si>
  <si>
    <t>Svítidlo venkovní LED 21W, teple bílá</t>
  </si>
  <si>
    <t>Svítidlo venkovní  LED 31W, teple bílá</t>
  </si>
  <si>
    <t>Sch10774</t>
  </si>
  <si>
    <t>Backlight vč. nýtu</t>
  </si>
  <si>
    <t>210204002</t>
  </si>
  <si>
    <t>Montáž stožárů osvětlení parkových ocelových</t>
  </si>
  <si>
    <t>https://podminky.urs.cz/item/CS_URS_2024_01/210204002</t>
  </si>
  <si>
    <t>722-SB5</t>
  </si>
  <si>
    <t>Sadový stožár bezpaticovy SB5, oboust.zinkovaný</t>
  </si>
  <si>
    <t>210204100-D</t>
  </si>
  <si>
    <t>Demontáž výložníků osvětlení jednoramenných nástěnných hmotnosti do 35 kg</t>
  </si>
  <si>
    <t>https://podminky.urs.cz/item/CS_URS_2024_01/210204100-D</t>
  </si>
  <si>
    <t>210204105</t>
  </si>
  <si>
    <t>Montáž výložníků osvětlení dvouramenných sloupových hmotnosti do 70 kg</t>
  </si>
  <si>
    <t>https://podminky.urs.cz/item/CS_URS_2024_01/210204105</t>
  </si>
  <si>
    <t>722-V21500</t>
  </si>
  <si>
    <t>Dvojitý výložník pro stožár typu JB   V2x1500, oboust.zinkovaný</t>
  </si>
  <si>
    <t>210204201</t>
  </si>
  <si>
    <t>Montáž elektrovýzbroje stožárů osvětlení 1 okruh</t>
  </si>
  <si>
    <t>https://podminky.urs.cz/item/CS_URS_2024_01/210204201</t>
  </si>
  <si>
    <t>316722-EKM 2035-1</t>
  </si>
  <si>
    <t>stožár.svorkovice IP 43 - 1xE27</t>
  </si>
  <si>
    <t>341110300</t>
  </si>
  <si>
    <t>kabel silový s Cu jádrem CYKY 3x1,5 mm2</t>
  </si>
  <si>
    <t>4*5</t>
  </si>
  <si>
    <t>210204202</t>
  </si>
  <si>
    <t>Montáž elektrovýzbroje stožárů osvětlení 2 okruhy</t>
  </si>
  <si>
    <t>https://podminky.urs.cz/item/CS_URS_2024_01/210204202</t>
  </si>
  <si>
    <t>316722-EKM 2035-2</t>
  </si>
  <si>
    <t>stožár.svorkovice IP 43 - 2xE27</t>
  </si>
  <si>
    <t>8*12</t>
  </si>
  <si>
    <t>745904112</t>
  </si>
  <si>
    <t>Příplatek k montáži kabelů za zatažení vodiče a kabelu do 2,00 kg</t>
  </si>
  <si>
    <t>https://podminky.urs.cz/item/CS_URS_2024_01/745904112</t>
  </si>
  <si>
    <t>210010019</t>
  </si>
  <si>
    <t>Montáž trubek plastových ohebných D 48 mm uložených volně</t>
  </si>
  <si>
    <t>https://podminky.urs.cz/item/CS_URS_2024_01/210010019</t>
  </si>
  <si>
    <t>"trasa" 117</t>
  </si>
  <si>
    <t>"ke sloupům" 4*3</t>
  </si>
  <si>
    <t>"do skříní" 7*1</t>
  </si>
  <si>
    <t>210100422.1</t>
  </si>
  <si>
    <t>Ukončení kabelů a vodičů kabelovou koncovkou do 4 žil do 1 kV včetně zapojení  do 4x16 mm2 viz schema</t>
  </si>
  <si>
    <t>Ukončení kabelů a vodičů kabelovou koncovkou do 4 žil do 1 kV včetně zapojení do 4x16 mm2 viz schema</t>
  </si>
  <si>
    <t>https://podminky.urs.cz/item/CS_URS_2024_01/210100422.1</t>
  </si>
  <si>
    <t>210120102</t>
  </si>
  <si>
    <t>Montáž pojistkových patron nožových</t>
  </si>
  <si>
    <t>https://podminky.urs.cz/item/CS_URS_2024_01/210120102</t>
  </si>
  <si>
    <t>35825226</t>
  </si>
  <si>
    <t>pojistka nožová 25A nízkoztrátová 2,70W, provedení normální, charakteristika gG</t>
  </si>
  <si>
    <t>358252280-1</t>
  </si>
  <si>
    <t>pojistka  zkratová</t>
  </si>
  <si>
    <t>210191510</t>
  </si>
  <si>
    <t>Montáž skříní pojistkových plastových SPP 0/2</t>
  </si>
  <si>
    <t>https://podminky.urs.cz/item/CS_URS_2024_01/210191510</t>
  </si>
  <si>
    <t>357117350-2</t>
  </si>
  <si>
    <t>skříň rozpojovací pro VO RF 5:5</t>
  </si>
  <si>
    <t>210220022</t>
  </si>
  <si>
    <t>Montáž uzemňovacího vedení vodičů FeZn pomocí svorek v zemi drátem do 10 mm ve městské zástavbě</t>
  </si>
  <si>
    <t>https://podminky.urs.cz/item/CS_URS_2024_01/210220022</t>
  </si>
  <si>
    <t>"do sloupů" 4*2</t>
  </si>
  <si>
    <t>"do skříní" 2*1</t>
  </si>
  <si>
    <t>354410730</t>
  </si>
  <si>
    <t>drát průměr 10 mm FeZn</t>
  </si>
  <si>
    <t>127*0,62 "Přepočtené koeficientem množství</t>
  </si>
  <si>
    <t>Montáž svorek uzemňovacích</t>
  </si>
  <si>
    <t>354418850</t>
  </si>
  <si>
    <t>svorka spojovací SS pro lano D8-10 mm</t>
  </si>
  <si>
    <t>210280002</t>
  </si>
  <si>
    <t>Zkoušky a prohlídky el rozvodů a zařízení celková prohlídka pro objem mtž prací do 500 000 Kč</t>
  </si>
  <si>
    <t>https://podminky.urs.cz/item/CS_URS_2024_01/210280002</t>
  </si>
  <si>
    <t>"kompletní revize a zkoušky veřejného osvětlení, vč. revizních a závěrečných zpráva" 1</t>
  </si>
  <si>
    <t>210280161-1</t>
  </si>
  <si>
    <t>Koordinace s ostatními profesemi a správcem</t>
  </si>
  <si>
    <t>https://podminky.urs.cz/item/CS_URS_2024_01/210280161-1</t>
  </si>
  <si>
    <t>210280211</t>
  </si>
  <si>
    <t>Měření zemních odporů zemniče prvního nebo samostatného</t>
  </si>
  <si>
    <t>https://podminky.urs.cz/item/CS_URS_2024_01/210280211</t>
  </si>
  <si>
    <t>210280351</t>
  </si>
  <si>
    <t>Zkoušky kabelů silových do 1 kV, počtu a průřezu žil do 4x25 mm2</t>
  </si>
  <si>
    <t>https://podminky.urs.cz/item/CS_URS_2024_01/210280351</t>
  </si>
  <si>
    <t>210810014</t>
  </si>
  <si>
    <t>Montáž měděných kabelů CYKY, CYKYD, CYKYDY, NYM, NYY, YSLY 750 V 4x16mm2 uložených volně</t>
  </si>
  <si>
    <t>https://podminky.urs.cz/item/CS_URS_2024_01/210810014</t>
  </si>
  <si>
    <t>"do sloupů" 4*5</t>
  </si>
  <si>
    <t>"do skříní" 7*2</t>
  </si>
  <si>
    <t>341110800</t>
  </si>
  <si>
    <t>kabel silový s Cu jádrem CYKY 4x16 mm2</t>
  </si>
  <si>
    <t>Zemní práce při extr.mont.pracích - (viz situace a řezy)</t>
  </si>
  <si>
    <t>Vytyčení trasy vedení kabelového podzemního v zastavěném prostoru</t>
  </si>
  <si>
    <t>460010025</t>
  </si>
  <si>
    <t>Zaměření  trasy skutečného provedení v zastavěném prostoru</t>
  </si>
  <si>
    <t>Zaměření trasy skutečného provedení v zastavěném prostoru</t>
  </si>
  <si>
    <t>https://podminky.urs.cz/item/CS_URS_2024_01/460010025</t>
  </si>
  <si>
    <t>468031121</t>
  </si>
  <si>
    <t>Vytrhání obrub při elektromontážích ležatých silničních s odhozením nebo naložením na dopravní prostředek</t>
  </si>
  <si>
    <t>https://podminky.urs.cz/item/CS_URS_2024_01/468031121</t>
  </si>
  <si>
    <t>460891121</t>
  </si>
  <si>
    <t>Osazení betonového obrubníku silničního ležatého do betonu při elektromontážích</t>
  </si>
  <si>
    <t>https://podminky.urs.cz/item/CS_URS_2024_01/460891121</t>
  </si>
  <si>
    <t>460050703</t>
  </si>
  <si>
    <t>Hloubení nezapažených jam pro stožáry veřejného osvětlení ručně v hornině tř 3</t>
  </si>
  <si>
    <t>https://podminky.urs.cz/item/CS_URS_2024_01/460050703</t>
  </si>
  <si>
    <t>460080012</t>
  </si>
  <si>
    <t>Základové konstrukce z monolitického betonu C 8/10 bez bednění</t>
  </si>
  <si>
    <t>https://podminky.urs.cz/item/CS_URS_2024_01/460080012</t>
  </si>
  <si>
    <t>4*.6*.6*.9</t>
  </si>
  <si>
    <t>460161152</t>
  </si>
  <si>
    <t>https://podminky.urs.cz/item/CS_URS_2024_01/460161152</t>
  </si>
  <si>
    <t>460161172</t>
  </si>
  <si>
    <t>Hloubení kabelových rýh ručně š 35 cm hl 80 cm v hornině tř I skupiny 3</t>
  </si>
  <si>
    <t>https://podminky.urs.cz/item/CS_URS_2024_01/460161172</t>
  </si>
  <si>
    <t>460161312</t>
  </si>
  <si>
    <t>Hloubení kabelových rýh ručně š 50 cm hl 120 cm v hornině tř I skupiny 3</t>
  </si>
  <si>
    <t>https://podminky.urs.cz/item/CS_URS_2024_01/460161312</t>
  </si>
  <si>
    <t>460230414</t>
  </si>
  <si>
    <t>Odkop zeminy ručně s vodorovným přemístěním do 50 m na skládku v hornině tř 3 a 4</t>
  </si>
  <si>
    <t>https://podminky.urs.cz/item/CS_URS_2024_01/460230414</t>
  </si>
  <si>
    <t>460421082</t>
  </si>
  <si>
    <t>Lože kabelů z písku nebo štěrkopísku tl 5 cm nad kabel, kryté plastovou folií, š lože do 50 cm</t>
  </si>
  <si>
    <t>https://podminky.urs.cz/item/CS_URS_2024_01/460421082</t>
  </si>
  <si>
    <t>460421082-1</t>
  </si>
  <si>
    <t>krytí plastovou folií, š do 50 cm</t>
  </si>
  <si>
    <t>https://podminky.urs.cz/item/CS_URS_2024_01/460421082-1</t>
  </si>
  <si>
    <t>460421101</t>
  </si>
  <si>
    <t>Lože kabelů z písku nebo štěrkopísku tl 10 cm nad kabel, bez zakrytí, šířky lože do 65 cm</t>
  </si>
  <si>
    <t>https://podminky.urs.cz/item/CS_URS_2024_01/460421101</t>
  </si>
  <si>
    <t>460470001</t>
  </si>
  <si>
    <t>Provizorní zajištění potrubí ve výkopech při křížení s kabelem</t>
  </si>
  <si>
    <t>https://podminky.urs.cz/item/CS_URS_2024_01/460470001</t>
  </si>
  <si>
    <t>460470011</t>
  </si>
  <si>
    <t>Provizorní zajištění kabelů ve výkopech při jejich křížení</t>
  </si>
  <si>
    <t>https://podminky.urs.cz/item/CS_URS_2024_01/460470011</t>
  </si>
  <si>
    <t>460510064</t>
  </si>
  <si>
    <t>Kabelové prostupy z trub plastových do rýhy s obsypem, průměru do 10 cm</t>
  </si>
  <si>
    <t>https://podminky.urs.cz/item/CS_URS_2024_01/460510064</t>
  </si>
  <si>
    <t>3*9</t>
  </si>
  <si>
    <t>460560123</t>
  </si>
  <si>
    <t>Zásyp rýh ručně šířky 35 cm, hloubky 40 cm, z horniny třídy 3</t>
  </si>
  <si>
    <t>https://podminky.urs.cz/item/CS_URS_2024_01/460560123</t>
  </si>
  <si>
    <t>460560143</t>
  </si>
  <si>
    <t>Zásyp rýh ručně šířky 35 cm, hloubky 60 cm, z horniny třídy 3</t>
  </si>
  <si>
    <t>https://podminky.urs.cz/item/CS_URS_2024_01/460560143</t>
  </si>
  <si>
    <t>460560273</t>
  </si>
  <si>
    <t>Zásyp rýh ručně šířky 50 cm, hloubky 90 cm, z horniny třídy 3</t>
  </si>
  <si>
    <t>https://podminky.urs.cz/item/CS_URS_2024_01/460560273</t>
  </si>
  <si>
    <t>460561901</t>
  </si>
  <si>
    <t>Zásyp rýh nebo jam strojně bez zhutnění v zástavbě</t>
  </si>
  <si>
    <t>https://podminky.urs.cz/item/CS_URS_2024_01/460561901</t>
  </si>
  <si>
    <t>460600021</t>
  </si>
  <si>
    <t>Vodorovné přemístění horniny jakékoliv třídy do 50 m</t>
  </si>
  <si>
    <t>https://podminky.urs.cz/item/CS_URS_2024_01/460600021</t>
  </si>
  <si>
    <t>"za písek v trase" (22+86)*.35*.2+9*.5*.3</t>
  </si>
  <si>
    <t>"za základy sloupů"1.296</t>
  </si>
  <si>
    <t>460600031</t>
  </si>
  <si>
    <t>Příplatek k vodorovnému přemístění horniny za každých dalších 1000 m</t>
  </si>
  <si>
    <t>https://podminky.urs.cz/item/CS_URS_2024_01/460600031</t>
  </si>
  <si>
    <t>10.206*15</t>
  </si>
  <si>
    <t>460600061</t>
  </si>
  <si>
    <t>Odvoz suti a vybouraných hmot do 1 km</t>
  </si>
  <si>
    <t>https://podminky.urs.cz/item/CS_URS_2024_01/460600061</t>
  </si>
  <si>
    <t>(9*.9*.05+9*.7*.1)*1.6</t>
  </si>
  <si>
    <t>460600071</t>
  </si>
  <si>
    <t>Příplatek k odvozu suti a vybouraných hmot za každý další 1 km</t>
  </si>
  <si>
    <t>https://podminky.urs.cz/item/CS_URS_2024_01/460600071</t>
  </si>
  <si>
    <t>1.656*15</t>
  </si>
  <si>
    <t>460600071-11</t>
  </si>
  <si>
    <t>Poplatek za skládku zeminy</t>
  </si>
  <si>
    <t>https://podminky.urs.cz/item/CS_URS_2024_01/460600071-11</t>
  </si>
  <si>
    <t>10.206*1.6</t>
  </si>
  <si>
    <t>460600071-12</t>
  </si>
  <si>
    <t>Poplatek za skládku suti</t>
  </si>
  <si>
    <t>https://podminky.urs.cz/item/CS_URS_2024_01/460600071-12</t>
  </si>
  <si>
    <t>460620013</t>
  </si>
  <si>
    <t>Provizorní úprava terénu se zhutněním, v hornině tř 3</t>
  </si>
  <si>
    <t>https://podminky.urs.cz/item/CS_URS_2024_01/460620013</t>
  </si>
  <si>
    <t>9*.5*3</t>
  </si>
  <si>
    <t>Z-ASF</t>
  </si>
  <si>
    <t>Zádlažba vozovka asfalt</t>
  </si>
  <si>
    <t>460030151</t>
  </si>
  <si>
    <t>Odstranění podkladu nebo krytu komunikace z kameniva drceného tloušťky do 10 cm</t>
  </si>
  <si>
    <t>https://podminky.urs.cz/item/CS_URS_2024_01/460030151</t>
  </si>
  <si>
    <t>460030152</t>
  </si>
  <si>
    <t>Odstranění podkladu nebo krytu komunikace z kameniva drceného tloušťky do 20 cm</t>
  </si>
  <si>
    <t>https://podminky.urs.cz/item/CS_URS_2024_01/460030152</t>
  </si>
  <si>
    <t>460030171</t>
  </si>
  <si>
    <t>Odstranění podkladu nebo krytu komunikace ze živice tloušťky do 5 cm</t>
  </si>
  <si>
    <t>https://podminky.urs.cz/item/CS_URS_2024_01/460030171</t>
  </si>
  <si>
    <t>460030191</t>
  </si>
  <si>
    <t>Řezání podkladu nebo krytu živičného tloušťky do 5 cm</t>
  </si>
  <si>
    <t>https://podminky.urs.cz/item/CS_URS_2024_01/460030191</t>
  </si>
  <si>
    <t>2*9</t>
  </si>
  <si>
    <t>9*.5</t>
  </si>
  <si>
    <t>565171111</t>
  </si>
  <si>
    <t>Vyrovnání povrchu dosavadních podkladů obalovaným kamenivem ACP (OK) tl 100 mm</t>
  </si>
  <si>
    <t>https://podminky.urs.cz/item/CS_URS_2024_01/565171111</t>
  </si>
  <si>
    <t>9*.7</t>
  </si>
  <si>
    <t>Podklad z kameniva zpevněného cementem KSC I tl 150 mm</t>
  </si>
  <si>
    <t>578142115</t>
  </si>
  <si>
    <t>Litý asfalt MA 8 (LAJ) tl 40 mm š do 3 m z nemodifikovaného asfaltu</t>
  </si>
  <si>
    <t>https://podminky.urs.cz/item/CS_URS_2024_01/578142115</t>
  </si>
  <si>
    <t>9*.9</t>
  </si>
  <si>
    <t>SO 401.2 - Osvětlení chodníku na ulici Purkyňova - od počátku staničení k vjezdu do skateparku</t>
  </si>
  <si>
    <t>34*0,62 "Přepočtené koeficientem množství</t>
  </si>
  <si>
    <t>"trasa" 30</t>
  </si>
  <si>
    <t>"do sloupů" 2</t>
  </si>
  <si>
    <t>"do skříní" 1*2</t>
  </si>
  <si>
    <t>460510014</t>
  </si>
  <si>
    <t>Kabelové prostupy z trub betonových do rýhy s obsypem, průměru do 15 cm</t>
  </si>
  <si>
    <t>https://podminky.urs.cz/item/CS_URS_2024_01/460510014</t>
  </si>
  <si>
    <t>"za písek v trase" 21*.35*.2+9*.5*.3</t>
  </si>
  <si>
    <t>2.82*15</t>
  </si>
  <si>
    <t>2.82*1.6</t>
  </si>
  <si>
    <t>15*.35*2+6*.35*3+9*.5*3</t>
  </si>
  <si>
    <t xml:space="preserve">Výrobní  dokumentace stavby, dle SoD  čl. 2 odst. 2.5.10 </t>
  </si>
  <si>
    <r>
      <t xml:space="preserve">Výrobní </t>
    </r>
    <r>
      <rPr>
        <sz val="7"/>
        <rFont val="Arial CE"/>
        <family val="2"/>
      </rPr>
      <t>dokumentace stavby</t>
    </r>
  </si>
  <si>
    <t>"vypracování výrobní dokumentace stavby, 4x paré, 2x v el. podobě" 1</t>
  </si>
  <si>
    <t>Sch-21W</t>
  </si>
  <si>
    <t>Sch-31W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</si>
</sst>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i/>
      <u val="single"/>
      <sz val="7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8" xfId="0" applyNumberFormat="1" applyFont="1" applyBorder="1" applyAlignment="1">
      <alignment horizontal="right" vertical="center"/>
    </xf>
    <xf numFmtId="4" fontId="16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4" fontId="32" fillId="0" borderId="10" xfId="0" applyNumberFormat="1" applyFont="1" applyBorder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4" fontId="9" fillId="0" borderId="0" xfId="0" applyNumberFormat="1" applyFont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8" fillId="0" borderId="22" xfId="0" applyFont="1" applyBorder="1" applyAlignment="1" applyProtection="1">
      <alignment horizontal="left" vertical="center" wrapText="1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37" fillId="0" borderId="0" xfId="20" applyFont="1" applyAlignment="1" applyProtection="1">
      <alignment vertical="center" wrapText="1"/>
      <protection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41" fillId="0" borderId="0" xfId="20" applyFont="1" applyAlignment="1" applyProtection="1">
      <alignment vertical="center" wrapText="1"/>
      <protection/>
    </xf>
    <xf numFmtId="0" fontId="0" fillId="0" borderId="0" xfId="0" applyFont="1" applyAlignment="1">
      <alignment horizontal="left" vertical="center" wrapText="1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>
      <alignment horizontal="left" vertical="center" wrapText="1"/>
    </xf>
    <xf numFmtId="4" fontId="22" fillId="0" borderId="22" xfId="0" applyNumberFormat="1" applyFont="1" applyBorder="1" applyAlignment="1">
      <alignment vertical="center"/>
    </xf>
    <xf numFmtId="4" fontId="38" fillId="0" borderId="22" xfId="0" applyNumberFormat="1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167" fontId="10" fillId="0" borderId="0" xfId="0" applyNumberFormat="1" applyFont="1" applyAlignment="1">
      <alignment vertical="center"/>
    </xf>
    <xf numFmtId="167" fontId="11" fillId="0" borderId="0" xfId="0" applyNumberFormat="1" applyFont="1" applyAlignment="1">
      <alignment vertical="center"/>
    </xf>
    <xf numFmtId="0" fontId="38" fillId="0" borderId="22" xfId="0" applyFont="1" applyBorder="1" applyAlignment="1">
      <alignment horizontal="center" vertical="center" wrapText="1"/>
    </xf>
    <xf numFmtId="167" fontId="38" fillId="0" borderId="22" xfId="0" applyNumberFormat="1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1314000" TargetMode="External" /><Relationship Id="rId2" Type="http://schemas.openxmlformats.org/officeDocument/2006/relationships/hyperlink" Target="https://podminky.urs.cz/item/CS_URS_2024_01/012103000" TargetMode="External" /><Relationship Id="rId3" Type="http://schemas.openxmlformats.org/officeDocument/2006/relationships/hyperlink" Target="https://podminky.urs.cz/item/CS_URS_2024_01/012303000" TargetMode="External" /><Relationship Id="rId4" Type="http://schemas.openxmlformats.org/officeDocument/2006/relationships/hyperlink" Target="https://podminky.urs.cz/item/CS_URS_2024_01/013244000" TargetMode="External" /><Relationship Id="rId5" Type="http://schemas.openxmlformats.org/officeDocument/2006/relationships/hyperlink" Target="https://podminky.urs.cz/item/CS_URS_2024_01/013254000" TargetMode="External" /><Relationship Id="rId6" Type="http://schemas.openxmlformats.org/officeDocument/2006/relationships/hyperlink" Target="https://podminky.urs.cz/item/CS_URS_2024_01/013294000" TargetMode="External" /><Relationship Id="rId7" Type="http://schemas.openxmlformats.org/officeDocument/2006/relationships/hyperlink" Target="https://podminky.urs.cz/item/CS_URS_2024_01/013294002" TargetMode="External" /><Relationship Id="rId8" Type="http://schemas.openxmlformats.org/officeDocument/2006/relationships/hyperlink" Target="https://podminky.urs.cz/item/CS_URS_2024_01/032103000" TargetMode="External" /><Relationship Id="rId9" Type="http://schemas.openxmlformats.org/officeDocument/2006/relationships/hyperlink" Target="https://podminky.urs.cz/item/CS_URS_2024_01/043154000" TargetMode="External" /><Relationship Id="rId10" Type="http://schemas.openxmlformats.org/officeDocument/2006/relationships/hyperlink" Target="https://podminky.urs.cz/item/CS_URS_2024_01/043194000" TargetMode="External" /><Relationship Id="rId11" Type="http://schemas.openxmlformats.org/officeDocument/2006/relationships/hyperlink" Target="https://podminky.urs.cz/item/CS_URS_2024_01/044002000" TargetMode="External" /><Relationship Id="rId12" Type="http://schemas.openxmlformats.org/officeDocument/2006/relationships/hyperlink" Target="https://podminky.urs.cz/item/CS_URS_2024_01/045203000" TargetMode="External" /><Relationship Id="rId13" Type="http://schemas.openxmlformats.org/officeDocument/2006/relationships/hyperlink" Target="https://podminky.urs.cz/item/CS_URS_2024_01/045303000" TargetMode="External" /><Relationship Id="rId14" Type="http://schemas.openxmlformats.org/officeDocument/2006/relationships/hyperlink" Target="https://podminky.urs.cz/item/CS_URS_2024_01/051303000" TargetMode="External" /><Relationship Id="rId15" Type="http://schemas.openxmlformats.org/officeDocument/2006/relationships/hyperlink" Target="https://podminky.urs.cz/item/CS_URS_2024_01/071103000" TargetMode="External" /><Relationship Id="rId1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251101" TargetMode="External" /><Relationship Id="rId2" Type="http://schemas.openxmlformats.org/officeDocument/2006/relationships/hyperlink" Target="https://podminky.urs.cz/item/CS_URS_2024_01/112101101" TargetMode="External" /><Relationship Id="rId3" Type="http://schemas.openxmlformats.org/officeDocument/2006/relationships/hyperlink" Target="https://podminky.urs.cz/item/CS_URS_2024_01/112251101" TargetMode="External" /><Relationship Id="rId4" Type="http://schemas.openxmlformats.org/officeDocument/2006/relationships/hyperlink" Target="https://podminky.urs.cz/item/CS_URS_2024_01/113106144" TargetMode="External" /><Relationship Id="rId5" Type="http://schemas.openxmlformats.org/officeDocument/2006/relationships/hyperlink" Target="https://podminky.urs.cz/item/CS_URS_2024_01/113107342" TargetMode="External" /><Relationship Id="rId6" Type="http://schemas.openxmlformats.org/officeDocument/2006/relationships/hyperlink" Target="https://podminky.urs.cz/item/CS_URS_2024_01/113202111" TargetMode="External" /><Relationship Id="rId7" Type="http://schemas.openxmlformats.org/officeDocument/2006/relationships/hyperlink" Target="https://podminky.urs.cz/item/CS_URS_2024_01/119001421" TargetMode="External" /><Relationship Id="rId8" Type="http://schemas.openxmlformats.org/officeDocument/2006/relationships/hyperlink" Target="https://podminky.urs.cz/item/CS_URS_2024_01/121151123" TargetMode="External" /><Relationship Id="rId9" Type="http://schemas.openxmlformats.org/officeDocument/2006/relationships/hyperlink" Target="https://podminky.urs.cz/item/CS_URS_2024_01/122251104" TargetMode="External" /><Relationship Id="rId10" Type="http://schemas.openxmlformats.org/officeDocument/2006/relationships/hyperlink" Target="https://podminky.urs.cz/item/CS_URS_2024_01/162201401" TargetMode="External" /><Relationship Id="rId11" Type="http://schemas.openxmlformats.org/officeDocument/2006/relationships/hyperlink" Target="https://podminky.urs.cz/item/CS_URS_2024_01/162201411" TargetMode="External" /><Relationship Id="rId12" Type="http://schemas.openxmlformats.org/officeDocument/2006/relationships/hyperlink" Target="https://podminky.urs.cz/item/CS_URS_2024_01/162201421" TargetMode="External" /><Relationship Id="rId13" Type="http://schemas.openxmlformats.org/officeDocument/2006/relationships/hyperlink" Target="https://podminky.urs.cz/item/CS_URS_2024_01/162251102" TargetMode="External" /><Relationship Id="rId14" Type="http://schemas.openxmlformats.org/officeDocument/2006/relationships/hyperlink" Target="https://podminky.urs.cz/item/CS_URS_2024_01/162301501" TargetMode="External" /><Relationship Id="rId15" Type="http://schemas.openxmlformats.org/officeDocument/2006/relationships/hyperlink" Target="https://podminky.urs.cz/item/CS_URS_2024_01/162301931" TargetMode="External" /><Relationship Id="rId16" Type="http://schemas.openxmlformats.org/officeDocument/2006/relationships/hyperlink" Target="https://podminky.urs.cz/item/CS_URS_2024_01/162301951" TargetMode="External" /><Relationship Id="rId17" Type="http://schemas.openxmlformats.org/officeDocument/2006/relationships/hyperlink" Target="https://podminky.urs.cz/item/CS_URS_2024_01/162301971" TargetMode="External" /><Relationship Id="rId18" Type="http://schemas.openxmlformats.org/officeDocument/2006/relationships/hyperlink" Target="https://podminky.urs.cz/item/CS_URS_2024_01/162301981" TargetMode="External" /><Relationship Id="rId19" Type="http://schemas.openxmlformats.org/officeDocument/2006/relationships/hyperlink" Target="https://podminky.urs.cz/item/CS_URS_2024_01/162751117" TargetMode="External" /><Relationship Id="rId20" Type="http://schemas.openxmlformats.org/officeDocument/2006/relationships/hyperlink" Target="https://podminky.urs.cz/item/CS_URS_2024_01/167151111" TargetMode="External" /><Relationship Id="rId21" Type="http://schemas.openxmlformats.org/officeDocument/2006/relationships/hyperlink" Target="https://podminky.urs.cz/item/CS_URS_2024_01/171201221" TargetMode="External" /><Relationship Id="rId22" Type="http://schemas.openxmlformats.org/officeDocument/2006/relationships/hyperlink" Target="https://podminky.urs.cz/item/CS_URS_2024_01/171251201" TargetMode="External" /><Relationship Id="rId23" Type="http://schemas.openxmlformats.org/officeDocument/2006/relationships/hyperlink" Target="https://podminky.urs.cz/item/CS_URS_2024_01/174151101" TargetMode="External" /><Relationship Id="rId24" Type="http://schemas.openxmlformats.org/officeDocument/2006/relationships/hyperlink" Target="https://podminky.urs.cz/item/CS_URS_2024_01/181351003" TargetMode="External" /><Relationship Id="rId25" Type="http://schemas.openxmlformats.org/officeDocument/2006/relationships/hyperlink" Target="https://podminky.urs.cz/item/CS_URS_2024_01/181351113" TargetMode="External" /><Relationship Id="rId26" Type="http://schemas.openxmlformats.org/officeDocument/2006/relationships/hyperlink" Target="https://podminky.urs.cz/item/CS_URS_2024_01/181411131" TargetMode="External" /><Relationship Id="rId27" Type="http://schemas.openxmlformats.org/officeDocument/2006/relationships/hyperlink" Target="https://podminky.urs.cz/item/CS_URS_2024_01/181951111" TargetMode="External" /><Relationship Id="rId28" Type="http://schemas.openxmlformats.org/officeDocument/2006/relationships/hyperlink" Target="https://podminky.urs.cz/item/CS_URS_2024_01/184103811" TargetMode="External" /><Relationship Id="rId29" Type="http://schemas.openxmlformats.org/officeDocument/2006/relationships/hyperlink" Target="https://podminky.urs.cz/item/CS_URS_2024_01/185804312" TargetMode="External" /><Relationship Id="rId30" Type="http://schemas.openxmlformats.org/officeDocument/2006/relationships/hyperlink" Target="https://podminky.urs.cz/item/CS_URS_2024_01/185851121" TargetMode="External" /><Relationship Id="rId31" Type="http://schemas.openxmlformats.org/officeDocument/2006/relationships/hyperlink" Target="https://podminky.urs.cz/item/CS_URS_2024_01/185851129" TargetMode="External" /><Relationship Id="rId32" Type="http://schemas.openxmlformats.org/officeDocument/2006/relationships/hyperlink" Target="https://podminky.urs.cz/item/CS_URS_2024_01/212752403" TargetMode="External" /><Relationship Id="rId33" Type="http://schemas.openxmlformats.org/officeDocument/2006/relationships/hyperlink" Target="https://podminky.urs.cz/item/CS_URS_2024_01/212755214" TargetMode="External" /><Relationship Id="rId34" Type="http://schemas.openxmlformats.org/officeDocument/2006/relationships/hyperlink" Target="https://podminky.urs.cz/item/CS_URS_2024_01/274321117" TargetMode="External" /><Relationship Id="rId35" Type="http://schemas.openxmlformats.org/officeDocument/2006/relationships/hyperlink" Target="https://podminky.urs.cz/item/CS_URS_2024_01/274354111" TargetMode="External" /><Relationship Id="rId36" Type="http://schemas.openxmlformats.org/officeDocument/2006/relationships/hyperlink" Target="https://podminky.urs.cz/item/CS_URS_2024_01/274354211" TargetMode="External" /><Relationship Id="rId37" Type="http://schemas.openxmlformats.org/officeDocument/2006/relationships/hyperlink" Target="https://podminky.urs.cz/item/CS_URS_2024_01/274361116" TargetMode="External" /><Relationship Id="rId38" Type="http://schemas.openxmlformats.org/officeDocument/2006/relationships/hyperlink" Target="https://podminky.urs.cz/item/CS_URS_2024_01/317321119" TargetMode="External" /><Relationship Id="rId39" Type="http://schemas.openxmlformats.org/officeDocument/2006/relationships/hyperlink" Target="https://podminky.urs.cz/item/CS_URS_2024_01/317353121" TargetMode="External" /><Relationship Id="rId40" Type="http://schemas.openxmlformats.org/officeDocument/2006/relationships/hyperlink" Target="https://podminky.urs.cz/item/CS_URS_2024_01/317353221" TargetMode="External" /><Relationship Id="rId41" Type="http://schemas.openxmlformats.org/officeDocument/2006/relationships/hyperlink" Target="https://podminky.urs.cz/item/CS_URS_2024_01/317361116" TargetMode="External" /><Relationship Id="rId42" Type="http://schemas.openxmlformats.org/officeDocument/2006/relationships/hyperlink" Target="https://podminky.urs.cz/item/CS_URS_2024_01/348262001" TargetMode="External" /><Relationship Id="rId43" Type="http://schemas.openxmlformats.org/officeDocument/2006/relationships/hyperlink" Target="https://podminky.urs.cz/item/CS_URS_2024_01/327361016" TargetMode="External" /><Relationship Id="rId44" Type="http://schemas.openxmlformats.org/officeDocument/2006/relationships/hyperlink" Target="https://podminky.urs.cz/item/CS_URS_2024_01/452311131" TargetMode="External" /><Relationship Id="rId45" Type="http://schemas.openxmlformats.org/officeDocument/2006/relationships/hyperlink" Target="https://podminky.urs.cz/item/CS_URS_2024_01/452311151" TargetMode="External" /><Relationship Id="rId46" Type="http://schemas.openxmlformats.org/officeDocument/2006/relationships/hyperlink" Target="https://podminky.urs.cz/item/CS_URS_2024_01/458311131" TargetMode="External" /><Relationship Id="rId47" Type="http://schemas.openxmlformats.org/officeDocument/2006/relationships/hyperlink" Target="https://podminky.urs.cz/item/CS_URS_2024_01/458501111" TargetMode="External" /><Relationship Id="rId48" Type="http://schemas.openxmlformats.org/officeDocument/2006/relationships/hyperlink" Target="https://podminky.urs.cz/item/CS_URS_2024_01/564851111" TargetMode="External" /><Relationship Id="rId49" Type="http://schemas.openxmlformats.org/officeDocument/2006/relationships/hyperlink" Target="https://podminky.urs.cz/item/CS_URS_2024_01/567122114" TargetMode="External" /><Relationship Id="rId50" Type="http://schemas.openxmlformats.org/officeDocument/2006/relationships/hyperlink" Target="https://podminky.urs.cz/item/CS_URS_2024_01/596211213" TargetMode="External" /><Relationship Id="rId51" Type="http://schemas.openxmlformats.org/officeDocument/2006/relationships/hyperlink" Target="https://podminky.urs.cz/item/CS_URS_2024_01/628611131" TargetMode="External" /><Relationship Id="rId52" Type="http://schemas.openxmlformats.org/officeDocument/2006/relationships/hyperlink" Target="https://podminky.urs.cz/item/CS_URS_2024_01/628611131" TargetMode="External" /><Relationship Id="rId53" Type="http://schemas.openxmlformats.org/officeDocument/2006/relationships/hyperlink" Target="https://podminky.urs.cz/item/CS_URS_2024_01/914111111" TargetMode="External" /><Relationship Id="rId54" Type="http://schemas.openxmlformats.org/officeDocument/2006/relationships/hyperlink" Target="https://podminky.urs.cz/item/CS_URS_2024_01/914511111" TargetMode="External" /><Relationship Id="rId55" Type="http://schemas.openxmlformats.org/officeDocument/2006/relationships/hyperlink" Target="https://podminky.urs.cz/item/CS_URS_2024_01/914511112" TargetMode="External" /><Relationship Id="rId56" Type="http://schemas.openxmlformats.org/officeDocument/2006/relationships/hyperlink" Target="https://podminky.urs.cz/item/CS_URS_2024_01/915131112" TargetMode="External" /><Relationship Id="rId57" Type="http://schemas.openxmlformats.org/officeDocument/2006/relationships/hyperlink" Target="https://podminky.urs.cz/item/CS_URS_2024_01/915621111" TargetMode="External" /><Relationship Id="rId58" Type="http://schemas.openxmlformats.org/officeDocument/2006/relationships/hyperlink" Target="https://podminky.urs.cz/item/CS_URS_2024_01/916231213" TargetMode="External" /><Relationship Id="rId59" Type="http://schemas.openxmlformats.org/officeDocument/2006/relationships/hyperlink" Target="https://podminky.urs.cz/item/CS_URS_2024_01/919112213" TargetMode="External" /><Relationship Id="rId60" Type="http://schemas.openxmlformats.org/officeDocument/2006/relationships/hyperlink" Target="https://podminky.urs.cz/item/CS_URS_2024_01/919121112" TargetMode="External" /><Relationship Id="rId61" Type="http://schemas.openxmlformats.org/officeDocument/2006/relationships/hyperlink" Target="https://podminky.urs.cz/item/CS_URS_2024_01/919735112" TargetMode="External" /><Relationship Id="rId62" Type="http://schemas.openxmlformats.org/officeDocument/2006/relationships/hyperlink" Target="https://podminky.urs.cz/item/CS_URS_2024_01/931994142" TargetMode="External" /><Relationship Id="rId63" Type="http://schemas.openxmlformats.org/officeDocument/2006/relationships/hyperlink" Target="https://podminky.urs.cz/item/CS_URS_2024_01/935932328" TargetMode="External" /><Relationship Id="rId64" Type="http://schemas.openxmlformats.org/officeDocument/2006/relationships/hyperlink" Target="https://podminky.urs.cz/item/CS_URS_2024_01/966006132" TargetMode="External" /><Relationship Id="rId65" Type="http://schemas.openxmlformats.org/officeDocument/2006/relationships/hyperlink" Target="https://podminky.urs.cz/item/CS_URS_2024_01/997013811" TargetMode="External" /><Relationship Id="rId66" Type="http://schemas.openxmlformats.org/officeDocument/2006/relationships/hyperlink" Target="https://podminky.urs.cz/item/CS_URS_2024_01/997221551" TargetMode="External" /><Relationship Id="rId67" Type="http://schemas.openxmlformats.org/officeDocument/2006/relationships/hyperlink" Target="https://podminky.urs.cz/item/CS_URS_2024_01/997221559" TargetMode="External" /><Relationship Id="rId68" Type="http://schemas.openxmlformats.org/officeDocument/2006/relationships/hyperlink" Target="https://podminky.urs.cz/item/CS_URS_2024_01/997221861" TargetMode="External" /><Relationship Id="rId69" Type="http://schemas.openxmlformats.org/officeDocument/2006/relationships/hyperlink" Target="https://podminky.urs.cz/item/CS_URS_2024_01/997221875" TargetMode="External" /><Relationship Id="rId70" Type="http://schemas.openxmlformats.org/officeDocument/2006/relationships/hyperlink" Target="https://podminky.urs.cz/item/CS_URS_2024_01/998223011" TargetMode="External" /><Relationship Id="rId71" Type="http://schemas.openxmlformats.org/officeDocument/2006/relationships/hyperlink" Target="https://podminky.urs.cz/item/CS_URS_2024_01/711142559" TargetMode="External" /><Relationship Id="rId72" Type="http://schemas.openxmlformats.org/officeDocument/2006/relationships/hyperlink" Target="https://podminky.urs.cz/item/CS_URS_2024_01/711462103" TargetMode="External" /><Relationship Id="rId73" Type="http://schemas.openxmlformats.org/officeDocument/2006/relationships/hyperlink" Target="https://podminky.urs.cz/item/CS_URS_2024_01/711491272" TargetMode="External" /><Relationship Id="rId7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21112003" TargetMode="External" /><Relationship Id="rId2" Type="http://schemas.openxmlformats.org/officeDocument/2006/relationships/hyperlink" Target="https://podminky.urs.cz/item/CS_URS_2024_01/181111111" TargetMode="External" /><Relationship Id="rId3" Type="http://schemas.openxmlformats.org/officeDocument/2006/relationships/hyperlink" Target="https://podminky.urs.cz/item/CS_URS_2024_01/181351003" TargetMode="External" /><Relationship Id="rId4" Type="http://schemas.openxmlformats.org/officeDocument/2006/relationships/hyperlink" Target="https://podminky.urs.cz/item/CS_URS_2024_01/181411141" TargetMode="External" /><Relationship Id="rId5" Type="http://schemas.openxmlformats.org/officeDocument/2006/relationships/hyperlink" Target="https://podminky.urs.cz/item/CS_URS_2024_01/183205111" TargetMode="External" /><Relationship Id="rId6" Type="http://schemas.openxmlformats.org/officeDocument/2006/relationships/hyperlink" Target="https://podminky.urs.cz/item/CS_URS_2024_01/183403114" TargetMode="External" /><Relationship Id="rId7" Type="http://schemas.openxmlformats.org/officeDocument/2006/relationships/hyperlink" Target="https://podminky.urs.cz/item/CS_URS_2024_01/183403153" TargetMode="External" /><Relationship Id="rId8" Type="http://schemas.openxmlformats.org/officeDocument/2006/relationships/hyperlink" Target="https://podminky.urs.cz/item/CS_URS_2024_01/183403161" TargetMode="External" /><Relationship Id="rId9" Type="http://schemas.openxmlformats.org/officeDocument/2006/relationships/hyperlink" Target="https://podminky.urs.cz/item/CS_URS_2021_02/184802111" TargetMode="External" /><Relationship Id="rId10" Type="http://schemas.openxmlformats.org/officeDocument/2006/relationships/hyperlink" Target="https://podminky.urs.cz/item/CS_URS_2021_02/184802611" TargetMode="External" /><Relationship Id="rId11" Type="http://schemas.openxmlformats.org/officeDocument/2006/relationships/hyperlink" Target="https://podminky.urs.cz/item/CS_URS_2024_01/185803111" TargetMode="External" /><Relationship Id="rId12" Type="http://schemas.openxmlformats.org/officeDocument/2006/relationships/hyperlink" Target="https://podminky.urs.cz/item/CS_URS_2024_01/185804311" TargetMode="External" /><Relationship Id="rId13" Type="http://schemas.openxmlformats.org/officeDocument/2006/relationships/hyperlink" Target="https://podminky.urs.cz/item/CS_URS_2024_01/185851121" TargetMode="External" /><Relationship Id="rId14" Type="http://schemas.openxmlformats.org/officeDocument/2006/relationships/hyperlink" Target="https://podminky.urs.cz/item/CS_URS_2024_01/185851129" TargetMode="External" /><Relationship Id="rId15" Type="http://schemas.openxmlformats.org/officeDocument/2006/relationships/hyperlink" Target="https://podminky.urs.cz/item/CS_URS_2024_01/998231311" TargetMode="External" /><Relationship Id="rId16" Type="http://schemas.openxmlformats.org/officeDocument/2006/relationships/hyperlink" Target="https://podminky.urs.cz/item/CS_URS_2024_01/210100014" TargetMode="External" /><Relationship Id="rId17" Type="http://schemas.openxmlformats.org/officeDocument/2006/relationships/hyperlink" Target="https://podminky.urs.cz/item/CS_URS_2024_01/210220301" TargetMode="External" /><Relationship Id="rId18" Type="http://schemas.openxmlformats.org/officeDocument/2006/relationships/hyperlink" Target="https://podminky.urs.cz/item/CS_URS_2024_01/210220452" TargetMode="External" /><Relationship Id="rId19" Type="http://schemas.openxmlformats.org/officeDocument/2006/relationships/hyperlink" Target="https://podminky.urs.cz/item/CS_URS_2024_01/210813033" TargetMode="External" /><Relationship Id="rId20" Type="http://schemas.openxmlformats.org/officeDocument/2006/relationships/hyperlink" Target="https://podminky.urs.cz/item/CS_URS_2024_01/210813061" TargetMode="External" /><Relationship Id="rId21" Type="http://schemas.openxmlformats.org/officeDocument/2006/relationships/hyperlink" Target="https://podminky.urs.cz/item/CS_URS_2024_01/210813071" TargetMode="External" /><Relationship Id="rId22" Type="http://schemas.openxmlformats.org/officeDocument/2006/relationships/hyperlink" Target="https://podminky.urs.cz/item/CS_URS_2024_01/210813121" TargetMode="External" /><Relationship Id="rId23" Type="http://schemas.openxmlformats.org/officeDocument/2006/relationships/hyperlink" Target="https://podminky.urs.cz/item/CS_URS_2024_01/220110346" TargetMode="External" /><Relationship Id="rId24" Type="http://schemas.openxmlformats.org/officeDocument/2006/relationships/hyperlink" Target="https://podminky.urs.cz/item/CS_URS_2024_01/220111436" TargetMode="External" /><Relationship Id="rId25" Type="http://schemas.openxmlformats.org/officeDocument/2006/relationships/hyperlink" Target="https://podminky.urs.cz/item/CS_URS_2024_01/220111741" TargetMode="External" /><Relationship Id="rId26" Type="http://schemas.openxmlformats.org/officeDocument/2006/relationships/hyperlink" Target="https://podminky.urs.cz/item/CS_URS_2024_01/220271621" TargetMode="External" /><Relationship Id="rId27" Type="http://schemas.openxmlformats.org/officeDocument/2006/relationships/hyperlink" Target="https://podminky.urs.cz/item/CS_URS_2024_01/220300533" TargetMode="External" /><Relationship Id="rId28" Type="http://schemas.openxmlformats.org/officeDocument/2006/relationships/hyperlink" Target="https://podminky.urs.cz/item/CS_URS_2024_01/220300606" TargetMode="External" /><Relationship Id="rId29" Type="http://schemas.openxmlformats.org/officeDocument/2006/relationships/hyperlink" Target="https://podminky.urs.cz/item/CS_URS_2024_01/220960003" TargetMode="External" /><Relationship Id="rId30" Type="http://schemas.openxmlformats.org/officeDocument/2006/relationships/hyperlink" Target="https://podminky.urs.cz/item/CS_URS_2024_01/220960005" TargetMode="External" /><Relationship Id="rId31" Type="http://schemas.openxmlformats.org/officeDocument/2006/relationships/hyperlink" Target="https://podminky.urs.cz/item/CS_URS_2024_01/220960021" TargetMode="External" /><Relationship Id="rId32" Type="http://schemas.openxmlformats.org/officeDocument/2006/relationships/hyperlink" Target="https://podminky.urs.cz/item/CS_URS_2024_01/220960036" TargetMode="External" /><Relationship Id="rId33" Type="http://schemas.openxmlformats.org/officeDocument/2006/relationships/hyperlink" Target="https://podminky.urs.cz/item/CS_URS_2024_01/220960096" TargetMode="External" /><Relationship Id="rId34" Type="http://schemas.openxmlformats.org/officeDocument/2006/relationships/hyperlink" Target="https://podminky.urs.cz/item/CS_URS_2024_01/220960041" TargetMode="External" /><Relationship Id="rId35" Type="http://schemas.openxmlformats.org/officeDocument/2006/relationships/hyperlink" Target="https://podminky.urs.cz/item/CS_URS_2024_01/220960042" TargetMode="External" /><Relationship Id="rId36" Type="http://schemas.openxmlformats.org/officeDocument/2006/relationships/hyperlink" Target="https://podminky.urs.cz/item/CS_URS_2024_01/220960101" TargetMode="External" /><Relationship Id="rId37" Type="http://schemas.openxmlformats.org/officeDocument/2006/relationships/hyperlink" Target="https://podminky.urs.cz/item/CS_URS_2024_01/220960102" TargetMode="External" /><Relationship Id="rId38" Type="http://schemas.openxmlformats.org/officeDocument/2006/relationships/hyperlink" Target="https://podminky.urs.cz/item/CS_URS_2024_01/220960113" TargetMode="External" /><Relationship Id="rId39" Type="http://schemas.openxmlformats.org/officeDocument/2006/relationships/hyperlink" Target="https://podminky.urs.cz/item/CS_URS_2024_01/220960126" TargetMode="External" /><Relationship Id="rId40" Type="http://schemas.openxmlformats.org/officeDocument/2006/relationships/hyperlink" Target="https://podminky.urs.cz/item/CS_URS_2024_01/220960134" TargetMode="External" /><Relationship Id="rId41" Type="http://schemas.openxmlformats.org/officeDocument/2006/relationships/hyperlink" Target="https://podminky.urs.cz/item/CS_URS_2024_01/220960143" TargetMode="External" /><Relationship Id="rId42" Type="http://schemas.openxmlformats.org/officeDocument/2006/relationships/hyperlink" Target="https://podminky.urs.cz/item/CS_URS_2024_01/220960181" TargetMode="External" /><Relationship Id="rId43" Type="http://schemas.openxmlformats.org/officeDocument/2006/relationships/hyperlink" Target="https://podminky.urs.cz/item/CS_URS_2024_01/220960192" TargetMode="External" /><Relationship Id="rId44" Type="http://schemas.openxmlformats.org/officeDocument/2006/relationships/hyperlink" Target="https://podminky.urs.cz/item/CS_URS_2024_01/220960198" TargetMode="External" /><Relationship Id="rId45" Type="http://schemas.openxmlformats.org/officeDocument/2006/relationships/hyperlink" Target="https://podminky.urs.cz/item/CS_URS_2024_01/220960199" TargetMode="External" /><Relationship Id="rId46" Type="http://schemas.openxmlformats.org/officeDocument/2006/relationships/hyperlink" Target="https://podminky.urs.cz/item/CS_URS_2024_01/220960200" TargetMode="External" /><Relationship Id="rId47" Type="http://schemas.openxmlformats.org/officeDocument/2006/relationships/hyperlink" Target="https://podminky.urs.cz/item/CS_URS_2024_01/220960220" TargetMode="External" /><Relationship Id="rId48" Type="http://schemas.openxmlformats.org/officeDocument/2006/relationships/hyperlink" Target="https://podminky.urs.cz/item/CS_URS_2024_01/220960301" TargetMode="External" /><Relationship Id="rId49" Type="http://schemas.openxmlformats.org/officeDocument/2006/relationships/hyperlink" Target="https://podminky.urs.cz/item/CS_URS_2024_01/220960302" TargetMode="External" /><Relationship Id="rId50" Type="http://schemas.openxmlformats.org/officeDocument/2006/relationships/hyperlink" Target="https://podminky.urs.cz/item/CS_URS_2024_01/220960311" TargetMode="External" /><Relationship Id="rId51" Type="http://schemas.openxmlformats.org/officeDocument/2006/relationships/hyperlink" Target="https://podminky.urs.cz/item/CS_URS_2024_01/460010024" TargetMode="External" /><Relationship Id="rId52" Type="http://schemas.openxmlformats.org/officeDocument/2006/relationships/hyperlink" Target="https://podminky.urs.cz/item/CS_URS_2024_01/460080201" TargetMode="External" /><Relationship Id="rId53" Type="http://schemas.openxmlformats.org/officeDocument/2006/relationships/hyperlink" Target="https://podminky.urs.cz/item/CS_URS_2024_01/460080301" TargetMode="External" /><Relationship Id="rId54" Type="http://schemas.openxmlformats.org/officeDocument/2006/relationships/hyperlink" Target="https://podminky.urs.cz/item/CS_URS_2024_01/460131113" TargetMode="External" /><Relationship Id="rId55" Type="http://schemas.openxmlformats.org/officeDocument/2006/relationships/hyperlink" Target="https://podminky.urs.cz/item/CS_URS_2024_01/460150143" TargetMode="External" /><Relationship Id="rId56" Type="http://schemas.openxmlformats.org/officeDocument/2006/relationships/hyperlink" Target="https://podminky.urs.cz/item/CS_URS_2024_01/460150263" TargetMode="External" /><Relationship Id="rId57" Type="http://schemas.openxmlformats.org/officeDocument/2006/relationships/hyperlink" Target="https://podminky.urs.cz/item/CS_URS_2024_01/460260001" TargetMode="External" /><Relationship Id="rId58" Type="http://schemas.openxmlformats.org/officeDocument/2006/relationships/hyperlink" Target="https://podminky.urs.cz/item/CS_URS_2024_01/460421182" TargetMode="External" /><Relationship Id="rId59" Type="http://schemas.openxmlformats.org/officeDocument/2006/relationships/hyperlink" Target="https://podminky.urs.cz/item/CS_URS_2024_01/460431162" TargetMode="External" /><Relationship Id="rId60" Type="http://schemas.openxmlformats.org/officeDocument/2006/relationships/hyperlink" Target="https://podminky.urs.cz/item/CS_URS_2024_01/460431282" TargetMode="External" /><Relationship Id="rId61" Type="http://schemas.openxmlformats.org/officeDocument/2006/relationships/hyperlink" Target="https://podminky.urs.cz/item/CS_URS_2024_01/460510076" TargetMode="External" /><Relationship Id="rId62" Type="http://schemas.openxmlformats.org/officeDocument/2006/relationships/hyperlink" Target="https://podminky.urs.cz/item/CS_URS_2024_01/460631214" TargetMode="External" /><Relationship Id="rId63" Type="http://schemas.openxmlformats.org/officeDocument/2006/relationships/hyperlink" Target="https://podminky.urs.cz/item/CS_URS_2024_01/460632113" TargetMode="External" /><Relationship Id="rId64" Type="http://schemas.openxmlformats.org/officeDocument/2006/relationships/hyperlink" Target="https://podminky.urs.cz/item/CS_URS_2024_01/460632213" TargetMode="External" /><Relationship Id="rId65" Type="http://schemas.openxmlformats.org/officeDocument/2006/relationships/hyperlink" Target="https://podminky.urs.cz/item/CS_URS_2024_01/460641113" TargetMode="External" /><Relationship Id="rId66" Type="http://schemas.openxmlformats.org/officeDocument/2006/relationships/hyperlink" Target="https://podminky.urs.cz/item/CS_URS_2024_01/460641125" TargetMode="External" /><Relationship Id="rId67" Type="http://schemas.openxmlformats.org/officeDocument/2006/relationships/hyperlink" Target="https://podminky.urs.cz/item/CS_URS_2024_01/460641212" TargetMode="External" /><Relationship Id="rId68" Type="http://schemas.openxmlformats.org/officeDocument/2006/relationships/hyperlink" Target="https://podminky.urs.cz/item/CS_URS_2024_01/469972111" TargetMode="External" /><Relationship Id="rId69" Type="http://schemas.openxmlformats.org/officeDocument/2006/relationships/hyperlink" Target="https://podminky.urs.cz/item/CS_URS_2024_01/469972121" TargetMode="External" /><Relationship Id="rId70" Type="http://schemas.openxmlformats.org/officeDocument/2006/relationships/hyperlink" Target="https://podminky.urs.cz/item/CS_URS_2024_01/469973124" TargetMode="External" /><Relationship Id="rId71" Type="http://schemas.openxmlformats.org/officeDocument/2006/relationships/drawing" Target="../drawings/drawing4.xml" /><Relationship Id="rId7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3107342" TargetMode="External" /><Relationship Id="rId2" Type="http://schemas.openxmlformats.org/officeDocument/2006/relationships/hyperlink" Target="https://podminky.urs.cz/item/CS_URS_2024_01/113202111" TargetMode="External" /><Relationship Id="rId3" Type="http://schemas.openxmlformats.org/officeDocument/2006/relationships/hyperlink" Target="https://podminky.urs.cz/item/CS_URS_2024_01/121151103" TargetMode="External" /><Relationship Id="rId4" Type="http://schemas.openxmlformats.org/officeDocument/2006/relationships/hyperlink" Target="https://podminky.urs.cz/item/CS_URS_2024_01/122211101" TargetMode="External" /><Relationship Id="rId5" Type="http://schemas.openxmlformats.org/officeDocument/2006/relationships/hyperlink" Target="https://podminky.urs.cz/item/CS_URS_2024_01/162751117" TargetMode="External" /><Relationship Id="rId6" Type="http://schemas.openxmlformats.org/officeDocument/2006/relationships/hyperlink" Target="https://podminky.urs.cz/item/CS_URS_2024_01/167151101" TargetMode="External" /><Relationship Id="rId7" Type="http://schemas.openxmlformats.org/officeDocument/2006/relationships/hyperlink" Target="https://podminky.urs.cz/item/CS_URS_2024_01/171201231" TargetMode="External" /><Relationship Id="rId8" Type="http://schemas.openxmlformats.org/officeDocument/2006/relationships/hyperlink" Target="https://podminky.urs.cz/item/CS_URS_2024_01/171251201" TargetMode="External" /><Relationship Id="rId9" Type="http://schemas.openxmlformats.org/officeDocument/2006/relationships/hyperlink" Target="https://podminky.urs.cz/item/CS_URS_2024_01/174111101" TargetMode="External" /><Relationship Id="rId10" Type="http://schemas.openxmlformats.org/officeDocument/2006/relationships/hyperlink" Target="https://podminky.urs.cz/item/CS_URS_2024_01/181411131" TargetMode="External" /><Relationship Id="rId11" Type="http://schemas.openxmlformats.org/officeDocument/2006/relationships/hyperlink" Target="https://podminky.urs.cz/item/CS_URS_2024_01/182351023" TargetMode="External" /><Relationship Id="rId12" Type="http://schemas.openxmlformats.org/officeDocument/2006/relationships/hyperlink" Target="https://podminky.urs.cz/item/CS_URS_2024_01/185804312" TargetMode="External" /><Relationship Id="rId13" Type="http://schemas.openxmlformats.org/officeDocument/2006/relationships/hyperlink" Target="https://podminky.urs.cz/item/CS_URS_2024_01/185851121" TargetMode="External" /><Relationship Id="rId14" Type="http://schemas.openxmlformats.org/officeDocument/2006/relationships/hyperlink" Target="https://podminky.urs.cz/item/CS_URS_2024_01/185851129" TargetMode="External" /><Relationship Id="rId15" Type="http://schemas.openxmlformats.org/officeDocument/2006/relationships/hyperlink" Target="https://podminky.urs.cz/item/CS_URS_2024_01/564851111" TargetMode="External" /><Relationship Id="rId16" Type="http://schemas.openxmlformats.org/officeDocument/2006/relationships/hyperlink" Target="https://podminky.urs.cz/item/CS_URS_2024_01/567122114" TargetMode="External" /><Relationship Id="rId17" Type="http://schemas.openxmlformats.org/officeDocument/2006/relationships/hyperlink" Target="https://podminky.urs.cz/item/CS_URS_2024_01/596211213" TargetMode="External" /><Relationship Id="rId18" Type="http://schemas.openxmlformats.org/officeDocument/2006/relationships/hyperlink" Target="https://podminky.urs.cz/item/CS_URS_2024_01/596212312" TargetMode="External" /><Relationship Id="rId19" Type="http://schemas.openxmlformats.org/officeDocument/2006/relationships/hyperlink" Target="https://podminky.urs.cz/item/CS_URS_2024_01/916231213" TargetMode="External" /><Relationship Id="rId20" Type="http://schemas.openxmlformats.org/officeDocument/2006/relationships/hyperlink" Target="https://podminky.urs.cz/item/CS_URS_2024_01/919112213" TargetMode="External" /><Relationship Id="rId21" Type="http://schemas.openxmlformats.org/officeDocument/2006/relationships/hyperlink" Target="https://podminky.urs.cz/item/CS_URS_2024_01/919121112" TargetMode="External" /><Relationship Id="rId22" Type="http://schemas.openxmlformats.org/officeDocument/2006/relationships/hyperlink" Target="https://podminky.urs.cz/item/CS_URS_2024_01/919735112" TargetMode="External" /><Relationship Id="rId23" Type="http://schemas.openxmlformats.org/officeDocument/2006/relationships/hyperlink" Target="https://podminky.urs.cz/item/CS_URS_2024_01/997221551" TargetMode="External" /><Relationship Id="rId24" Type="http://schemas.openxmlformats.org/officeDocument/2006/relationships/hyperlink" Target="https://podminky.urs.cz/item/CS_URS_2024_01/997221559" TargetMode="External" /><Relationship Id="rId25" Type="http://schemas.openxmlformats.org/officeDocument/2006/relationships/hyperlink" Target="https://podminky.urs.cz/item/CS_URS_2024_01/997221861" TargetMode="External" /><Relationship Id="rId26" Type="http://schemas.openxmlformats.org/officeDocument/2006/relationships/hyperlink" Target="https://podminky.urs.cz/item/CS_URS_2024_01/997221875" TargetMode="External" /><Relationship Id="rId27" Type="http://schemas.openxmlformats.org/officeDocument/2006/relationships/hyperlink" Target="https://podminky.urs.cz/item/CS_URS_2024_01/998223011" TargetMode="External" /><Relationship Id="rId28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210202016-D" TargetMode="External" /><Relationship Id="rId2" Type="http://schemas.openxmlformats.org/officeDocument/2006/relationships/hyperlink" Target="https://podminky.urs.cz/item/CS_URS_2024_01/210202016" TargetMode="External" /><Relationship Id="rId3" Type="http://schemas.openxmlformats.org/officeDocument/2006/relationships/hyperlink" Target="https://podminky.urs.cz/item/CS_URS_2024_01/210204002" TargetMode="External" /><Relationship Id="rId4" Type="http://schemas.openxmlformats.org/officeDocument/2006/relationships/hyperlink" Target="https://podminky.urs.cz/item/CS_URS_2024_01/210204100-D" TargetMode="External" /><Relationship Id="rId5" Type="http://schemas.openxmlformats.org/officeDocument/2006/relationships/hyperlink" Target="https://podminky.urs.cz/item/CS_URS_2024_01/210204105" TargetMode="External" /><Relationship Id="rId6" Type="http://schemas.openxmlformats.org/officeDocument/2006/relationships/hyperlink" Target="https://podminky.urs.cz/item/CS_URS_2024_01/210204201" TargetMode="External" /><Relationship Id="rId7" Type="http://schemas.openxmlformats.org/officeDocument/2006/relationships/hyperlink" Target="https://podminky.urs.cz/item/CS_URS_2024_01/210204202" TargetMode="External" /><Relationship Id="rId8" Type="http://schemas.openxmlformats.org/officeDocument/2006/relationships/hyperlink" Target="https://podminky.urs.cz/item/CS_URS_2024_01/745904112" TargetMode="External" /><Relationship Id="rId9" Type="http://schemas.openxmlformats.org/officeDocument/2006/relationships/hyperlink" Target="https://podminky.urs.cz/item/CS_URS_2024_01/210010019" TargetMode="External" /><Relationship Id="rId10" Type="http://schemas.openxmlformats.org/officeDocument/2006/relationships/hyperlink" Target="https://podminky.urs.cz/item/CS_URS_2024_01/210100422.1" TargetMode="External" /><Relationship Id="rId11" Type="http://schemas.openxmlformats.org/officeDocument/2006/relationships/hyperlink" Target="https://podminky.urs.cz/item/CS_URS_2024_01/210120102" TargetMode="External" /><Relationship Id="rId12" Type="http://schemas.openxmlformats.org/officeDocument/2006/relationships/hyperlink" Target="https://podminky.urs.cz/item/CS_URS_2024_01/210191510" TargetMode="External" /><Relationship Id="rId13" Type="http://schemas.openxmlformats.org/officeDocument/2006/relationships/hyperlink" Target="https://podminky.urs.cz/item/CS_URS_2024_01/210220022" TargetMode="External" /><Relationship Id="rId14" Type="http://schemas.openxmlformats.org/officeDocument/2006/relationships/hyperlink" Target="https://podminky.urs.cz/item/CS_URS_2024_01/210220301" TargetMode="External" /><Relationship Id="rId15" Type="http://schemas.openxmlformats.org/officeDocument/2006/relationships/hyperlink" Target="https://podminky.urs.cz/item/CS_URS_2024_01/210280002" TargetMode="External" /><Relationship Id="rId16" Type="http://schemas.openxmlformats.org/officeDocument/2006/relationships/hyperlink" Target="https://podminky.urs.cz/item/CS_URS_2024_01/210280161-1" TargetMode="External" /><Relationship Id="rId17" Type="http://schemas.openxmlformats.org/officeDocument/2006/relationships/hyperlink" Target="https://podminky.urs.cz/item/CS_URS_2024_01/210280211" TargetMode="External" /><Relationship Id="rId18" Type="http://schemas.openxmlformats.org/officeDocument/2006/relationships/hyperlink" Target="https://podminky.urs.cz/item/CS_URS_2024_01/210280351" TargetMode="External" /><Relationship Id="rId19" Type="http://schemas.openxmlformats.org/officeDocument/2006/relationships/hyperlink" Target="https://podminky.urs.cz/item/CS_URS_2024_01/210810014" TargetMode="External" /><Relationship Id="rId20" Type="http://schemas.openxmlformats.org/officeDocument/2006/relationships/hyperlink" Target="https://podminky.urs.cz/item/CS_URS_2024_01/460010024" TargetMode="External" /><Relationship Id="rId21" Type="http://schemas.openxmlformats.org/officeDocument/2006/relationships/hyperlink" Target="https://podminky.urs.cz/item/CS_URS_2024_01/460010025" TargetMode="External" /><Relationship Id="rId22" Type="http://schemas.openxmlformats.org/officeDocument/2006/relationships/hyperlink" Target="https://podminky.urs.cz/item/CS_URS_2024_01/468031121" TargetMode="External" /><Relationship Id="rId23" Type="http://schemas.openxmlformats.org/officeDocument/2006/relationships/hyperlink" Target="https://podminky.urs.cz/item/CS_URS_2024_01/460891121" TargetMode="External" /><Relationship Id="rId24" Type="http://schemas.openxmlformats.org/officeDocument/2006/relationships/hyperlink" Target="https://podminky.urs.cz/item/CS_URS_2024_01/460050703" TargetMode="External" /><Relationship Id="rId25" Type="http://schemas.openxmlformats.org/officeDocument/2006/relationships/hyperlink" Target="https://podminky.urs.cz/item/CS_URS_2024_01/460080012" TargetMode="External" /><Relationship Id="rId26" Type="http://schemas.openxmlformats.org/officeDocument/2006/relationships/hyperlink" Target="https://podminky.urs.cz/item/CS_URS_2024_01/460161152" TargetMode="External" /><Relationship Id="rId27" Type="http://schemas.openxmlformats.org/officeDocument/2006/relationships/hyperlink" Target="https://podminky.urs.cz/item/CS_URS_2024_01/460161172" TargetMode="External" /><Relationship Id="rId28" Type="http://schemas.openxmlformats.org/officeDocument/2006/relationships/hyperlink" Target="https://podminky.urs.cz/item/CS_URS_2024_01/460161312" TargetMode="External" /><Relationship Id="rId29" Type="http://schemas.openxmlformats.org/officeDocument/2006/relationships/hyperlink" Target="https://podminky.urs.cz/item/CS_URS_2024_01/460230414" TargetMode="External" /><Relationship Id="rId30" Type="http://schemas.openxmlformats.org/officeDocument/2006/relationships/hyperlink" Target="https://podminky.urs.cz/item/CS_URS_2024_01/460421082" TargetMode="External" /><Relationship Id="rId31" Type="http://schemas.openxmlformats.org/officeDocument/2006/relationships/hyperlink" Target="https://podminky.urs.cz/item/CS_URS_2024_01/460421082-1" TargetMode="External" /><Relationship Id="rId32" Type="http://schemas.openxmlformats.org/officeDocument/2006/relationships/hyperlink" Target="https://podminky.urs.cz/item/CS_URS_2024_01/460421101" TargetMode="External" /><Relationship Id="rId33" Type="http://schemas.openxmlformats.org/officeDocument/2006/relationships/hyperlink" Target="https://podminky.urs.cz/item/CS_URS_2024_01/460470001" TargetMode="External" /><Relationship Id="rId34" Type="http://schemas.openxmlformats.org/officeDocument/2006/relationships/hyperlink" Target="https://podminky.urs.cz/item/CS_URS_2024_01/460470011" TargetMode="External" /><Relationship Id="rId35" Type="http://schemas.openxmlformats.org/officeDocument/2006/relationships/hyperlink" Target="https://podminky.urs.cz/item/CS_URS_2024_01/460510064" TargetMode="External" /><Relationship Id="rId36" Type="http://schemas.openxmlformats.org/officeDocument/2006/relationships/hyperlink" Target="https://podminky.urs.cz/item/CS_URS_2024_01/460560123" TargetMode="External" /><Relationship Id="rId37" Type="http://schemas.openxmlformats.org/officeDocument/2006/relationships/hyperlink" Target="https://podminky.urs.cz/item/CS_URS_2024_01/460560143" TargetMode="External" /><Relationship Id="rId38" Type="http://schemas.openxmlformats.org/officeDocument/2006/relationships/hyperlink" Target="https://podminky.urs.cz/item/CS_URS_2024_01/460560273" TargetMode="External" /><Relationship Id="rId39" Type="http://schemas.openxmlformats.org/officeDocument/2006/relationships/hyperlink" Target="https://podminky.urs.cz/item/CS_URS_2024_01/460561901" TargetMode="External" /><Relationship Id="rId40" Type="http://schemas.openxmlformats.org/officeDocument/2006/relationships/hyperlink" Target="https://podminky.urs.cz/item/CS_URS_2024_01/460600021" TargetMode="External" /><Relationship Id="rId41" Type="http://schemas.openxmlformats.org/officeDocument/2006/relationships/hyperlink" Target="https://podminky.urs.cz/item/CS_URS_2024_01/460600031" TargetMode="External" /><Relationship Id="rId42" Type="http://schemas.openxmlformats.org/officeDocument/2006/relationships/hyperlink" Target="https://podminky.urs.cz/item/CS_URS_2024_01/460600061" TargetMode="External" /><Relationship Id="rId43" Type="http://schemas.openxmlformats.org/officeDocument/2006/relationships/hyperlink" Target="https://podminky.urs.cz/item/CS_URS_2024_01/460600071" TargetMode="External" /><Relationship Id="rId44" Type="http://schemas.openxmlformats.org/officeDocument/2006/relationships/hyperlink" Target="https://podminky.urs.cz/item/CS_URS_2024_01/460600071-11" TargetMode="External" /><Relationship Id="rId45" Type="http://schemas.openxmlformats.org/officeDocument/2006/relationships/hyperlink" Target="https://podminky.urs.cz/item/CS_URS_2024_01/460600071-12" TargetMode="External" /><Relationship Id="rId46" Type="http://schemas.openxmlformats.org/officeDocument/2006/relationships/hyperlink" Target="https://podminky.urs.cz/item/CS_URS_2024_01/460620013" TargetMode="External" /><Relationship Id="rId47" Type="http://schemas.openxmlformats.org/officeDocument/2006/relationships/hyperlink" Target="https://podminky.urs.cz/item/CS_URS_2024_01/460030151" TargetMode="External" /><Relationship Id="rId48" Type="http://schemas.openxmlformats.org/officeDocument/2006/relationships/hyperlink" Target="https://podminky.urs.cz/item/CS_URS_2024_01/460030152" TargetMode="External" /><Relationship Id="rId49" Type="http://schemas.openxmlformats.org/officeDocument/2006/relationships/hyperlink" Target="https://podminky.urs.cz/item/CS_URS_2024_01/460030171" TargetMode="External" /><Relationship Id="rId50" Type="http://schemas.openxmlformats.org/officeDocument/2006/relationships/hyperlink" Target="https://podminky.urs.cz/item/CS_URS_2024_01/460030191" TargetMode="External" /><Relationship Id="rId51" Type="http://schemas.openxmlformats.org/officeDocument/2006/relationships/hyperlink" Target="https://podminky.urs.cz/item/CS_URS_2024_01/564851111" TargetMode="External" /><Relationship Id="rId52" Type="http://schemas.openxmlformats.org/officeDocument/2006/relationships/hyperlink" Target="https://podminky.urs.cz/item/CS_URS_2024_01/565171111" TargetMode="External" /><Relationship Id="rId53" Type="http://schemas.openxmlformats.org/officeDocument/2006/relationships/hyperlink" Target="https://podminky.urs.cz/item/CS_URS_2024_01/567122114" TargetMode="External" /><Relationship Id="rId54" Type="http://schemas.openxmlformats.org/officeDocument/2006/relationships/hyperlink" Target="https://podminky.urs.cz/item/CS_URS_2024_01/578142115" TargetMode="External" /><Relationship Id="rId55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745904112" TargetMode="External" /><Relationship Id="rId2" Type="http://schemas.openxmlformats.org/officeDocument/2006/relationships/hyperlink" Target="https://podminky.urs.cz/item/CS_URS_2024_01/210010019" TargetMode="External" /><Relationship Id="rId3" Type="http://schemas.openxmlformats.org/officeDocument/2006/relationships/hyperlink" Target="https://podminky.urs.cz/item/CS_URS_2024_01/210100422.1" TargetMode="External" /><Relationship Id="rId4" Type="http://schemas.openxmlformats.org/officeDocument/2006/relationships/hyperlink" Target="https://podminky.urs.cz/item/CS_URS_2024_01/210120102" TargetMode="External" /><Relationship Id="rId5" Type="http://schemas.openxmlformats.org/officeDocument/2006/relationships/hyperlink" Target="https://podminky.urs.cz/item/CS_URS_2024_01/210191510" TargetMode="External" /><Relationship Id="rId6" Type="http://schemas.openxmlformats.org/officeDocument/2006/relationships/hyperlink" Target="https://podminky.urs.cz/item/CS_URS_2024_01/210220022" TargetMode="External" /><Relationship Id="rId7" Type="http://schemas.openxmlformats.org/officeDocument/2006/relationships/hyperlink" Target="https://podminky.urs.cz/item/CS_URS_2024_01/210220301" TargetMode="External" /><Relationship Id="rId8" Type="http://schemas.openxmlformats.org/officeDocument/2006/relationships/hyperlink" Target="https://podminky.urs.cz/item/CS_URS_2024_01/210280002" TargetMode="External" /><Relationship Id="rId9" Type="http://schemas.openxmlformats.org/officeDocument/2006/relationships/hyperlink" Target="https://podminky.urs.cz/item/CS_URS_2024_01/210280161-1" TargetMode="External" /><Relationship Id="rId10" Type="http://schemas.openxmlformats.org/officeDocument/2006/relationships/hyperlink" Target="https://podminky.urs.cz/item/CS_URS_2024_01/210280211" TargetMode="External" /><Relationship Id="rId11" Type="http://schemas.openxmlformats.org/officeDocument/2006/relationships/hyperlink" Target="https://podminky.urs.cz/item/CS_URS_2024_01/210280351" TargetMode="External" /><Relationship Id="rId12" Type="http://schemas.openxmlformats.org/officeDocument/2006/relationships/hyperlink" Target="https://podminky.urs.cz/item/CS_URS_2024_01/210810014" TargetMode="External" /><Relationship Id="rId13" Type="http://schemas.openxmlformats.org/officeDocument/2006/relationships/hyperlink" Target="https://podminky.urs.cz/item/CS_URS_2024_01/460010024" TargetMode="External" /><Relationship Id="rId14" Type="http://schemas.openxmlformats.org/officeDocument/2006/relationships/hyperlink" Target="https://podminky.urs.cz/item/CS_URS_2024_01/460010025" TargetMode="External" /><Relationship Id="rId15" Type="http://schemas.openxmlformats.org/officeDocument/2006/relationships/hyperlink" Target="https://podminky.urs.cz/item/CS_URS_2024_01/468031121" TargetMode="External" /><Relationship Id="rId16" Type="http://schemas.openxmlformats.org/officeDocument/2006/relationships/hyperlink" Target="https://podminky.urs.cz/item/CS_URS_2024_01/460891121" TargetMode="External" /><Relationship Id="rId17" Type="http://schemas.openxmlformats.org/officeDocument/2006/relationships/hyperlink" Target="https://podminky.urs.cz/item/CS_URS_2024_01/460050703" TargetMode="External" /><Relationship Id="rId18" Type="http://schemas.openxmlformats.org/officeDocument/2006/relationships/hyperlink" Target="https://podminky.urs.cz/item/CS_URS_2024_01/460161152" TargetMode="External" /><Relationship Id="rId19" Type="http://schemas.openxmlformats.org/officeDocument/2006/relationships/hyperlink" Target="https://podminky.urs.cz/item/CS_URS_2024_01/460161172" TargetMode="External" /><Relationship Id="rId20" Type="http://schemas.openxmlformats.org/officeDocument/2006/relationships/hyperlink" Target="https://podminky.urs.cz/item/CS_URS_2024_01/460161312" TargetMode="External" /><Relationship Id="rId21" Type="http://schemas.openxmlformats.org/officeDocument/2006/relationships/hyperlink" Target="https://podminky.urs.cz/item/CS_URS_2024_01/460230414" TargetMode="External" /><Relationship Id="rId22" Type="http://schemas.openxmlformats.org/officeDocument/2006/relationships/hyperlink" Target="https://podminky.urs.cz/item/CS_URS_2024_01/460421082" TargetMode="External" /><Relationship Id="rId23" Type="http://schemas.openxmlformats.org/officeDocument/2006/relationships/hyperlink" Target="https://podminky.urs.cz/item/CS_URS_2024_01/460421082-1" TargetMode="External" /><Relationship Id="rId24" Type="http://schemas.openxmlformats.org/officeDocument/2006/relationships/hyperlink" Target="https://podminky.urs.cz/item/CS_URS_2024_01/460421101" TargetMode="External" /><Relationship Id="rId25" Type="http://schemas.openxmlformats.org/officeDocument/2006/relationships/hyperlink" Target="https://podminky.urs.cz/item/CS_URS_2024_01/460470001" TargetMode="External" /><Relationship Id="rId26" Type="http://schemas.openxmlformats.org/officeDocument/2006/relationships/hyperlink" Target="https://podminky.urs.cz/item/CS_URS_2024_01/460470011" TargetMode="External" /><Relationship Id="rId27" Type="http://schemas.openxmlformats.org/officeDocument/2006/relationships/hyperlink" Target="https://podminky.urs.cz/item/CS_URS_2024_01/460510014" TargetMode="External" /><Relationship Id="rId28" Type="http://schemas.openxmlformats.org/officeDocument/2006/relationships/hyperlink" Target="https://podminky.urs.cz/item/CS_URS_2024_01/460510064" TargetMode="External" /><Relationship Id="rId29" Type="http://schemas.openxmlformats.org/officeDocument/2006/relationships/hyperlink" Target="https://podminky.urs.cz/item/CS_URS_2024_01/460560123" TargetMode="External" /><Relationship Id="rId30" Type="http://schemas.openxmlformats.org/officeDocument/2006/relationships/hyperlink" Target="https://podminky.urs.cz/item/CS_URS_2024_01/460560143" TargetMode="External" /><Relationship Id="rId31" Type="http://schemas.openxmlformats.org/officeDocument/2006/relationships/hyperlink" Target="https://podminky.urs.cz/item/CS_URS_2024_01/460560273" TargetMode="External" /><Relationship Id="rId32" Type="http://schemas.openxmlformats.org/officeDocument/2006/relationships/hyperlink" Target="https://podminky.urs.cz/item/CS_URS_2024_01/460561901" TargetMode="External" /><Relationship Id="rId33" Type="http://schemas.openxmlformats.org/officeDocument/2006/relationships/hyperlink" Target="https://podminky.urs.cz/item/CS_URS_2024_01/460600021" TargetMode="External" /><Relationship Id="rId34" Type="http://schemas.openxmlformats.org/officeDocument/2006/relationships/hyperlink" Target="https://podminky.urs.cz/item/CS_URS_2024_01/460600031" TargetMode="External" /><Relationship Id="rId35" Type="http://schemas.openxmlformats.org/officeDocument/2006/relationships/hyperlink" Target="https://podminky.urs.cz/item/CS_URS_2024_01/460600061" TargetMode="External" /><Relationship Id="rId36" Type="http://schemas.openxmlformats.org/officeDocument/2006/relationships/hyperlink" Target="https://podminky.urs.cz/item/CS_URS_2024_01/460600071" TargetMode="External" /><Relationship Id="rId37" Type="http://schemas.openxmlformats.org/officeDocument/2006/relationships/hyperlink" Target="https://podminky.urs.cz/item/CS_URS_2024_01/460600071-11" TargetMode="External" /><Relationship Id="rId38" Type="http://schemas.openxmlformats.org/officeDocument/2006/relationships/hyperlink" Target="https://podminky.urs.cz/item/CS_URS_2024_01/460600071-12" TargetMode="External" /><Relationship Id="rId39" Type="http://schemas.openxmlformats.org/officeDocument/2006/relationships/hyperlink" Target="https://podminky.urs.cz/item/CS_URS_2024_01/460620013" TargetMode="External" /><Relationship Id="rId40" Type="http://schemas.openxmlformats.org/officeDocument/2006/relationships/hyperlink" Target="https://podminky.urs.cz/item/CS_URS_2024_01/460030151" TargetMode="External" /><Relationship Id="rId41" Type="http://schemas.openxmlformats.org/officeDocument/2006/relationships/hyperlink" Target="https://podminky.urs.cz/item/CS_URS_2024_01/460030152" TargetMode="External" /><Relationship Id="rId42" Type="http://schemas.openxmlformats.org/officeDocument/2006/relationships/hyperlink" Target="https://podminky.urs.cz/item/CS_URS_2024_01/460030171" TargetMode="External" /><Relationship Id="rId43" Type="http://schemas.openxmlformats.org/officeDocument/2006/relationships/hyperlink" Target="https://podminky.urs.cz/item/CS_URS_2024_01/460030191" TargetMode="External" /><Relationship Id="rId44" Type="http://schemas.openxmlformats.org/officeDocument/2006/relationships/hyperlink" Target="https://podminky.urs.cz/item/CS_URS_2024_01/564851111" TargetMode="External" /><Relationship Id="rId45" Type="http://schemas.openxmlformats.org/officeDocument/2006/relationships/hyperlink" Target="https://podminky.urs.cz/item/CS_URS_2024_01/565171111" TargetMode="External" /><Relationship Id="rId46" Type="http://schemas.openxmlformats.org/officeDocument/2006/relationships/hyperlink" Target="https://podminky.urs.cz/item/CS_URS_2024_01/567122114" TargetMode="External" /><Relationship Id="rId47" Type="http://schemas.openxmlformats.org/officeDocument/2006/relationships/hyperlink" Target="https://podminky.urs.cz/item/CS_URS_2024_01/578142115" TargetMode="External" /><Relationship Id="rId48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2"/>
  <sheetViews>
    <sheetView showGridLines="0" workbookViewId="0" topLeftCell="A34">
      <selection activeCell="AK26" sqref="AK26:AO2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9" width="25.8515625" style="0" hidden="1" customWidth="1"/>
    <col min="50" max="51" width="21.7109375" style="0" hidden="1" customWidth="1"/>
    <col min="52" max="53" width="25.00390625" style="0" hidden="1" customWidth="1"/>
    <col min="54" max="54" width="21.7109375" style="0" hidden="1" customWidth="1"/>
    <col min="55" max="55" width="19.140625" style="0" hidden="1" customWidth="1"/>
    <col min="56" max="56" width="25.00390625" style="0" hidden="1" customWidth="1"/>
    <col min="57" max="57" width="21.7109375" style="0" hidden="1" customWidth="1"/>
    <col min="58" max="58" width="19.140625" style="0" hidden="1" customWidth="1"/>
    <col min="59" max="59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5</v>
      </c>
      <c r="BV1" s="15" t="s">
        <v>6</v>
      </c>
    </row>
    <row r="2" spans="44:72" ht="36.95" customHeight="1">
      <c r="AR2" s="219" t="s">
        <v>7</v>
      </c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S2" s="16" t="s">
        <v>8</v>
      </c>
      <c r="BT2" s="16" t="s">
        <v>9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8</v>
      </c>
      <c r="BT3" s="16" t="s">
        <v>10</v>
      </c>
    </row>
    <row r="4" spans="2:71" ht="24.95" customHeight="1">
      <c r="B4" s="19"/>
      <c r="D4" s="20" t="s">
        <v>11</v>
      </c>
      <c r="AR4" s="19"/>
      <c r="AS4" s="21" t="s">
        <v>12</v>
      </c>
      <c r="BG4" s="22" t="s">
        <v>13</v>
      </c>
      <c r="BS4" s="16" t="s">
        <v>14</v>
      </c>
    </row>
    <row r="5" spans="2:71" ht="12" customHeight="1">
      <c r="B5" s="19"/>
      <c r="D5" s="23" t="s">
        <v>15</v>
      </c>
      <c r="K5" s="228" t="s">
        <v>16</v>
      </c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R5" s="19"/>
      <c r="BG5" s="225" t="s">
        <v>17</v>
      </c>
      <c r="BS5" s="16" t="s">
        <v>8</v>
      </c>
    </row>
    <row r="6" spans="2:71" ht="36.95" customHeight="1">
      <c r="B6" s="19"/>
      <c r="D6" s="25" t="s">
        <v>18</v>
      </c>
      <c r="K6" s="229" t="s">
        <v>19</v>
      </c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R6" s="19"/>
      <c r="BG6" s="226"/>
      <c r="BS6" s="16" t="s">
        <v>8</v>
      </c>
    </row>
    <row r="7" spans="2:71" ht="12" customHeight="1">
      <c r="B7" s="19"/>
      <c r="D7" s="26" t="s">
        <v>20</v>
      </c>
      <c r="K7" s="24" t="s">
        <v>3</v>
      </c>
      <c r="AK7" s="26" t="s">
        <v>21</v>
      </c>
      <c r="AN7" s="24" t="s">
        <v>3</v>
      </c>
      <c r="AR7" s="19"/>
      <c r="BG7" s="226"/>
      <c r="BS7" s="16" t="s">
        <v>8</v>
      </c>
    </row>
    <row r="8" spans="2:71" ht="12" customHeight="1">
      <c r="B8" s="19"/>
      <c r="D8" s="26" t="s">
        <v>22</v>
      </c>
      <c r="K8" s="24" t="s">
        <v>23</v>
      </c>
      <c r="AK8" s="26" t="s">
        <v>24</v>
      </c>
      <c r="AN8" s="27" t="s">
        <v>25</v>
      </c>
      <c r="AR8" s="19"/>
      <c r="BG8" s="226"/>
      <c r="BS8" s="16" t="s">
        <v>8</v>
      </c>
    </row>
    <row r="9" spans="2:71" ht="14.45" customHeight="1">
      <c r="B9" s="19"/>
      <c r="AR9" s="19"/>
      <c r="BG9" s="226"/>
      <c r="BS9" s="16" t="s">
        <v>8</v>
      </c>
    </row>
    <row r="10" spans="2:71" ht="12" customHeight="1">
      <c r="B10" s="19"/>
      <c r="D10" s="26" t="s">
        <v>26</v>
      </c>
      <c r="AK10" s="26" t="s">
        <v>27</v>
      </c>
      <c r="AN10" s="24" t="s">
        <v>3</v>
      </c>
      <c r="AR10" s="19"/>
      <c r="BG10" s="226"/>
      <c r="BS10" s="16" t="s">
        <v>8</v>
      </c>
    </row>
    <row r="11" spans="2:71" ht="18.4" customHeight="1">
      <c r="B11" s="19"/>
      <c r="E11" s="24" t="s">
        <v>23</v>
      </c>
      <c r="AK11" s="26" t="s">
        <v>28</v>
      </c>
      <c r="AN11" s="24" t="s">
        <v>3</v>
      </c>
      <c r="AR11" s="19"/>
      <c r="BG11" s="226"/>
      <c r="BS11" s="16" t="s">
        <v>8</v>
      </c>
    </row>
    <row r="12" spans="2:71" ht="6.95" customHeight="1">
      <c r="B12" s="19"/>
      <c r="AR12" s="19"/>
      <c r="BG12" s="226"/>
      <c r="BS12" s="16" t="s">
        <v>8</v>
      </c>
    </row>
    <row r="13" spans="2:71" ht="12" customHeight="1">
      <c r="B13" s="19"/>
      <c r="D13" s="26" t="s">
        <v>29</v>
      </c>
      <c r="AK13" s="26" t="s">
        <v>27</v>
      </c>
      <c r="AN13" s="28" t="s">
        <v>30</v>
      </c>
      <c r="AR13" s="19"/>
      <c r="BG13" s="226"/>
      <c r="BS13" s="16" t="s">
        <v>8</v>
      </c>
    </row>
    <row r="14" spans="2:71" ht="12.75">
      <c r="B14" s="19"/>
      <c r="E14" s="230" t="s">
        <v>30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6" t="s">
        <v>28</v>
      </c>
      <c r="AN14" s="28" t="s">
        <v>30</v>
      </c>
      <c r="AR14" s="19"/>
      <c r="BG14" s="226"/>
      <c r="BS14" s="16" t="s">
        <v>8</v>
      </c>
    </row>
    <row r="15" spans="2:71" ht="6.95" customHeight="1">
      <c r="B15" s="19"/>
      <c r="AR15" s="19"/>
      <c r="BG15" s="226"/>
      <c r="BS15" s="16" t="s">
        <v>4</v>
      </c>
    </row>
    <row r="16" spans="2:71" ht="12" customHeight="1">
      <c r="B16" s="19"/>
      <c r="D16" s="26" t="s">
        <v>31</v>
      </c>
      <c r="AK16" s="26" t="s">
        <v>27</v>
      </c>
      <c r="AN16" s="24" t="s">
        <v>3</v>
      </c>
      <c r="AR16" s="19"/>
      <c r="BG16" s="226"/>
      <c r="BS16" s="16" t="s">
        <v>4</v>
      </c>
    </row>
    <row r="17" spans="2:71" ht="18.4" customHeight="1">
      <c r="B17" s="19"/>
      <c r="E17" s="24" t="s">
        <v>23</v>
      </c>
      <c r="AK17" s="26" t="s">
        <v>28</v>
      </c>
      <c r="AN17" s="24" t="s">
        <v>3</v>
      </c>
      <c r="AR17" s="19"/>
      <c r="BG17" s="226"/>
      <c r="BS17" s="16" t="s">
        <v>5</v>
      </c>
    </row>
    <row r="18" spans="2:71" ht="6.95" customHeight="1">
      <c r="B18" s="19"/>
      <c r="AR18" s="19"/>
      <c r="BG18" s="226"/>
      <c r="BS18" s="16" t="s">
        <v>8</v>
      </c>
    </row>
    <row r="19" spans="2:71" ht="12" customHeight="1">
      <c r="B19" s="19"/>
      <c r="D19" s="26" t="s">
        <v>32</v>
      </c>
      <c r="AK19" s="26" t="s">
        <v>27</v>
      </c>
      <c r="AN19" s="24" t="s">
        <v>3</v>
      </c>
      <c r="AR19" s="19"/>
      <c r="BG19" s="226"/>
      <c r="BS19" s="16" t="s">
        <v>8</v>
      </c>
    </row>
    <row r="20" spans="2:71" ht="18.4" customHeight="1">
      <c r="B20" s="19"/>
      <c r="E20" s="24" t="s">
        <v>23</v>
      </c>
      <c r="AK20" s="26" t="s">
        <v>28</v>
      </c>
      <c r="AN20" s="24" t="s">
        <v>3</v>
      </c>
      <c r="AR20" s="19"/>
      <c r="BG20" s="226"/>
      <c r="BS20" s="16" t="s">
        <v>5</v>
      </c>
    </row>
    <row r="21" spans="2:59" ht="6.95" customHeight="1">
      <c r="B21" s="19"/>
      <c r="AR21" s="19"/>
      <c r="BG21" s="226"/>
    </row>
    <row r="22" spans="2:59" ht="12" customHeight="1">
      <c r="B22" s="19"/>
      <c r="D22" s="26" t="s">
        <v>33</v>
      </c>
      <c r="AR22" s="19"/>
      <c r="BG22" s="226"/>
    </row>
    <row r="23" spans="2:59" ht="47.25" customHeight="1">
      <c r="B23" s="19"/>
      <c r="E23" s="232" t="s">
        <v>34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R23" s="19"/>
      <c r="BG23" s="226"/>
    </row>
    <row r="24" spans="2:59" ht="6.95" customHeight="1">
      <c r="B24" s="19"/>
      <c r="AR24" s="19"/>
      <c r="BG24" s="226"/>
    </row>
    <row r="25" spans="2:59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G25" s="226"/>
    </row>
    <row r="26" spans="2:59" s="1" customFormat="1" ht="25.9" customHeight="1">
      <c r="B26" s="31"/>
      <c r="D26" s="32" t="s">
        <v>35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16">
        <f>ROUND(AG54,2)</f>
        <v>0</v>
      </c>
      <c r="AL26" s="217"/>
      <c r="AM26" s="217"/>
      <c r="AN26" s="217"/>
      <c r="AO26" s="217"/>
      <c r="AR26" s="31"/>
      <c r="BG26" s="226"/>
    </row>
    <row r="27" spans="2:59" s="1" customFormat="1" ht="6.95" customHeight="1">
      <c r="B27" s="31"/>
      <c r="AR27" s="31"/>
      <c r="BG27" s="226"/>
    </row>
    <row r="28" spans="2:59" s="1" customFormat="1" ht="12.75">
      <c r="B28" s="31"/>
      <c r="L28" s="218" t="s">
        <v>36</v>
      </c>
      <c r="M28" s="218"/>
      <c r="N28" s="218"/>
      <c r="O28" s="218"/>
      <c r="P28" s="218"/>
      <c r="W28" s="218" t="s">
        <v>37</v>
      </c>
      <c r="X28" s="218"/>
      <c r="Y28" s="218"/>
      <c r="Z28" s="218"/>
      <c r="AA28" s="218"/>
      <c r="AB28" s="218"/>
      <c r="AC28" s="218"/>
      <c r="AD28" s="218"/>
      <c r="AE28" s="218"/>
      <c r="AK28" s="218" t="s">
        <v>38</v>
      </c>
      <c r="AL28" s="218"/>
      <c r="AM28" s="218"/>
      <c r="AN28" s="218"/>
      <c r="AO28" s="218"/>
      <c r="AR28" s="31"/>
      <c r="BG28" s="226"/>
    </row>
    <row r="29" spans="2:59" s="2" customFormat="1" ht="14.45" customHeight="1">
      <c r="B29" s="35"/>
      <c r="D29" s="26" t="s">
        <v>39</v>
      </c>
      <c r="F29" s="26" t="s">
        <v>40</v>
      </c>
      <c r="L29" s="212">
        <v>0.21</v>
      </c>
      <c r="M29" s="211"/>
      <c r="N29" s="211"/>
      <c r="O29" s="211"/>
      <c r="P29" s="211"/>
      <c r="W29" s="210">
        <f>ROUND(BB54,2)</f>
        <v>0</v>
      </c>
      <c r="X29" s="211"/>
      <c r="Y29" s="211"/>
      <c r="Z29" s="211"/>
      <c r="AA29" s="211"/>
      <c r="AB29" s="211"/>
      <c r="AC29" s="211"/>
      <c r="AD29" s="211"/>
      <c r="AE29" s="211"/>
      <c r="AK29" s="210">
        <f>ROUND(AX54,2)</f>
        <v>0</v>
      </c>
      <c r="AL29" s="211"/>
      <c r="AM29" s="211"/>
      <c r="AN29" s="211"/>
      <c r="AO29" s="211"/>
      <c r="AR29" s="35"/>
      <c r="BG29" s="227"/>
    </row>
    <row r="30" spans="2:59" s="2" customFormat="1" ht="14.45" customHeight="1">
      <c r="B30" s="35"/>
      <c r="F30" s="26" t="s">
        <v>41</v>
      </c>
      <c r="L30" s="212">
        <v>0.12</v>
      </c>
      <c r="M30" s="211"/>
      <c r="N30" s="211"/>
      <c r="O30" s="211"/>
      <c r="P30" s="211"/>
      <c r="W30" s="210">
        <f>ROUND(BC54,2)</f>
        <v>0</v>
      </c>
      <c r="X30" s="211"/>
      <c r="Y30" s="211"/>
      <c r="Z30" s="211"/>
      <c r="AA30" s="211"/>
      <c r="AB30" s="211"/>
      <c r="AC30" s="211"/>
      <c r="AD30" s="211"/>
      <c r="AE30" s="211"/>
      <c r="AK30" s="210">
        <f>ROUND(AY54,2)</f>
        <v>0</v>
      </c>
      <c r="AL30" s="211"/>
      <c r="AM30" s="211"/>
      <c r="AN30" s="211"/>
      <c r="AO30" s="211"/>
      <c r="AR30" s="35"/>
      <c r="BG30" s="227"/>
    </row>
    <row r="31" spans="2:59" s="2" customFormat="1" ht="14.45" customHeight="1" hidden="1">
      <c r="B31" s="35"/>
      <c r="F31" s="26" t="s">
        <v>42</v>
      </c>
      <c r="L31" s="212">
        <v>0.21</v>
      </c>
      <c r="M31" s="211"/>
      <c r="N31" s="211"/>
      <c r="O31" s="211"/>
      <c r="P31" s="211"/>
      <c r="W31" s="210">
        <f>ROUND(BD54,2)</f>
        <v>0</v>
      </c>
      <c r="X31" s="211"/>
      <c r="Y31" s="211"/>
      <c r="Z31" s="211"/>
      <c r="AA31" s="211"/>
      <c r="AB31" s="211"/>
      <c r="AC31" s="211"/>
      <c r="AD31" s="211"/>
      <c r="AE31" s="211"/>
      <c r="AK31" s="210">
        <v>0</v>
      </c>
      <c r="AL31" s="211"/>
      <c r="AM31" s="211"/>
      <c r="AN31" s="211"/>
      <c r="AO31" s="211"/>
      <c r="AR31" s="35"/>
      <c r="BG31" s="227"/>
    </row>
    <row r="32" spans="2:59" s="2" customFormat="1" ht="14.45" customHeight="1" hidden="1">
      <c r="B32" s="35"/>
      <c r="F32" s="26" t="s">
        <v>43</v>
      </c>
      <c r="L32" s="212">
        <v>0.12</v>
      </c>
      <c r="M32" s="211"/>
      <c r="N32" s="211"/>
      <c r="O32" s="211"/>
      <c r="P32" s="211"/>
      <c r="W32" s="210">
        <f>ROUND(BE54,2)</f>
        <v>0</v>
      </c>
      <c r="X32" s="211"/>
      <c r="Y32" s="211"/>
      <c r="Z32" s="211"/>
      <c r="AA32" s="211"/>
      <c r="AB32" s="211"/>
      <c r="AC32" s="211"/>
      <c r="AD32" s="211"/>
      <c r="AE32" s="211"/>
      <c r="AK32" s="210">
        <v>0</v>
      </c>
      <c r="AL32" s="211"/>
      <c r="AM32" s="211"/>
      <c r="AN32" s="211"/>
      <c r="AO32" s="211"/>
      <c r="AR32" s="35"/>
      <c r="BG32" s="227"/>
    </row>
    <row r="33" spans="2:44" s="2" customFormat="1" ht="14.45" customHeight="1" hidden="1">
      <c r="B33" s="35"/>
      <c r="F33" s="26" t="s">
        <v>44</v>
      </c>
      <c r="L33" s="212">
        <v>0</v>
      </c>
      <c r="M33" s="211"/>
      <c r="N33" s="211"/>
      <c r="O33" s="211"/>
      <c r="P33" s="211"/>
      <c r="W33" s="210">
        <f>ROUND(BF54,2)</f>
        <v>0</v>
      </c>
      <c r="X33" s="211"/>
      <c r="Y33" s="211"/>
      <c r="Z33" s="211"/>
      <c r="AA33" s="211"/>
      <c r="AB33" s="211"/>
      <c r="AC33" s="211"/>
      <c r="AD33" s="211"/>
      <c r="AE33" s="211"/>
      <c r="AK33" s="210">
        <v>0</v>
      </c>
      <c r="AL33" s="211"/>
      <c r="AM33" s="211"/>
      <c r="AN33" s="211"/>
      <c r="AO33" s="211"/>
      <c r="AR33" s="35"/>
    </row>
    <row r="34" spans="2:44" s="1" customFormat="1" ht="6.95" customHeight="1">
      <c r="B34" s="31"/>
      <c r="AR34" s="31"/>
    </row>
    <row r="35" spans="2:44" s="1" customFormat="1" ht="25.9" customHeight="1">
      <c r="B35" s="31"/>
      <c r="C35" s="36"/>
      <c r="D35" s="37" t="s">
        <v>45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46</v>
      </c>
      <c r="U35" s="38"/>
      <c r="V35" s="38"/>
      <c r="W35" s="38"/>
      <c r="X35" s="224" t="s">
        <v>47</v>
      </c>
      <c r="Y35" s="222"/>
      <c r="Z35" s="222"/>
      <c r="AA35" s="222"/>
      <c r="AB35" s="222"/>
      <c r="AC35" s="38"/>
      <c r="AD35" s="38"/>
      <c r="AE35" s="38"/>
      <c r="AF35" s="38"/>
      <c r="AG35" s="38"/>
      <c r="AH35" s="38"/>
      <c r="AI35" s="38"/>
      <c r="AJ35" s="38"/>
      <c r="AK35" s="221">
        <f>SUM(AK26:AK33)</f>
        <v>0</v>
      </c>
      <c r="AL35" s="222"/>
      <c r="AM35" s="222"/>
      <c r="AN35" s="222"/>
      <c r="AO35" s="223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6.95" customHeight="1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31"/>
    </row>
    <row r="41" spans="2:44" s="1" customFormat="1" ht="6.95" customHeigh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31"/>
    </row>
    <row r="42" spans="2:44" s="1" customFormat="1" ht="24.95" customHeight="1">
      <c r="B42" s="31"/>
      <c r="C42" s="20" t="s">
        <v>48</v>
      </c>
      <c r="AR42" s="31"/>
    </row>
    <row r="43" spans="2:44" s="1" customFormat="1" ht="6.95" customHeight="1">
      <c r="B43" s="31"/>
      <c r="AR43" s="31"/>
    </row>
    <row r="44" spans="2:44" s="3" customFormat="1" ht="12" customHeight="1">
      <c r="B44" s="44"/>
      <c r="C44" s="26" t="s">
        <v>15</v>
      </c>
      <c r="L44" s="3" t="str">
        <f>K5</f>
        <v>IMPORT</v>
      </c>
      <c r="AR44" s="44"/>
    </row>
    <row r="45" spans="2:44" s="4" customFormat="1" ht="36.95" customHeight="1">
      <c r="B45" s="45"/>
      <c r="C45" s="46" t="s">
        <v>18</v>
      </c>
      <c r="L45" s="213" t="str">
        <f>K6</f>
        <v>MIDAKON - Rekonstrukce lávky 28. října v České Lípě - chodník Purkyňova</v>
      </c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R45" s="45"/>
    </row>
    <row r="46" spans="2:44" s="1" customFormat="1" ht="6.95" customHeight="1">
      <c r="B46" s="31"/>
      <c r="AR46" s="31"/>
    </row>
    <row r="47" spans="2:44" s="1" customFormat="1" ht="12" customHeight="1">
      <c r="B47" s="31"/>
      <c r="C47" s="26" t="s">
        <v>22</v>
      </c>
      <c r="L47" s="47" t="str">
        <f>IF(K8="","",K8)</f>
        <v xml:space="preserve"> </v>
      </c>
      <c r="AI47" s="26" t="s">
        <v>24</v>
      </c>
      <c r="AM47" s="215" t="str">
        <f>IF(AN8="","",AN8)</f>
        <v>21. 3. 2024</v>
      </c>
      <c r="AN47" s="215"/>
      <c r="AR47" s="31"/>
    </row>
    <row r="48" spans="2:44" s="1" customFormat="1" ht="6.95" customHeight="1">
      <c r="B48" s="31"/>
      <c r="AR48" s="31"/>
    </row>
    <row r="49" spans="2:58" s="1" customFormat="1" ht="15.2" customHeight="1">
      <c r="B49" s="31"/>
      <c r="C49" s="26" t="s">
        <v>26</v>
      </c>
      <c r="L49" s="3" t="str">
        <f>IF(E11="","",E11)</f>
        <v xml:space="preserve"> </v>
      </c>
      <c r="AI49" s="26" t="s">
        <v>31</v>
      </c>
      <c r="AM49" s="199" t="str">
        <f>IF(E17="","",E17)</f>
        <v xml:space="preserve"> </v>
      </c>
      <c r="AN49" s="200"/>
      <c r="AO49" s="200"/>
      <c r="AP49" s="200"/>
      <c r="AR49" s="31"/>
      <c r="AS49" s="195" t="s">
        <v>49</v>
      </c>
      <c r="AT49" s="196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50"/>
    </row>
    <row r="50" spans="2:58" s="1" customFormat="1" ht="15.2" customHeight="1">
      <c r="B50" s="31"/>
      <c r="C50" s="26" t="s">
        <v>29</v>
      </c>
      <c r="L50" s="3" t="str">
        <f>IF(E14="Vyplň údaj","",E14)</f>
        <v/>
      </c>
      <c r="AI50" s="26" t="s">
        <v>32</v>
      </c>
      <c r="AM50" s="199" t="str">
        <f>IF(E20="","",E20)</f>
        <v xml:space="preserve"> </v>
      </c>
      <c r="AN50" s="200"/>
      <c r="AO50" s="200"/>
      <c r="AP50" s="200"/>
      <c r="AR50" s="31"/>
      <c r="AS50" s="197"/>
      <c r="AT50" s="198"/>
      <c r="BF50" s="52"/>
    </row>
    <row r="51" spans="2:58" s="1" customFormat="1" ht="10.9" customHeight="1">
      <c r="B51" s="31"/>
      <c r="AR51" s="31"/>
      <c r="AS51" s="197"/>
      <c r="AT51" s="198"/>
      <c r="BF51" s="52"/>
    </row>
    <row r="52" spans="2:58" s="1" customFormat="1" ht="29.25" customHeight="1">
      <c r="B52" s="31"/>
      <c r="C52" s="204" t="s">
        <v>50</v>
      </c>
      <c r="D52" s="205"/>
      <c r="E52" s="205"/>
      <c r="F52" s="205"/>
      <c r="G52" s="205"/>
      <c r="H52" s="53"/>
      <c r="I52" s="207" t="s">
        <v>51</v>
      </c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6" t="s">
        <v>52</v>
      </c>
      <c r="AH52" s="205"/>
      <c r="AI52" s="205"/>
      <c r="AJ52" s="205"/>
      <c r="AK52" s="205"/>
      <c r="AL52" s="205"/>
      <c r="AM52" s="205"/>
      <c r="AN52" s="207" t="s">
        <v>53</v>
      </c>
      <c r="AO52" s="205"/>
      <c r="AP52" s="205"/>
      <c r="AQ52" s="54" t="s">
        <v>54</v>
      </c>
      <c r="AR52" s="31"/>
      <c r="AS52" s="55" t="s">
        <v>55</v>
      </c>
      <c r="AT52" s="56" t="s">
        <v>56</v>
      </c>
      <c r="AU52" s="56" t="s">
        <v>57</v>
      </c>
      <c r="AV52" s="56" t="s">
        <v>58</v>
      </c>
      <c r="AW52" s="56" t="s">
        <v>59</v>
      </c>
      <c r="AX52" s="56" t="s">
        <v>60</v>
      </c>
      <c r="AY52" s="56" t="s">
        <v>61</v>
      </c>
      <c r="AZ52" s="56" t="s">
        <v>62</v>
      </c>
      <c r="BA52" s="56" t="s">
        <v>63</v>
      </c>
      <c r="BB52" s="56" t="s">
        <v>64</v>
      </c>
      <c r="BC52" s="56" t="s">
        <v>65</v>
      </c>
      <c r="BD52" s="56" t="s">
        <v>66</v>
      </c>
      <c r="BE52" s="56" t="s">
        <v>67</v>
      </c>
      <c r="BF52" s="57" t="s">
        <v>68</v>
      </c>
    </row>
    <row r="53" spans="2:58" s="1" customFormat="1" ht="10.9" customHeight="1">
      <c r="B53" s="31"/>
      <c r="AR53" s="31"/>
      <c r="AS53" s="58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50"/>
    </row>
    <row r="54" spans="2:90" s="5" customFormat="1" ht="32.45" customHeight="1">
      <c r="B54" s="59"/>
      <c r="C54" s="60" t="s">
        <v>69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208">
        <f>ROUND(SUM(AG55:AG60),2)</f>
        <v>0</v>
      </c>
      <c r="AH54" s="208"/>
      <c r="AI54" s="208"/>
      <c r="AJ54" s="208"/>
      <c r="AK54" s="208"/>
      <c r="AL54" s="208"/>
      <c r="AM54" s="208"/>
      <c r="AN54" s="209">
        <f aca="true" t="shared" si="0" ref="AN54:AN60">SUM(AG54,AV54)</f>
        <v>0</v>
      </c>
      <c r="AO54" s="209"/>
      <c r="AP54" s="209"/>
      <c r="AQ54" s="63" t="s">
        <v>3</v>
      </c>
      <c r="AR54" s="59"/>
      <c r="AS54" s="64">
        <f>ROUND(SUM(AS55:AS60),2)</f>
        <v>0</v>
      </c>
      <c r="AT54" s="65">
        <f>ROUND(SUM(AT55:AT60),2)</f>
        <v>0</v>
      </c>
      <c r="AU54" s="66">
        <f>ROUND(SUM(AU55:AU60),2)</f>
        <v>0</v>
      </c>
      <c r="AV54" s="66">
        <f aca="true" t="shared" si="1" ref="AV54:AV60">ROUND(SUM(AX54:AY54),2)</f>
        <v>0</v>
      </c>
      <c r="AW54" s="67">
        <f>ROUND(SUM(AW55:AW60),5)</f>
        <v>0</v>
      </c>
      <c r="AX54" s="66">
        <f>ROUND(BB54*L29,2)</f>
        <v>0</v>
      </c>
      <c r="AY54" s="66">
        <f>ROUND(BC54*L30,2)</f>
        <v>0</v>
      </c>
      <c r="AZ54" s="66">
        <f>ROUND(BD54*L29,2)</f>
        <v>0</v>
      </c>
      <c r="BA54" s="66">
        <f>ROUND(BE54*L30,2)</f>
        <v>0</v>
      </c>
      <c r="BB54" s="66">
        <f>ROUND(SUM(BB55:BB60),2)</f>
        <v>0</v>
      </c>
      <c r="BC54" s="66">
        <f>ROUND(SUM(BC55:BC60),2)</f>
        <v>0</v>
      </c>
      <c r="BD54" s="66">
        <f>ROUND(SUM(BD55:BD60),2)</f>
        <v>0</v>
      </c>
      <c r="BE54" s="66">
        <f>ROUND(SUM(BE55:BE60),2)</f>
        <v>0</v>
      </c>
      <c r="BF54" s="68">
        <f>ROUND(SUM(BF55:BF60),2)</f>
        <v>0</v>
      </c>
      <c r="BS54" s="69" t="s">
        <v>70</v>
      </c>
      <c r="BT54" s="69" t="s">
        <v>71</v>
      </c>
      <c r="BU54" s="70" t="s">
        <v>72</v>
      </c>
      <c r="BV54" s="69" t="s">
        <v>16</v>
      </c>
      <c r="BW54" s="69" t="s">
        <v>6</v>
      </c>
      <c r="BX54" s="69" t="s">
        <v>73</v>
      </c>
      <c r="CL54" s="69" t="s">
        <v>3</v>
      </c>
    </row>
    <row r="55" spans="1:91" s="6" customFormat="1" ht="16.5" customHeight="1">
      <c r="A55" s="71" t="s">
        <v>74</v>
      </c>
      <c r="B55" s="72"/>
      <c r="C55" s="73"/>
      <c r="D55" s="201" t="s">
        <v>75</v>
      </c>
      <c r="E55" s="201"/>
      <c r="F55" s="201"/>
      <c r="G55" s="201"/>
      <c r="H55" s="201"/>
      <c r="I55" s="74"/>
      <c r="J55" s="201" t="s">
        <v>76</v>
      </c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2">
        <f>'SO 010 - Všeobecné položky'!K32</f>
        <v>0</v>
      </c>
      <c r="AH55" s="203"/>
      <c r="AI55" s="203"/>
      <c r="AJ55" s="203"/>
      <c r="AK55" s="203"/>
      <c r="AL55" s="203"/>
      <c r="AM55" s="203"/>
      <c r="AN55" s="202">
        <f t="shared" si="0"/>
        <v>0</v>
      </c>
      <c r="AO55" s="203"/>
      <c r="AP55" s="203"/>
      <c r="AQ55" s="75" t="s">
        <v>77</v>
      </c>
      <c r="AR55" s="72"/>
      <c r="AS55" s="76">
        <f>'SO 010 - Všeobecné položky'!K30</f>
        <v>0</v>
      </c>
      <c r="AT55" s="77">
        <f>'SO 010 - Všeobecné položky'!K31</f>
        <v>0</v>
      </c>
      <c r="AU55" s="77">
        <v>0</v>
      </c>
      <c r="AV55" s="77">
        <f t="shared" si="1"/>
        <v>0</v>
      </c>
      <c r="AW55" s="78">
        <f>'SO 010 - Všeobecné položky'!T87</f>
        <v>0</v>
      </c>
      <c r="AX55" s="77">
        <f>'SO 010 - Všeobecné položky'!K35</f>
        <v>0</v>
      </c>
      <c r="AY55" s="77">
        <f>'SO 010 - Všeobecné položky'!K36</f>
        <v>0</v>
      </c>
      <c r="AZ55" s="77">
        <f>'SO 010 - Všeobecné položky'!K37</f>
        <v>0</v>
      </c>
      <c r="BA55" s="77">
        <f>'SO 010 - Všeobecné položky'!K38</f>
        <v>0</v>
      </c>
      <c r="BB55" s="77">
        <f>'SO 010 - Všeobecné položky'!F35</f>
        <v>0</v>
      </c>
      <c r="BC55" s="77">
        <f>'SO 010 - Všeobecné položky'!F36</f>
        <v>0</v>
      </c>
      <c r="BD55" s="77">
        <f>'SO 010 - Všeobecné položky'!F37</f>
        <v>0</v>
      </c>
      <c r="BE55" s="77">
        <f>'SO 010 - Všeobecné položky'!F38</f>
        <v>0</v>
      </c>
      <c r="BF55" s="79">
        <f>'SO 010 - Všeobecné položky'!F39</f>
        <v>0</v>
      </c>
      <c r="BT55" s="80" t="s">
        <v>78</v>
      </c>
      <c r="BV55" s="80" t="s">
        <v>16</v>
      </c>
      <c r="BW55" s="80" t="s">
        <v>79</v>
      </c>
      <c r="BX55" s="80" t="s">
        <v>6</v>
      </c>
      <c r="CL55" s="80" t="s">
        <v>3</v>
      </c>
      <c r="CM55" s="80" t="s">
        <v>80</v>
      </c>
    </row>
    <row r="56" spans="1:91" s="6" customFormat="1" ht="24.75" customHeight="1">
      <c r="A56" s="71" t="s">
        <v>74</v>
      </c>
      <c r="B56" s="72"/>
      <c r="C56" s="73"/>
      <c r="D56" s="201" t="s">
        <v>81</v>
      </c>
      <c r="E56" s="201"/>
      <c r="F56" s="201"/>
      <c r="G56" s="201"/>
      <c r="H56" s="201"/>
      <c r="I56" s="74"/>
      <c r="J56" s="201" t="s">
        <v>82</v>
      </c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2">
        <f>'SO 103a - Chodník přes ul...'!K32</f>
        <v>0</v>
      </c>
      <c r="AH56" s="203"/>
      <c r="AI56" s="203"/>
      <c r="AJ56" s="203"/>
      <c r="AK56" s="203"/>
      <c r="AL56" s="203"/>
      <c r="AM56" s="203"/>
      <c r="AN56" s="202">
        <f t="shared" si="0"/>
        <v>0</v>
      </c>
      <c r="AO56" s="203"/>
      <c r="AP56" s="203"/>
      <c r="AQ56" s="75" t="s">
        <v>77</v>
      </c>
      <c r="AR56" s="72"/>
      <c r="AS56" s="76">
        <f>'SO 103a - Chodník přes ul...'!K30</f>
        <v>0</v>
      </c>
      <c r="AT56" s="77">
        <f>'SO 103a - Chodník přes ul...'!K31</f>
        <v>0</v>
      </c>
      <c r="AU56" s="77">
        <v>0</v>
      </c>
      <c r="AV56" s="77">
        <f t="shared" si="1"/>
        <v>0</v>
      </c>
      <c r="AW56" s="78">
        <f>'SO 103a - Chodník přes ul...'!T93</f>
        <v>0</v>
      </c>
      <c r="AX56" s="77">
        <f>'SO 103a - Chodník přes ul...'!K35</f>
        <v>0</v>
      </c>
      <c r="AY56" s="77">
        <f>'SO 103a - Chodník přes ul...'!K36</f>
        <v>0</v>
      </c>
      <c r="AZ56" s="77">
        <f>'SO 103a - Chodník přes ul...'!K37</f>
        <v>0</v>
      </c>
      <c r="BA56" s="77">
        <f>'SO 103a - Chodník přes ul...'!K38</f>
        <v>0</v>
      </c>
      <c r="BB56" s="77">
        <f>'SO 103a - Chodník přes ul...'!F35</f>
        <v>0</v>
      </c>
      <c r="BC56" s="77">
        <f>'SO 103a - Chodník přes ul...'!F36</f>
        <v>0</v>
      </c>
      <c r="BD56" s="77">
        <f>'SO 103a - Chodník přes ul...'!F37</f>
        <v>0</v>
      </c>
      <c r="BE56" s="77">
        <f>'SO 103a - Chodník přes ul...'!F38</f>
        <v>0</v>
      </c>
      <c r="BF56" s="79">
        <f>'SO 103a - Chodník přes ul...'!F39</f>
        <v>0</v>
      </c>
      <c r="BT56" s="80" t="s">
        <v>78</v>
      </c>
      <c r="BV56" s="80" t="s">
        <v>16</v>
      </c>
      <c r="BW56" s="80" t="s">
        <v>83</v>
      </c>
      <c r="BX56" s="80" t="s">
        <v>6</v>
      </c>
      <c r="CL56" s="80" t="s">
        <v>3</v>
      </c>
      <c r="CM56" s="80" t="s">
        <v>80</v>
      </c>
    </row>
    <row r="57" spans="1:91" s="6" customFormat="1" ht="24.75" customHeight="1">
      <c r="A57" s="71" t="s">
        <v>74</v>
      </c>
      <c r="B57" s="72"/>
      <c r="C57" s="73"/>
      <c r="D57" s="201" t="s">
        <v>84</v>
      </c>
      <c r="E57" s="201"/>
      <c r="F57" s="201"/>
      <c r="G57" s="201"/>
      <c r="H57" s="201"/>
      <c r="I57" s="74"/>
      <c r="J57" s="201" t="s">
        <v>85</v>
      </c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2">
        <f>'SO 103b - Chodník přes ul...'!K32</f>
        <v>0</v>
      </c>
      <c r="AH57" s="203"/>
      <c r="AI57" s="203"/>
      <c r="AJ57" s="203"/>
      <c r="AK57" s="203"/>
      <c r="AL57" s="203"/>
      <c r="AM57" s="203"/>
      <c r="AN57" s="202">
        <f t="shared" si="0"/>
        <v>0</v>
      </c>
      <c r="AO57" s="203"/>
      <c r="AP57" s="203"/>
      <c r="AQ57" s="75" t="s">
        <v>77</v>
      </c>
      <c r="AR57" s="72"/>
      <c r="AS57" s="76">
        <f>'SO 103b - Chodník přes ul...'!K30</f>
        <v>0</v>
      </c>
      <c r="AT57" s="77">
        <f>'SO 103b - Chodník přes ul...'!K31</f>
        <v>0</v>
      </c>
      <c r="AU57" s="77">
        <v>0</v>
      </c>
      <c r="AV57" s="77">
        <f t="shared" si="1"/>
        <v>0</v>
      </c>
      <c r="AW57" s="78">
        <f>'SO 103b - Chodník přes ul...'!T89</f>
        <v>0</v>
      </c>
      <c r="AX57" s="77">
        <f>'SO 103b - Chodník přes ul...'!K35</f>
        <v>0</v>
      </c>
      <c r="AY57" s="77">
        <f>'SO 103b - Chodník přes ul...'!K36</f>
        <v>0</v>
      </c>
      <c r="AZ57" s="77">
        <f>'SO 103b - Chodník přes ul...'!K37</f>
        <v>0</v>
      </c>
      <c r="BA57" s="77">
        <f>'SO 103b - Chodník přes ul...'!K38</f>
        <v>0</v>
      </c>
      <c r="BB57" s="77">
        <f>'SO 103b - Chodník přes ul...'!F35</f>
        <v>0</v>
      </c>
      <c r="BC57" s="77">
        <f>'SO 103b - Chodník přes ul...'!F36</f>
        <v>0</v>
      </c>
      <c r="BD57" s="77">
        <f>'SO 103b - Chodník přes ul...'!F37</f>
        <v>0</v>
      </c>
      <c r="BE57" s="77">
        <f>'SO 103b - Chodník přes ul...'!F38</f>
        <v>0</v>
      </c>
      <c r="BF57" s="79">
        <f>'SO 103b - Chodník přes ul...'!F39</f>
        <v>0</v>
      </c>
      <c r="BT57" s="80" t="s">
        <v>78</v>
      </c>
      <c r="BV57" s="80" t="s">
        <v>16</v>
      </c>
      <c r="BW57" s="80" t="s">
        <v>86</v>
      </c>
      <c r="BX57" s="80" t="s">
        <v>6</v>
      </c>
      <c r="CL57" s="80" t="s">
        <v>3</v>
      </c>
      <c r="CM57" s="80" t="s">
        <v>80</v>
      </c>
    </row>
    <row r="58" spans="1:91" s="6" customFormat="1" ht="24.75" customHeight="1">
      <c r="A58" s="71" t="s">
        <v>74</v>
      </c>
      <c r="B58" s="72"/>
      <c r="C58" s="73"/>
      <c r="D58" s="201" t="s">
        <v>87</v>
      </c>
      <c r="E58" s="201"/>
      <c r="F58" s="201"/>
      <c r="G58" s="201"/>
      <c r="H58" s="201"/>
      <c r="I58" s="74"/>
      <c r="J58" s="201" t="s">
        <v>88</v>
      </c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2">
        <f>'SO 103.1 - Chodník na uli...'!K32</f>
        <v>0</v>
      </c>
      <c r="AH58" s="203"/>
      <c r="AI58" s="203"/>
      <c r="AJ58" s="203"/>
      <c r="AK58" s="203"/>
      <c r="AL58" s="203"/>
      <c r="AM58" s="203"/>
      <c r="AN58" s="202">
        <f t="shared" si="0"/>
        <v>0</v>
      </c>
      <c r="AO58" s="203"/>
      <c r="AP58" s="203"/>
      <c r="AQ58" s="75" t="s">
        <v>77</v>
      </c>
      <c r="AR58" s="72"/>
      <c r="AS58" s="76">
        <f>'SO 103.1 - Chodník na uli...'!K30</f>
        <v>0</v>
      </c>
      <c r="AT58" s="77">
        <f>'SO 103.1 - Chodník na uli...'!K31</f>
        <v>0</v>
      </c>
      <c r="AU58" s="77">
        <v>0</v>
      </c>
      <c r="AV58" s="77">
        <f t="shared" si="1"/>
        <v>0</v>
      </c>
      <c r="AW58" s="78">
        <f>'SO 103.1 - Chodník na uli...'!T87</f>
        <v>0</v>
      </c>
      <c r="AX58" s="77">
        <f>'SO 103.1 - Chodník na uli...'!K35</f>
        <v>0</v>
      </c>
      <c r="AY58" s="77">
        <f>'SO 103.1 - Chodník na uli...'!K36</f>
        <v>0</v>
      </c>
      <c r="AZ58" s="77">
        <f>'SO 103.1 - Chodník na uli...'!K37</f>
        <v>0</v>
      </c>
      <c r="BA58" s="77">
        <f>'SO 103.1 - Chodník na uli...'!K38</f>
        <v>0</v>
      </c>
      <c r="BB58" s="77">
        <f>'SO 103.1 - Chodník na uli...'!F35</f>
        <v>0</v>
      </c>
      <c r="BC58" s="77">
        <f>'SO 103.1 - Chodník na uli...'!F36</f>
        <v>0</v>
      </c>
      <c r="BD58" s="77">
        <f>'SO 103.1 - Chodník na uli...'!F37</f>
        <v>0</v>
      </c>
      <c r="BE58" s="77">
        <f>'SO 103.1 - Chodník na uli...'!F38</f>
        <v>0</v>
      </c>
      <c r="BF58" s="79">
        <f>'SO 103.1 - Chodník na uli...'!F39</f>
        <v>0</v>
      </c>
      <c r="BT58" s="80" t="s">
        <v>78</v>
      </c>
      <c r="BV58" s="80" t="s">
        <v>16</v>
      </c>
      <c r="BW58" s="80" t="s">
        <v>89</v>
      </c>
      <c r="BX58" s="80" t="s">
        <v>6</v>
      </c>
      <c r="CL58" s="80" t="s">
        <v>3</v>
      </c>
      <c r="CM58" s="80" t="s">
        <v>80</v>
      </c>
    </row>
    <row r="59" spans="1:91" s="6" customFormat="1" ht="24.75" customHeight="1">
      <c r="A59" s="71" t="s">
        <v>74</v>
      </c>
      <c r="B59" s="72"/>
      <c r="C59" s="73"/>
      <c r="D59" s="201" t="s">
        <v>90</v>
      </c>
      <c r="E59" s="201"/>
      <c r="F59" s="201"/>
      <c r="G59" s="201"/>
      <c r="H59" s="201"/>
      <c r="I59" s="74"/>
      <c r="J59" s="201" t="s">
        <v>91</v>
      </c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2">
        <f>'SO 401.1 - Veřejné osvětl...'!K32</f>
        <v>0</v>
      </c>
      <c r="AH59" s="203"/>
      <c r="AI59" s="203"/>
      <c r="AJ59" s="203"/>
      <c r="AK59" s="203"/>
      <c r="AL59" s="203"/>
      <c r="AM59" s="203"/>
      <c r="AN59" s="202">
        <f t="shared" si="0"/>
        <v>0</v>
      </c>
      <c r="AO59" s="203"/>
      <c r="AP59" s="203"/>
      <c r="AQ59" s="75" t="s">
        <v>77</v>
      </c>
      <c r="AR59" s="72"/>
      <c r="AS59" s="76">
        <f>'SO 401.1 - Veřejné osvětl...'!K30</f>
        <v>0</v>
      </c>
      <c r="AT59" s="77">
        <f>'SO 401.1 - Veřejné osvětl...'!K31</f>
        <v>0</v>
      </c>
      <c r="AU59" s="77">
        <v>0</v>
      </c>
      <c r="AV59" s="77">
        <f t="shared" si="1"/>
        <v>0</v>
      </c>
      <c r="AW59" s="78">
        <f>'SO 401.1 - Veřejné osvětl...'!T85</f>
        <v>0</v>
      </c>
      <c r="AX59" s="77">
        <f>'SO 401.1 - Veřejné osvětl...'!K35</f>
        <v>0</v>
      </c>
      <c r="AY59" s="77">
        <f>'SO 401.1 - Veřejné osvětl...'!K36</f>
        <v>0</v>
      </c>
      <c r="AZ59" s="77">
        <f>'SO 401.1 - Veřejné osvětl...'!K37</f>
        <v>0</v>
      </c>
      <c r="BA59" s="77">
        <f>'SO 401.1 - Veřejné osvětl...'!K38</f>
        <v>0</v>
      </c>
      <c r="BB59" s="77">
        <f>'SO 401.1 - Veřejné osvětl...'!F35</f>
        <v>0</v>
      </c>
      <c r="BC59" s="77">
        <f>'SO 401.1 - Veřejné osvětl...'!F36</f>
        <v>0</v>
      </c>
      <c r="BD59" s="77">
        <f>'SO 401.1 - Veřejné osvětl...'!F37</f>
        <v>0</v>
      </c>
      <c r="BE59" s="77">
        <f>'SO 401.1 - Veřejné osvětl...'!F38</f>
        <v>0</v>
      </c>
      <c r="BF59" s="79">
        <f>'SO 401.1 - Veřejné osvětl...'!F39</f>
        <v>0</v>
      </c>
      <c r="BT59" s="80" t="s">
        <v>78</v>
      </c>
      <c r="BV59" s="80" t="s">
        <v>16</v>
      </c>
      <c r="BW59" s="80" t="s">
        <v>92</v>
      </c>
      <c r="BX59" s="80" t="s">
        <v>6</v>
      </c>
      <c r="CL59" s="80" t="s">
        <v>3</v>
      </c>
      <c r="CM59" s="80" t="s">
        <v>80</v>
      </c>
    </row>
    <row r="60" spans="1:91" s="6" customFormat="1" ht="37.5" customHeight="1">
      <c r="A60" s="71" t="s">
        <v>74</v>
      </c>
      <c r="B60" s="72"/>
      <c r="C60" s="73"/>
      <c r="D60" s="201" t="s">
        <v>93</v>
      </c>
      <c r="E60" s="201"/>
      <c r="F60" s="201"/>
      <c r="G60" s="201"/>
      <c r="H60" s="201"/>
      <c r="I60" s="74"/>
      <c r="J60" s="201" t="s">
        <v>94</v>
      </c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2">
        <f>'SO 401.2 - Osvětlení chod...'!K32</f>
        <v>0</v>
      </c>
      <c r="AH60" s="203"/>
      <c r="AI60" s="203"/>
      <c r="AJ60" s="203"/>
      <c r="AK60" s="203"/>
      <c r="AL60" s="203"/>
      <c r="AM60" s="203"/>
      <c r="AN60" s="202">
        <f t="shared" si="0"/>
        <v>0</v>
      </c>
      <c r="AO60" s="203"/>
      <c r="AP60" s="203"/>
      <c r="AQ60" s="75" t="s">
        <v>77</v>
      </c>
      <c r="AR60" s="72"/>
      <c r="AS60" s="81">
        <f>'SO 401.2 - Osvětlení chod...'!K30</f>
        <v>0</v>
      </c>
      <c r="AT60" s="82">
        <f>'SO 401.2 - Osvětlení chod...'!K31</f>
        <v>0</v>
      </c>
      <c r="AU60" s="82">
        <v>0</v>
      </c>
      <c r="AV60" s="82">
        <f t="shared" si="1"/>
        <v>0</v>
      </c>
      <c r="AW60" s="83">
        <f>'SO 401.2 - Osvětlení chod...'!T84</f>
        <v>0</v>
      </c>
      <c r="AX60" s="82">
        <f>'SO 401.2 - Osvětlení chod...'!K35</f>
        <v>0</v>
      </c>
      <c r="AY60" s="82">
        <f>'SO 401.2 - Osvětlení chod...'!K36</f>
        <v>0</v>
      </c>
      <c r="AZ60" s="82">
        <f>'SO 401.2 - Osvětlení chod...'!K37</f>
        <v>0</v>
      </c>
      <c r="BA60" s="82">
        <f>'SO 401.2 - Osvětlení chod...'!K38</f>
        <v>0</v>
      </c>
      <c r="BB60" s="82">
        <f>'SO 401.2 - Osvětlení chod...'!F35</f>
        <v>0</v>
      </c>
      <c r="BC60" s="82">
        <f>'SO 401.2 - Osvětlení chod...'!F36</f>
        <v>0</v>
      </c>
      <c r="BD60" s="82">
        <f>'SO 401.2 - Osvětlení chod...'!F37</f>
        <v>0</v>
      </c>
      <c r="BE60" s="82">
        <f>'SO 401.2 - Osvětlení chod...'!F38</f>
        <v>0</v>
      </c>
      <c r="BF60" s="84">
        <f>'SO 401.2 - Osvětlení chod...'!F39</f>
        <v>0</v>
      </c>
      <c r="BT60" s="80" t="s">
        <v>78</v>
      </c>
      <c r="BV60" s="80" t="s">
        <v>16</v>
      </c>
      <c r="BW60" s="80" t="s">
        <v>95</v>
      </c>
      <c r="BX60" s="80" t="s">
        <v>6</v>
      </c>
      <c r="CL60" s="80" t="s">
        <v>3</v>
      </c>
      <c r="CM60" s="80" t="s">
        <v>80</v>
      </c>
    </row>
    <row r="61" spans="2:44" s="1" customFormat="1" ht="30" customHeight="1">
      <c r="B61" s="31"/>
      <c r="AR61" s="31"/>
    </row>
    <row r="62" spans="2:44" s="1" customFormat="1" ht="6.95" customHeight="1"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31"/>
    </row>
  </sheetData>
  <sheetProtection algorithmName="SHA-512" hashValue="XzUGuvRZ5h55LJRppuCOKzFb4MRdhnKctNfUHTkA3s/6JnemvAUAQbBXmOmNWbjsGLfhFkaBTqKR+uwpuSq7rw==" saltValue="cpc1ur0wEHOMVau2Jrjc7Q==" spinCount="100000" sheet="1" objects="1" scenarios="1"/>
  <mergeCells count="62">
    <mergeCell ref="AR2:BG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60:AP60"/>
    <mergeCell ref="AG60:AM60"/>
    <mergeCell ref="AN57:AP57"/>
    <mergeCell ref="AN52:AP52"/>
    <mergeCell ref="AN55:AP55"/>
    <mergeCell ref="L45:AO45"/>
    <mergeCell ref="AM47:AN47"/>
    <mergeCell ref="AM49:AP49"/>
    <mergeCell ref="D60:H60"/>
    <mergeCell ref="J60:AF60"/>
    <mergeCell ref="AG54:AM54"/>
    <mergeCell ref="AN54:AP54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J56:AF56"/>
    <mergeCell ref="D56:H56"/>
    <mergeCell ref="AG56:AM56"/>
    <mergeCell ref="AN56:AP56"/>
    <mergeCell ref="AS49:AT51"/>
    <mergeCell ref="AM50:AP50"/>
    <mergeCell ref="D57:H57"/>
    <mergeCell ref="J57:AF57"/>
    <mergeCell ref="AG57:AM57"/>
    <mergeCell ref="C52:G52"/>
    <mergeCell ref="AG52:AM52"/>
    <mergeCell ref="I52:AF52"/>
    <mergeCell ref="D55:H55"/>
    <mergeCell ref="AG55:AM55"/>
    <mergeCell ref="J55:AF55"/>
  </mergeCells>
  <hyperlinks>
    <hyperlink ref="A55" location="'SO 010 - Všeobecné položky'!C2" display="/"/>
    <hyperlink ref="A56" location="'SO 103a - Chodník přes ul...'!C2" display="/"/>
    <hyperlink ref="A57" location="'SO 103b - Chodník přes ul...'!C2" display="/"/>
    <hyperlink ref="A58" location="'SO 103.1 - Chodník na uli...'!C2" display="/"/>
    <hyperlink ref="A59" location="'SO 401.1 - Veřejné osvětl...'!C2" display="/"/>
    <hyperlink ref="A60" location="'SO 401.2 - Osvětlení chod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57"/>
  <sheetViews>
    <sheetView showGridLines="0" zoomScale="120" zoomScaleNormal="120" workbookViewId="0" topLeftCell="A91">
      <selection activeCell="F104" sqref="F104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3:46" ht="36.95" customHeight="1">
      <c r="M2" s="219" t="s">
        <v>7</v>
      </c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T2" s="16" t="s">
        <v>79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  <c r="AT3" s="16" t="s">
        <v>80</v>
      </c>
    </row>
    <row r="4" spans="2:46" ht="24.95" customHeight="1">
      <c r="B4" s="19"/>
      <c r="D4" s="20" t="s">
        <v>96</v>
      </c>
      <c r="M4" s="19"/>
      <c r="N4" s="85" t="s">
        <v>12</v>
      </c>
      <c r="AT4" s="16" t="s">
        <v>4</v>
      </c>
    </row>
    <row r="5" spans="2:13" ht="6.95" customHeight="1">
      <c r="B5" s="19"/>
      <c r="M5" s="19"/>
    </row>
    <row r="6" spans="2:13" ht="12" customHeight="1">
      <c r="B6" s="19"/>
      <c r="D6" s="26" t="s">
        <v>18</v>
      </c>
      <c r="M6" s="19"/>
    </row>
    <row r="7" spans="2:13" ht="16.5" customHeight="1">
      <c r="B7" s="19"/>
      <c r="E7" s="234" t="str">
        <f>'Rekapitulace stavby'!K6</f>
        <v>MIDAKON - Rekonstrukce lávky 28. října v České Lípě - chodník Purkyňova</v>
      </c>
      <c r="F7" s="235"/>
      <c r="G7" s="235"/>
      <c r="H7" s="235"/>
      <c r="M7" s="19"/>
    </row>
    <row r="8" spans="2:13" s="1" customFormat="1" ht="12" customHeight="1">
      <c r="B8" s="31"/>
      <c r="D8" s="26" t="s">
        <v>97</v>
      </c>
      <c r="M8" s="31"/>
    </row>
    <row r="9" spans="2:13" s="1" customFormat="1" ht="16.5" customHeight="1">
      <c r="B9" s="31"/>
      <c r="E9" s="213" t="s">
        <v>98</v>
      </c>
      <c r="F9" s="233"/>
      <c r="G9" s="233"/>
      <c r="H9" s="233"/>
      <c r="M9" s="31"/>
    </row>
    <row r="10" spans="2:13" s="1" customFormat="1" ht="12">
      <c r="B10" s="31"/>
      <c r="M10" s="31"/>
    </row>
    <row r="11" spans="2:13" s="1" customFormat="1" ht="12" customHeight="1">
      <c r="B11" s="31"/>
      <c r="D11" s="26" t="s">
        <v>20</v>
      </c>
      <c r="F11" s="24" t="s">
        <v>3</v>
      </c>
      <c r="I11" s="26" t="s">
        <v>21</v>
      </c>
      <c r="J11" s="24" t="s">
        <v>3</v>
      </c>
      <c r="M11" s="31"/>
    </row>
    <row r="12" spans="2:13" s="1" customFormat="1" ht="12" customHeight="1">
      <c r="B12" s="31"/>
      <c r="D12" s="26" t="s">
        <v>22</v>
      </c>
      <c r="F12" s="24" t="s">
        <v>23</v>
      </c>
      <c r="I12" s="26" t="s">
        <v>24</v>
      </c>
      <c r="J12" s="48" t="str">
        <f>'Rekapitulace stavby'!AN8</f>
        <v>21. 3. 2024</v>
      </c>
      <c r="M12" s="31"/>
    </row>
    <row r="13" spans="2:13" s="1" customFormat="1" ht="10.9" customHeight="1">
      <c r="B13" s="31"/>
      <c r="M13" s="31"/>
    </row>
    <row r="14" spans="2:13" s="1" customFormat="1" ht="12" customHeight="1">
      <c r="B14" s="31"/>
      <c r="D14" s="26" t="s">
        <v>26</v>
      </c>
      <c r="I14" s="26" t="s">
        <v>27</v>
      </c>
      <c r="J14" s="24" t="str">
        <f>IF('Rekapitulace stavby'!AN10="","",'Rekapitulace stavby'!AN10)</f>
        <v/>
      </c>
      <c r="M14" s="31"/>
    </row>
    <row r="15" spans="2:13" s="1" customFormat="1" ht="18" customHeight="1">
      <c r="B15" s="31"/>
      <c r="E15" s="24" t="str">
        <f>IF('Rekapitulace stavby'!E11="","",'Rekapitulace stavby'!E11)</f>
        <v xml:space="preserve"> </v>
      </c>
      <c r="I15" s="26" t="s">
        <v>28</v>
      </c>
      <c r="J15" s="24" t="str">
        <f>IF('Rekapitulace stavby'!AN11="","",'Rekapitulace stavby'!AN11)</f>
        <v/>
      </c>
      <c r="M15" s="31"/>
    </row>
    <row r="16" spans="2:13" s="1" customFormat="1" ht="6.95" customHeight="1">
      <c r="B16" s="31"/>
      <c r="M16" s="31"/>
    </row>
    <row r="17" spans="2:13" s="1" customFormat="1" ht="12" customHeight="1">
      <c r="B17" s="31"/>
      <c r="D17" s="26" t="s">
        <v>29</v>
      </c>
      <c r="I17" s="26" t="s">
        <v>27</v>
      </c>
      <c r="J17" s="27" t="str">
        <f>'Rekapitulace stavby'!AN13</f>
        <v>Vyplň údaj</v>
      </c>
      <c r="M17" s="31"/>
    </row>
    <row r="18" spans="2:13" s="1" customFormat="1" ht="18" customHeight="1">
      <c r="B18" s="31"/>
      <c r="E18" s="236" t="str">
        <f>'Rekapitulace stavby'!E14</f>
        <v>Vyplň údaj</v>
      </c>
      <c r="F18" s="228"/>
      <c r="G18" s="228"/>
      <c r="H18" s="228"/>
      <c r="I18" s="26" t="s">
        <v>28</v>
      </c>
      <c r="J18" s="27" t="str">
        <f>'Rekapitulace stavby'!AN14</f>
        <v>Vyplň údaj</v>
      </c>
      <c r="M18" s="31"/>
    </row>
    <row r="19" spans="2:13" s="1" customFormat="1" ht="6.95" customHeight="1">
      <c r="B19" s="31"/>
      <c r="M19" s="31"/>
    </row>
    <row r="20" spans="2:13" s="1" customFormat="1" ht="12" customHeight="1">
      <c r="B20" s="31"/>
      <c r="D20" s="26" t="s">
        <v>31</v>
      </c>
      <c r="I20" s="26" t="s">
        <v>27</v>
      </c>
      <c r="J20" s="24" t="str">
        <f>IF('Rekapitulace stavby'!AN16="","",'Rekapitulace stavby'!AN16)</f>
        <v/>
      </c>
      <c r="M20" s="31"/>
    </row>
    <row r="21" spans="2:13" s="1" customFormat="1" ht="18" customHeight="1">
      <c r="B21" s="31"/>
      <c r="E21" s="24" t="str">
        <f>IF('Rekapitulace stavby'!E17="","",'Rekapitulace stavby'!E17)</f>
        <v xml:space="preserve"> </v>
      </c>
      <c r="I21" s="26" t="s">
        <v>28</v>
      </c>
      <c r="J21" s="24" t="str">
        <f>IF('Rekapitulace stavby'!AN17="","",'Rekapitulace stavby'!AN17)</f>
        <v/>
      </c>
      <c r="M21" s="31"/>
    </row>
    <row r="22" spans="2:13" s="1" customFormat="1" ht="6.95" customHeight="1">
      <c r="B22" s="31"/>
      <c r="M22" s="31"/>
    </row>
    <row r="23" spans="2:13" s="1" customFormat="1" ht="12" customHeight="1">
      <c r="B23" s="31"/>
      <c r="D23" s="26" t="s">
        <v>32</v>
      </c>
      <c r="I23" s="26" t="s">
        <v>27</v>
      </c>
      <c r="J23" s="24" t="str">
        <f>IF('Rekapitulace stavby'!AN19="","",'Rekapitulace stavby'!AN19)</f>
        <v/>
      </c>
      <c r="M23" s="31"/>
    </row>
    <row r="24" spans="2:13" s="1" customFormat="1" ht="18" customHeight="1">
      <c r="B24" s="31"/>
      <c r="E24" s="24" t="str">
        <f>IF('Rekapitulace stavby'!E20="","",'Rekapitulace stavby'!E20)</f>
        <v xml:space="preserve"> </v>
      </c>
      <c r="I24" s="26" t="s">
        <v>28</v>
      </c>
      <c r="J24" s="24" t="str">
        <f>IF('Rekapitulace stavby'!AN20="","",'Rekapitulace stavby'!AN20)</f>
        <v/>
      </c>
      <c r="M24" s="31"/>
    </row>
    <row r="25" spans="2:13" s="1" customFormat="1" ht="6.95" customHeight="1">
      <c r="B25" s="31"/>
      <c r="M25" s="31"/>
    </row>
    <row r="26" spans="2:13" s="1" customFormat="1" ht="12" customHeight="1">
      <c r="B26" s="31"/>
      <c r="D26" s="26" t="s">
        <v>33</v>
      </c>
      <c r="M26" s="31"/>
    </row>
    <row r="27" spans="2:13" s="7" customFormat="1" ht="16.5" customHeight="1">
      <c r="B27" s="86"/>
      <c r="E27" s="232" t="s">
        <v>3</v>
      </c>
      <c r="F27" s="232"/>
      <c r="G27" s="232"/>
      <c r="H27" s="232"/>
      <c r="M27" s="86"/>
    </row>
    <row r="28" spans="2:13" s="1" customFormat="1" ht="6.95" customHeight="1">
      <c r="B28" s="31"/>
      <c r="M28" s="31"/>
    </row>
    <row r="29" spans="2:13" s="1" customFormat="1" ht="6.95" customHeight="1">
      <c r="B29" s="31"/>
      <c r="D29" s="49"/>
      <c r="E29" s="49"/>
      <c r="F29" s="49"/>
      <c r="G29" s="49"/>
      <c r="H29" s="49"/>
      <c r="I29" s="49"/>
      <c r="J29" s="49"/>
      <c r="K29" s="49"/>
      <c r="L29" s="49"/>
      <c r="M29" s="31"/>
    </row>
    <row r="30" spans="2:13" s="1" customFormat="1" ht="12.75">
      <c r="B30" s="31"/>
      <c r="E30" s="26" t="s">
        <v>99</v>
      </c>
      <c r="K30" s="87">
        <f>I61</f>
        <v>0</v>
      </c>
      <c r="M30" s="31"/>
    </row>
    <row r="31" spans="2:13" s="1" customFormat="1" ht="12.75">
      <c r="B31" s="31"/>
      <c r="E31" s="26" t="s">
        <v>100</v>
      </c>
      <c r="K31" s="87">
        <f>J61</f>
        <v>0</v>
      </c>
      <c r="M31" s="31"/>
    </row>
    <row r="32" spans="2:13" s="1" customFormat="1" ht="25.35" customHeight="1">
      <c r="B32" s="31"/>
      <c r="D32" s="88" t="s">
        <v>35</v>
      </c>
      <c r="K32" s="62">
        <f>ROUND(K87,2)</f>
        <v>0</v>
      </c>
      <c r="M32" s="31"/>
    </row>
    <row r="33" spans="2:13" s="1" customFormat="1" ht="6.95" customHeight="1">
      <c r="B33" s="31"/>
      <c r="D33" s="49"/>
      <c r="E33" s="49"/>
      <c r="F33" s="49"/>
      <c r="G33" s="49"/>
      <c r="H33" s="49"/>
      <c r="I33" s="49"/>
      <c r="J33" s="49"/>
      <c r="K33" s="49"/>
      <c r="L33" s="49"/>
      <c r="M33" s="31"/>
    </row>
    <row r="34" spans="2:13" s="1" customFormat="1" ht="14.45" customHeight="1">
      <c r="B34" s="31"/>
      <c r="F34" s="34" t="s">
        <v>37</v>
      </c>
      <c r="I34" s="34" t="s">
        <v>36</v>
      </c>
      <c r="K34" s="34" t="s">
        <v>38</v>
      </c>
      <c r="M34" s="31"/>
    </row>
    <row r="35" spans="2:13" s="1" customFormat="1" ht="14.45" customHeight="1">
      <c r="B35" s="31"/>
      <c r="D35" s="51" t="s">
        <v>39</v>
      </c>
      <c r="E35" s="26" t="s">
        <v>40</v>
      </c>
      <c r="F35" s="87">
        <f>ROUND((SUM(BE87:BE156)),2)</f>
        <v>0</v>
      </c>
      <c r="I35" s="89">
        <v>0.21</v>
      </c>
      <c r="K35" s="87">
        <f>ROUND(((SUM(BE87:BE156))*I35),2)</f>
        <v>0</v>
      </c>
      <c r="M35" s="31"/>
    </row>
    <row r="36" spans="2:13" s="1" customFormat="1" ht="14.45" customHeight="1">
      <c r="B36" s="31"/>
      <c r="E36" s="26" t="s">
        <v>41</v>
      </c>
      <c r="F36" s="87">
        <f>ROUND((SUM(BF87:BF156)),2)</f>
        <v>0</v>
      </c>
      <c r="I36" s="89">
        <v>0.12</v>
      </c>
      <c r="K36" s="87">
        <f>ROUND(((SUM(BF87:BF156))*I36),2)</f>
        <v>0</v>
      </c>
      <c r="M36" s="31"/>
    </row>
    <row r="37" spans="2:13" s="1" customFormat="1" ht="14.45" customHeight="1" hidden="1">
      <c r="B37" s="31"/>
      <c r="E37" s="26" t="s">
        <v>42</v>
      </c>
      <c r="F37" s="87">
        <f>ROUND((SUM(BG87:BG156)),2)</f>
        <v>0</v>
      </c>
      <c r="I37" s="89">
        <v>0.21</v>
      </c>
      <c r="K37" s="87">
        <f>0</f>
        <v>0</v>
      </c>
      <c r="M37" s="31"/>
    </row>
    <row r="38" spans="2:13" s="1" customFormat="1" ht="14.45" customHeight="1" hidden="1">
      <c r="B38" s="31"/>
      <c r="E38" s="26" t="s">
        <v>43</v>
      </c>
      <c r="F38" s="87">
        <f>ROUND((SUM(BH87:BH156)),2)</f>
        <v>0</v>
      </c>
      <c r="I38" s="89">
        <v>0.12</v>
      </c>
      <c r="K38" s="87">
        <f>0</f>
        <v>0</v>
      </c>
      <c r="M38" s="31"/>
    </row>
    <row r="39" spans="2:13" s="1" customFormat="1" ht="14.45" customHeight="1" hidden="1">
      <c r="B39" s="31"/>
      <c r="E39" s="26" t="s">
        <v>44</v>
      </c>
      <c r="F39" s="87">
        <f>ROUND((SUM(BI87:BI156)),2)</f>
        <v>0</v>
      </c>
      <c r="I39" s="89">
        <v>0</v>
      </c>
      <c r="K39" s="87">
        <f>0</f>
        <v>0</v>
      </c>
      <c r="M39" s="31"/>
    </row>
    <row r="40" spans="2:13" s="1" customFormat="1" ht="6.95" customHeight="1">
      <c r="B40" s="31"/>
      <c r="M40" s="31"/>
    </row>
    <row r="41" spans="2:13" s="1" customFormat="1" ht="25.35" customHeight="1">
      <c r="B41" s="31"/>
      <c r="C41" s="90"/>
      <c r="D41" s="91" t="s">
        <v>45</v>
      </c>
      <c r="E41" s="53"/>
      <c r="F41" s="53"/>
      <c r="G41" s="92" t="s">
        <v>46</v>
      </c>
      <c r="H41" s="93" t="s">
        <v>47</v>
      </c>
      <c r="I41" s="53"/>
      <c r="J41" s="53"/>
      <c r="K41" s="94">
        <f>SUM(K32:K39)</f>
        <v>0</v>
      </c>
      <c r="L41" s="95"/>
      <c r="M41" s="31"/>
    </row>
    <row r="42" spans="2:13" s="1" customFormat="1" ht="14.45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31"/>
    </row>
    <row r="46" spans="2:13" s="1" customFormat="1" ht="6.95" customHeight="1" hidden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31"/>
    </row>
    <row r="47" spans="2:13" s="1" customFormat="1" ht="24.95" customHeight="1" hidden="1">
      <c r="B47" s="31"/>
      <c r="C47" s="20" t="s">
        <v>101</v>
      </c>
      <c r="M47" s="31"/>
    </row>
    <row r="48" spans="2:13" s="1" customFormat="1" ht="6.95" customHeight="1" hidden="1">
      <c r="B48" s="31"/>
      <c r="M48" s="31"/>
    </row>
    <row r="49" spans="2:13" s="1" customFormat="1" ht="12" customHeight="1" hidden="1">
      <c r="B49" s="31"/>
      <c r="C49" s="26" t="s">
        <v>18</v>
      </c>
      <c r="M49" s="31"/>
    </row>
    <row r="50" spans="2:13" s="1" customFormat="1" ht="16.5" customHeight="1" hidden="1">
      <c r="B50" s="31"/>
      <c r="E50" s="234" t="str">
        <f>E7</f>
        <v>MIDAKON - Rekonstrukce lávky 28. října v České Lípě - chodník Purkyňova</v>
      </c>
      <c r="F50" s="235"/>
      <c r="G50" s="235"/>
      <c r="H50" s="235"/>
      <c r="M50" s="31"/>
    </row>
    <row r="51" spans="2:13" s="1" customFormat="1" ht="12" customHeight="1" hidden="1">
      <c r="B51" s="31"/>
      <c r="C51" s="26" t="s">
        <v>97</v>
      </c>
      <c r="M51" s="31"/>
    </row>
    <row r="52" spans="2:13" s="1" customFormat="1" ht="16.5" customHeight="1" hidden="1">
      <c r="B52" s="31"/>
      <c r="E52" s="213" t="str">
        <f>E9</f>
        <v>SO 010 - Všeobecné položky</v>
      </c>
      <c r="F52" s="233"/>
      <c r="G52" s="233"/>
      <c r="H52" s="233"/>
      <c r="M52" s="31"/>
    </row>
    <row r="53" spans="2:13" s="1" customFormat="1" ht="6.95" customHeight="1" hidden="1">
      <c r="B53" s="31"/>
      <c r="M53" s="31"/>
    </row>
    <row r="54" spans="2:13" s="1" customFormat="1" ht="12" customHeight="1" hidden="1">
      <c r="B54" s="31"/>
      <c r="C54" s="26" t="s">
        <v>22</v>
      </c>
      <c r="F54" s="24" t="str">
        <f>F12</f>
        <v xml:space="preserve"> </v>
      </c>
      <c r="I54" s="26" t="s">
        <v>24</v>
      </c>
      <c r="J54" s="48" t="str">
        <f>IF(J12="","",J12)</f>
        <v>21. 3. 2024</v>
      </c>
      <c r="M54" s="31"/>
    </row>
    <row r="55" spans="2:13" s="1" customFormat="1" ht="6.95" customHeight="1" hidden="1">
      <c r="B55" s="31"/>
      <c r="M55" s="31"/>
    </row>
    <row r="56" spans="2:13" s="1" customFormat="1" ht="15.2" customHeight="1" hidden="1">
      <c r="B56" s="31"/>
      <c r="C56" s="26" t="s">
        <v>26</v>
      </c>
      <c r="F56" s="24" t="str">
        <f>E15</f>
        <v xml:space="preserve"> </v>
      </c>
      <c r="I56" s="26" t="s">
        <v>31</v>
      </c>
      <c r="J56" s="29" t="str">
        <f>E21</f>
        <v xml:space="preserve"> </v>
      </c>
      <c r="M56" s="31"/>
    </row>
    <row r="57" spans="2:13" s="1" customFormat="1" ht="15.2" customHeight="1" hidden="1">
      <c r="B57" s="31"/>
      <c r="C57" s="26" t="s">
        <v>29</v>
      </c>
      <c r="F57" s="24" t="str">
        <f>IF(E18="","",E18)</f>
        <v>Vyplň údaj</v>
      </c>
      <c r="I57" s="26" t="s">
        <v>32</v>
      </c>
      <c r="J57" s="29" t="str">
        <f>E24</f>
        <v xml:space="preserve"> </v>
      </c>
      <c r="M57" s="31"/>
    </row>
    <row r="58" spans="2:13" s="1" customFormat="1" ht="10.35" customHeight="1" hidden="1">
      <c r="B58" s="31"/>
      <c r="M58" s="31"/>
    </row>
    <row r="59" spans="2:13" s="1" customFormat="1" ht="29.25" customHeight="1" hidden="1">
      <c r="B59" s="31"/>
      <c r="C59" s="96" t="s">
        <v>102</v>
      </c>
      <c r="D59" s="90"/>
      <c r="E59" s="90"/>
      <c r="F59" s="90"/>
      <c r="G59" s="90"/>
      <c r="H59" s="90"/>
      <c r="I59" s="97" t="s">
        <v>103</v>
      </c>
      <c r="J59" s="97" t="s">
        <v>104</v>
      </c>
      <c r="K59" s="97" t="s">
        <v>105</v>
      </c>
      <c r="L59" s="90"/>
      <c r="M59" s="31"/>
    </row>
    <row r="60" spans="2:13" s="1" customFormat="1" ht="10.35" customHeight="1" hidden="1">
      <c r="B60" s="31"/>
      <c r="M60" s="31"/>
    </row>
    <row r="61" spans="2:47" s="1" customFormat="1" ht="22.9" customHeight="1" hidden="1">
      <c r="B61" s="31"/>
      <c r="C61" s="98" t="s">
        <v>69</v>
      </c>
      <c r="I61" s="62">
        <f aca="true" t="shared" si="0" ref="I61:J63">Q87</f>
        <v>0</v>
      </c>
      <c r="J61" s="62">
        <f t="shared" si="0"/>
        <v>0</v>
      </c>
      <c r="K61" s="62">
        <f>K87</f>
        <v>0</v>
      </c>
      <c r="M61" s="31"/>
      <c r="AU61" s="16" t="s">
        <v>106</v>
      </c>
    </row>
    <row r="62" spans="2:13" s="8" customFormat="1" ht="24.95" customHeight="1" hidden="1">
      <c r="B62" s="99"/>
      <c r="D62" s="100" t="s">
        <v>107</v>
      </c>
      <c r="E62" s="101"/>
      <c r="F62" s="101"/>
      <c r="G62" s="101"/>
      <c r="H62" s="101"/>
      <c r="I62" s="102">
        <f t="shared" si="0"/>
        <v>0</v>
      </c>
      <c r="J62" s="102">
        <f t="shared" si="0"/>
        <v>0</v>
      </c>
      <c r="K62" s="102">
        <f>K88</f>
        <v>0</v>
      </c>
      <c r="M62" s="99"/>
    </row>
    <row r="63" spans="2:13" s="9" customFormat="1" ht="19.9" customHeight="1" hidden="1">
      <c r="B63" s="103"/>
      <c r="D63" s="104" t="s">
        <v>108</v>
      </c>
      <c r="E63" s="105"/>
      <c r="F63" s="105"/>
      <c r="G63" s="105"/>
      <c r="H63" s="105"/>
      <c r="I63" s="106">
        <f t="shared" si="0"/>
        <v>0</v>
      </c>
      <c r="J63" s="106">
        <f t="shared" si="0"/>
        <v>0</v>
      </c>
      <c r="K63" s="106">
        <f>K89</f>
        <v>0</v>
      </c>
      <c r="M63" s="103"/>
    </row>
    <row r="64" spans="2:13" s="9" customFormat="1" ht="19.9" customHeight="1" hidden="1">
      <c r="B64" s="103"/>
      <c r="D64" s="104" t="s">
        <v>109</v>
      </c>
      <c r="E64" s="105"/>
      <c r="F64" s="105"/>
      <c r="G64" s="105"/>
      <c r="H64" s="105"/>
      <c r="I64" s="106">
        <f>Q120</f>
        <v>0</v>
      </c>
      <c r="J64" s="106">
        <f>R120</f>
        <v>0</v>
      </c>
      <c r="K64" s="106">
        <f>K120</f>
        <v>0</v>
      </c>
      <c r="M64" s="103"/>
    </row>
    <row r="65" spans="2:13" s="9" customFormat="1" ht="19.9" customHeight="1" hidden="1">
      <c r="B65" s="103"/>
      <c r="D65" s="104" t="s">
        <v>110</v>
      </c>
      <c r="E65" s="105"/>
      <c r="F65" s="105"/>
      <c r="G65" s="105"/>
      <c r="H65" s="105"/>
      <c r="I65" s="106">
        <f>Q126</f>
        <v>0</v>
      </c>
      <c r="J65" s="106">
        <f>R126</f>
        <v>0</v>
      </c>
      <c r="K65" s="106">
        <f>K126</f>
        <v>0</v>
      </c>
      <c r="M65" s="103"/>
    </row>
    <row r="66" spans="2:13" s="9" customFormat="1" ht="19.9" customHeight="1" hidden="1">
      <c r="B66" s="103"/>
      <c r="D66" s="104" t="s">
        <v>111</v>
      </c>
      <c r="E66" s="105"/>
      <c r="F66" s="105"/>
      <c r="G66" s="105"/>
      <c r="H66" s="105"/>
      <c r="I66" s="106">
        <f>Q149</f>
        <v>0</v>
      </c>
      <c r="J66" s="106">
        <f>R149</f>
        <v>0</v>
      </c>
      <c r="K66" s="106">
        <f>K149</f>
        <v>0</v>
      </c>
      <c r="M66" s="103"/>
    </row>
    <row r="67" spans="2:13" s="9" customFormat="1" ht="19.9" customHeight="1" hidden="1">
      <c r="B67" s="103"/>
      <c r="D67" s="104" t="s">
        <v>112</v>
      </c>
      <c r="E67" s="105"/>
      <c r="F67" s="105"/>
      <c r="G67" s="105"/>
      <c r="H67" s="105"/>
      <c r="I67" s="106">
        <f>Q153</f>
        <v>0</v>
      </c>
      <c r="J67" s="106">
        <f>R153</f>
        <v>0</v>
      </c>
      <c r="K67" s="106">
        <f>K153</f>
        <v>0</v>
      </c>
      <c r="M67" s="103"/>
    </row>
    <row r="68" spans="2:13" s="1" customFormat="1" ht="21.75" customHeight="1" hidden="1">
      <c r="B68" s="31"/>
      <c r="M68" s="31"/>
    </row>
    <row r="69" spans="2:13" s="1" customFormat="1" ht="6.95" customHeight="1" hidden="1"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31"/>
    </row>
    <row r="70" ht="12" hidden="1"/>
    <row r="71" ht="12" hidden="1"/>
    <row r="72" ht="12" hidden="1"/>
    <row r="73" spans="2:13" s="1" customFormat="1" ht="6.95" customHeight="1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31"/>
    </row>
    <row r="74" spans="2:13" s="1" customFormat="1" ht="24.95" customHeight="1">
      <c r="B74" s="31"/>
      <c r="C74" s="20" t="s">
        <v>113</v>
      </c>
      <c r="M74" s="31"/>
    </row>
    <row r="75" spans="2:13" s="1" customFormat="1" ht="6.95" customHeight="1">
      <c r="B75" s="31"/>
      <c r="M75" s="31"/>
    </row>
    <row r="76" spans="2:13" s="1" customFormat="1" ht="12" customHeight="1">
      <c r="B76" s="31"/>
      <c r="C76" s="26" t="s">
        <v>18</v>
      </c>
      <c r="M76" s="31"/>
    </row>
    <row r="77" spans="2:13" s="1" customFormat="1" ht="16.5" customHeight="1">
      <c r="B77" s="31"/>
      <c r="E77" s="234" t="str">
        <f>E7</f>
        <v>MIDAKON - Rekonstrukce lávky 28. října v České Lípě - chodník Purkyňova</v>
      </c>
      <c r="F77" s="235"/>
      <c r="G77" s="235"/>
      <c r="H77" s="235"/>
      <c r="M77" s="31"/>
    </row>
    <row r="78" spans="2:13" s="1" customFormat="1" ht="12" customHeight="1">
      <c r="B78" s="31"/>
      <c r="C78" s="26" t="s">
        <v>97</v>
      </c>
      <c r="M78" s="31"/>
    </row>
    <row r="79" spans="2:13" s="1" customFormat="1" ht="16.5" customHeight="1">
      <c r="B79" s="31"/>
      <c r="E79" s="213" t="str">
        <f>E9</f>
        <v>SO 010 - Všeobecné položky</v>
      </c>
      <c r="F79" s="233"/>
      <c r="G79" s="233"/>
      <c r="H79" s="233"/>
      <c r="M79" s="31"/>
    </row>
    <row r="80" spans="2:13" s="1" customFormat="1" ht="6.95" customHeight="1">
      <c r="B80" s="31"/>
      <c r="M80" s="31"/>
    </row>
    <row r="81" spans="2:13" s="1" customFormat="1" ht="12" customHeight="1">
      <c r="B81" s="31"/>
      <c r="C81" s="26" t="s">
        <v>22</v>
      </c>
      <c r="F81" s="24" t="str">
        <f>F12</f>
        <v xml:space="preserve"> </v>
      </c>
      <c r="I81" s="26" t="s">
        <v>24</v>
      </c>
      <c r="J81" s="48" t="str">
        <f>IF(J12="","",J12)</f>
        <v>21. 3. 2024</v>
      </c>
      <c r="M81" s="31"/>
    </row>
    <row r="82" spans="2:13" s="1" customFormat="1" ht="6.95" customHeight="1">
      <c r="B82" s="31"/>
      <c r="M82" s="31"/>
    </row>
    <row r="83" spans="2:13" s="1" customFormat="1" ht="15.2" customHeight="1">
      <c r="B83" s="31"/>
      <c r="C83" s="26" t="s">
        <v>26</v>
      </c>
      <c r="F83" s="24" t="str">
        <f>E15</f>
        <v xml:space="preserve"> </v>
      </c>
      <c r="I83" s="26" t="s">
        <v>31</v>
      </c>
      <c r="J83" s="29" t="str">
        <f>E21</f>
        <v xml:space="preserve"> </v>
      </c>
      <c r="M83" s="31"/>
    </row>
    <row r="84" spans="2:13" s="1" customFormat="1" ht="15.2" customHeight="1">
      <c r="B84" s="31"/>
      <c r="C84" s="26" t="s">
        <v>29</v>
      </c>
      <c r="F84" s="24" t="str">
        <f>IF(E18="","",E18)</f>
        <v>Vyplň údaj</v>
      </c>
      <c r="I84" s="26" t="s">
        <v>32</v>
      </c>
      <c r="J84" s="29" t="str">
        <f>E24</f>
        <v xml:space="preserve"> </v>
      </c>
      <c r="M84" s="31"/>
    </row>
    <row r="85" spans="2:13" s="1" customFormat="1" ht="10.35" customHeight="1">
      <c r="B85" s="31"/>
      <c r="M85" s="31"/>
    </row>
    <row r="86" spans="2:24" s="10" customFormat="1" ht="29.25" customHeight="1">
      <c r="B86" s="107"/>
      <c r="C86" s="108" t="s">
        <v>114</v>
      </c>
      <c r="D86" s="109" t="s">
        <v>54</v>
      </c>
      <c r="E86" s="109" t="s">
        <v>50</v>
      </c>
      <c r="F86" s="109" t="s">
        <v>51</v>
      </c>
      <c r="G86" s="109" t="s">
        <v>115</v>
      </c>
      <c r="H86" s="109" t="s">
        <v>116</v>
      </c>
      <c r="I86" s="109" t="s">
        <v>117</v>
      </c>
      <c r="J86" s="109" t="s">
        <v>118</v>
      </c>
      <c r="K86" s="109" t="s">
        <v>105</v>
      </c>
      <c r="L86" s="110" t="s">
        <v>119</v>
      </c>
      <c r="M86" s="107"/>
      <c r="N86" s="55" t="s">
        <v>3</v>
      </c>
      <c r="O86" s="56" t="s">
        <v>39</v>
      </c>
      <c r="P86" s="56" t="s">
        <v>120</v>
      </c>
      <c r="Q86" s="56" t="s">
        <v>121</v>
      </c>
      <c r="R86" s="56" t="s">
        <v>122</v>
      </c>
      <c r="S86" s="56" t="s">
        <v>123</v>
      </c>
      <c r="T86" s="56" t="s">
        <v>124</v>
      </c>
      <c r="U86" s="56" t="s">
        <v>125</v>
      </c>
      <c r="V86" s="56" t="s">
        <v>126</v>
      </c>
      <c r="W86" s="56" t="s">
        <v>127</v>
      </c>
      <c r="X86" s="57" t="s">
        <v>128</v>
      </c>
    </row>
    <row r="87" spans="2:63" s="1" customFormat="1" ht="22.9" customHeight="1">
      <c r="B87" s="31"/>
      <c r="C87" s="60" t="s">
        <v>129</v>
      </c>
      <c r="K87" s="111">
        <f>BK87</f>
        <v>0</v>
      </c>
      <c r="M87" s="31"/>
      <c r="N87" s="58"/>
      <c r="O87" s="49"/>
      <c r="P87" s="49"/>
      <c r="Q87" s="112">
        <f>Q88</f>
        <v>0</v>
      </c>
      <c r="R87" s="112">
        <f>R88</f>
        <v>0</v>
      </c>
      <c r="S87" s="49"/>
      <c r="T87" s="113">
        <f>T88</f>
        <v>0</v>
      </c>
      <c r="U87" s="49"/>
      <c r="V87" s="113">
        <f>V88</f>
        <v>0</v>
      </c>
      <c r="W87" s="49"/>
      <c r="X87" s="114">
        <f>X88</f>
        <v>0</v>
      </c>
      <c r="AT87" s="16" t="s">
        <v>70</v>
      </c>
      <c r="AU87" s="16" t="s">
        <v>106</v>
      </c>
      <c r="BK87" s="115">
        <f>BK88</f>
        <v>0</v>
      </c>
    </row>
    <row r="88" spans="2:63" s="11" customFormat="1" ht="25.9" customHeight="1">
      <c r="B88" s="116"/>
      <c r="D88" s="117" t="s">
        <v>70</v>
      </c>
      <c r="E88" s="118" t="s">
        <v>130</v>
      </c>
      <c r="F88" s="118" t="s">
        <v>131</v>
      </c>
      <c r="I88" s="119"/>
      <c r="J88" s="119"/>
      <c r="K88" s="120">
        <f>BK88</f>
        <v>0</v>
      </c>
      <c r="M88" s="116"/>
      <c r="N88" s="121"/>
      <c r="Q88" s="122">
        <f>Q89+Q120+Q126+Q149+Q153</f>
        <v>0</v>
      </c>
      <c r="R88" s="122">
        <f>R89+R120+R126+R149+R153</f>
        <v>0</v>
      </c>
      <c r="T88" s="123">
        <f>T89+T120+T126+T149+T153</f>
        <v>0</v>
      </c>
      <c r="V88" s="123">
        <f>V89+V120+V126+V149+V153</f>
        <v>0</v>
      </c>
      <c r="X88" s="124">
        <f>X89+X120+X126+X149+X153</f>
        <v>0</v>
      </c>
      <c r="AR88" s="117" t="s">
        <v>132</v>
      </c>
      <c r="AT88" s="125" t="s">
        <v>70</v>
      </c>
      <c r="AU88" s="125" t="s">
        <v>71</v>
      </c>
      <c r="AY88" s="117" t="s">
        <v>133</v>
      </c>
      <c r="BK88" s="126">
        <f>BK89+BK120+BK126+BK149+BK153</f>
        <v>0</v>
      </c>
    </row>
    <row r="89" spans="2:63" s="11" customFormat="1" ht="22.9" customHeight="1">
      <c r="B89" s="116"/>
      <c r="D89" s="117" t="s">
        <v>70</v>
      </c>
      <c r="E89" s="127" t="s">
        <v>134</v>
      </c>
      <c r="F89" s="127" t="s">
        <v>135</v>
      </c>
      <c r="I89" s="119"/>
      <c r="J89" s="119"/>
      <c r="K89" s="128">
        <f>BK89</f>
        <v>0</v>
      </c>
      <c r="M89" s="116"/>
      <c r="N89" s="121"/>
      <c r="Q89" s="122">
        <f>SUM(Q90:Q119)</f>
        <v>0</v>
      </c>
      <c r="R89" s="122">
        <f>SUM(R90:R119)</f>
        <v>0</v>
      </c>
      <c r="T89" s="123">
        <f>SUM(T90:T119)</f>
        <v>0</v>
      </c>
      <c r="V89" s="123">
        <f>SUM(V90:V119)</f>
        <v>0</v>
      </c>
      <c r="X89" s="124">
        <f>SUM(X90:X119)</f>
        <v>0</v>
      </c>
      <c r="AR89" s="117" t="s">
        <v>132</v>
      </c>
      <c r="AT89" s="125" t="s">
        <v>70</v>
      </c>
      <c r="AU89" s="125" t="s">
        <v>78</v>
      </c>
      <c r="AY89" s="117" t="s">
        <v>133</v>
      </c>
      <c r="BK89" s="126">
        <f>SUM(BK90:BK119)</f>
        <v>0</v>
      </c>
    </row>
    <row r="90" spans="2:65" s="1" customFormat="1" ht="24.2" customHeight="1">
      <c r="B90" s="129"/>
      <c r="C90" s="183" t="s">
        <v>78</v>
      </c>
      <c r="D90" s="183" t="s">
        <v>136</v>
      </c>
      <c r="E90" s="184" t="s">
        <v>137</v>
      </c>
      <c r="F90" s="169" t="s">
        <v>138</v>
      </c>
      <c r="G90" s="189" t="s">
        <v>139</v>
      </c>
      <c r="H90" s="190">
        <v>1</v>
      </c>
      <c r="I90" s="179"/>
      <c r="J90" s="131"/>
      <c r="K90" s="132">
        <f>ROUND(P90*H90,2)</f>
        <v>0</v>
      </c>
      <c r="L90" s="130" t="s">
        <v>140</v>
      </c>
      <c r="M90" s="31"/>
      <c r="N90" s="133" t="s">
        <v>3</v>
      </c>
      <c r="O90" s="134" t="s">
        <v>40</v>
      </c>
      <c r="P90" s="135">
        <f>I90+J90</f>
        <v>0</v>
      </c>
      <c r="Q90" s="135">
        <f>ROUND(I90*H90,2)</f>
        <v>0</v>
      </c>
      <c r="R90" s="135">
        <f>ROUND(J90*H90,2)</f>
        <v>0</v>
      </c>
      <c r="T90" s="136">
        <f>S90*H90</f>
        <v>0</v>
      </c>
      <c r="U90" s="136">
        <v>0</v>
      </c>
      <c r="V90" s="136">
        <f>U90*H90</f>
        <v>0</v>
      </c>
      <c r="W90" s="136">
        <v>0</v>
      </c>
      <c r="X90" s="137">
        <f>W90*H90</f>
        <v>0</v>
      </c>
      <c r="AR90" s="138" t="s">
        <v>141</v>
      </c>
      <c r="AT90" s="138" t="s">
        <v>136</v>
      </c>
      <c r="AU90" s="138" t="s">
        <v>80</v>
      </c>
      <c r="AY90" s="16" t="s">
        <v>133</v>
      </c>
      <c r="BE90" s="139">
        <f>IF(O90="základní",K90,0)</f>
        <v>0</v>
      </c>
      <c r="BF90" s="139">
        <f>IF(O90="snížená",K90,0)</f>
        <v>0</v>
      </c>
      <c r="BG90" s="139">
        <f>IF(O90="zákl. přenesená",K90,0)</f>
        <v>0</v>
      </c>
      <c r="BH90" s="139">
        <f>IF(O90="sníž. přenesená",K90,0)</f>
        <v>0</v>
      </c>
      <c r="BI90" s="139">
        <f>IF(O90="nulová",K90,0)</f>
        <v>0</v>
      </c>
      <c r="BJ90" s="16" t="s">
        <v>78</v>
      </c>
      <c r="BK90" s="139">
        <f>ROUND(P90*H90,2)</f>
        <v>0</v>
      </c>
      <c r="BL90" s="16" t="s">
        <v>141</v>
      </c>
      <c r="BM90" s="138" t="s">
        <v>80</v>
      </c>
    </row>
    <row r="91" spans="2:47" s="1" customFormat="1" ht="12">
      <c r="B91" s="31"/>
      <c r="D91" s="185" t="s">
        <v>142</v>
      </c>
      <c r="F91" s="171" t="s">
        <v>143</v>
      </c>
      <c r="I91" s="140"/>
      <c r="J91" s="140"/>
      <c r="M91" s="31"/>
      <c r="N91" s="141"/>
      <c r="X91" s="52"/>
      <c r="AT91" s="16" t="s">
        <v>142</v>
      </c>
      <c r="AU91" s="16" t="s">
        <v>80</v>
      </c>
    </row>
    <row r="92" spans="2:47" s="1" customFormat="1" ht="12">
      <c r="B92" s="31"/>
      <c r="D92" s="186" t="s">
        <v>144</v>
      </c>
      <c r="F92" s="172" t="s">
        <v>145</v>
      </c>
      <c r="I92" s="140"/>
      <c r="J92" s="140"/>
      <c r="M92" s="31"/>
      <c r="N92" s="141"/>
      <c r="X92" s="52"/>
      <c r="AT92" s="16" t="s">
        <v>144</v>
      </c>
      <c r="AU92" s="16" t="s">
        <v>80</v>
      </c>
    </row>
    <row r="93" spans="2:65" s="1" customFormat="1" ht="24.2" customHeight="1">
      <c r="B93" s="129"/>
      <c r="C93" s="183" t="s">
        <v>80</v>
      </c>
      <c r="D93" s="183" t="s">
        <v>136</v>
      </c>
      <c r="E93" s="184" t="s">
        <v>146</v>
      </c>
      <c r="F93" s="169" t="s">
        <v>147</v>
      </c>
      <c r="G93" s="189" t="s">
        <v>148</v>
      </c>
      <c r="H93" s="190">
        <v>1</v>
      </c>
      <c r="I93" s="131"/>
      <c r="J93" s="131"/>
      <c r="K93" s="132">
        <f>ROUND(P93*H93,2)</f>
        <v>0</v>
      </c>
      <c r="L93" s="130" t="s">
        <v>140</v>
      </c>
      <c r="M93" s="31"/>
      <c r="N93" s="133" t="s">
        <v>3</v>
      </c>
      <c r="O93" s="134" t="s">
        <v>40</v>
      </c>
      <c r="P93" s="135">
        <f>I93+J93</f>
        <v>0</v>
      </c>
      <c r="Q93" s="135">
        <f>ROUND(I93*H93,2)</f>
        <v>0</v>
      </c>
      <c r="R93" s="135">
        <f>ROUND(J93*H93,2)</f>
        <v>0</v>
      </c>
      <c r="T93" s="136">
        <f>S93*H93</f>
        <v>0</v>
      </c>
      <c r="U93" s="136">
        <v>0</v>
      </c>
      <c r="V93" s="136">
        <f>U93*H93</f>
        <v>0</v>
      </c>
      <c r="W93" s="136">
        <v>0</v>
      </c>
      <c r="X93" s="137">
        <f>W93*H93</f>
        <v>0</v>
      </c>
      <c r="AR93" s="138" t="s">
        <v>141</v>
      </c>
      <c r="AT93" s="138" t="s">
        <v>136</v>
      </c>
      <c r="AU93" s="138" t="s">
        <v>80</v>
      </c>
      <c r="AY93" s="16" t="s">
        <v>133</v>
      </c>
      <c r="BE93" s="139">
        <f>IF(O93="základní",K93,0)</f>
        <v>0</v>
      </c>
      <c r="BF93" s="139">
        <f>IF(O93="snížená",K93,0)</f>
        <v>0</v>
      </c>
      <c r="BG93" s="139">
        <f>IF(O93="zákl. přenesená",K93,0)</f>
        <v>0</v>
      </c>
      <c r="BH93" s="139">
        <f>IF(O93="sníž. přenesená",K93,0)</f>
        <v>0</v>
      </c>
      <c r="BI93" s="139">
        <f>IF(O93="nulová",K93,0)</f>
        <v>0</v>
      </c>
      <c r="BJ93" s="16" t="s">
        <v>78</v>
      </c>
      <c r="BK93" s="139">
        <f>ROUND(P93*H93,2)</f>
        <v>0</v>
      </c>
      <c r="BL93" s="16" t="s">
        <v>141</v>
      </c>
      <c r="BM93" s="138" t="s">
        <v>141</v>
      </c>
    </row>
    <row r="94" spans="2:47" s="1" customFormat="1" ht="12">
      <c r="B94" s="31"/>
      <c r="D94" s="185" t="s">
        <v>142</v>
      </c>
      <c r="F94" s="171" t="s">
        <v>149</v>
      </c>
      <c r="I94" s="140"/>
      <c r="J94" s="140"/>
      <c r="M94" s="31"/>
      <c r="N94" s="141"/>
      <c r="X94" s="52"/>
      <c r="AT94" s="16" t="s">
        <v>142</v>
      </c>
      <c r="AU94" s="16" t="s">
        <v>80</v>
      </c>
    </row>
    <row r="95" spans="2:47" s="1" customFormat="1" ht="12">
      <c r="B95" s="31"/>
      <c r="D95" s="186" t="s">
        <v>144</v>
      </c>
      <c r="F95" s="172" t="s">
        <v>150</v>
      </c>
      <c r="I95" s="140"/>
      <c r="J95" s="140"/>
      <c r="M95" s="31"/>
      <c r="N95" s="141"/>
      <c r="X95" s="52"/>
      <c r="AT95" s="16" t="s">
        <v>144</v>
      </c>
      <c r="AU95" s="16" t="s">
        <v>80</v>
      </c>
    </row>
    <row r="96" spans="2:51" s="12" customFormat="1" ht="12">
      <c r="B96" s="142"/>
      <c r="D96" s="185" t="s">
        <v>151</v>
      </c>
      <c r="E96" s="143" t="s">
        <v>3</v>
      </c>
      <c r="F96" s="173" t="s">
        <v>152</v>
      </c>
      <c r="H96" s="191">
        <v>1</v>
      </c>
      <c r="I96" s="144"/>
      <c r="J96" s="144"/>
      <c r="M96" s="142"/>
      <c r="N96" s="145"/>
      <c r="X96" s="146"/>
      <c r="AT96" s="143" t="s">
        <v>151</v>
      </c>
      <c r="AU96" s="143" t="s">
        <v>80</v>
      </c>
      <c r="AV96" s="12" t="s">
        <v>80</v>
      </c>
      <c r="AW96" s="12" t="s">
        <v>5</v>
      </c>
      <c r="AX96" s="12" t="s">
        <v>71</v>
      </c>
      <c r="AY96" s="143" t="s">
        <v>133</v>
      </c>
    </row>
    <row r="97" spans="2:51" s="13" customFormat="1" ht="12">
      <c r="B97" s="147"/>
      <c r="D97" s="185" t="s">
        <v>151</v>
      </c>
      <c r="E97" s="148" t="s">
        <v>3</v>
      </c>
      <c r="F97" s="174" t="s">
        <v>153</v>
      </c>
      <c r="H97" s="192">
        <v>1</v>
      </c>
      <c r="I97" s="149"/>
      <c r="J97" s="149"/>
      <c r="M97" s="147"/>
      <c r="N97" s="150"/>
      <c r="X97" s="151"/>
      <c r="AT97" s="148" t="s">
        <v>151</v>
      </c>
      <c r="AU97" s="148" t="s">
        <v>80</v>
      </c>
      <c r="AV97" s="13" t="s">
        <v>141</v>
      </c>
      <c r="AW97" s="13" t="s">
        <v>5</v>
      </c>
      <c r="AX97" s="13" t="s">
        <v>78</v>
      </c>
      <c r="AY97" s="148" t="s">
        <v>133</v>
      </c>
    </row>
    <row r="98" spans="2:65" s="1" customFormat="1" ht="24.2" customHeight="1">
      <c r="B98" s="129"/>
      <c r="C98" s="183" t="s">
        <v>154</v>
      </c>
      <c r="D98" s="183" t="s">
        <v>136</v>
      </c>
      <c r="E98" s="184" t="s">
        <v>155</v>
      </c>
      <c r="F98" s="169" t="s">
        <v>156</v>
      </c>
      <c r="G98" s="189" t="s">
        <v>139</v>
      </c>
      <c r="H98" s="190">
        <v>1</v>
      </c>
      <c r="I98" s="131"/>
      <c r="J98" s="131"/>
      <c r="K98" s="132">
        <f>ROUND(P98*H98,2)</f>
        <v>0</v>
      </c>
      <c r="L98" s="130" t="s">
        <v>140</v>
      </c>
      <c r="M98" s="31"/>
      <c r="N98" s="133" t="s">
        <v>3</v>
      </c>
      <c r="O98" s="134" t="s">
        <v>40</v>
      </c>
      <c r="P98" s="135">
        <f>I98+J98</f>
        <v>0</v>
      </c>
      <c r="Q98" s="135">
        <f>ROUND(I98*H98,2)</f>
        <v>0</v>
      </c>
      <c r="R98" s="135">
        <f>ROUND(J98*H98,2)</f>
        <v>0</v>
      </c>
      <c r="T98" s="136">
        <f>S98*H98</f>
        <v>0</v>
      </c>
      <c r="U98" s="136">
        <v>0</v>
      </c>
      <c r="V98" s="136">
        <f>U98*H98</f>
        <v>0</v>
      </c>
      <c r="W98" s="136">
        <v>0</v>
      </c>
      <c r="X98" s="137">
        <f>W98*H98</f>
        <v>0</v>
      </c>
      <c r="AR98" s="138" t="s">
        <v>141</v>
      </c>
      <c r="AT98" s="138" t="s">
        <v>136</v>
      </c>
      <c r="AU98" s="138" t="s">
        <v>80</v>
      </c>
      <c r="AY98" s="16" t="s">
        <v>133</v>
      </c>
      <c r="BE98" s="139">
        <f>IF(O98="základní",K98,0)</f>
        <v>0</v>
      </c>
      <c r="BF98" s="139">
        <f>IF(O98="snížená",K98,0)</f>
        <v>0</v>
      </c>
      <c r="BG98" s="139">
        <f>IF(O98="zákl. přenesená",K98,0)</f>
        <v>0</v>
      </c>
      <c r="BH98" s="139">
        <f>IF(O98="sníž. přenesená",K98,0)</f>
        <v>0</v>
      </c>
      <c r="BI98" s="139">
        <f>IF(O98="nulová",K98,0)</f>
        <v>0</v>
      </c>
      <c r="BJ98" s="16" t="s">
        <v>78</v>
      </c>
      <c r="BK98" s="139">
        <f>ROUND(P98*H98,2)</f>
        <v>0</v>
      </c>
      <c r="BL98" s="16" t="s">
        <v>141</v>
      </c>
      <c r="BM98" s="138" t="s">
        <v>157</v>
      </c>
    </row>
    <row r="99" spans="2:47" s="1" customFormat="1" ht="12">
      <c r="B99" s="31"/>
      <c r="D99" s="185" t="s">
        <v>142</v>
      </c>
      <c r="F99" s="171" t="s">
        <v>158</v>
      </c>
      <c r="I99" s="140"/>
      <c r="J99" s="140"/>
      <c r="M99" s="31"/>
      <c r="N99" s="141"/>
      <c r="X99" s="52"/>
      <c r="AT99" s="16" t="s">
        <v>142</v>
      </c>
      <c r="AU99" s="16" t="s">
        <v>80</v>
      </c>
    </row>
    <row r="100" spans="2:47" s="1" customFormat="1" ht="12">
      <c r="B100" s="31"/>
      <c r="D100" s="186" t="s">
        <v>144</v>
      </c>
      <c r="F100" s="172" t="s">
        <v>159</v>
      </c>
      <c r="I100" s="140"/>
      <c r="J100" s="140"/>
      <c r="M100" s="31"/>
      <c r="N100" s="141"/>
      <c r="X100" s="52"/>
      <c r="AT100" s="16" t="s">
        <v>144</v>
      </c>
      <c r="AU100" s="16" t="s">
        <v>80</v>
      </c>
    </row>
    <row r="101" spans="2:51" s="14" customFormat="1" ht="12">
      <c r="B101" s="152"/>
      <c r="D101" s="185" t="s">
        <v>151</v>
      </c>
      <c r="E101" s="153" t="s">
        <v>3</v>
      </c>
      <c r="F101" s="175" t="s">
        <v>160</v>
      </c>
      <c r="H101" s="153" t="s">
        <v>3</v>
      </c>
      <c r="I101" s="154"/>
      <c r="J101" s="154"/>
      <c r="M101" s="152"/>
      <c r="N101" s="155"/>
      <c r="X101" s="156"/>
      <c r="AT101" s="153" t="s">
        <v>151</v>
      </c>
      <c r="AU101" s="153" t="s">
        <v>80</v>
      </c>
      <c r="AV101" s="14" t="s">
        <v>78</v>
      </c>
      <c r="AW101" s="14" t="s">
        <v>5</v>
      </c>
      <c r="AX101" s="14" t="s">
        <v>71</v>
      </c>
      <c r="AY101" s="153" t="s">
        <v>133</v>
      </c>
    </row>
    <row r="102" spans="2:51" s="12" customFormat="1" ht="12">
      <c r="B102" s="142"/>
      <c r="D102" s="185" t="s">
        <v>151</v>
      </c>
      <c r="E102" s="143" t="s">
        <v>3</v>
      </c>
      <c r="F102" s="173" t="s">
        <v>161</v>
      </c>
      <c r="H102" s="191">
        <v>1</v>
      </c>
      <c r="I102" s="144"/>
      <c r="J102" s="144"/>
      <c r="M102" s="142"/>
      <c r="N102" s="145"/>
      <c r="X102" s="146"/>
      <c r="AT102" s="143" t="s">
        <v>151</v>
      </c>
      <c r="AU102" s="143" t="s">
        <v>80</v>
      </c>
      <c r="AV102" s="12" t="s">
        <v>80</v>
      </c>
      <c r="AW102" s="12" t="s">
        <v>5</v>
      </c>
      <c r="AX102" s="12" t="s">
        <v>71</v>
      </c>
      <c r="AY102" s="143" t="s">
        <v>133</v>
      </c>
    </row>
    <row r="103" spans="2:51" s="13" customFormat="1" ht="12">
      <c r="B103" s="147"/>
      <c r="D103" s="185" t="s">
        <v>151</v>
      </c>
      <c r="E103" s="148" t="s">
        <v>3</v>
      </c>
      <c r="F103" s="174" t="s">
        <v>153</v>
      </c>
      <c r="H103" s="192">
        <v>1</v>
      </c>
      <c r="I103" s="149"/>
      <c r="J103" s="149"/>
      <c r="M103" s="147"/>
      <c r="N103" s="150"/>
      <c r="X103" s="151"/>
      <c r="AT103" s="148" t="s">
        <v>151</v>
      </c>
      <c r="AU103" s="148" t="s">
        <v>80</v>
      </c>
      <c r="AV103" s="13" t="s">
        <v>141</v>
      </c>
      <c r="AW103" s="13" t="s">
        <v>5</v>
      </c>
      <c r="AX103" s="13" t="s">
        <v>78</v>
      </c>
      <c r="AY103" s="148" t="s">
        <v>133</v>
      </c>
    </row>
    <row r="104" spans="2:65" s="1" customFormat="1" ht="24.2" customHeight="1">
      <c r="B104" s="129"/>
      <c r="C104" s="183" t="s">
        <v>141</v>
      </c>
      <c r="D104" s="183" t="s">
        <v>136</v>
      </c>
      <c r="E104" s="184" t="s">
        <v>162</v>
      </c>
      <c r="F104" s="170" t="s">
        <v>1587</v>
      </c>
      <c r="G104" s="189" t="s">
        <v>148</v>
      </c>
      <c r="H104" s="190">
        <v>1</v>
      </c>
      <c r="I104" s="131"/>
      <c r="J104" s="131"/>
      <c r="K104" s="132">
        <f>ROUND(P104*H104,2)</f>
        <v>0</v>
      </c>
      <c r="L104" s="130" t="s">
        <v>140</v>
      </c>
      <c r="M104" s="31"/>
      <c r="N104" s="133" t="s">
        <v>3</v>
      </c>
      <c r="O104" s="134" t="s">
        <v>40</v>
      </c>
      <c r="P104" s="135">
        <f>I104+J104</f>
        <v>0</v>
      </c>
      <c r="Q104" s="135">
        <f>ROUND(I104*H104,2)</f>
        <v>0</v>
      </c>
      <c r="R104" s="135">
        <f>ROUND(J104*H104,2)</f>
        <v>0</v>
      </c>
      <c r="T104" s="136">
        <f>S104*H104</f>
        <v>0</v>
      </c>
      <c r="U104" s="136">
        <v>0</v>
      </c>
      <c r="V104" s="136">
        <f>U104*H104</f>
        <v>0</v>
      </c>
      <c r="W104" s="136">
        <v>0</v>
      </c>
      <c r="X104" s="137">
        <f>W104*H104</f>
        <v>0</v>
      </c>
      <c r="AR104" s="138" t="s">
        <v>141</v>
      </c>
      <c r="AT104" s="138" t="s">
        <v>136</v>
      </c>
      <c r="AU104" s="138" t="s">
        <v>80</v>
      </c>
      <c r="AY104" s="16" t="s">
        <v>133</v>
      </c>
      <c r="BE104" s="139">
        <f>IF(O104="základní",K104,0)</f>
        <v>0</v>
      </c>
      <c r="BF104" s="139">
        <f>IF(O104="snížená",K104,0)</f>
        <v>0</v>
      </c>
      <c r="BG104" s="139">
        <f>IF(O104="zákl. přenesená",K104,0)</f>
        <v>0</v>
      </c>
      <c r="BH104" s="139">
        <f>IF(O104="sníž. přenesená",K104,0)</f>
        <v>0</v>
      </c>
      <c r="BI104" s="139">
        <f>IF(O104="nulová",K104,0)</f>
        <v>0</v>
      </c>
      <c r="BJ104" s="16" t="s">
        <v>78</v>
      </c>
      <c r="BK104" s="139">
        <f>ROUND(P104*H104,2)</f>
        <v>0</v>
      </c>
      <c r="BL104" s="16" t="s">
        <v>141</v>
      </c>
      <c r="BM104" s="138" t="s">
        <v>163</v>
      </c>
    </row>
    <row r="105" spans="2:47" s="1" customFormat="1" ht="12">
      <c r="B105" s="31"/>
      <c r="D105" s="185" t="s">
        <v>142</v>
      </c>
      <c r="F105" s="176" t="s">
        <v>1588</v>
      </c>
      <c r="I105" s="140"/>
      <c r="J105" s="140"/>
      <c r="M105" s="31"/>
      <c r="N105" s="141"/>
      <c r="X105" s="52"/>
      <c r="AT105" s="16" t="s">
        <v>142</v>
      </c>
      <c r="AU105" s="16" t="s">
        <v>80</v>
      </c>
    </row>
    <row r="106" spans="2:47" s="1" customFormat="1" ht="12">
      <c r="B106" s="31"/>
      <c r="D106" s="186" t="s">
        <v>144</v>
      </c>
      <c r="F106" s="177" t="s">
        <v>164</v>
      </c>
      <c r="I106" s="140"/>
      <c r="J106" s="140"/>
      <c r="M106" s="31"/>
      <c r="N106" s="141"/>
      <c r="X106" s="52"/>
      <c r="AT106" s="16" t="s">
        <v>144</v>
      </c>
      <c r="AU106" s="16" t="s">
        <v>80</v>
      </c>
    </row>
    <row r="107" spans="2:51" s="12" customFormat="1" ht="12">
      <c r="B107" s="142"/>
      <c r="D107" s="185" t="s">
        <v>151</v>
      </c>
      <c r="E107" s="143" t="s">
        <v>3</v>
      </c>
      <c r="F107" s="178" t="s">
        <v>1589</v>
      </c>
      <c r="H107" s="191">
        <v>1</v>
      </c>
      <c r="I107" s="144"/>
      <c r="J107" s="144"/>
      <c r="M107" s="142"/>
      <c r="N107" s="145"/>
      <c r="X107" s="146"/>
      <c r="AT107" s="143" t="s">
        <v>151</v>
      </c>
      <c r="AU107" s="143" t="s">
        <v>80</v>
      </c>
      <c r="AV107" s="12" t="s">
        <v>80</v>
      </c>
      <c r="AW107" s="12" t="s">
        <v>5</v>
      </c>
      <c r="AX107" s="12" t="s">
        <v>71</v>
      </c>
      <c r="AY107" s="143" t="s">
        <v>133</v>
      </c>
    </row>
    <row r="108" spans="2:51" s="13" customFormat="1" ht="12">
      <c r="B108" s="147"/>
      <c r="D108" s="185" t="s">
        <v>151</v>
      </c>
      <c r="E108" s="148" t="s">
        <v>3</v>
      </c>
      <c r="F108" s="174" t="s">
        <v>153</v>
      </c>
      <c r="H108" s="192">
        <v>1</v>
      </c>
      <c r="I108" s="149"/>
      <c r="J108" s="149"/>
      <c r="M108" s="147"/>
      <c r="N108" s="150"/>
      <c r="X108" s="151"/>
      <c r="AT108" s="148" t="s">
        <v>151</v>
      </c>
      <c r="AU108" s="148" t="s">
        <v>80</v>
      </c>
      <c r="AV108" s="13" t="s">
        <v>141</v>
      </c>
      <c r="AW108" s="13" t="s">
        <v>5</v>
      </c>
      <c r="AX108" s="13" t="s">
        <v>78</v>
      </c>
      <c r="AY108" s="148" t="s">
        <v>133</v>
      </c>
    </row>
    <row r="109" spans="2:65" s="1" customFormat="1" ht="24.2" customHeight="1">
      <c r="B109" s="129"/>
      <c r="C109" s="183" t="s">
        <v>132</v>
      </c>
      <c r="D109" s="183" t="s">
        <v>136</v>
      </c>
      <c r="E109" s="184" t="s">
        <v>165</v>
      </c>
      <c r="F109" s="169" t="s">
        <v>166</v>
      </c>
      <c r="G109" s="189" t="s">
        <v>139</v>
      </c>
      <c r="H109" s="190">
        <v>1</v>
      </c>
      <c r="I109" s="131"/>
      <c r="J109" s="131"/>
      <c r="K109" s="132">
        <f>ROUND(P109*H109,2)</f>
        <v>0</v>
      </c>
      <c r="L109" s="130" t="s">
        <v>140</v>
      </c>
      <c r="M109" s="31"/>
      <c r="N109" s="133" t="s">
        <v>3</v>
      </c>
      <c r="O109" s="134" t="s">
        <v>40</v>
      </c>
      <c r="P109" s="135">
        <f>I109+J109</f>
        <v>0</v>
      </c>
      <c r="Q109" s="135">
        <f>ROUND(I109*H109,2)</f>
        <v>0</v>
      </c>
      <c r="R109" s="135">
        <f>ROUND(J109*H109,2)</f>
        <v>0</v>
      </c>
      <c r="T109" s="136">
        <f>S109*H109</f>
        <v>0</v>
      </c>
      <c r="U109" s="136">
        <v>0</v>
      </c>
      <c r="V109" s="136">
        <f>U109*H109</f>
        <v>0</v>
      </c>
      <c r="W109" s="136">
        <v>0</v>
      </c>
      <c r="X109" s="137">
        <f>W109*H109</f>
        <v>0</v>
      </c>
      <c r="AR109" s="138" t="s">
        <v>141</v>
      </c>
      <c r="AT109" s="138" t="s">
        <v>136</v>
      </c>
      <c r="AU109" s="138" t="s">
        <v>80</v>
      </c>
      <c r="AY109" s="16" t="s">
        <v>133</v>
      </c>
      <c r="BE109" s="139">
        <f>IF(O109="základní",K109,0)</f>
        <v>0</v>
      </c>
      <c r="BF109" s="139">
        <f>IF(O109="snížená",K109,0)</f>
        <v>0</v>
      </c>
      <c r="BG109" s="139">
        <f>IF(O109="zákl. přenesená",K109,0)</f>
        <v>0</v>
      </c>
      <c r="BH109" s="139">
        <f>IF(O109="sníž. přenesená",K109,0)</f>
        <v>0</v>
      </c>
      <c r="BI109" s="139">
        <f>IF(O109="nulová",K109,0)</f>
        <v>0</v>
      </c>
      <c r="BJ109" s="16" t="s">
        <v>78</v>
      </c>
      <c r="BK109" s="139">
        <f>ROUND(P109*H109,2)</f>
        <v>0</v>
      </c>
      <c r="BL109" s="16" t="s">
        <v>141</v>
      </c>
      <c r="BM109" s="138" t="s">
        <v>167</v>
      </c>
    </row>
    <row r="110" spans="2:47" s="1" customFormat="1" ht="12">
      <c r="B110" s="31"/>
      <c r="D110" s="185" t="s">
        <v>142</v>
      </c>
      <c r="F110" s="171" t="s">
        <v>168</v>
      </c>
      <c r="I110" s="140"/>
      <c r="J110" s="140"/>
      <c r="M110" s="31"/>
      <c r="N110" s="141"/>
      <c r="X110" s="52"/>
      <c r="AT110" s="16" t="s">
        <v>142</v>
      </c>
      <c r="AU110" s="16" t="s">
        <v>80</v>
      </c>
    </row>
    <row r="111" spans="2:47" s="1" customFormat="1" ht="12">
      <c r="B111" s="31"/>
      <c r="D111" s="186" t="s">
        <v>144</v>
      </c>
      <c r="F111" s="172" t="s">
        <v>169</v>
      </c>
      <c r="I111" s="140"/>
      <c r="J111" s="140"/>
      <c r="M111" s="31"/>
      <c r="N111" s="141"/>
      <c r="X111" s="52"/>
      <c r="AT111" s="16" t="s">
        <v>144</v>
      </c>
      <c r="AU111" s="16" t="s">
        <v>80</v>
      </c>
    </row>
    <row r="112" spans="2:65" s="1" customFormat="1" ht="24.2" customHeight="1">
      <c r="B112" s="129"/>
      <c r="C112" s="183" t="s">
        <v>157</v>
      </c>
      <c r="D112" s="183" t="s">
        <v>136</v>
      </c>
      <c r="E112" s="184" t="s">
        <v>170</v>
      </c>
      <c r="F112" s="169" t="s">
        <v>171</v>
      </c>
      <c r="G112" s="189" t="s">
        <v>139</v>
      </c>
      <c r="H112" s="190">
        <v>1</v>
      </c>
      <c r="I112" s="131"/>
      <c r="J112" s="131"/>
      <c r="K112" s="132">
        <f>ROUND(P112*H112,2)</f>
        <v>0</v>
      </c>
      <c r="L112" s="130" t="s">
        <v>140</v>
      </c>
      <c r="M112" s="31"/>
      <c r="N112" s="133" t="s">
        <v>3</v>
      </c>
      <c r="O112" s="134" t="s">
        <v>40</v>
      </c>
      <c r="P112" s="135">
        <f>I112+J112</f>
        <v>0</v>
      </c>
      <c r="Q112" s="135">
        <f>ROUND(I112*H112,2)</f>
        <v>0</v>
      </c>
      <c r="R112" s="135">
        <f>ROUND(J112*H112,2)</f>
        <v>0</v>
      </c>
      <c r="T112" s="136">
        <f>S112*H112</f>
        <v>0</v>
      </c>
      <c r="U112" s="136">
        <v>0</v>
      </c>
      <c r="V112" s="136">
        <f>U112*H112</f>
        <v>0</v>
      </c>
      <c r="W112" s="136">
        <v>0</v>
      </c>
      <c r="X112" s="137">
        <f>W112*H112</f>
        <v>0</v>
      </c>
      <c r="AR112" s="138" t="s">
        <v>141</v>
      </c>
      <c r="AT112" s="138" t="s">
        <v>136</v>
      </c>
      <c r="AU112" s="138" t="s">
        <v>80</v>
      </c>
      <c r="AY112" s="16" t="s">
        <v>133</v>
      </c>
      <c r="BE112" s="139">
        <f>IF(O112="základní",K112,0)</f>
        <v>0</v>
      </c>
      <c r="BF112" s="139">
        <f>IF(O112="snížená",K112,0)</f>
        <v>0</v>
      </c>
      <c r="BG112" s="139">
        <f>IF(O112="zákl. přenesená",K112,0)</f>
        <v>0</v>
      </c>
      <c r="BH112" s="139">
        <f>IF(O112="sníž. přenesená",K112,0)</f>
        <v>0</v>
      </c>
      <c r="BI112" s="139">
        <f>IF(O112="nulová",K112,0)</f>
        <v>0</v>
      </c>
      <c r="BJ112" s="16" t="s">
        <v>78</v>
      </c>
      <c r="BK112" s="139">
        <f>ROUND(P112*H112,2)</f>
        <v>0</v>
      </c>
      <c r="BL112" s="16" t="s">
        <v>141</v>
      </c>
      <c r="BM112" s="138" t="s">
        <v>10</v>
      </c>
    </row>
    <row r="113" spans="2:47" s="1" customFormat="1" ht="12">
      <c r="B113" s="31"/>
      <c r="D113" s="185" t="s">
        <v>142</v>
      </c>
      <c r="F113" s="171" t="s">
        <v>172</v>
      </c>
      <c r="I113" s="140"/>
      <c r="J113" s="140"/>
      <c r="M113" s="31"/>
      <c r="N113" s="141"/>
      <c r="X113" s="52"/>
      <c r="AT113" s="16" t="s">
        <v>142</v>
      </c>
      <c r="AU113" s="16" t="s">
        <v>80</v>
      </c>
    </row>
    <row r="114" spans="2:47" s="1" customFormat="1" ht="12">
      <c r="B114" s="31"/>
      <c r="D114" s="186" t="s">
        <v>144</v>
      </c>
      <c r="F114" s="172" t="s">
        <v>173</v>
      </c>
      <c r="I114" s="140"/>
      <c r="J114" s="140"/>
      <c r="M114" s="31"/>
      <c r="N114" s="141"/>
      <c r="X114" s="52"/>
      <c r="AT114" s="16" t="s">
        <v>144</v>
      </c>
      <c r="AU114" s="16" t="s">
        <v>80</v>
      </c>
    </row>
    <row r="115" spans="2:65" s="1" customFormat="1" ht="24.2" customHeight="1">
      <c r="B115" s="129"/>
      <c r="C115" s="183" t="s">
        <v>174</v>
      </c>
      <c r="D115" s="183" t="s">
        <v>136</v>
      </c>
      <c r="E115" s="184" t="s">
        <v>175</v>
      </c>
      <c r="F115" s="169" t="s">
        <v>176</v>
      </c>
      <c r="G115" s="189" t="s">
        <v>139</v>
      </c>
      <c r="H115" s="190">
        <v>1</v>
      </c>
      <c r="I115" s="131"/>
      <c r="J115" s="131"/>
      <c r="K115" s="132">
        <f>ROUND(P115*H115,2)</f>
        <v>0</v>
      </c>
      <c r="L115" s="130" t="s">
        <v>140</v>
      </c>
      <c r="M115" s="31"/>
      <c r="N115" s="133" t="s">
        <v>3</v>
      </c>
      <c r="O115" s="134" t="s">
        <v>40</v>
      </c>
      <c r="P115" s="135">
        <f>I115+J115</f>
        <v>0</v>
      </c>
      <c r="Q115" s="135">
        <f>ROUND(I115*H115,2)</f>
        <v>0</v>
      </c>
      <c r="R115" s="135">
        <f>ROUND(J115*H115,2)</f>
        <v>0</v>
      </c>
      <c r="T115" s="136">
        <f>S115*H115</f>
        <v>0</v>
      </c>
      <c r="U115" s="136">
        <v>0</v>
      </c>
      <c r="V115" s="136">
        <f>U115*H115</f>
        <v>0</v>
      </c>
      <c r="W115" s="136">
        <v>0</v>
      </c>
      <c r="X115" s="137">
        <f>W115*H115</f>
        <v>0</v>
      </c>
      <c r="AR115" s="138" t="s">
        <v>141</v>
      </c>
      <c r="AT115" s="138" t="s">
        <v>136</v>
      </c>
      <c r="AU115" s="138" t="s">
        <v>80</v>
      </c>
      <c r="AY115" s="16" t="s">
        <v>133</v>
      </c>
      <c r="BE115" s="139">
        <f>IF(O115="základní",K115,0)</f>
        <v>0</v>
      </c>
      <c r="BF115" s="139">
        <f>IF(O115="snížená",K115,0)</f>
        <v>0</v>
      </c>
      <c r="BG115" s="139">
        <f>IF(O115="zákl. přenesená",K115,0)</f>
        <v>0</v>
      </c>
      <c r="BH115" s="139">
        <f>IF(O115="sníž. přenesená",K115,0)</f>
        <v>0</v>
      </c>
      <c r="BI115" s="139">
        <f>IF(O115="nulová",K115,0)</f>
        <v>0</v>
      </c>
      <c r="BJ115" s="16" t="s">
        <v>78</v>
      </c>
      <c r="BK115" s="139">
        <f>ROUND(P115*H115,2)</f>
        <v>0</v>
      </c>
      <c r="BL115" s="16" t="s">
        <v>141</v>
      </c>
      <c r="BM115" s="138" t="s">
        <v>177</v>
      </c>
    </row>
    <row r="116" spans="2:47" s="1" customFormat="1" ht="12">
      <c r="B116" s="31"/>
      <c r="D116" s="185" t="s">
        <v>142</v>
      </c>
      <c r="F116" s="171" t="s">
        <v>172</v>
      </c>
      <c r="I116" s="140"/>
      <c r="J116" s="140"/>
      <c r="M116" s="31"/>
      <c r="N116" s="141"/>
      <c r="X116" s="52"/>
      <c r="AT116" s="16" t="s">
        <v>142</v>
      </c>
      <c r="AU116" s="16" t="s">
        <v>80</v>
      </c>
    </row>
    <row r="117" spans="2:47" s="1" customFormat="1" ht="12">
      <c r="B117" s="31"/>
      <c r="D117" s="186" t="s">
        <v>144</v>
      </c>
      <c r="F117" s="172" t="s">
        <v>178</v>
      </c>
      <c r="I117" s="140"/>
      <c r="J117" s="140"/>
      <c r="M117" s="31"/>
      <c r="N117" s="141"/>
      <c r="X117" s="52"/>
      <c r="AT117" s="16" t="s">
        <v>144</v>
      </c>
      <c r="AU117" s="16" t="s">
        <v>80</v>
      </c>
    </row>
    <row r="118" spans="2:51" s="12" customFormat="1" ht="12">
      <c r="B118" s="142"/>
      <c r="D118" s="185" t="s">
        <v>151</v>
      </c>
      <c r="E118" s="143" t="s">
        <v>3</v>
      </c>
      <c r="F118" s="173" t="s">
        <v>179</v>
      </c>
      <c r="H118" s="191">
        <v>1</v>
      </c>
      <c r="I118" s="144"/>
      <c r="J118" s="144"/>
      <c r="M118" s="142"/>
      <c r="N118" s="145"/>
      <c r="X118" s="146"/>
      <c r="AT118" s="143" t="s">
        <v>151</v>
      </c>
      <c r="AU118" s="143" t="s">
        <v>80</v>
      </c>
      <c r="AV118" s="12" t="s">
        <v>80</v>
      </c>
      <c r="AW118" s="12" t="s">
        <v>5</v>
      </c>
      <c r="AX118" s="12" t="s">
        <v>71</v>
      </c>
      <c r="AY118" s="143" t="s">
        <v>133</v>
      </c>
    </row>
    <row r="119" spans="2:51" s="13" customFormat="1" ht="12">
      <c r="B119" s="147"/>
      <c r="D119" s="185" t="s">
        <v>151</v>
      </c>
      <c r="E119" s="148" t="s">
        <v>3</v>
      </c>
      <c r="F119" s="174" t="s">
        <v>153</v>
      </c>
      <c r="H119" s="192">
        <v>1</v>
      </c>
      <c r="I119" s="149"/>
      <c r="J119" s="149"/>
      <c r="M119" s="147"/>
      <c r="N119" s="150"/>
      <c r="X119" s="151"/>
      <c r="AT119" s="148" t="s">
        <v>151</v>
      </c>
      <c r="AU119" s="148" t="s">
        <v>80</v>
      </c>
      <c r="AV119" s="13" t="s">
        <v>141</v>
      </c>
      <c r="AW119" s="13" t="s">
        <v>5</v>
      </c>
      <c r="AX119" s="13" t="s">
        <v>78</v>
      </c>
      <c r="AY119" s="148" t="s">
        <v>133</v>
      </c>
    </row>
    <row r="120" spans="2:63" s="11" customFormat="1" ht="22.9" customHeight="1">
      <c r="B120" s="116"/>
      <c r="D120" s="117" t="s">
        <v>70</v>
      </c>
      <c r="E120" s="127" t="s">
        <v>180</v>
      </c>
      <c r="F120" s="127" t="s">
        <v>181</v>
      </c>
      <c r="I120" s="119"/>
      <c r="J120" s="119"/>
      <c r="K120" s="128">
        <f>BK120</f>
        <v>0</v>
      </c>
      <c r="M120" s="116"/>
      <c r="N120" s="121"/>
      <c r="Q120" s="122">
        <f>SUM(Q121:Q125)</f>
        <v>0</v>
      </c>
      <c r="R120" s="122">
        <f>SUM(R121:R125)</f>
        <v>0</v>
      </c>
      <c r="T120" s="123">
        <f>SUM(T121:T125)</f>
        <v>0</v>
      </c>
      <c r="V120" s="123">
        <f>SUM(V121:V125)</f>
        <v>0</v>
      </c>
      <c r="X120" s="124">
        <f>SUM(X121:X125)</f>
        <v>0</v>
      </c>
      <c r="AR120" s="117" t="s">
        <v>132</v>
      </c>
      <c r="AT120" s="125" t="s">
        <v>70</v>
      </c>
      <c r="AU120" s="125" t="s">
        <v>78</v>
      </c>
      <c r="AY120" s="117" t="s">
        <v>133</v>
      </c>
      <c r="BK120" s="126">
        <f>SUM(BK121:BK125)</f>
        <v>0</v>
      </c>
    </row>
    <row r="121" spans="2:65" s="1" customFormat="1" ht="24.2" customHeight="1">
      <c r="B121" s="129"/>
      <c r="C121" s="183" t="s">
        <v>163</v>
      </c>
      <c r="D121" s="183" t="s">
        <v>136</v>
      </c>
      <c r="E121" s="184" t="s">
        <v>182</v>
      </c>
      <c r="F121" s="169" t="s">
        <v>183</v>
      </c>
      <c r="G121" s="189" t="s">
        <v>139</v>
      </c>
      <c r="H121" s="190">
        <v>1</v>
      </c>
      <c r="I121" s="131"/>
      <c r="J121" s="131"/>
      <c r="K121" s="132">
        <f>ROUND(P121*H121,2)</f>
        <v>0</v>
      </c>
      <c r="L121" s="130" t="s">
        <v>140</v>
      </c>
      <c r="M121" s="31"/>
      <c r="N121" s="133" t="s">
        <v>3</v>
      </c>
      <c r="O121" s="134" t="s">
        <v>40</v>
      </c>
      <c r="P121" s="135">
        <f>I121+J121</f>
        <v>0</v>
      </c>
      <c r="Q121" s="135">
        <f>ROUND(I121*H121,2)</f>
        <v>0</v>
      </c>
      <c r="R121" s="135">
        <f>ROUND(J121*H121,2)</f>
        <v>0</v>
      </c>
      <c r="T121" s="136">
        <f>S121*H121</f>
        <v>0</v>
      </c>
      <c r="U121" s="136">
        <v>0</v>
      </c>
      <c r="V121" s="136">
        <f>U121*H121</f>
        <v>0</v>
      </c>
      <c r="W121" s="136">
        <v>0</v>
      </c>
      <c r="X121" s="137">
        <f>W121*H121</f>
        <v>0</v>
      </c>
      <c r="AR121" s="138" t="s">
        <v>141</v>
      </c>
      <c r="AT121" s="138" t="s">
        <v>136</v>
      </c>
      <c r="AU121" s="138" t="s">
        <v>80</v>
      </c>
      <c r="AY121" s="16" t="s">
        <v>133</v>
      </c>
      <c r="BE121" s="139">
        <f>IF(O121="základní",K121,0)</f>
        <v>0</v>
      </c>
      <c r="BF121" s="139">
        <f>IF(O121="snížená",K121,0)</f>
        <v>0</v>
      </c>
      <c r="BG121" s="139">
        <f>IF(O121="zákl. přenesená",K121,0)</f>
        <v>0</v>
      </c>
      <c r="BH121" s="139">
        <f>IF(O121="sníž. přenesená",K121,0)</f>
        <v>0</v>
      </c>
      <c r="BI121" s="139">
        <f>IF(O121="nulová",K121,0)</f>
        <v>0</v>
      </c>
      <c r="BJ121" s="16" t="s">
        <v>78</v>
      </c>
      <c r="BK121" s="139">
        <f>ROUND(P121*H121,2)</f>
        <v>0</v>
      </c>
      <c r="BL121" s="16" t="s">
        <v>141</v>
      </c>
      <c r="BM121" s="138" t="s">
        <v>184</v>
      </c>
    </row>
    <row r="122" spans="2:47" s="1" customFormat="1" ht="12">
      <c r="B122" s="31"/>
      <c r="D122" s="185" t="s">
        <v>142</v>
      </c>
      <c r="F122" s="171" t="s">
        <v>185</v>
      </c>
      <c r="I122" s="140"/>
      <c r="J122" s="140"/>
      <c r="M122" s="31"/>
      <c r="N122" s="141"/>
      <c r="X122" s="52"/>
      <c r="AT122" s="16" t="s">
        <v>142</v>
      </c>
      <c r="AU122" s="16" t="s">
        <v>80</v>
      </c>
    </row>
    <row r="123" spans="2:47" s="1" customFormat="1" ht="12">
      <c r="B123" s="31"/>
      <c r="D123" s="186" t="s">
        <v>144</v>
      </c>
      <c r="F123" s="172" t="s">
        <v>186</v>
      </c>
      <c r="I123" s="140"/>
      <c r="J123" s="140"/>
      <c r="M123" s="31"/>
      <c r="N123" s="141"/>
      <c r="X123" s="52"/>
      <c r="AT123" s="16" t="s">
        <v>144</v>
      </c>
      <c r="AU123" s="16" t="s">
        <v>80</v>
      </c>
    </row>
    <row r="124" spans="2:51" s="12" customFormat="1" ht="12">
      <c r="B124" s="142"/>
      <c r="D124" s="185" t="s">
        <v>151</v>
      </c>
      <c r="E124" s="143" t="s">
        <v>3</v>
      </c>
      <c r="F124" s="173" t="s">
        <v>187</v>
      </c>
      <c r="H124" s="191">
        <v>1</v>
      </c>
      <c r="I124" s="144"/>
      <c r="J124" s="144"/>
      <c r="M124" s="142"/>
      <c r="N124" s="145"/>
      <c r="X124" s="146"/>
      <c r="AT124" s="143" t="s">
        <v>151</v>
      </c>
      <c r="AU124" s="143" t="s">
        <v>80</v>
      </c>
      <c r="AV124" s="12" t="s">
        <v>80</v>
      </c>
      <c r="AW124" s="12" t="s">
        <v>5</v>
      </c>
      <c r="AX124" s="12" t="s">
        <v>71</v>
      </c>
      <c r="AY124" s="143" t="s">
        <v>133</v>
      </c>
    </row>
    <row r="125" spans="2:51" s="13" customFormat="1" ht="12">
      <c r="B125" s="147"/>
      <c r="D125" s="185" t="s">
        <v>151</v>
      </c>
      <c r="E125" s="148" t="s">
        <v>3</v>
      </c>
      <c r="F125" s="174" t="s">
        <v>153</v>
      </c>
      <c r="H125" s="192">
        <v>1</v>
      </c>
      <c r="I125" s="149"/>
      <c r="J125" s="149"/>
      <c r="M125" s="147"/>
      <c r="N125" s="150"/>
      <c r="X125" s="151"/>
      <c r="AT125" s="148" t="s">
        <v>151</v>
      </c>
      <c r="AU125" s="148" t="s">
        <v>80</v>
      </c>
      <c r="AV125" s="13" t="s">
        <v>141</v>
      </c>
      <c r="AW125" s="13" t="s">
        <v>5</v>
      </c>
      <c r="AX125" s="13" t="s">
        <v>78</v>
      </c>
      <c r="AY125" s="148" t="s">
        <v>133</v>
      </c>
    </row>
    <row r="126" spans="2:63" s="11" customFormat="1" ht="22.9" customHeight="1">
      <c r="B126" s="116"/>
      <c r="D126" s="117" t="s">
        <v>70</v>
      </c>
      <c r="E126" s="127" t="s">
        <v>188</v>
      </c>
      <c r="F126" s="127" t="s">
        <v>189</v>
      </c>
      <c r="I126" s="119"/>
      <c r="J126" s="119"/>
      <c r="K126" s="128">
        <f>BK126</f>
        <v>0</v>
      </c>
      <c r="M126" s="116"/>
      <c r="N126" s="121"/>
      <c r="Q126" s="122">
        <f>SUM(Q127:Q148)</f>
        <v>0</v>
      </c>
      <c r="R126" s="122">
        <f>SUM(R127:R148)</f>
        <v>0</v>
      </c>
      <c r="T126" s="123">
        <f>SUM(T127:T148)</f>
        <v>0</v>
      </c>
      <c r="V126" s="123">
        <f>SUM(V127:V148)</f>
        <v>0</v>
      </c>
      <c r="X126" s="124">
        <f>SUM(X127:X148)</f>
        <v>0</v>
      </c>
      <c r="AR126" s="117" t="s">
        <v>132</v>
      </c>
      <c r="AT126" s="125" t="s">
        <v>70</v>
      </c>
      <c r="AU126" s="125" t="s">
        <v>78</v>
      </c>
      <c r="AY126" s="117" t="s">
        <v>133</v>
      </c>
      <c r="BK126" s="126">
        <f>SUM(BK127:BK148)</f>
        <v>0</v>
      </c>
    </row>
    <row r="127" spans="2:65" s="1" customFormat="1" ht="24.2" customHeight="1">
      <c r="B127" s="129"/>
      <c r="C127" s="183" t="s">
        <v>190</v>
      </c>
      <c r="D127" s="183" t="s">
        <v>136</v>
      </c>
      <c r="E127" s="184" t="s">
        <v>191</v>
      </c>
      <c r="F127" s="169" t="s">
        <v>192</v>
      </c>
      <c r="G127" s="189" t="s">
        <v>139</v>
      </c>
      <c r="H127" s="190">
        <v>1</v>
      </c>
      <c r="I127" s="131"/>
      <c r="J127" s="131"/>
      <c r="K127" s="132">
        <f>ROUND(P127*H127,2)</f>
        <v>0</v>
      </c>
      <c r="L127" s="130" t="s">
        <v>140</v>
      </c>
      <c r="M127" s="31"/>
      <c r="N127" s="133" t="s">
        <v>3</v>
      </c>
      <c r="O127" s="134" t="s">
        <v>40</v>
      </c>
      <c r="P127" s="135">
        <f>I127+J127</f>
        <v>0</v>
      </c>
      <c r="Q127" s="135">
        <f>ROUND(I127*H127,2)</f>
        <v>0</v>
      </c>
      <c r="R127" s="135">
        <f>ROUND(J127*H127,2)</f>
        <v>0</v>
      </c>
      <c r="T127" s="136">
        <f>S127*H127</f>
        <v>0</v>
      </c>
      <c r="U127" s="136">
        <v>0</v>
      </c>
      <c r="V127" s="136">
        <f>U127*H127</f>
        <v>0</v>
      </c>
      <c r="W127" s="136">
        <v>0</v>
      </c>
      <c r="X127" s="137">
        <f>W127*H127</f>
        <v>0</v>
      </c>
      <c r="AR127" s="138" t="s">
        <v>141</v>
      </c>
      <c r="AT127" s="138" t="s">
        <v>136</v>
      </c>
      <c r="AU127" s="138" t="s">
        <v>80</v>
      </c>
      <c r="AY127" s="16" t="s">
        <v>133</v>
      </c>
      <c r="BE127" s="139">
        <f>IF(O127="základní",K127,0)</f>
        <v>0</v>
      </c>
      <c r="BF127" s="139">
        <f>IF(O127="snížená",K127,0)</f>
        <v>0</v>
      </c>
      <c r="BG127" s="139">
        <f>IF(O127="zákl. přenesená",K127,0)</f>
        <v>0</v>
      </c>
      <c r="BH127" s="139">
        <f>IF(O127="sníž. přenesená",K127,0)</f>
        <v>0</v>
      </c>
      <c r="BI127" s="139">
        <f>IF(O127="nulová",K127,0)</f>
        <v>0</v>
      </c>
      <c r="BJ127" s="16" t="s">
        <v>78</v>
      </c>
      <c r="BK127" s="139">
        <f>ROUND(P127*H127,2)</f>
        <v>0</v>
      </c>
      <c r="BL127" s="16" t="s">
        <v>141</v>
      </c>
      <c r="BM127" s="138" t="s">
        <v>193</v>
      </c>
    </row>
    <row r="128" spans="2:47" s="1" customFormat="1" ht="12">
      <c r="B128" s="31"/>
      <c r="D128" s="185" t="s">
        <v>142</v>
      </c>
      <c r="F128" s="171" t="s">
        <v>194</v>
      </c>
      <c r="I128" s="140"/>
      <c r="J128" s="140"/>
      <c r="M128" s="31"/>
      <c r="N128" s="141"/>
      <c r="X128" s="52"/>
      <c r="AT128" s="16" t="s">
        <v>142</v>
      </c>
      <c r="AU128" s="16" t="s">
        <v>80</v>
      </c>
    </row>
    <row r="129" spans="2:47" s="1" customFormat="1" ht="12">
      <c r="B129" s="31"/>
      <c r="D129" s="186" t="s">
        <v>144</v>
      </c>
      <c r="F129" s="172" t="s">
        <v>195</v>
      </c>
      <c r="I129" s="140"/>
      <c r="J129" s="140"/>
      <c r="M129" s="31"/>
      <c r="N129" s="141"/>
      <c r="X129" s="52"/>
      <c r="AT129" s="16" t="s">
        <v>144</v>
      </c>
      <c r="AU129" s="16" t="s">
        <v>80</v>
      </c>
    </row>
    <row r="130" spans="2:51" s="14" customFormat="1" ht="12">
      <c r="B130" s="152"/>
      <c r="D130" s="185" t="s">
        <v>151</v>
      </c>
      <c r="E130" s="153" t="s">
        <v>3</v>
      </c>
      <c r="F130" s="175" t="s">
        <v>196</v>
      </c>
      <c r="H130" s="153" t="s">
        <v>3</v>
      </c>
      <c r="I130" s="154"/>
      <c r="J130" s="154"/>
      <c r="M130" s="152"/>
      <c r="N130" s="155"/>
      <c r="X130" s="156"/>
      <c r="AT130" s="153" t="s">
        <v>151</v>
      </c>
      <c r="AU130" s="153" t="s">
        <v>80</v>
      </c>
      <c r="AV130" s="14" t="s">
        <v>78</v>
      </c>
      <c r="AW130" s="14" t="s">
        <v>5</v>
      </c>
      <c r="AX130" s="14" t="s">
        <v>71</v>
      </c>
      <c r="AY130" s="153" t="s">
        <v>133</v>
      </c>
    </row>
    <row r="131" spans="2:51" s="12" customFormat="1" ht="22.5">
      <c r="B131" s="142"/>
      <c r="D131" s="185" t="s">
        <v>151</v>
      </c>
      <c r="E131" s="143" t="s">
        <v>3</v>
      </c>
      <c r="F131" s="173" t="s">
        <v>197</v>
      </c>
      <c r="H131" s="191">
        <v>1</v>
      </c>
      <c r="I131" s="144"/>
      <c r="J131" s="144"/>
      <c r="M131" s="142"/>
      <c r="N131" s="145"/>
      <c r="X131" s="146"/>
      <c r="AT131" s="143" t="s">
        <v>151</v>
      </c>
      <c r="AU131" s="143" t="s">
        <v>80</v>
      </c>
      <c r="AV131" s="12" t="s">
        <v>80</v>
      </c>
      <c r="AW131" s="12" t="s">
        <v>5</v>
      </c>
      <c r="AX131" s="12" t="s">
        <v>71</v>
      </c>
      <c r="AY131" s="143" t="s">
        <v>133</v>
      </c>
    </row>
    <row r="132" spans="2:51" s="13" customFormat="1" ht="12">
      <c r="B132" s="147"/>
      <c r="D132" s="185" t="s">
        <v>151</v>
      </c>
      <c r="E132" s="148" t="s">
        <v>3</v>
      </c>
      <c r="F132" s="174" t="s">
        <v>153</v>
      </c>
      <c r="H132" s="192">
        <v>1</v>
      </c>
      <c r="I132" s="149"/>
      <c r="J132" s="149"/>
      <c r="M132" s="147"/>
      <c r="N132" s="150"/>
      <c r="X132" s="151"/>
      <c r="AT132" s="148" t="s">
        <v>151</v>
      </c>
      <c r="AU132" s="148" t="s">
        <v>80</v>
      </c>
      <c r="AV132" s="13" t="s">
        <v>141</v>
      </c>
      <c r="AW132" s="13" t="s">
        <v>5</v>
      </c>
      <c r="AX132" s="13" t="s">
        <v>78</v>
      </c>
      <c r="AY132" s="148" t="s">
        <v>133</v>
      </c>
    </row>
    <row r="133" spans="2:65" s="1" customFormat="1" ht="24.2" customHeight="1">
      <c r="B133" s="129"/>
      <c r="C133" s="183" t="s">
        <v>167</v>
      </c>
      <c r="D133" s="183" t="s">
        <v>136</v>
      </c>
      <c r="E133" s="184" t="s">
        <v>198</v>
      </c>
      <c r="F133" s="169" t="s">
        <v>199</v>
      </c>
      <c r="G133" s="189" t="s">
        <v>139</v>
      </c>
      <c r="H133" s="190">
        <v>1</v>
      </c>
      <c r="I133" s="131"/>
      <c r="J133" s="131"/>
      <c r="K133" s="132">
        <f>ROUND(P133*H133,2)</f>
        <v>0</v>
      </c>
      <c r="L133" s="130" t="s">
        <v>140</v>
      </c>
      <c r="M133" s="31"/>
      <c r="N133" s="133" t="s">
        <v>3</v>
      </c>
      <c r="O133" s="134" t="s">
        <v>40</v>
      </c>
      <c r="P133" s="135">
        <f>I133+J133</f>
        <v>0</v>
      </c>
      <c r="Q133" s="135">
        <f>ROUND(I133*H133,2)</f>
        <v>0</v>
      </c>
      <c r="R133" s="135">
        <f>ROUND(J133*H133,2)</f>
        <v>0</v>
      </c>
      <c r="T133" s="136">
        <f>S133*H133</f>
        <v>0</v>
      </c>
      <c r="U133" s="136">
        <v>0</v>
      </c>
      <c r="V133" s="136">
        <f>U133*H133</f>
        <v>0</v>
      </c>
      <c r="W133" s="136">
        <v>0</v>
      </c>
      <c r="X133" s="137">
        <f>W133*H133</f>
        <v>0</v>
      </c>
      <c r="AR133" s="138" t="s">
        <v>141</v>
      </c>
      <c r="AT133" s="138" t="s">
        <v>136</v>
      </c>
      <c r="AU133" s="138" t="s">
        <v>80</v>
      </c>
      <c r="AY133" s="16" t="s">
        <v>133</v>
      </c>
      <c r="BE133" s="139">
        <f>IF(O133="základní",K133,0)</f>
        <v>0</v>
      </c>
      <c r="BF133" s="139">
        <f>IF(O133="snížená",K133,0)</f>
        <v>0</v>
      </c>
      <c r="BG133" s="139">
        <f>IF(O133="zákl. přenesená",K133,0)</f>
        <v>0</v>
      </c>
      <c r="BH133" s="139">
        <f>IF(O133="sníž. přenesená",K133,0)</f>
        <v>0</v>
      </c>
      <c r="BI133" s="139">
        <f>IF(O133="nulová",K133,0)</f>
        <v>0</v>
      </c>
      <c r="BJ133" s="16" t="s">
        <v>78</v>
      </c>
      <c r="BK133" s="139">
        <f>ROUND(P133*H133,2)</f>
        <v>0</v>
      </c>
      <c r="BL133" s="16" t="s">
        <v>141</v>
      </c>
      <c r="BM133" s="138" t="s">
        <v>200</v>
      </c>
    </row>
    <row r="134" spans="2:47" s="1" customFormat="1" ht="12">
      <c r="B134" s="31"/>
      <c r="D134" s="185" t="s">
        <v>142</v>
      </c>
      <c r="F134" s="171" t="s">
        <v>201</v>
      </c>
      <c r="I134" s="140"/>
      <c r="J134" s="140"/>
      <c r="M134" s="31"/>
      <c r="N134" s="141"/>
      <c r="X134" s="52"/>
      <c r="AT134" s="16" t="s">
        <v>142</v>
      </c>
      <c r="AU134" s="16" t="s">
        <v>80</v>
      </c>
    </row>
    <row r="135" spans="2:47" s="1" customFormat="1" ht="12">
      <c r="B135" s="31"/>
      <c r="D135" s="186" t="s">
        <v>144</v>
      </c>
      <c r="F135" s="172" t="s">
        <v>202</v>
      </c>
      <c r="I135" s="140"/>
      <c r="J135" s="140"/>
      <c r="M135" s="31"/>
      <c r="N135" s="141"/>
      <c r="X135" s="52"/>
      <c r="AT135" s="16" t="s">
        <v>144</v>
      </c>
      <c r="AU135" s="16" t="s">
        <v>80</v>
      </c>
    </row>
    <row r="136" spans="2:51" s="12" customFormat="1" ht="12">
      <c r="B136" s="142"/>
      <c r="D136" s="185" t="s">
        <v>151</v>
      </c>
      <c r="E136" s="143" t="s">
        <v>3</v>
      </c>
      <c r="F136" s="173" t="s">
        <v>203</v>
      </c>
      <c r="H136" s="191">
        <v>1</v>
      </c>
      <c r="I136" s="144"/>
      <c r="J136" s="144"/>
      <c r="M136" s="142"/>
      <c r="N136" s="145"/>
      <c r="X136" s="146"/>
      <c r="AT136" s="143" t="s">
        <v>151</v>
      </c>
      <c r="AU136" s="143" t="s">
        <v>80</v>
      </c>
      <c r="AV136" s="12" t="s">
        <v>80</v>
      </c>
      <c r="AW136" s="12" t="s">
        <v>5</v>
      </c>
      <c r="AX136" s="12" t="s">
        <v>71</v>
      </c>
      <c r="AY136" s="143" t="s">
        <v>133</v>
      </c>
    </row>
    <row r="137" spans="2:51" s="13" customFormat="1" ht="12">
      <c r="B137" s="147"/>
      <c r="D137" s="185" t="s">
        <v>151</v>
      </c>
      <c r="E137" s="148" t="s">
        <v>3</v>
      </c>
      <c r="F137" s="174" t="s">
        <v>153</v>
      </c>
      <c r="H137" s="192">
        <v>1</v>
      </c>
      <c r="I137" s="149"/>
      <c r="J137" s="149"/>
      <c r="M137" s="147"/>
      <c r="N137" s="150"/>
      <c r="X137" s="151"/>
      <c r="AT137" s="148" t="s">
        <v>151</v>
      </c>
      <c r="AU137" s="148" t="s">
        <v>80</v>
      </c>
      <c r="AV137" s="13" t="s">
        <v>141</v>
      </c>
      <c r="AW137" s="13" t="s">
        <v>5</v>
      </c>
      <c r="AX137" s="13" t="s">
        <v>78</v>
      </c>
      <c r="AY137" s="148" t="s">
        <v>133</v>
      </c>
    </row>
    <row r="138" spans="2:65" s="1" customFormat="1" ht="24.2" customHeight="1">
      <c r="B138" s="129"/>
      <c r="C138" s="183" t="s">
        <v>204</v>
      </c>
      <c r="D138" s="183" t="s">
        <v>136</v>
      </c>
      <c r="E138" s="184" t="s">
        <v>205</v>
      </c>
      <c r="F138" s="169" t="s">
        <v>206</v>
      </c>
      <c r="G138" s="189" t="s">
        <v>207</v>
      </c>
      <c r="H138" s="190">
        <v>1</v>
      </c>
      <c r="I138" s="131"/>
      <c r="J138" s="131"/>
      <c r="K138" s="132">
        <f>ROUND(P138*H138,2)</f>
        <v>0</v>
      </c>
      <c r="L138" s="130" t="s">
        <v>140</v>
      </c>
      <c r="M138" s="31"/>
      <c r="N138" s="133" t="s">
        <v>3</v>
      </c>
      <c r="O138" s="134" t="s">
        <v>40</v>
      </c>
      <c r="P138" s="135">
        <f>I138+J138</f>
        <v>0</v>
      </c>
      <c r="Q138" s="135">
        <f>ROUND(I138*H138,2)</f>
        <v>0</v>
      </c>
      <c r="R138" s="135">
        <f>ROUND(J138*H138,2)</f>
        <v>0</v>
      </c>
      <c r="T138" s="136">
        <f>S138*H138</f>
        <v>0</v>
      </c>
      <c r="U138" s="136">
        <v>0</v>
      </c>
      <c r="V138" s="136">
        <f>U138*H138</f>
        <v>0</v>
      </c>
      <c r="W138" s="136">
        <v>0</v>
      </c>
      <c r="X138" s="137">
        <f>W138*H138</f>
        <v>0</v>
      </c>
      <c r="AR138" s="138" t="s">
        <v>141</v>
      </c>
      <c r="AT138" s="138" t="s">
        <v>136</v>
      </c>
      <c r="AU138" s="138" t="s">
        <v>80</v>
      </c>
      <c r="AY138" s="16" t="s">
        <v>133</v>
      </c>
      <c r="BE138" s="139">
        <f>IF(O138="základní",K138,0)</f>
        <v>0</v>
      </c>
      <c r="BF138" s="139">
        <f>IF(O138="snížená",K138,0)</f>
        <v>0</v>
      </c>
      <c r="BG138" s="139">
        <f>IF(O138="zákl. přenesená",K138,0)</f>
        <v>0</v>
      </c>
      <c r="BH138" s="139">
        <f>IF(O138="sníž. přenesená",K138,0)</f>
        <v>0</v>
      </c>
      <c r="BI138" s="139">
        <f>IF(O138="nulová",K138,0)</f>
        <v>0</v>
      </c>
      <c r="BJ138" s="16" t="s">
        <v>78</v>
      </c>
      <c r="BK138" s="139">
        <f>ROUND(P138*H138,2)</f>
        <v>0</v>
      </c>
      <c r="BL138" s="16" t="s">
        <v>141</v>
      </c>
      <c r="BM138" s="138" t="s">
        <v>208</v>
      </c>
    </row>
    <row r="139" spans="2:47" s="1" customFormat="1" ht="12">
      <c r="B139" s="31"/>
      <c r="D139" s="185" t="s">
        <v>142</v>
      </c>
      <c r="F139" s="171" t="s">
        <v>209</v>
      </c>
      <c r="I139" s="140"/>
      <c r="J139" s="140"/>
      <c r="M139" s="31"/>
      <c r="N139" s="141"/>
      <c r="X139" s="52"/>
      <c r="AT139" s="16" t="s">
        <v>142</v>
      </c>
      <c r="AU139" s="16" t="s">
        <v>80</v>
      </c>
    </row>
    <row r="140" spans="2:47" s="1" customFormat="1" ht="12">
      <c r="B140" s="31"/>
      <c r="D140" s="186" t="s">
        <v>144</v>
      </c>
      <c r="F140" s="172" t="s">
        <v>210</v>
      </c>
      <c r="I140" s="140"/>
      <c r="J140" s="140"/>
      <c r="M140" s="31"/>
      <c r="N140" s="141"/>
      <c r="X140" s="52"/>
      <c r="AT140" s="16" t="s">
        <v>144</v>
      </c>
      <c r="AU140" s="16" t="s">
        <v>80</v>
      </c>
    </row>
    <row r="141" spans="2:51" s="12" customFormat="1" ht="22.5">
      <c r="B141" s="142"/>
      <c r="D141" s="185" t="s">
        <v>151</v>
      </c>
      <c r="E141" s="143" t="s">
        <v>3</v>
      </c>
      <c r="F141" s="173" t="s">
        <v>211</v>
      </c>
      <c r="H141" s="191">
        <v>1</v>
      </c>
      <c r="I141" s="144"/>
      <c r="J141" s="144"/>
      <c r="M141" s="142"/>
      <c r="N141" s="145"/>
      <c r="X141" s="146"/>
      <c r="AT141" s="143" t="s">
        <v>151</v>
      </c>
      <c r="AU141" s="143" t="s">
        <v>80</v>
      </c>
      <c r="AV141" s="12" t="s">
        <v>80</v>
      </c>
      <c r="AW141" s="12" t="s">
        <v>5</v>
      </c>
      <c r="AX141" s="12" t="s">
        <v>71</v>
      </c>
      <c r="AY141" s="143" t="s">
        <v>133</v>
      </c>
    </row>
    <row r="142" spans="2:51" s="13" customFormat="1" ht="12">
      <c r="B142" s="147"/>
      <c r="D142" s="185" t="s">
        <v>151</v>
      </c>
      <c r="E142" s="148" t="s">
        <v>3</v>
      </c>
      <c r="F142" s="174" t="s">
        <v>153</v>
      </c>
      <c r="H142" s="192">
        <v>1</v>
      </c>
      <c r="I142" s="149"/>
      <c r="J142" s="149"/>
      <c r="M142" s="147"/>
      <c r="N142" s="150"/>
      <c r="X142" s="151"/>
      <c r="AT142" s="148" t="s">
        <v>151</v>
      </c>
      <c r="AU142" s="148" t="s">
        <v>80</v>
      </c>
      <c r="AV142" s="13" t="s">
        <v>141</v>
      </c>
      <c r="AW142" s="13" t="s">
        <v>5</v>
      </c>
      <c r="AX142" s="13" t="s">
        <v>78</v>
      </c>
      <c r="AY142" s="148" t="s">
        <v>133</v>
      </c>
    </row>
    <row r="143" spans="2:65" s="1" customFormat="1" ht="24.2" customHeight="1">
      <c r="B143" s="129"/>
      <c r="C143" s="183" t="s">
        <v>10</v>
      </c>
      <c r="D143" s="183" t="s">
        <v>136</v>
      </c>
      <c r="E143" s="184" t="s">
        <v>212</v>
      </c>
      <c r="F143" s="169" t="s">
        <v>213</v>
      </c>
      <c r="G143" s="189" t="s">
        <v>139</v>
      </c>
      <c r="H143" s="190">
        <v>1</v>
      </c>
      <c r="I143" s="131"/>
      <c r="J143" s="131"/>
      <c r="K143" s="132">
        <f>ROUND(P143*H143,2)</f>
        <v>0</v>
      </c>
      <c r="L143" s="130" t="s">
        <v>140</v>
      </c>
      <c r="M143" s="31"/>
      <c r="N143" s="133" t="s">
        <v>3</v>
      </c>
      <c r="O143" s="134" t="s">
        <v>40</v>
      </c>
      <c r="P143" s="135">
        <f>I143+J143</f>
        <v>0</v>
      </c>
      <c r="Q143" s="135">
        <f>ROUND(I143*H143,2)</f>
        <v>0</v>
      </c>
      <c r="R143" s="135">
        <f>ROUND(J143*H143,2)</f>
        <v>0</v>
      </c>
      <c r="T143" s="136">
        <f>S143*H143</f>
        <v>0</v>
      </c>
      <c r="U143" s="136">
        <v>0</v>
      </c>
      <c r="V143" s="136">
        <f>U143*H143</f>
        <v>0</v>
      </c>
      <c r="W143" s="136">
        <v>0</v>
      </c>
      <c r="X143" s="137">
        <f>W143*H143</f>
        <v>0</v>
      </c>
      <c r="AR143" s="138" t="s">
        <v>141</v>
      </c>
      <c r="AT143" s="138" t="s">
        <v>136</v>
      </c>
      <c r="AU143" s="138" t="s">
        <v>80</v>
      </c>
      <c r="AY143" s="16" t="s">
        <v>133</v>
      </c>
      <c r="BE143" s="139">
        <f>IF(O143="základní",K143,0)</f>
        <v>0</v>
      </c>
      <c r="BF143" s="139">
        <f>IF(O143="snížená",K143,0)</f>
        <v>0</v>
      </c>
      <c r="BG143" s="139">
        <f>IF(O143="zákl. přenesená",K143,0)</f>
        <v>0</v>
      </c>
      <c r="BH143" s="139">
        <f>IF(O143="sníž. přenesená",K143,0)</f>
        <v>0</v>
      </c>
      <c r="BI143" s="139">
        <f>IF(O143="nulová",K143,0)</f>
        <v>0</v>
      </c>
      <c r="BJ143" s="16" t="s">
        <v>78</v>
      </c>
      <c r="BK143" s="139">
        <f>ROUND(P143*H143,2)</f>
        <v>0</v>
      </c>
      <c r="BL143" s="16" t="s">
        <v>141</v>
      </c>
      <c r="BM143" s="138" t="s">
        <v>214</v>
      </c>
    </row>
    <row r="144" spans="2:47" s="1" customFormat="1" ht="12">
      <c r="B144" s="31"/>
      <c r="D144" s="185" t="s">
        <v>142</v>
      </c>
      <c r="F144" s="171" t="s">
        <v>215</v>
      </c>
      <c r="I144" s="140"/>
      <c r="J144" s="140"/>
      <c r="M144" s="31"/>
      <c r="N144" s="141"/>
      <c r="X144" s="52"/>
      <c r="AT144" s="16" t="s">
        <v>142</v>
      </c>
      <c r="AU144" s="16" t="s">
        <v>80</v>
      </c>
    </row>
    <row r="145" spans="2:47" s="1" customFormat="1" ht="12">
      <c r="B145" s="31"/>
      <c r="D145" s="186" t="s">
        <v>144</v>
      </c>
      <c r="F145" s="172" t="s">
        <v>216</v>
      </c>
      <c r="I145" s="140"/>
      <c r="J145" s="140"/>
      <c r="M145" s="31"/>
      <c r="N145" s="141"/>
      <c r="X145" s="52"/>
      <c r="AT145" s="16" t="s">
        <v>144</v>
      </c>
      <c r="AU145" s="16" t="s">
        <v>80</v>
      </c>
    </row>
    <row r="146" spans="2:65" s="1" customFormat="1" ht="24.2" customHeight="1">
      <c r="B146" s="129"/>
      <c r="C146" s="183" t="s">
        <v>217</v>
      </c>
      <c r="D146" s="183" t="s">
        <v>136</v>
      </c>
      <c r="E146" s="184" t="s">
        <v>218</v>
      </c>
      <c r="F146" s="169" t="s">
        <v>219</v>
      </c>
      <c r="G146" s="189" t="s">
        <v>139</v>
      </c>
      <c r="H146" s="190">
        <v>1</v>
      </c>
      <c r="I146" s="131"/>
      <c r="J146" s="131"/>
      <c r="K146" s="132">
        <f>ROUND(P146*H146,2)</f>
        <v>0</v>
      </c>
      <c r="L146" s="130" t="s">
        <v>140</v>
      </c>
      <c r="M146" s="31"/>
      <c r="N146" s="133" t="s">
        <v>3</v>
      </c>
      <c r="O146" s="134" t="s">
        <v>40</v>
      </c>
      <c r="P146" s="135">
        <f>I146+J146</f>
        <v>0</v>
      </c>
      <c r="Q146" s="135">
        <f>ROUND(I146*H146,2)</f>
        <v>0</v>
      </c>
      <c r="R146" s="135">
        <f>ROUND(J146*H146,2)</f>
        <v>0</v>
      </c>
      <c r="T146" s="136">
        <f>S146*H146</f>
        <v>0</v>
      </c>
      <c r="U146" s="136">
        <v>0</v>
      </c>
      <c r="V146" s="136">
        <f>U146*H146</f>
        <v>0</v>
      </c>
      <c r="W146" s="136">
        <v>0</v>
      </c>
      <c r="X146" s="137">
        <f>W146*H146</f>
        <v>0</v>
      </c>
      <c r="AR146" s="138" t="s">
        <v>141</v>
      </c>
      <c r="AT146" s="138" t="s">
        <v>136</v>
      </c>
      <c r="AU146" s="138" t="s">
        <v>80</v>
      </c>
      <c r="AY146" s="16" t="s">
        <v>133</v>
      </c>
      <c r="BE146" s="139">
        <f>IF(O146="základní",K146,0)</f>
        <v>0</v>
      </c>
      <c r="BF146" s="139">
        <f>IF(O146="snížená",K146,0)</f>
        <v>0</v>
      </c>
      <c r="BG146" s="139">
        <f>IF(O146="zákl. přenesená",K146,0)</f>
        <v>0</v>
      </c>
      <c r="BH146" s="139">
        <f>IF(O146="sníž. přenesená",K146,0)</f>
        <v>0</v>
      </c>
      <c r="BI146" s="139">
        <f>IF(O146="nulová",K146,0)</f>
        <v>0</v>
      </c>
      <c r="BJ146" s="16" t="s">
        <v>78</v>
      </c>
      <c r="BK146" s="139">
        <f>ROUND(P146*H146,2)</f>
        <v>0</v>
      </c>
      <c r="BL146" s="16" t="s">
        <v>141</v>
      </c>
      <c r="BM146" s="138" t="s">
        <v>220</v>
      </c>
    </row>
    <row r="147" spans="2:47" s="1" customFormat="1" ht="12">
      <c r="B147" s="31"/>
      <c r="D147" s="185" t="s">
        <v>142</v>
      </c>
      <c r="F147" s="171" t="s">
        <v>221</v>
      </c>
      <c r="I147" s="140"/>
      <c r="J147" s="140"/>
      <c r="M147" s="31"/>
      <c r="N147" s="141"/>
      <c r="X147" s="52"/>
      <c r="AT147" s="16" t="s">
        <v>142</v>
      </c>
      <c r="AU147" s="16" t="s">
        <v>80</v>
      </c>
    </row>
    <row r="148" spans="2:47" s="1" customFormat="1" ht="12">
      <c r="B148" s="31"/>
      <c r="D148" s="186" t="s">
        <v>144</v>
      </c>
      <c r="F148" s="172" t="s">
        <v>222</v>
      </c>
      <c r="I148" s="140"/>
      <c r="J148" s="140"/>
      <c r="M148" s="31"/>
      <c r="N148" s="141"/>
      <c r="X148" s="52"/>
      <c r="AT148" s="16" t="s">
        <v>144</v>
      </c>
      <c r="AU148" s="16" t="s">
        <v>80</v>
      </c>
    </row>
    <row r="149" spans="2:63" s="11" customFormat="1" ht="22.9" customHeight="1">
      <c r="B149" s="116"/>
      <c r="D149" s="117" t="s">
        <v>70</v>
      </c>
      <c r="E149" s="127" t="s">
        <v>223</v>
      </c>
      <c r="F149" s="127" t="s">
        <v>224</v>
      </c>
      <c r="I149" s="119"/>
      <c r="J149" s="119"/>
      <c r="K149" s="128">
        <f>BK149</f>
        <v>0</v>
      </c>
      <c r="M149" s="116"/>
      <c r="N149" s="121"/>
      <c r="Q149" s="122">
        <f>SUM(Q150:Q152)</f>
        <v>0</v>
      </c>
      <c r="R149" s="122">
        <f>SUM(R150:R152)</f>
        <v>0</v>
      </c>
      <c r="T149" s="123">
        <f>SUM(T150:T152)</f>
        <v>0</v>
      </c>
      <c r="V149" s="123">
        <f>SUM(V150:V152)</f>
        <v>0</v>
      </c>
      <c r="X149" s="124">
        <f>SUM(X150:X152)</f>
        <v>0</v>
      </c>
      <c r="AR149" s="117" t="s">
        <v>132</v>
      </c>
      <c r="AT149" s="125" t="s">
        <v>70</v>
      </c>
      <c r="AU149" s="125" t="s">
        <v>78</v>
      </c>
      <c r="AY149" s="117" t="s">
        <v>133</v>
      </c>
      <c r="BK149" s="126">
        <f>SUM(BK150:BK152)</f>
        <v>0</v>
      </c>
    </row>
    <row r="150" spans="2:65" s="1" customFormat="1" ht="24.2" customHeight="1">
      <c r="B150" s="129"/>
      <c r="C150" s="183" t="s">
        <v>177</v>
      </c>
      <c r="D150" s="183" t="s">
        <v>136</v>
      </c>
      <c r="E150" s="184" t="s">
        <v>225</v>
      </c>
      <c r="F150" s="169" t="s">
        <v>226</v>
      </c>
      <c r="G150" s="189" t="s">
        <v>139</v>
      </c>
      <c r="H150" s="190">
        <v>1</v>
      </c>
      <c r="I150" s="131"/>
      <c r="J150" s="131"/>
      <c r="K150" s="132">
        <f>ROUND(P150*H150,2)</f>
        <v>0</v>
      </c>
      <c r="L150" s="130" t="s">
        <v>140</v>
      </c>
      <c r="M150" s="31"/>
      <c r="N150" s="133" t="s">
        <v>3</v>
      </c>
      <c r="O150" s="134" t="s">
        <v>40</v>
      </c>
      <c r="P150" s="135">
        <f>I150+J150</f>
        <v>0</v>
      </c>
      <c r="Q150" s="135">
        <f>ROUND(I150*H150,2)</f>
        <v>0</v>
      </c>
      <c r="R150" s="135">
        <f>ROUND(J150*H150,2)</f>
        <v>0</v>
      </c>
      <c r="T150" s="136">
        <f>S150*H150</f>
        <v>0</v>
      </c>
      <c r="U150" s="136">
        <v>0</v>
      </c>
      <c r="V150" s="136">
        <f>U150*H150</f>
        <v>0</v>
      </c>
      <c r="W150" s="136">
        <v>0</v>
      </c>
      <c r="X150" s="137">
        <f>W150*H150</f>
        <v>0</v>
      </c>
      <c r="AR150" s="138" t="s">
        <v>141</v>
      </c>
      <c r="AT150" s="138" t="s">
        <v>136</v>
      </c>
      <c r="AU150" s="138" t="s">
        <v>80</v>
      </c>
      <c r="AY150" s="16" t="s">
        <v>133</v>
      </c>
      <c r="BE150" s="139">
        <f>IF(O150="základní",K150,0)</f>
        <v>0</v>
      </c>
      <c r="BF150" s="139">
        <f>IF(O150="snížená",K150,0)</f>
        <v>0</v>
      </c>
      <c r="BG150" s="139">
        <f>IF(O150="zákl. přenesená",K150,0)</f>
        <v>0</v>
      </c>
      <c r="BH150" s="139">
        <f>IF(O150="sníž. přenesená",K150,0)</f>
        <v>0</v>
      </c>
      <c r="BI150" s="139">
        <f>IF(O150="nulová",K150,0)</f>
        <v>0</v>
      </c>
      <c r="BJ150" s="16" t="s">
        <v>78</v>
      </c>
      <c r="BK150" s="139">
        <f>ROUND(P150*H150,2)</f>
        <v>0</v>
      </c>
      <c r="BL150" s="16" t="s">
        <v>141</v>
      </c>
      <c r="BM150" s="138" t="s">
        <v>227</v>
      </c>
    </row>
    <row r="151" spans="2:47" s="1" customFormat="1" ht="12">
      <c r="B151" s="31"/>
      <c r="D151" s="185" t="s">
        <v>142</v>
      </c>
      <c r="F151" s="171" t="s">
        <v>228</v>
      </c>
      <c r="I151" s="140"/>
      <c r="J151" s="140"/>
      <c r="M151" s="31"/>
      <c r="N151" s="141"/>
      <c r="X151" s="52"/>
      <c r="AT151" s="16" t="s">
        <v>142</v>
      </c>
      <c r="AU151" s="16" t="s">
        <v>80</v>
      </c>
    </row>
    <row r="152" spans="2:47" s="1" customFormat="1" ht="12">
      <c r="B152" s="31"/>
      <c r="D152" s="186" t="s">
        <v>144</v>
      </c>
      <c r="F152" s="172" t="s">
        <v>229</v>
      </c>
      <c r="I152" s="140"/>
      <c r="J152" s="140"/>
      <c r="M152" s="31"/>
      <c r="N152" s="141"/>
      <c r="X152" s="52"/>
      <c r="AT152" s="16" t="s">
        <v>144</v>
      </c>
      <c r="AU152" s="16" t="s">
        <v>80</v>
      </c>
    </row>
    <row r="153" spans="2:63" s="11" customFormat="1" ht="22.9" customHeight="1">
      <c r="B153" s="116"/>
      <c r="D153" s="117" t="s">
        <v>70</v>
      </c>
      <c r="E153" s="127" t="s">
        <v>230</v>
      </c>
      <c r="F153" s="127" t="s">
        <v>231</v>
      </c>
      <c r="I153" s="119"/>
      <c r="J153" s="119"/>
      <c r="K153" s="128">
        <f>BK153</f>
        <v>0</v>
      </c>
      <c r="M153" s="116"/>
      <c r="N153" s="121"/>
      <c r="Q153" s="122">
        <f>SUM(Q154:Q156)</f>
        <v>0</v>
      </c>
      <c r="R153" s="122">
        <f>SUM(R154:R156)</f>
        <v>0</v>
      </c>
      <c r="T153" s="123">
        <f>SUM(T154:T156)</f>
        <v>0</v>
      </c>
      <c r="V153" s="123">
        <f>SUM(V154:V156)</f>
        <v>0</v>
      </c>
      <c r="X153" s="124">
        <f>SUM(X154:X156)</f>
        <v>0</v>
      </c>
      <c r="AR153" s="117" t="s">
        <v>132</v>
      </c>
      <c r="AT153" s="125" t="s">
        <v>70</v>
      </c>
      <c r="AU153" s="125" t="s">
        <v>78</v>
      </c>
      <c r="AY153" s="117" t="s">
        <v>133</v>
      </c>
      <c r="BK153" s="126">
        <f>SUM(BK154:BK156)</f>
        <v>0</v>
      </c>
    </row>
    <row r="154" spans="2:65" s="1" customFormat="1" ht="24.2" customHeight="1">
      <c r="B154" s="129"/>
      <c r="C154" s="183" t="s">
        <v>232</v>
      </c>
      <c r="D154" s="183" t="s">
        <v>136</v>
      </c>
      <c r="E154" s="184" t="s">
        <v>233</v>
      </c>
      <c r="F154" s="169" t="s">
        <v>234</v>
      </c>
      <c r="G154" s="189" t="s">
        <v>139</v>
      </c>
      <c r="H154" s="190">
        <v>1</v>
      </c>
      <c r="I154" s="131"/>
      <c r="J154" s="131"/>
      <c r="K154" s="132">
        <f>ROUND(P154*H154,2)</f>
        <v>0</v>
      </c>
      <c r="L154" s="130" t="s">
        <v>140</v>
      </c>
      <c r="M154" s="31"/>
      <c r="N154" s="133" t="s">
        <v>3</v>
      </c>
      <c r="O154" s="134" t="s">
        <v>40</v>
      </c>
      <c r="P154" s="135">
        <f>I154+J154</f>
        <v>0</v>
      </c>
      <c r="Q154" s="135">
        <f>ROUND(I154*H154,2)</f>
        <v>0</v>
      </c>
      <c r="R154" s="135">
        <f>ROUND(J154*H154,2)</f>
        <v>0</v>
      </c>
      <c r="T154" s="136">
        <f>S154*H154</f>
        <v>0</v>
      </c>
      <c r="U154" s="136">
        <v>0</v>
      </c>
      <c r="V154" s="136">
        <f>U154*H154</f>
        <v>0</v>
      </c>
      <c r="W154" s="136">
        <v>0</v>
      </c>
      <c r="X154" s="137">
        <f>W154*H154</f>
        <v>0</v>
      </c>
      <c r="AR154" s="138" t="s">
        <v>141</v>
      </c>
      <c r="AT154" s="138" t="s">
        <v>136</v>
      </c>
      <c r="AU154" s="138" t="s">
        <v>80</v>
      </c>
      <c r="AY154" s="16" t="s">
        <v>133</v>
      </c>
      <c r="BE154" s="139">
        <f>IF(O154="základní",K154,0)</f>
        <v>0</v>
      </c>
      <c r="BF154" s="139">
        <f>IF(O154="snížená",K154,0)</f>
        <v>0</v>
      </c>
      <c r="BG154" s="139">
        <f>IF(O154="zákl. přenesená",K154,0)</f>
        <v>0</v>
      </c>
      <c r="BH154" s="139">
        <f>IF(O154="sníž. přenesená",K154,0)</f>
        <v>0</v>
      </c>
      <c r="BI154" s="139">
        <f>IF(O154="nulová",K154,0)</f>
        <v>0</v>
      </c>
      <c r="BJ154" s="16" t="s">
        <v>78</v>
      </c>
      <c r="BK154" s="139">
        <f>ROUND(P154*H154,2)</f>
        <v>0</v>
      </c>
      <c r="BL154" s="16" t="s">
        <v>141</v>
      </c>
      <c r="BM154" s="138" t="s">
        <v>235</v>
      </c>
    </row>
    <row r="155" spans="2:47" s="1" customFormat="1" ht="12">
      <c r="B155" s="31"/>
      <c r="D155" s="185" t="s">
        <v>142</v>
      </c>
      <c r="F155" s="171" t="s">
        <v>236</v>
      </c>
      <c r="I155" s="140"/>
      <c r="J155" s="140"/>
      <c r="M155" s="31"/>
      <c r="N155" s="141"/>
      <c r="X155" s="52"/>
      <c r="AT155" s="16" t="s">
        <v>142</v>
      </c>
      <c r="AU155" s="16" t="s">
        <v>80</v>
      </c>
    </row>
    <row r="156" spans="2:47" s="1" customFormat="1" ht="12">
      <c r="B156" s="31"/>
      <c r="D156" s="186" t="s">
        <v>144</v>
      </c>
      <c r="F156" s="172" t="s">
        <v>237</v>
      </c>
      <c r="I156" s="140"/>
      <c r="J156" s="140"/>
      <c r="M156" s="31"/>
      <c r="N156" s="157"/>
      <c r="O156" s="158"/>
      <c r="P156" s="158"/>
      <c r="Q156" s="158"/>
      <c r="R156" s="158"/>
      <c r="S156" s="158"/>
      <c r="T156" s="158"/>
      <c r="U156" s="158"/>
      <c r="V156" s="158"/>
      <c r="W156" s="158"/>
      <c r="X156" s="159"/>
      <c r="AT156" s="16" t="s">
        <v>144</v>
      </c>
      <c r="AU156" s="16" t="s">
        <v>80</v>
      </c>
    </row>
    <row r="157" spans="2:13" s="1" customFormat="1" ht="6.95" customHeight="1">
      <c r="B157" s="40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31"/>
    </row>
  </sheetData>
  <sheetProtection algorithmName="SHA-512" hashValue="I/9MB71FOX6AJtvG2psPHFP3c0CTmfsMntLkxIbAAZU3Td2vs31WXsmDloNtQt0+7fF7Kih44ZwUiP24tW6Zwg==" saltValue="Lwf0hNSIrHxGY7cpZHmizA==" spinCount="100000" sheet="1" objects="1" scenarios="1"/>
  <autoFilter ref="C86:L156"/>
  <mergeCells count="9">
    <mergeCell ref="E52:H52"/>
    <mergeCell ref="E77:H77"/>
    <mergeCell ref="E79:H79"/>
    <mergeCell ref="M2:Z2"/>
    <mergeCell ref="E7:H7"/>
    <mergeCell ref="E9:H9"/>
    <mergeCell ref="E18:H18"/>
    <mergeCell ref="E27:H27"/>
    <mergeCell ref="E50:H50"/>
  </mergeCells>
  <hyperlinks>
    <hyperlink ref="F92" r:id="rId1" display="https://podminky.urs.cz/item/CS_URS_2024_01/011314000"/>
    <hyperlink ref="F95" r:id="rId2" display="https://podminky.urs.cz/item/CS_URS_2024_01/012103000"/>
    <hyperlink ref="F100" r:id="rId3" display="https://podminky.urs.cz/item/CS_URS_2024_01/012303000"/>
    <hyperlink ref="F106" r:id="rId4" display="https://podminky.urs.cz/item/CS_URS_2024_01/013244000"/>
    <hyperlink ref="F111" r:id="rId5" display="https://podminky.urs.cz/item/CS_URS_2024_01/013254000"/>
    <hyperlink ref="F114" r:id="rId6" display="https://podminky.urs.cz/item/CS_URS_2024_01/013294000"/>
    <hyperlink ref="F117" r:id="rId7" display="https://podminky.urs.cz/item/CS_URS_2024_01/013294002"/>
    <hyperlink ref="F123" r:id="rId8" display="https://podminky.urs.cz/item/CS_URS_2024_01/032103000"/>
    <hyperlink ref="F129" r:id="rId9" display="https://podminky.urs.cz/item/CS_URS_2024_01/043154000"/>
    <hyperlink ref="F135" r:id="rId10" display="https://podminky.urs.cz/item/CS_URS_2024_01/043194000"/>
    <hyperlink ref="F140" r:id="rId11" display="https://podminky.urs.cz/item/CS_URS_2024_01/044002000"/>
    <hyperlink ref="F145" r:id="rId12" display="https://podminky.urs.cz/item/CS_URS_2024_01/045203000"/>
    <hyperlink ref="F148" r:id="rId13" display="https://podminky.urs.cz/item/CS_URS_2024_01/045303000"/>
    <hyperlink ref="F152" r:id="rId14" display="https://podminky.urs.cz/item/CS_URS_2024_01/051303000"/>
    <hyperlink ref="F156" r:id="rId15" display="https://podminky.urs.cz/item/CS_URS_2024_01/0711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510"/>
  <sheetViews>
    <sheetView showGridLines="0" workbookViewId="0" topLeftCell="A45">
      <selection activeCell="J97" sqref="J9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3:46" ht="36.95" customHeight="1">
      <c r="M2" s="219" t="s">
        <v>7</v>
      </c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T2" s="16" t="s">
        <v>83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  <c r="AT3" s="16" t="s">
        <v>80</v>
      </c>
    </row>
    <row r="4" spans="2:46" ht="24.95" customHeight="1">
      <c r="B4" s="19"/>
      <c r="D4" s="20" t="s">
        <v>96</v>
      </c>
      <c r="M4" s="19"/>
      <c r="N4" s="85" t="s">
        <v>12</v>
      </c>
      <c r="AT4" s="16" t="s">
        <v>4</v>
      </c>
    </row>
    <row r="5" spans="2:13" ht="6.95" customHeight="1">
      <c r="B5" s="19"/>
      <c r="M5" s="19"/>
    </row>
    <row r="6" spans="2:13" ht="12" customHeight="1">
      <c r="B6" s="19"/>
      <c r="D6" s="26" t="s">
        <v>18</v>
      </c>
      <c r="M6" s="19"/>
    </row>
    <row r="7" spans="2:13" ht="16.5" customHeight="1">
      <c r="B7" s="19"/>
      <c r="E7" s="234" t="str">
        <f>'Rekapitulace stavby'!K6</f>
        <v>MIDAKON - Rekonstrukce lávky 28. října v České Lípě - chodník Purkyňova</v>
      </c>
      <c r="F7" s="235"/>
      <c r="G7" s="235"/>
      <c r="H7" s="235"/>
      <c r="M7" s="19"/>
    </row>
    <row r="8" spans="2:13" s="1" customFormat="1" ht="12" customHeight="1">
      <c r="B8" s="31"/>
      <c r="D8" s="26" t="s">
        <v>97</v>
      </c>
      <c r="M8" s="31"/>
    </row>
    <row r="9" spans="2:13" s="1" customFormat="1" ht="16.5" customHeight="1">
      <c r="B9" s="31"/>
      <c r="E9" s="213" t="s">
        <v>238</v>
      </c>
      <c r="F9" s="233"/>
      <c r="G9" s="233"/>
      <c r="H9" s="233"/>
      <c r="M9" s="31"/>
    </row>
    <row r="10" spans="2:13" s="1" customFormat="1" ht="12">
      <c r="B10" s="31"/>
      <c r="M10" s="31"/>
    </row>
    <row r="11" spans="2:13" s="1" customFormat="1" ht="12" customHeight="1">
      <c r="B11" s="31"/>
      <c r="D11" s="26" t="s">
        <v>20</v>
      </c>
      <c r="F11" s="24" t="s">
        <v>3</v>
      </c>
      <c r="I11" s="26" t="s">
        <v>21</v>
      </c>
      <c r="J11" s="24" t="s">
        <v>3</v>
      </c>
      <c r="M11" s="31"/>
    </row>
    <row r="12" spans="2:13" s="1" customFormat="1" ht="12" customHeight="1">
      <c r="B12" s="31"/>
      <c r="D12" s="26" t="s">
        <v>22</v>
      </c>
      <c r="F12" s="24" t="s">
        <v>23</v>
      </c>
      <c r="I12" s="26" t="s">
        <v>24</v>
      </c>
      <c r="J12" s="48" t="str">
        <f>'Rekapitulace stavby'!AN8</f>
        <v>21. 3. 2024</v>
      </c>
      <c r="M12" s="31"/>
    </row>
    <row r="13" spans="2:13" s="1" customFormat="1" ht="10.9" customHeight="1">
      <c r="B13" s="31"/>
      <c r="M13" s="31"/>
    </row>
    <row r="14" spans="2:13" s="1" customFormat="1" ht="12" customHeight="1">
      <c r="B14" s="31"/>
      <c r="D14" s="26" t="s">
        <v>26</v>
      </c>
      <c r="I14" s="26" t="s">
        <v>27</v>
      </c>
      <c r="J14" s="24" t="str">
        <f>IF('Rekapitulace stavby'!AN10="","",'Rekapitulace stavby'!AN10)</f>
        <v/>
      </c>
      <c r="M14" s="31"/>
    </row>
    <row r="15" spans="2:13" s="1" customFormat="1" ht="18" customHeight="1">
      <c r="B15" s="31"/>
      <c r="E15" s="24" t="str">
        <f>IF('Rekapitulace stavby'!E11="","",'Rekapitulace stavby'!E11)</f>
        <v xml:space="preserve"> </v>
      </c>
      <c r="I15" s="26" t="s">
        <v>28</v>
      </c>
      <c r="J15" s="24" t="str">
        <f>IF('Rekapitulace stavby'!AN11="","",'Rekapitulace stavby'!AN11)</f>
        <v/>
      </c>
      <c r="M15" s="31"/>
    </row>
    <row r="16" spans="2:13" s="1" customFormat="1" ht="6.95" customHeight="1">
      <c r="B16" s="31"/>
      <c r="M16" s="31"/>
    </row>
    <row r="17" spans="2:13" s="1" customFormat="1" ht="12" customHeight="1">
      <c r="B17" s="31"/>
      <c r="D17" s="26" t="s">
        <v>29</v>
      </c>
      <c r="I17" s="26" t="s">
        <v>27</v>
      </c>
      <c r="J17" s="27" t="str">
        <f>'Rekapitulace stavby'!AN13</f>
        <v>Vyplň údaj</v>
      </c>
      <c r="M17" s="31"/>
    </row>
    <row r="18" spans="2:13" s="1" customFormat="1" ht="18" customHeight="1">
      <c r="B18" s="31"/>
      <c r="E18" s="236" t="str">
        <f>'Rekapitulace stavby'!E14</f>
        <v>Vyplň údaj</v>
      </c>
      <c r="F18" s="228"/>
      <c r="G18" s="228"/>
      <c r="H18" s="228"/>
      <c r="I18" s="26" t="s">
        <v>28</v>
      </c>
      <c r="J18" s="27" t="str">
        <f>'Rekapitulace stavby'!AN14</f>
        <v>Vyplň údaj</v>
      </c>
      <c r="M18" s="31"/>
    </row>
    <row r="19" spans="2:13" s="1" customFormat="1" ht="6.95" customHeight="1">
      <c r="B19" s="31"/>
      <c r="M19" s="31"/>
    </row>
    <row r="20" spans="2:13" s="1" customFormat="1" ht="12" customHeight="1">
      <c r="B20" s="31"/>
      <c r="D20" s="26" t="s">
        <v>31</v>
      </c>
      <c r="I20" s="26" t="s">
        <v>27</v>
      </c>
      <c r="J20" s="24" t="str">
        <f>IF('Rekapitulace stavby'!AN16="","",'Rekapitulace stavby'!AN16)</f>
        <v/>
      </c>
      <c r="M20" s="31"/>
    </row>
    <row r="21" spans="2:13" s="1" customFormat="1" ht="18" customHeight="1">
      <c r="B21" s="31"/>
      <c r="E21" s="24" t="str">
        <f>IF('Rekapitulace stavby'!E17="","",'Rekapitulace stavby'!E17)</f>
        <v xml:space="preserve"> </v>
      </c>
      <c r="I21" s="26" t="s">
        <v>28</v>
      </c>
      <c r="J21" s="24" t="str">
        <f>IF('Rekapitulace stavby'!AN17="","",'Rekapitulace stavby'!AN17)</f>
        <v/>
      </c>
      <c r="M21" s="31"/>
    </row>
    <row r="22" spans="2:13" s="1" customFormat="1" ht="6.95" customHeight="1">
      <c r="B22" s="31"/>
      <c r="M22" s="31"/>
    </row>
    <row r="23" spans="2:13" s="1" customFormat="1" ht="12" customHeight="1">
      <c r="B23" s="31"/>
      <c r="D23" s="26" t="s">
        <v>32</v>
      </c>
      <c r="I23" s="26" t="s">
        <v>27</v>
      </c>
      <c r="J23" s="24" t="str">
        <f>IF('Rekapitulace stavby'!AN19="","",'Rekapitulace stavby'!AN19)</f>
        <v/>
      </c>
      <c r="M23" s="31"/>
    </row>
    <row r="24" spans="2:13" s="1" customFormat="1" ht="18" customHeight="1">
      <c r="B24" s="31"/>
      <c r="E24" s="24" t="str">
        <f>IF('Rekapitulace stavby'!E20="","",'Rekapitulace stavby'!E20)</f>
        <v xml:space="preserve"> </v>
      </c>
      <c r="I24" s="26" t="s">
        <v>28</v>
      </c>
      <c r="J24" s="24" t="str">
        <f>IF('Rekapitulace stavby'!AN20="","",'Rekapitulace stavby'!AN20)</f>
        <v/>
      </c>
      <c r="M24" s="31"/>
    </row>
    <row r="25" spans="2:13" s="1" customFormat="1" ht="6.95" customHeight="1">
      <c r="B25" s="31"/>
      <c r="M25" s="31"/>
    </row>
    <row r="26" spans="2:13" s="1" customFormat="1" ht="12" customHeight="1">
      <c r="B26" s="31"/>
      <c r="D26" s="26" t="s">
        <v>33</v>
      </c>
      <c r="M26" s="31"/>
    </row>
    <row r="27" spans="2:13" s="7" customFormat="1" ht="16.5" customHeight="1">
      <c r="B27" s="86"/>
      <c r="E27" s="232" t="s">
        <v>3</v>
      </c>
      <c r="F27" s="232"/>
      <c r="G27" s="232"/>
      <c r="H27" s="232"/>
      <c r="M27" s="86"/>
    </row>
    <row r="28" spans="2:13" s="1" customFormat="1" ht="6.95" customHeight="1">
      <c r="B28" s="31"/>
      <c r="M28" s="31"/>
    </row>
    <row r="29" spans="2:13" s="1" customFormat="1" ht="6.95" customHeight="1">
      <c r="B29" s="31"/>
      <c r="D29" s="49"/>
      <c r="E29" s="49"/>
      <c r="F29" s="49"/>
      <c r="G29" s="49"/>
      <c r="H29" s="49"/>
      <c r="I29" s="49"/>
      <c r="J29" s="49"/>
      <c r="K29" s="49"/>
      <c r="L29" s="49"/>
      <c r="M29" s="31"/>
    </row>
    <row r="30" spans="2:13" s="1" customFormat="1" ht="12.75">
      <c r="B30" s="31"/>
      <c r="E30" s="26" t="s">
        <v>99</v>
      </c>
      <c r="K30" s="87">
        <f>I61</f>
        <v>0</v>
      </c>
      <c r="M30" s="31"/>
    </row>
    <row r="31" spans="2:13" s="1" customFormat="1" ht="12.75">
      <c r="B31" s="31"/>
      <c r="E31" s="26" t="s">
        <v>100</v>
      </c>
      <c r="K31" s="87">
        <f>J61</f>
        <v>0</v>
      </c>
      <c r="M31" s="31"/>
    </row>
    <row r="32" spans="2:13" s="1" customFormat="1" ht="25.35" customHeight="1">
      <c r="B32" s="31"/>
      <c r="D32" s="88" t="s">
        <v>35</v>
      </c>
      <c r="K32" s="62">
        <f>ROUND(K93,2)</f>
        <v>0</v>
      </c>
      <c r="M32" s="31"/>
    </row>
    <row r="33" spans="2:13" s="1" customFormat="1" ht="6.95" customHeight="1">
      <c r="B33" s="31"/>
      <c r="D33" s="49"/>
      <c r="E33" s="49"/>
      <c r="F33" s="49"/>
      <c r="G33" s="49"/>
      <c r="H33" s="49"/>
      <c r="I33" s="49"/>
      <c r="J33" s="49"/>
      <c r="K33" s="49"/>
      <c r="L33" s="49"/>
      <c r="M33" s="31"/>
    </row>
    <row r="34" spans="2:13" s="1" customFormat="1" ht="14.45" customHeight="1">
      <c r="B34" s="31"/>
      <c r="F34" s="34" t="s">
        <v>37</v>
      </c>
      <c r="I34" s="34" t="s">
        <v>36</v>
      </c>
      <c r="K34" s="34" t="s">
        <v>38</v>
      </c>
      <c r="M34" s="31"/>
    </row>
    <row r="35" spans="2:13" s="1" customFormat="1" ht="14.45" customHeight="1">
      <c r="B35" s="31"/>
      <c r="D35" s="51" t="s">
        <v>39</v>
      </c>
      <c r="E35" s="26" t="s">
        <v>40</v>
      </c>
      <c r="F35" s="87">
        <f>ROUND((SUM(BE93:BE509)),2)</f>
        <v>0</v>
      </c>
      <c r="I35" s="89">
        <v>0.21</v>
      </c>
      <c r="K35" s="87">
        <f>ROUND(((SUM(BE93:BE509))*I35),2)</f>
        <v>0</v>
      </c>
      <c r="M35" s="31"/>
    </row>
    <row r="36" spans="2:13" s="1" customFormat="1" ht="14.45" customHeight="1">
      <c r="B36" s="31"/>
      <c r="E36" s="26" t="s">
        <v>41</v>
      </c>
      <c r="F36" s="87">
        <f>ROUND((SUM(BF93:BF509)),2)</f>
        <v>0</v>
      </c>
      <c r="I36" s="89">
        <v>0.12</v>
      </c>
      <c r="K36" s="87">
        <f>ROUND(((SUM(BF93:BF509))*I36),2)</f>
        <v>0</v>
      </c>
      <c r="M36" s="31"/>
    </row>
    <row r="37" spans="2:13" s="1" customFormat="1" ht="14.45" customHeight="1" hidden="1">
      <c r="B37" s="31"/>
      <c r="E37" s="26" t="s">
        <v>42</v>
      </c>
      <c r="F37" s="87">
        <f>ROUND((SUM(BG93:BG509)),2)</f>
        <v>0</v>
      </c>
      <c r="I37" s="89">
        <v>0.21</v>
      </c>
      <c r="K37" s="87">
        <f>0</f>
        <v>0</v>
      </c>
      <c r="M37" s="31"/>
    </row>
    <row r="38" spans="2:13" s="1" customFormat="1" ht="14.45" customHeight="1" hidden="1">
      <c r="B38" s="31"/>
      <c r="E38" s="26" t="s">
        <v>43</v>
      </c>
      <c r="F38" s="87">
        <f>ROUND((SUM(BH93:BH509)),2)</f>
        <v>0</v>
      </c>
      <c r="I38" s="89">
        <v>0.12</v>
      </c>
      <c r="K38" s="87">
        <f>0</f>
        <v>0</v>
      </c>
      <c r="M38" s="31"/>
    </row>
    <row r="39" spans="2:13" s="1" customFormat="1" ht="14.45" customHeight="1" hidden="1">
      <c r="B39" s="31"/>
      <c r="E39" s="26" t="s">
        <v>44</v>
      </c>
      <c r="F39" s="87">
        <f>ROUND((SUM(BI93:BI509)),2)</f>
        <v>0</v>
      </c>
      <c r="I39" s="89">
        <v>0</v>
      </c>
      <c r="K39" s="87">
        <f>0</f>
        <v>0</v>
      </c>
      <c r="M39" s="31"/>
    </row>
    <row r="40" spans="2:13" s="1" customFormat="1" ht="6.95" customHeight="1">
      <c r="B40" s="31"/>
      <c r="M40" s="31"/>
    </row>
    <row r="41" spans="2:13" s="1" customFormat="1" ht="25.35" customHeight="1">
      <c r="B41" s="31"/>
      <c r="C41" s="90"/>
      <c r="D41" s="91" t="s">
        <v>45</v>
      </c>
      <c r="E41" s="53"/>
      <c r="F41" s="53"/>
      <c r="G41" s="92" t="s">
        <v>46</v>
      </c>
      <c r="H41" s="93" t="s">
        <v>47</v>
      </c>
      <c r="I41" s="53"/>
      <c r="J41" s="53"/>
      <c r="K41" s="94">
        <f>SUM(K32:K39)</f>
        <v>0</v>
      </c>
      <c r="L41" s="95"/>
      <c r="M41" s="31"/>
    </row>
    <row r="42" spans="2:13" s="1" customFormat="1" ht="14.45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31"/>
    </row>
    <row r="46" spans="2:13" s="1" customFormat="1" ht="6.95" customHeight="1" hidden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31"/>
    </row>
    <row r="47" spans="2:13" s="1" customFormat="1" ht="24.95" customHeight="1" hidden="1">
      <c r="B47" s="31"/>
      <c r="C47" s="20" t="s">
        <v>101</v>
      </c>
      <c r="M47" s="31"/>
    </row>
    <row r="48" spans="2:13" s="1" customFormat="1" ht="6.95" customHeight="1" hidden="1">
      <c r="B48" s="31"/>
      <c r="M48" s="31"/>
    </row>
    <row r="49" spans="2:13" s="1" customFormat="1" ht="12" customHeight="1" hidden="1">
      <c r="B49" s="31"/>
      <c r="C49" s="26" t="s">
        <v>18</v>
      </c>
      <c r="M49" s="31"/>
    </row>
    <row r="50" spans="2:13" s="1" customFormat="1" ht="16.5" customHeight="1" hidden="1">
      <c r="B50" s="31"/>
      <c r="E50" s="234" t="str">
        <f>E7</f>
        <v>MIDAKON - Rekonstrukce lávky 28. října v České Lípě - chodník Purkyňova</v>
      </c>
      <c r="F50" s="235"/>
      <c r="G50" s="235"/>
      <c r="H50" s="235"/>
      <c r="M50" s="31"/>
    </row>
    <row r="51" spans="2:13" s="1" customFormat="1" ht="12" customHeight="1" hidden="1">
      <c r="B51" s="31"/>
      <c r="C51" s="26" t="s">
        <v>97</v>
      </c>
      <c r="M51" s="31"/>
    </row>
    <row r="52" spans="2:13" s="1" customFormat="1" ht="16.5" customHeight="1" hidden="1">
      <c r="B52" s="31"/>
      <c r="E52" s="213" t="str">
        <f>E9</f>
        <v>SO 103a - Chodník přes ulici Purkyňova</v>
      </c>
      <c r="F52" s="233"/>
      <c r="G52" s="233"/>
      <c r="H52" s="233"/>
      <c r="M52" s="31"/>
    </row>
    <row r="53" spans="2:13" s="1" customFormat="1" ht="6.95" customHeight="1" hidden="1">
      <c r="B53" s="31"/>
      <c r="M53" s="31"/>
    </row>
    <row r="54" spans="2:13" s="1" customFormat="1" ht="12" customHeight="1" hidden="1">
      <c r="B54" s="31"/>
      <c r="C54" s="26" t="s">
        <v>22</v>
      </c>
      <c r="F54" s="24" t="str">
        <f>F12</f>
        <v xml:space="preserve"> </v>
      </c>
      <c r="I54" s="26" t="s">
        <v>24</v>
      </c>
      <c r="J54" s="48" t="str">
        <f>IF(J12="","",J12)</f>
        <v>21. 3. 2024</v>
      </c>
      <c r="M54" s="31"/>
    </row>
    <row r="55" spans="2:13" s="1" customFormat="1" ht="6.95" customHeight="1" hidden="1">
      <c r="B55" s="31"/>
      <c r="M55" s="31"/>
    </row>
    <row r="56" spans="2:13" s="1" customFormat="1" ht="15.2" customHeight="1" hidden="1">
      <c r="B56" s="31"/>
      <c r="C56" s="26" t="s">
        <v>26</v>
      </c>
      <c r="F56" s="24" t="str">
        <f>E15</f>
        <v xml:space="preserve"> </v>
      </c>
      <c r="I56" s="26" t="s">
        <v>31</v>
      </c>
      <c r="J56" s="29" t="str">
        <f>E21</f>
        <v xml:space="preserve"> </v>
      </c>
      <c r="M56" s="31"/>
    </row>
    <row r="57" spans="2:13" s="1" customFormat="1" ht="15.2" customHeight="1" hidden="1">
      <c r="B57" s="31"/>
      <c r="C57" s="26" t="s">
        <v>29</v>
      </c>
      <c r="F57" s="24" t="str">
        <f>IF(E18="","",E18)</f>
        <v>Vyplň údaj</v>
      </c>
      <c r="I57" s="26" t="s">
        <v>32</v>
      </c>
      <c r="J57" s="29" t="str">
        <f>E24</f>
        <v xml:space="preserve"> </v>
      </c>
      <c r="M57" s="31"/>
    </row>
    <row r="58" spans="2:13" s="1" customFormat="1" ht="10.35" customHeight="1" hidden="1">
      <c r="B58" s="31"/>
      <c r="M58" s="31"/>
    </row>
    <row r="59" spans="2:13" s="1" customFormat="1" ht="29.25" customHeight="1" hidden="1">
      <c r="B59" s="31"/>
      <c r="C59" s="96" t="s">
        <v>102</v>
      </c>
      <c r="D59" s="90"/>
      <c r="E59" s="90"/>
      <c r="F59" s="90"/>
      <c r="G59" s="90"/>
      <c r="H59" s="90"/>
      <c r="I59" s="97" t="s">
        <v>103</v>
      </c>
      <c r="J59" s="97" t="s">
        <v>104</v>
      </c>
      <c r="K59" s="97" t="s">
        <v>105</v>
      </c>
      <c r="L59" s="90"/>
      <c r="M59" s="31"/>
    </row>
    <row r="60" spans="2:13" s="1" customFormat="1" ht="10.35" customHeight="1" hidden="1">
      <c r="B60" s="31"/>
      <c r="M60" s="31"/>
    </row>
    <row r="61" spans="2:47" s="1" customFormat="1" ht="22.9" customHeight="1" hidden="1">
      <c r="B61" s="31"/>
      <c r="C61" s="98" t="s">
        <v>69</v>
      </c>
      <c r="I61" s="62">
        <f aca="true" t="shared" si="0" ref="I61:J63">Q93</f>
        <v>0</v>
      </c>
      <c r="J61" s="62">
        <f t="shared" si="0"/>
        <v>0</v>
      </c>
      <c r="K61" s="62">
        <f>K93</f>
        <v>0</v>
      </c>
      <c r="M61" s="31"/>
      <c r="AU61" s="16" t="s">
        <v>106</v>
      </c>
    </row>
    <row r="62" spans="2:13" s="8" customFormat="1" ht="24.95" customHeight="1" hidden="1">
      <c r="B62" s="99"/>
      <c r="D62" s="100" t="s">
        <v>239</v>
      </c>
      <c r="E62" s="101"/>
      <c r="F62" s="101"/>
      <c r="G62" s="101"/>
      <c r="H62" s="101"/>
      <c r="I62" s="102">
        <f t="shared" si="0"/>
        <v>0</v>
      </c>
      <c r="J62" s="102">
        <f t="shared" si="0"/>
        <v>0</v>
      </c>
      <c r="K62" s="102">
        <f>K94</f>
        <v>0</v>
      </c>
      <c r="M62" s="99"/>
    </row>
    <row r="63" spans="2:13" s="9" customFormat="1" ht="19.9" customHeight="1" hidden="1">
      <c r="B63" s="103"/>
      <c r="D63" s="104" t="s">
        <v>240</v>
      </c>
      <c r="E63" s="105"/>
      <c r="F63" s="105"/>
      <c r="G63" s="105"/>
      <c r="H63" s="105"/>
      <c r="I63" s="106">
        <f t="shared" si="0"/>
        <v>0</v>
      </c>
      <c r="J63" s="106">
        <f t="shared" si="0"/>
        <v>0</v>
      </c>
      <c r="K63" s="106">
        <f>K95</f>
        <v>0</v>
      </c>
      <c r="M63" s="103"/>
    </row>
    <row r="64" spans="2:13" s="9" customFormat="1" ht="19.9" customHeight="1" hidden="1">
      <c r="B64" s="103"/>
      <c r="D64" s="104" t="s">
        <v>241</v>
      </c>
      <c r="E64" s="105"/>
      <c r="F64" s="105"/>
      <c r="G64" s="105"/>
      <c r="H64" s="105"/>
      <c r="I64" s="106">
        <f>Q242</f>
        <v>0</v>
      </c>
      <c r="J64" s="106">
        <f>R242</f>
        <v>0</v>
      </c>
      <c r="K64" s="106">
        <f>K242</f>
        <v>0</v>
      </c>
      <c r="M64" s="103"/>
    </row>
    <row r="65" spans="2:13" s="9" customFormat="1" ht="19.9" customHeight="1" hidden="1">
      <c r="B65" s="103"/>
      <c r="D65" s="104" t="s">
        <v>242</v>
      </c>
      <c r="E65" s="105"/>
      <c r="F65" s="105"/>
      <c r="G65" s="105"/>
      <c r="H65" s="105"/>
      <c r="I65" s="106">
        <f>Q271</f>
        <v>0</v>
      </c>
      <c r="J65" s="106">
        <f>R271</f>
        <v>0</v>
      </c>
      <c r="K65" s="106">
        <f>K271</f>
        <v>0</v>
      </c>
      <c r="M65" s="103"/>
    </row>
    <row r="66" spans="2:13" s="9" customFormat="1" ht="19.9" customHeight="1" hidden="1">
      <c r="B66" s="103"/>
      <c r="D66" s="104" t="s">
        <v>243</v>
      </c>
      <c r="E66" s="105"/>
      <c r="F66" s="105"/>
      <c r="G66" s="105"/>
      <c r="H66" s="105"/>
      <c r="I66" s="106">
        <f>Q300</f>
        <v>0</v>
      </c>
      <c r="J66" s="106">
        <f>R300</f>
        <v>0</v>
      </c>
      <c r="K66" s="106">
        <f>K300</f>
        <v>0</v>
      </c>
      <c r="M66" s="103"/>
    </row>
    <row r="67" spans="2:13" s="9" customFormat="1" ht="19.9" customHeight="1" hidden="1">
      <c r="B67" s="103"/>
      <c r="D67" s="104" t="s">
        <v>244</v>
      </c>
      <c r="E67" s="105"/>
      <c r="F67" s="105"/>
      <c r="G67" s="105"/>
      <c r="H67" s="105"/>
      <c r="I67" s="106">
        <f>Q329</f>
        <v>0</v>
      </c>
      <c r="J67" s="106">
        <f>R329</f>
        <v>0</v>
      </c>
      <c r="K67" s="106">
        <f>K329</f>
        <v>0</v>
      </c>
      <c r="M67" s="103"/>
    </row>
    <row r="68" spans="2:13" s="9" customFormat="1" ht="19.9" customHeight="1" hidden="1">
      <c r="B68" s="103"/>
      <c r="D68" s="104" t="s">
        <v>245</v>
      </c>
      <c r="E68" s="105"/>
      <c r="F68" s="105"/>
      <c r="G68" s="105"/>
      <c r="H68" s="105"/>
      <c r="I68" s="106">
        <f>Q355</f>
        <v>0</v>
      </c>
      <c r="J68" s="106">
        <f>R355</f>
        <v>0</v>
      </c>
      <c r="K68" s="106">
        <f>K355</f>
        <v>0</v>
      </c>
      <c r="M68" s="103"/>
    </row>
    <row r="69" spans="2:13" s="9" customFormat="1" ht="19.9" customHeight="1" hidden="1">
      <c r="B69" s="103"/>
      <c r="D69" s="104" t="s">
        <v>246</v>
      </c>
      <c r="E69" s="105"/>
      <c r="F69" s="105"/>
      <c r="G69" s="105"/>
      <c r="H69" s="105"/>
      <c r="I69" s="106">
        <f>Q366</f>
        <v>0</v>
      </c>
      <c r="J69" s="106">
        <f>R366</f>
        <v>0</v>
      </c>
      <c r="K69" s="106">
        <f>K366</f>
        <v>0</v>
      </c>
      <c r="M69" s="103"/>
    </row>
    <row r="70" spans="2:13" s="9" customFormat="1" ht="19.9" customHeight="1" hidden="1">
      <c r="B70" s="103"/>
      <c r="D70" s="104" t="s">
        <v>247</v>
      </c>
      <c r="E70" s="105"/>
      <c r="F70" s="105"/>
      <c r="G70" s="105"/>
      <c r="H70" s="105"/>
      <c r="I70" s="106">
        <f>Q446</f>
        <v>0</v>
      </c>
      <c r="J70" s="106">
        <f>R446</f>
        <v>0</v>
      </c>
      <c r="K70" s="106">
        <f>K446</f>
        <v>0</v>
      </c>
      <c r="M70" s="103"/>
    </row>
    <row r="71" spans="2:13" s="9" customFormat="1" ht="19.9" customHeight="1" hidden="1">
      <c r="B71" s="103"/>
      <c r="D71" s="104" t="s">
        <v>248</v>
      </c>
      <c r="E71" s="105"/>
      <c r="F71" s="105"/>
      <c r="G71" s="105"/>
      <c r="H71" s="105"/>
      <c r="I71" s="106">
        <f>Q477</f>
        <v>0</v>
      </c>
      <c r="J71" s="106">
        <f>R477</f>
        <v>0</v>
      </c>
      <c r="K71" s="106">
        <f>K477</f>
        <v>0</v>
      </c>
      <c r="M71" s="103"/>
    </row>
    <row r="72" spans="2:13" s="8" customFormat="1" ht="24.95" customHeight="1" hidden="1">
      <c r="B72" s="99"/>
      <c r="D72" s="100" t="s">
        <v>249</v>
      </c>
      <c r="E72" s="101"/>
      <c r="F72" s="101"/>
      <c r="G72" s="101"/>
      <c r="H72" s="101"/>
      <c r="I72" s="102">
        <f>Q481</f>
        <v>0</v>
      </c>
      <c r="J72" s="102">
        <f>R481</f>
        <v>0</v>
      </c>
      <c r="K72" s="102">
        <f>K481</f>
        <v>0</v>
      </c>
      <c r="M72" s="99"/>
    </row>
    <row r="73" spans="2:13" s="9" customFormat="1" ht="19.9" customHeight="1" hidden="1">
      <c r="B73" s="103"/>
      <c r="D73" s="104" t="s">
        <v>250</v>
      </c>
      <c r="E73" s="105"/>
      <c r="F73" s="105"/>
      <c r="G73" s="105"/>
      <c r="H73" s="105"/>
      <c r="I73" s="106">
        <f>Q482</f>
        <v>0</v>
      </c>
      <c r="J73" s="106">
        <f>R482</f>
        <v>0</v>
      </c>
      <c r="K73" s="106">
        <f>K482</f>
        <v>0</v>
      </c>
      <c r="M73" s="103"/>
    </row>
    <row r="74" spans="2:13" s="1" customFormat="1" ht="21.75" customHeight="1" hidden="1">
      <c r="B74" s="31"/>
      <c r="M74" s="31"/>
    </row>
    <row r="75" spans="2:13" s="1" customFormat="1" ht="6.95" customHeight="1" hidden="1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31"/>
    </row>
    <row r="76" ht="12" hidden="1"/>
    <row r="77" ht="12" hidden="1"/>
    <row r="78" ht="12" hidden="1"/>
    <row r="79" spans="2:13" s="1" customFormat="1" ht="6.95" customHeight="1"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31"/>
    </row>
    <row r="80" spans="2:13" s="1" customFormat="1" ht="24.95" customHeight="1">
      <c r="B80" s="31"/>
      <c r="C80" s="20" t="s">
        <v>113</v>
      </c>
      <c r="M80" s="31"/>
    </row>
    <row r="81" spans="2:13" s="1" customFormat="1" ht="6.95" customHeight="1">
      <c r="B81" s="31"/>
      <c r="M81" s="31"/>
    </row>
    <row r="82" spans="2:13" s="1" customFormat="1" ht="12" customHeight="1">
      <c r="B82" s="31"/>
      <c r="C82" s="26" t="s">
        <v>18</v>
      </c>
      <c r="M82" s="31"/>
    </row>
    <row r="83" spans="2:13" s="1" customFormat="1" ht="16.5" customHeight="1">
      <c r="B83" s="31"/>
      <c r="E83" s="234" t="str">
        <f>E7</f>
        <v>MIDAKON - Rekonstrukce lávky 28. října v České Lípě - chodník Purkyňova</v>
      </c>
      <c r="F83" s="235"/>
      <c r="G83" s="235"/>
      <c r="H83" s="235"/>
      <c r="M83" s="31"/>
    </row>
    <row r="84" spans="2:13" s="1" customFormat="1" ht="12" customHeight="1">
      <c r="B84" s="31"/>
      <c r="C84" s="26" t="s">
        <v>97</v>
      </c>
      <c r="M84" s="31"/>
    </row>
    <row r="85" spans="2:13" s="1" customFormat="1" ht="16.5" customHeight="1">
      <c r="B85" s="31"/>
      <c r="E85" s="213" t="str">
        <f>E9</f>
        <v>SO 103a - Chodník přes ulici Purkyňova</v>
      </c>
      <c r="F85" s="233"/>
      <c r="G85" s="233"/>
      <c r="H85" s="233"/>
      <c r="M85" s="31"/>
    </row>
    <row r="86" spans="2:13" s="1" customFormat="1" ht="6.95" customHeight="1">
      <c r="B86" s="31"/>
      <c r="M86" s="31"/>
    </row>
    <row r="87" spans="2:13" s="1" customFormat="1" ht="12" customHeight="1">
      <c r="B87" s="31"/>
      <c r="C87" s="26" t="s">
        <v>22</v>
      </c>
      <c r="F87" s="24" t="str">
        <f>F12</f>
        <v xml:space="preserve"> </v>
      </c>
      <c r="I87" s="26" t="s">
        <v>24</v>
      </c>
      <c r="J87" s="48" t="str">
        <f>IF(J12="","",J12)</f>
        <v>21. 3. 2024</v>
      </c>
      <c r="M87" s="31"/>
    </row>
    <row r="88" spans="2:13" s="1" customFormat="1" ht="6.95" customHeight="1">
      <c r="B88" s="31"/>
      <c r="M88" s="31"/>
    </row>
    <row r="89" spans="2:13" s="1" customFormat="1" ht="15.2" customHeight="1">
      <c r="B89" s="31"/>
      <c r="C89" s="26" t="s">
        <v>26</v>
      </c>
      <c r="F89" s="24" t="str">
        <f>E15</f>
        <v xml:space="preserve"> </v>
      </c>
      <c r="I89" s="26" t="s">
        <v>31</v>
      </c>
      <c r="J89" s="29" t="str">
        <f>E21</f>
        <v xml:space="preserve"> </v>
      </c>
      <c r="M89" s="31"/>
    </row>
    <row r="90" spans="2:13" s="1" customFormat="1" ht="15.2" customHeight="1">
      <c r="B90" s="31"/>
      <c r="C90" s="26" t="s">
        <v>29</v>
      </c>
      <c r="F90" s="24" t="str">
        <f>IF(E18="","",E18)</f>
        <v>Vyplň údaj</v>
      </c>
      <c r="I90" s="26" t="s">
        <v>32</v>
      </c>
      <c r="J90" s="29" t="str">
        <f>E24</f>
        <v xml:space="preserve"> </v>
      </c>
      <c r="M90" s="31"/>
    </row>
    <row r="91" spans="2:13" s="1" customFormat="1" ht="10.35" customHeight="1">
      <c r="B91" s="31"/>
      <c r="M91" s="31"/>
    </row>
    <row r="92" spans="2:24" s="10" customFormat="1" ht="29.25" customHeight="1">
      <c r="B92" s="107"/>
      <c r="C92" s="108" t="s">
        <v>114</v>
      </c>
      <c r="D92" s="109" t="s">
        <v>54</v>
      </c>
      <c r="E92" s="109" t="s">
        <v>50</v>
      </c>
      <c r="F92" s="109" t="s">
        <v>51</v>
      </c>
      <c r="G92" s="109" t="s">
        <v>115</v>
      </c>
      <c r="H92" s="109" t="s">
        <v>116</v>
      </c>
      <c r="I92" s="109" t="s">
        <v>117</v>
      </c>
      <c r="J92" s="109" t="s">
        <v>118</v>
      </c>
      <c r="K92" s="109" t="s">
        <v>105</v>
      </c>
      <c r="L92" s="110" t="s">
        <v>119</v>
      </c>
      <c r="M92" s="107"/>
      <c r="N92" s="55" t="s">
        <v>3</v>
      </c>
      <c r="O92" s="56" t="s">
        <v>39</v>
      </c>
      <c r="P92" s="56" t="s">
        <v>120</v>
      </c>
      <c r="Q92" s="56" t="s">
        <v>121</v>
      </c>
      <c r="R92" s="56" t="s">
        <v>122</v>
      </c>
      <c r="S92" s="56" t="s">
        <v>123</v>
      </c>
      <c r="T92" s="56" t="s">
        <v>124</v>
      </c>
      <c r="U92" s="56" t="s">
        <v>125</v>
      </c>
      <c r="V92" s="56" t="s">
        <v>126</v>
      </c>
      <c r="W92" s="56" t="s">
        <v>127</v>
      </c>
      <c r="X92" s="57" t="s">
        <v>128</v>
      </c>
    </row>
    <row r="93" spans="2:63" s="1" customFormat="1" ht="22.9" customHeight="1">
      <c r="B93" s="31"/>
      <c r="C93" s="60" t="s">
        <v>129</v>
      </c>
      <c r="K93" s="111">
        <f>BK93</f>
        <v>0</v>
      </c>
      <c r="M93" s="31"/>
      <c r="N93" s="58"/>
      <c r="O93" s="49"/>
      <c r="P93" s="49"/>
      <c r="Q93" s="112">
        <f>Q94+Q481</f>
        <v>0</v>
      </c>
      <c r="R93" s="112">
        <f>R94+R481</f>
        <v>0</v>
      </c>
      <c r="S93" s="49"/>
      <c r="T93" s="113">
        <f>T94+T481</f>
        <v>0</v>
      </c>
      <c r="U93" s="49"/>
      <c r="V93" s="113">
        <f>V94+V481</f>
        <v>0</v>
      </c>
      <c r="W93" s="49"/>
      <c r="X93" s="114">
        <f>X94+X481</f>
        <v>0</v>
      </c>
      <c r="AT93" s="16" t="s">
        <v>70</v>
      </c>
      <c r="AU93" s="16" t="s">
        <v>106</v>
      </c>
      <c r="BK93" s="115">
        <f>BK94+BK481</f>
        <v>0</v>
      </c>
    </row>
    <row r="94" spans="2:63" s="11" customFormat="1" ht="25.9" customHeight="1">
      <c r="B94" s="116"/>
      <c r="D94" s="117" t="s">
        <v>70</v>
      </c>
      <c r="E94" s="118" t="s">
        <v>251</v>
      </c>
      <c r="F94" s="118" t="s">
        <v>252</v>
      </c>
      <c r="I94" s="119"/>
      <c r="J94" s="119"/>
      <c r="K94" s="120">
        <f>BK94</f>
        <v>0</v>
      </c>
      <c r="M94" s="116"/>
      <c r="N94" s="121"/>
      <c r="Q94" s="122">
        <f>Q95+Q242+Q271+Q300+Q329+Q355+Q366+Q446+Q477</f>
        <v>0</v>
      </c>
      <c r="R94" s="122">
        <f>R95+R242+R271+R300+R329+R355+R366+R446+R477</f>
        <v>0</v>
      </c>
      <c r="T94" s="123">
        <f>T95+T242+T271+T300+T329+T355+T366+T446+T477</f>
        <v>0</v>
      </c>
      <c r="V94" s="123">
        <f>V95+V242+V271+V300+V329+V355+V366+V446+V477</f>
        <v>0</v>
      </c>
      <c r="X94" s="124">
        <f>X95+X242+X271+X300+X329+X355+X366+X446+X477</f>
        <v>0</v>
      </c>
      <c r="AR94" s="117" t="s">
        <v>78</v>
      </c>
      <c r="AT94" s="125" t="s">
        <v>70</v>
      </c>
      <c r="AU94" s="125" t="s">
        <v>71</v>
      </c>
      <c r="AY94" s="117" t="s">
        <v>133</v>
      </c>
      <c r="BK94" s="126">
        <f>BK95+BK242+BK271+BK300+BK329+BK355+BK366+BK446+BK477</f>
        <v>0</v>
      </c>
    </row>
    <row r="95" spans="2:63" s="11" customFormat="1" ht="22.9" customHeight="1">
      <c r="B95" s="116"/>
      <c r="D95" s="117" t="s">
        <v>70</v>
      </c>
      <c r="E95" s="127" t="s">
        <v>78</v>
      </c>
      <c r="F95" s="127" t="s">
        <v>253</v>
      </c>
      <c r="I95" s="119"/>
      <c r="J95" s="119"/>
      <c r="K95" s="128">
        <f>BK95</f>
        <v>0</v>
      </c>
      <c r="M95" s="116"/>
      <c r="N95" s="121"/>
      <c r="Q95" s="122">
        <f>SUM(Q96:Q241)</f>
        <v>0</v>
      </c>
      <c r="R95" s="122">
        <f>SUM(R96:R241)</f>
        <v>0</v>
      </c>
      <c r="T95" s="123">
        <f>SUM(T96:T241)</f>
        <v>0</v>
      </c>
      <c r="V95" s="123">
        <f>SUM(V96:V241)</f>
        <v>0</v>
      </c>
      <c r="X95" s="124">
        <f>SUM(X96:X241)</f>
        <v>0</v>
      </c>
      <c r="AR95" s="117" t="s">
        <v>78</v>
      </c>
      <c r="AT95" s="125" t="s">
        <v>70</v>
      </c>
      <c r="AU95" s="125" t="s">
        <v>78</v>
      </c>
      <c r="AY95" s="117" t="s">
        <v>133</v>
      </c>
      <c r="BK95" s="126">
        <f>SUM(BK96:BK241)</f>
        <v>0</v>
      </c>
    </row>
    <row r="96" spans="2:65" s="1" customFormat="1" ht="24.2" customHeight="1">
      <c r="B96" s="129"/>
      <c r="C96" s="183" t="s">
        <v>78</v>
      </c>
      <c r="D96" s="183" t="s">
        <v>136</v>
      </c>
      <c r="E96" s="184" t="s">
        <v>254</v>
      </c>
      <c r="F96" s="169" t="s">
        <v>255</v>
      </c>
      <c r="G96" s="189" t="s">
        <v>256</v>
      </c>
      <c r="H96" s="190">
        <v>10</v>
      </c>
      <c r="I96" s="131"/>
      <c r="J96" s="131"/>
      <c r="K96" s="132">
        <f>ROUND(P96*H96,2)</f>
        <v>0</v>
      </c>
      <c r="L96" s="130" t="s">
        <v>140</v>
      </c>
      <c r="M96" s="31"/>
      <c r="N96" s="133" t="s">
        <v>3</v>
      </c>
      <c r="O96" s="134" t="s">
        <v>40</v>
      </c>
      <c r="P96" s="135">
        <f>I96+J96</f>
        <v>0</v>
      </c>
      <c r="Q96" s="135">
        <f>ROUND(I96*H96,2)</f>
        <v>0</v>
      </c>
      <c r="R96" s="135">
        <f>ROUND(J96*H96,2)</f>
        <v>0</v>
      </c>
      <c r="T96" s="136">
        <f>S96*H96</f>
        <v>0</v>
      </c>
      <c r="U96" s="136">
        <v>0</v>
      </c>
      <c r="V96" s="136">
        <f>U96*H96</f>
        <v>0</v>
      </c>
      <c r="W96" s="136">
        <v>0</v>
      </c>
      <c r="X96" s="137">
        <f>W96*H96</f>
        <v>0</v>
      </c>
      <c r="AR96" s="138" t="s">
        <v>141</v>
      </c>
      <c r="AT96" s="138" t="s">
        <v>136</v>
      </c>
      <c r="AU96" s="138" t="s">
        <v>80</v>
      </c>
      <c r="AY96" s="16" t="s">
        <v>133</v>
      </c>
      <c r="BE96" s="139">
        <f>IF(O96="základní",K96,0)</f>
        <v>0</v>
      </c>
      <c r="BF96" s="139">
        <f>IF(O96="snížená",K96,0)</f>
        <v>0</v>
      </c>
      <c r="BG96" s="139">
        <f>IF(O96="zákl. přenesená",K96,0)</f>
        <v>0</v>
      </c>
      <c r="BH96" s="139">
        <f>IF(O96="sníž. přenesená",K96,0)</f>
        <v>0</v>
      </c>
      <c r="BI96" s="139">
        <f>IF(O96="nulová",K96,0)</f>
        <v>0</v>
      </c>
      <c r="BJ96" s="16" t="s">
        <v>78</v>
      </c>
      <c r="BK96" s="139">
        <f>ROUND(P96*H96,2)</f>
        <v>0</v>
      </c>
      <c r="BL96" s="16" t="s">
        <v>141</v>
      </c>
      <c r="BM96" s="138" t="s">
        <v>80</v>
      </c>
    </row>
    <row r="97" spans="2:47" s="1" customFormat="1" ht="19.5">
      <c r="B97" s="31"/>
      <c r="D97" s="185" t="s">
        <v>142</v>
      </c>
      <c r="F97" s="171" t="s">
        <v>257</v>
      </c>
      <c r="I97" s="140"/>
      <c r="J97" s="140"/>
      <c r="M97" s="31"/>
      <c r="N97" s="141"/>
      <c r="X97" s="52"/>
      <c r="AT97" s="16" t="s">
        <v>142</v>
      </c>
      <c r="AU97" s="16" t="s">
        <v>80</v>
      </c>
    </row>
    <row r="98" spans="2:47" s="1" customFormat="1" ht="12">
      <c r="B98" s="31"/>
      <c r="D98" s="186" t="s">
        <v>144</v>
      </c>
      <c r="F98" s="172" t="s">
        <v>258</v>
      </c>
      <c r="I98" s="140"/>
      <c r="J98" s="140"/>
      <c r="M98" s="31"/>
      <c r="N98" s="141"/>
      <c r="X98" s="52"/>
      <c r="AT98" s="16" t="s">
        <v>144</v>
      </c>
      <c r="AU98" s="16" t="s">
        <v>80</v>
      </c>
    </row>
    <row r="99" spans="2:51" s="12" customFormat="1" ht="12">
      <c r="B99" s="142"/>
      <c r="D99" s="185" t="s">
        <v>151</v>
      </c>
      <c r="E99" s="143" t="s">
        <v>3</v>
      </c>
      <c r="F99" s="173" t="s">
        <v>259</v>
      </c>
      <c r="H99" s="191">
        <v>10</v>
      </c>
      <c r="I99" s="144"/>
      <c r="J99" s="144"/>
      <c r="M99" s="142"/>
      <c r="N99" s="145"/>
      <c r="X99" s="146"/>
      <c r="AT99" s="143" t="s">
        <v>151</v>
      </c>
      <c r="AU99" s="143" t="s">
        <v>80</v>
      </c>
      <c r="AV99" s="12" t="s">
        <v>80</v>
      </c>
      <c r="AW99" s="12" t="s">
        <v>5</v>
      </c>
      <c r="AX99" s="12" t="s">
        <v>71</v>
      </c>
      <c r="AY99" s="143" t="s">
        <v>133</v>
      </c>
    </row>
    <row r="100" spans="2:51" s="13" customFormat="1" ht="12">
      <c r="B100" s="147"/>
      <c r="D100" s="185" t="s">
        <v>151</v>
      </c>
      <c r="E100" s="148" t="s">
        <v>3</v>
      </c>
      <c r="F100" s="174" t="s">
        <v>153</v>
      </c>
      <c r="H100" s="192">
        <v>10</v>
      </c>
      <c r="I100" s="149"/>
      <c r="J100" s="149"/>
      <c r="M100" s="147"/>
      <c r="N100" s="150"/>
      <c r="X100" s="151"/>
      <c r="AT100" s="148" t="s">
        <v>151</v>
      </c>
      <c r="AU100" s="148" t="s">
        <v>80</v>
      </c>
      <c r="AV100" s="13" t="s">
        <v>141</v>
      </c>
      <c r="AW100" s="13" t="s">
        <v>5</v>
      </c>
      <c r="AX100" s="13" t="s">
        <v>78</v>
      </c>
      <c r="AY100" s="148" t="s">
        <v>133</v>
      </c>
    </row>
    <row r="101" spans="2:65" s="1" customFormat="1" ht="24.2" customHeight="1">
      <c r="B101" s="129"/>
      <c r="C101" s="183" t="s">
        <v>80</v>
      </c>
      <c r="D101" s="183" t="s">
        <v>136</v>
      </c>
      <c r="E101" s="184" t="s">
        <v>260</v>
      </c>
      <c r="F101" s="169" t="s">
        <v>261</v>
      </c>
      <c r="G101" s="189" t="s">
        <v>207</v>
      </c>
      <c r="H101" s="190">
        <v>2</v>
      </c>
      <c r="I101" s="131"/>
      <c r="J101" s="131"/>
      <c r="K101" s="132">
        <f>ROUND(P101*H101,2)</f>
        <v>0</v>
      </c>
      <c r="L101" s="130" t="s">
        <v>140</v>
      </c>
      <c r="M101" s="31"/>
      <c r="N101" s="133" t="s">
        <v>3</v>
      </c>
      <c r="O101" s="134" t="s">
        <v>40</v>
      </c>
      <c r="P101" s="135">
        <f>I101+J101</f>
        <v>0</v>
      </c>
      <c r="Q101" s="135">
        <f>ROUND(I101*H101,2)</f>
        <v>0</v>
      </c>
      <c r="R101" s="135">
        <f>ROUND(J101*H101,2)</f>
        <v>0</v>
      </c>
      <c r="T101" s="136">
        <f>S101*H101</f>
        <v>0</v>
      </c>
      <c r="U101" s="136">
        <v>0</v>
      </c>
      <c r="V101" s="136">
        <f>U101*H101</f>
        <v>0</v>
      </c>
      <c r="W101" s="136">
        <v>0</v>
      </c>
      <c r="X101" s="137">
        <f>W101*H101</f>
        <v>0</v>
      </c>
      <c r="AR101" s="138" t="s">
        <v>141</v>
      </c>
      <c r="AT101" s="138" t="s">
        <v>136</v>
      </c>
      <c r="AU101" s="138" t="s">
        <v>80</v>
      </c>
      <c r="AY101" s="16" t="s">
        <v>133</v>
      </c>
      <c r="BE101" s="139">
        <f>IF(O101="základní",K101,0)</f>
        <v>0</v>
      </c>
      <c r="BF101" s="139">
        <f>IF(O101="snížená",K101,0)</f>
        <v>0</v>
      </c>
      <c r="BG101" s="139">
        <f>IF(O101="zákl. přenesená",K101,0)</f>
        <v>0</v>
      </c>
      <c r="BH101" s="139">
        <f>IF(O101="sníž. přenesená",K101,0)</f>
        <v>0</v>
      </c>
      <c r="BI101" s="139">
        <f>IF(O101="nulová",K101,0)</f>
        <v>0</v>
      </c>
      <c r="BJ101" s="16" t="s">
        <v>78</v>
      </c>
      <c r="BK101" s="139">
        <f>ROUND(P101*H101,2)</f>
        <v>0</v>
      </c>
      <c r="BL101" s="16" t="s">
        <v>141</v>
      </c>
      <c r="BM101" s="138" t="s">
        <v>141</v>
      </c>
    </row>
    <row r="102" spans="2:47" s="1" customFormat="1" ht="12">
      <c r="B102" s="31"/>
      <c r="D102" s="185" t="s">
        <v>142</v>
      </c>
      <c r="F102" s="171" t="s">
        <v>262</v>
      </c>
      <c r="I102" s="140"/>
      <c r="J102" s="140"/>
      <c r="M102" s="31"/>
      <c r="N102" s="141"/>
      <c r="X102" s="52"/>
      <c r="AT102" s="16" t="s">
        <v>142</v>
      </c>
      <c r="AU102" s="16" t="s">
        <v>80</v>
      </c>
    </row>
    <row r="103" spans="2:47" s="1" customFormat="1" ht="12">
      <c r="B103" s="31"/>
      <c r="D103" s="186" t="s">
        <v>144</v>
      </c>
      <c r="F103" s="172" t="s">
        <v>263</v>
      </c>
      <c r="I103" s="140"/>
      <c r="J103" s="140"/>
      <c r="M103" s="31"/>
      <c r="N103" s="141"/>
      <c r="X103" s="52"/>
      <c r="AT103" s="16" t="s">
        <v>144</v>
      </c>
      <c r="AU103" s="16" t="s">
        <v>80</v>
      </c>
    </row>
    <row r="104" spans="2:65" s="1" customFormat="1" ht="24.2" customHeight="1">
      <c r="B104" s="129"/>
      <c r="C104" s="183" t="s">
        <v>154</v>
      </c>
      <c r="D104" s="183" t="s">
        <v>136</v>
      </c>
      <c r="E104" s="184" t="s">
        <v>264</v>
      </c>
      <c r="F104" s="169" t="s">
        <v>265</v>
      </c>
      <c r="G104" s="189" t="s">
        <v>207</v>
      </c>
      <c r="H104" s="190">
        <v>2</v>
      </c>
      <c r="I104" s="131"/>
      <c r="J104" s="131"/>
      <c r="K104" s="132">
        <f>ROUND(P104*H104,2)</f>
        <v>0</v>
      </c>
      <c r="L104" s="130" t="s">
        <v>140</v>
      </c>
      <c r="M104" s="31"/>
      <c r="N104" s="133" t="s">
        <v>3</v>
      </c>
      <c r="O104" s="134" t="s">
        <v>40</v>
      </c>
      <c r="P104" s="135">
        <f>I104+J104</f>
        <v>0</v>
      </c>
      <c r="Q104" s="135">
        <f>ROUND(I104*H104,2)</f>
        <v>0</v>
      </c>
      <c r="R104" s="135">
        <f>ROUND(J104*H104,2)</f>
        <v>0</v>
      </c>
      <c r="T104" s="136">
        <f>S104*H104</f>
        <v>0</v>
      </c>
      <c r="U104" s="136">
        <v>0</v>
      </c>
      <c r="V104" s="136">
        <f>U104*H104</f>
        <v>0</v>
      </c>
      <c r="W104" s="136">
        <v>0</v>
      </c>
      <c r="X104" s="137">
        <f>W104*H104</f>
        <v>0</v>
      </c>
      <c r="AR104" s="138" t="s">
        <v>141</v>
      </c>
      <c r="AT104" s="138" t="s">
        <v>136</v>
      </c>
      <c r="AU104" s="138" t="s">
        <v>80</v>
      </c>
      <c r="AY104" s="16" t="s">
        <v>133</v>
      </c>
      <c r="BE104" s="139">
        <f>IF(O104="základní",K104,0)</f>
        <v>0</v>
      </c>
      <c r="BF104" s="139">
        <f>IF(O104="snížená",K104,0)</f>
        <v>0</v>
      </c>
      <c r="BG104" s="139">
        <f>IF(O104="zákl. přenesená",K104,0)</f>
        <v>0</v>
      </c>
      <c r="BH104" s="139">
        <f>IF(O104="sníž. přenesená",K104,0)</f>
        <v>0</v>
      </c>
      <c r="BI104" s="139">
        <f>IF(O104="nulová",K104,0)</f>
        <v>0</v>
      </c>
      <c r="BJ104" s="16" t="s">
        <v>78</v>
      </c>
      <c r="BK104" s="139">
        <f>ROUND(P104*H104,2)</f>
        <v>0</v>
      </c>
      <c r="BL104" s="16" t="s">
        <v>141</v>
      </c>
      <c r="BM104" s="138" t="s">
        <v>157</v>
      </c>
    </row>
    <row r="105" spans="2:47" s="1" customFormat="1" ht="12">
      <c r="B105" s="31"/>
      <c r="D105" s="185" t="s">
        <v>142</v>
      </c>
      <c r="F105" s="171" t="s">
        <v>266</v>
      </c>
      <c r="I105" s="140"/>
      <c r="J105" s="140"/>
      <c r="M105" s="31"/>
      <c r="N105" s="141"/>
      <c r="X105" s="52"/>
      <c r="AT105" s="16" t="s">
        <v>142</v>
      </c>
      <c r="AU105" s="16" t="s">
        <v>80</v>
      </c>
    </row>
    <row r="106" spans="2:47" s="1" customFormat="1" ht="12">
      <c r="B106" s="31"/>
      <c r="D106" s="186" t="s">
        <v>144</v>
      </c>
      <c r="F106" s="172" t="s">
        <v>267</v>
      </c>
      <c r="I106" s="140"/>
      <c r="J106" s="140"/>
      <c r="M106" s="31"/>
      <c r="N106" s="141"/>
      <c r="X106" s="52"/>
      <c r="AT106" s="16" t="s">
        <v>144</v>
      </c>
      <c r="AU106" s="16" t="s">
        <v>80</v>
      </c>
    </row>
    <row r="107" spans="2:65" s="1" customFormat="1" ht="24.2" customHeight="1">
      <c r="B107" s="129"/>
      <c r="C107" s="183" t="s">
        <v>141</v>
      </c>
      <c r="D107" s="183" t="s">
        <v>136</v>
      </c>
      <c r="E107" s="184" t="s">
        <v>268</v>
      </c>
      <c r="F107" s="169" t="s">
        <v>269</v>
      </c>
      <c r="G107" s="189" t="s">
        <v>256</v>
      </c>
      <c r="H107" s="190">
        <v>62.258</v>
      </c>
      <c r="I107" s="131"/>
      <c r="J107" s="131"/>
      <c r="K107" s="132">
        <f>ROUND(P107*H107,2)</f>
        <v>0</v>
      </c>
      <c r="L107" s="130" t="s">
        <v>140</v>
      </c>
      <c r="M107" s="31"/>
      <c r="N107" s="133" t="s">
        <v>3</v>
      </c>
      <c r="O107" s="134" t="s">
        <v>40</v>
      </c>
      <c r="P107" s="135">
        <f>I107+J107</f>
        <v>0</v>
      </c>
      <c r="Q107" s="135">
        <f>ROUND(I107*H107,2)</f>
        <v>0</v>
      </c>
      <c r="R107" s="135">
        <f>ROUND(J107*H107,2)</f>
        <v>0</v>
      </c>
      <c r="T107" s="136">
        <f>S107*H107</f>
        <v>0</v>
      </c>
      <c r="U107" s="136">
        <v>0</v>
      </c>
      <c r="V107" s="136">
        <f>U107*H107</f>
        <v>0</v>
      </c>
      <c r="W107" s="136">
        <v>0</v>
      </c>
      <c r="X107" s="137">
        <f>W107*H107</f>
        <v>0</v>
      </c>
      <c r="AR107" s="138" t="s">
        <v>141</v>
      </c>
      <c r="AT107" s="138" t="s">
        <v>136</v>
      </c>
      <c r="AU107" s="138" t="s">
        <v>80</v>
      </c>
      <c r="AY107" s="16" t="s">
        <v>133</v>
      </c>
      <c r="BE107" s="139">
        <f>IF(O107="základní",K107,0)</f>
        <v>0</v>
      </c>
      <c r="BF107" s="139">
        <f>IF(O107="snížená",K107,0)</f>
        <v>0</v>
      </c>
      <c r="BG107" s="139">
        <f>IF(O107="zákl. přenesená",K107,0)</f>
        <v>0</v>
      </c>
      <c r="BH107" s="139">
        <f>IF(O107="sníž. přenesená",K107,0)</f>
        <v>0</v>
      </c>
      <c r="BI107" s="139">
        <f>IF(O107="nulová",K107,0)</f>
        <v>0</v>
      </c>
      <c r="BJ107" s="16" t="s">
        <v>78</v>
      </c>
      <c r="BK107" s="139">
        <f>ROUND(P107*H107,2)</f>
        <v>0</v>
      </c>
      <c r="BL107" s="16" t="s">
        <v>141</v>
      </c>
      <c r="BM107" s="138" t="s">
        <v>163</v>
      </c>
    </row>
    <row r="108" spans="2:47" s="1" customFormat="1" ht="19.5">
      <c r="B108" s="31"/>
      <c r="D108" s="185" t="s">
        <v>142</v>
      </c>
      <c r="F108" s="171" t="s">
        <v>270</v>
      </c>
      <c r="I108" s="140"/>
      <c r="J108" s="140"/>
      <c r="M108" s="31"/>
      <c r="N108" s="141"/>
      <c r="X108" s="52"/>
      <c r="AT108" s="16" t="s">
        <v>142</v>
      </c>
      <c r="AU108" s="16" t="s">
        <v>80</v>
      </c>
    </row>
    <row r="109" spans="2:47" s="1" customFormat="1" ht="12">
      <c r="B109" s="31"/>
      <c r="D109" s="186" t="s">
        <v>144</v>
      </c>
      <c r="F109" s="172" t="s">
        <v>271</v>
      </c>
      <c r="I109" s="140"/>
      <c r="J109" s="140"/>
      <c r="M109" s="31"/>
      <c r="N109" s="141"/>
      <c r="X109" s="52"/>
      <c r="AT109" s="16" t="s">
        <v>144</v>
      </c>
      <c r="AU109" s="16" t="s">
        <v>80</v>
      </c>
    </row>
    <row r="110" spans="2:51" s="12" customFormat="1" ht="12">
      <c r="B110" s="142"/>
      <c r="D110" s="185" t="s">
        <v>151</v>
      </c>
      <c r="E110" s="143" t="s">
        <v>3</v>
      </c>
      <c r="F110" s="173" t="s">
        <v>272</v>
      </c>
      <c r="H110" s="191">
        <v>62.258</v>
      </c>
      <c r="I110" s="144"/>
      <c r="J110" s="144"/>
      <c r="M110" s="142"/>
      <c r="N110" s="145"/>
      <c r="X110" s="146"/>
      <c r="AT110" s="143" t="s">
        <v>151</v>
      </c>
      <c r="AU110" s="143" t="s">
        <v>80</v>
      </c>
      <c r="AV110" s="12" t="s">
        <v>80</v>
      </c>
      <c r="AW110" s="12" t="s">
        <v>5</v>
      </c>
      <c r="AX110" s="12" t="s">
        <v>71</v>
      </c>
      <c r="AY110" s="143" t="s">
        <v>133</v>
      </c>
    </row>
    <row r="111" spans="2:51" s="13" customFormat="1" ht="12">
      <c r="B111" s="147"/>
      <c r="D111" s="185" t="s">
        <v>151</v>
      </c>
      <c r="E111" s="148" t="s">
        <v>3</v>
      </c>
      <c r="F111" s="174" t="s">
        <v>153</v>
      </c>
      <c r="H111" s="192">
        <v>62.258</v>
      </c>
      <c r="I111" s="149"/>
      <c r="J111" s="149"/>
      <c r="M111" s="147"/>
      <c r="N111" s="150"/>
      <c r="X111" s="151"/>
      <c r="AT111" s="148" t="s">
        <v>151</v>
      </c>
      <c r="AU111" s="148" t="s">
        <v>80</v>
      </c>
      <c r="AV111" s="13" t="s">
        <v>141</v>
      </c>
      <c r="AW111" s="13" t="s">
        <v>5</v>
      </c>
      <c r="AX111" s="13" t="s">
        <v>78</v>
      </c>
      <c r="AY111" s="148" t="s">
        <v>133</v>
      </c>
    </row>
    <row r="112" spans="2:65" s="1" customFormat="1" ht="24.2" customHeight="1">
      <c r="B112" s="129"/>
      <c r="C112" s="183" t="s">
        <v>132</v>
      </c>
      <c r="D112" s="183" t="s">
        <v>136</v>
      </c>
      <c r="E112" s="184" t="s">
        <v>273</v>
      </c>
      <c r="F112" s="169" t="s">
        <v>274</v>
      </c>
      <c r="G112" s="189" t="s">
        <v>256</v>
      </c>
      <c r="H112" s="190">
        <v>6.3</v>
      </c>
      <c r="I112" s="131"/>
      <c r="J112" s="131"/>
      <c r="K112" s="132">
        <f>ROUND(P112*H112,2)</f>
        <v>0</v>
      </c>
      <c r="L112" s="130" t="s">
        <v>140</v>
      </c>
      <c r="M112" s="31"/>
      <c r="N112" s="133" t="s">
        <v>3</v>
      </c>
      <c r="O112" s="134" t="s">
        <v>40</v>
      </c>
      <c r="P112" s="135">
        <f>I112+J112</f>
        <v>0</v>
      </c>
      <c r="Q112" s="135">
        <f>ROUND(I112*H112,2)</f>
        <v>0</v>
      </c>
      <c r="R112" s="135">
        <f>ROUND(J112*H112,2)</f>
        <v>0</v>
      </c>
      <c r="T112" s="136">
        <f>S112*H112</f>
        <v>0</v>
      </c>
      <c r="U112" s="136">
        <v>0</v>
      </c>
      <c r="V112" s="136">
        <f>U112*H112</f>
        <v>0</v>
      </c>
      <c r="W112" s="136">
        <v>0</v>
      </c>
      <c r="X112" s="137">
        <f>W112*H112</f>
        <v>0</v>
      </c>
      <c r="AR112" s="138" t="s">
        <v>141</v>
      </c>
      <c r="AT112" s="138" t="s">
        <v>136</v>
      </c>
      <c r="AU112" s="138" t="s">
        <v>80</v>
      </c>
      <c r="AY112" s="16" t="s">
        <v>133</v>
      </c>
      <c r="BE112" s="139">
        <f>IF(O112="základní",K112,0)</f>
        <v>0</v>
      </c>
      <c r="BF112" s="139">
        <f>IF(O112="snížená",K112,0)</f>
        <v>0</v>
      </c>
      <c r="BG112" s="139">
        <f>IF(O112="zákl. přenesená",K112,0)</f>
        <v>0</v>
      </c>
      <c r="BH112" s="139">
        <f>IF(O112="sníž. přenesená",K112,0)</f>
        <v>0</v>
      </c>
      <c r="BI112" s="139">
        <f>IF(O112="nulová",K112,0)</f>
        <v>0</v>
      </c>
      <c r="BJ112" s="16" t="s">
        <v>78</v>
      </c>
      <c r="BK112" s="139">
        <f>ROUND(P112*H112,2)</f>
        <v>0</v>
      </c>
      <c r="BL112" s="16" t="s">
        <v>141</v>
      </c>
      <c r="BM112" s="138" t="s">
        <v>167</v>
      </c>
    </row>
    <row r="113" spans="2:47" s="1" customFormat="1" ht="19.5">
      <c r="B113" s="31"/>
      <c r="D113" s="185" t="s">
        <v>142</v>
      </c>
      <c r="F113" s="171" t="s">
        <v>275</v>
      </c>
      <c r="I113" s="140"/>
      <c r="J113" s="140"/>
      <c r="M113" s="31"/>
      <c r="N113" s="141"/>
      <c r="X113" s="52"/>
      <c r="AT113" s="16" t="s">
        <v>142</v>
      </c>
      <c r="AU113" s="16" t="s">
        <v>80</v>
      </c>
    </row>
    <row r="114" spans="2:47" s="1" customFormat="1" ht="12">
      <c r="B114" s="31"/>
      <c r="D114" s="186" t="s">
        <v>144</v>
      </c>
      <c r="F114" s="172" t="s">
        <v>276</v>
      </c>
      <c r="I114" s="140"/>
      <c r="J114" s="140"/>
      <c r="M114" s="31"/>
      <c r="N114" s="141"/>
      <c r="X114" s="52"/>
      <c r="AT114" s="16" t="s">
        <v>144</v>
      </c>
      <c r="AU114" s="16" t="s">
        <v>80</v>
      </c>
    </row>
    <row r="115" spans="2:51" s="12" customFormat="1" ht="12">
      <c r="B115" s="142"/>
      <c r="D115" s="185" t="s">
        <v>151</v>
      </c>
      <c r="E115" s="143" t="s">
        <v>3</v>
      </c>
      <c r="F115" s="173" t="s">
        <v>277</v>
      </c>
      <c r="H115" s="191">
        <v>6.3</v>
      </c>
      <c r="I115" s="144"/>
      <c r="J115" s="144"/>
      <c r="M115" s="142"/>
      <c r="N115" s="145"/>
      <c r="X115" s="146"/>
      <c r="AT115" s="143" t="s">
        <v>151</v>
      </c>
      <c r="AU115" s="143" t="s">
        <v>80</v>
      </c>
      <c r="AV115" s="12" t="s">
        <v>80</v>
      </c>
      <c r="AW115" s="12" t="s">
        <v>5</v>
      </c>
      <c r="AX115" s="12" t="s">
        <v>71</v>
      </c>
      <c r="AY115" s="143" t="s">
        <v>133</v>
      </c>
    </row>
    <row r="116" spans="2:51" s="13" customFormat="1" ht="12">
      <c r="B116" s="147"/>
      <c r="D116" s="185" t="s">
        <v>151</v>
      </c>
      <c r="E116" s="148" t="s">
        <v>3</v>
      </c>
      <c r="F116" s="174" t="s">
        <v>153</v>
      </c>
      <c r="H116" s="192">
        <v>6.3</v>
      </c>
      <c r="I116" s="149"/>
      <c r="J116" s="149"/>
      <c r="M116" s="147"/>
      <c r="N116" s="150"/>
      <c r="X116" s="151"/>
      <c r="AT116" s="148" t="s">
        <v>151</v>
      </c>
      <c r="AU116" s="148" t="s">
        <v>80</v>
      </c>
      <c r="AV116" s="13" t="s">
        <v>141</v>
      </c>
      <c r="AW116" s="13" t="s">
        <v>5</v>
      </c>
      <c r="AX116" s="13" t="s">
        <v>78</v>
      </c>
      <c r="AY116" s="148" t="s">
        <v>133</v>
      </c>
    </row>
    <row r="117" spans="2:65" s="1" customFormat="1" ht="24.2" customHeight="1">
      <c r="B117" s="129"/>
      <c r="C117" s="183" t="s">
        <v>157</v>
      </c>
      <c r="D117" s="183" t="s">
        <v>136</v>
      </c>
      <c r="E117" s="184" t="s">
        <v>278</v>
      </c>
      <c r="F117" s="169" t="s">
        <v>279</v>
      </c>
      <c r="G117" s="189" t="s">
        <v>280</v>
      </c>
      <c r="H117" s="190">
        <v>45.6</v>
      </c>
      <c r="I117" s="131"/>
      <c r="J117" s="131"/>
      <c r="K117" s="132">
        <f>ROUND(P117*H117,2)</f>
        <v>0</v>
      </c>
      <c r="L117" s="130" t="s">
        <v>140</v>
      </c>
      <c r="M117" s="31"/>
      <c r="N117" s="133" t="s">
        <v>3</v>
      </c>
      <c r="O117" s="134" t="s">
        <v>40</v>
      </c>
      <c r="P117" s="135">
        <f>I117+J117</f>
        <v>0</v>
      </c>
      <c r="Q117" s="135">
        <f>ROUND(I117*H117,2)</f>
        <v>0</v>
      </c>
      <c r="R117" s="135">
        <f>ROUND(J117*H117,2)</f>
        <v>0</v>
      </c>
      <c r="T117" s="136">
        <f>S117*H117</f>
        <v>0</v>
      </c>
      <c r="U117" s="136">
        <v>0</v>
      </c>
      <c r="V117" s="136">
        <f>U117*H117</f>
        <v>0</v>
      </c>
      <c r="W117" s="136">
        <v>0</v>
      </c>
      <c r="X117" s="137">
        <f>W117*H117</f>
        <v>0</v>
      </c>
      <c r="AR117" s="138" t="s">
        <v>141</v>
      </c>
      <c r="AT117" s="138" t="s">
        <v>136</v>
      </c>
      <c r="AU117" s="138" t="s">
        <v>80</v>
      </c>
      <c r="AY117" s="16" t="s">
        <v>133</v>
      </c>
      <c r="BE117" s="139">
        <f>IF(O117="základní",K117,0)</f>
        <v>0</v>
      </c>
      <c r="BF117" s="139">
        <f>IF(O117="snížená",K117,0)</f>
        <v>0</v>
      </c>
      <c r="BG117" s="139">
        <f>IF(O117="zákl. přenesená",K117,0)</f>
        <v>0</v>
      </c>
      <c r="BH117" s="139">
        <f>IF(O117="sníž. přenesená",K117,0)</f>
        <v>0</v>
      </c>
      <c r="BI117" s="139">
        <f>IF(O117="nulová",K117,0)</f>
        <v>0</v>
      </c>
      <c r="BJ117" s="16" t="s">
        <v>78</v>
      </c>
      <c r="BK117" s="139">
        <f>ROUND(P117*H117,2)</f>
        <v>0</v>
      </c>
      <c r="BL117" s="16" t="s">
        <v>141</v>
      </c>
      <c r="BM117" s="138" t="s">
        <v>10</v>
      </c>
    </row>
    <row r="118" spans="2:47" s="1" customFormat="1" ht="19.5">
      <c r="B118" s="31"/>
      <c r="D118" s="185" t="s">
        <v>142</v>
      </c>
      <c r="F118" s="171" t="s">
        <v>281</v>
      </c>
      <c r="I118" s="140"/>
      <c r="J118" s="140"/>
      <c r="M118" s="31"/>
      <c r="N118" s="141"/>
      <c r="X118" s="52"/>
      <c r="AT118" s="16" t="s">
        <v>142</v>
      </c>
      <c r="AU118" s="16" t="s">
        <v>80</v>
      </c>
    </row>
    <row r="119" spans="2:47" s="1" customFormat="1" ht="12">
      <c r="B119" s="31"/>
      <c r="D119" s="186" t="s">
        <v>144</v>
      </c>
      <c r="F119" s="172" t="s">
        <v>282</v>
      </c>
      <c r="I119" s="140"/>
      <c r="J119" s="140"/>
      <c r="M119" s="31"/>
      <c r="N119" s="141"/>
      <c r="X119" s="52"/>
      <c r="AT119" s="16" t="s">
        <v>144</v>
      </c>
      <c r="AU119" s="16" t="s">
        <v>80</v>
      </c>
    </row>
    <row r="120" spans="2:51" s="12" customFormat="1" ht="12">
      <c r="B120" s="142"/>
      <c r="D120" s="185" t="s">
        <v>151</v>
      </c>
      <c r="E120" s="143" t="s">
        <v>3</v>
      </c>
      <c r="F120" s="173" t="s">
        <v>283</v>
      </c>
      <c r="H120" s="191">
        <v>45.6</v>
      </c>
      <c r="I120" s="144"/>
      <c r="J120" s="144"/>
      <c r="M120" s="142"/>
      <c r="N120" s="145"/>
      <c r="X120" s="146"/>
      <c r="AT120" s="143" t="s">
        <v>151</v>
      </c>
      <c r="AU120" s="143" t="s">
        <v>80</v>
      </c>
      <c r="AV120" s="12" t="s">
        <v>80</v>
      </c>
      <c r="AW120" s="12" t="s">
        <v>5</v>
      </c>
      <c r="AX120" s="12" t="s">
        <v>71</v>
      </c>
      <c r="AY120" s="143" t="s">
        <v>133</v>
      </c>
    </row>
    <row r="121" spans="2:51" s="13" customFormat="1" ht="12">
      <c r="B121" s="147"/>
      <c r="D121" s="185" t="s">
        <v>151</v>
      </c>
      <c r="E121" s="148" t="s">
        <v>3</v>
      </c>
      <c r="F121" s="174" t="s">
        <v>153</v>
      </c>
      <c r="H121" s="192">
        <v>45.6</v>
      </c>
      <c r="I121" s="149"/>
      <c r="J121" s="149"/>
      <c r="M121" s="147"/>
      <c r="N121" s="150"/>
      <c r="X121" s="151"/>
      <c r="AT121" s="148" t="s">
        <v>151</v>
      </c>
      <c r="AU121" s="148" t="s">
        <v>80</v>
      </c>
      <c r="AV121" s="13" t="s">
        <v>141</v>
      </c>
      <c r="AW121" s="13" t="s">
        <v>5</v>
      </c>
      <c r="AX121" s="13" t="s">
        <v>78</v>
      </c>
      <c r="AY121" s="148" t="s">
        <v>133</v>
      </c>
    </row>
    <row r="122" spans="2:65" s="1" customFormat="1" ht="24.2" customHeight="1">
      <c r="B122" s="129"/>
      <c r="C122" s="183" t="s">
        <v>174</v>
      </c>
      <c r="D122" s="183" t="s">
        <v>136</v>
      </c>
      <c r="E122" s="184" t="s">
        <v>284</v>
      </c>
      <c r="F122" s="169" t="s">
        <v>285</v>
      </c>
      <c r="G122" s="189" t="s">
        <v>139</v>
      </c>
      <c r="H122" s="190">
        <v>1</v>
      </c>
      <c r="I122" s="131"/>
      <c r="J122" s="131"/>
      <c r="K122" s="132">
        <f>ROUND(P122*H122,2)</f>
        <v>0</v>
      </c>
      <c r="L122" s="130" t="s">
        <v>140</v>
      </c>
      <c r="M122" s="31"/>
      <c r="N122" s="133" t="s">
        <v>3</v>
      </c>
      <c r="O122" s="134" t="s">
        <v>40</v>
      </c>
      <c r="P122" s="135">
        <f>I122+J122</f>
        <v>0</v>
      </c>
      <c r="Q122" s="135">
        <f>ROUND(I122*H122,2)</f>
        <v>0</v>
      </c>
      <c r="R122" s="135">
        <f>ROUND(J122*H122,2)</f>
        <v>0</v>
      </c>
      <c r="T122" s="136">
        <f>S122*H122</f>
        <v>0</v>
      </c>
      <c r="U122" s="136">
        <v>0</v>
      </c>
      <c r="V122" s="136">
        <f>U122*H122</f>
        <v>0</v>
      </c>
      <c r="W122" s="136">
        <v>0</v>
      </c>
      <c r="X122" s="137">
        <f>W122*H122</f>
        <v>0</v>
      </c>
      <c r="AR122" s="138" t="s">
        <v>141</v>
      </c>
      <c r="AT122" s="138" t="s">
        <v>136</v>
      </c>
      <c r="AU122" s="138" t="s">
        <v>80</v>
      </c>
      <c r="AY122" s="16" t="s">
        <v>133</v>
      </c>
      <c r="BE122" s="139">
        <f>IF(O122="základní",K122,0)</f>
        <v>0</v>
      </c>
      <c r="BF122" s="139">
        <f>IF(O122="snížená",K122,0)</f>
        <v>0</v>
      </c>
      <c r="BG122" s="139">
        <f>IF(O122="zákl. přenesená",K122,0)</f>
        <v>0</v>
      </c>
      <c r="BH122" s="139">
        <f>IF(O122="sníž. přenesená",K122,0)</f>
        <v>0</v>
      </c>
      <c r="BI122" s="139">
        <f>IF(O122="nulová",K122,0)</f>
        <v>0</v>
      </c>
      <c r="BJ122" s="16" t="s">
        <v>78</v>
      </c>
      <c r="BK122" s="139">
        <f>ROUND(P122*H122,2)</f>
        <v>0</v>
      </c>
      <c r="BL122" s="16" t="s">
        <v>141</v>
      </c>
      <c r="BM122" s="138" t="s">
        <v>177</v>
      </c>
    </row>
    <row r="123" spans="2:47" s="1" customFormat="1" ht="29.25">
      <c r="B123" s="31"/>
      <c r="D123" s="185" t="s">
        <v>142</v>
      </c>
      <c r="F123" s="171" t="s">
        <v>286</v>
      </c>
      <c r="I123" s="140"/>
      <c r="J123" s="140"/>
      <c r="M123" s="31"/>
      <c r="N123" s="141"/>
      <c r="X123" s="52"/>
      <c r="AT123" s="16" t="s">
        <v>142</v>
      </c>
      <c r="AU123" s="16" t="s">
        <v>80</v>
      </c>
    </row>
    <row r="124" spans="2:47" s="1" customFormat="1" ht="12">
      <c r="B124" s="31"/>
      <c r="D124" s="186" t="s">
        <v>144</v>
      </c>
      <c r="F124" s="172" t="s">
        <v>287</v>
      </c>
      <c r="I124" s="140"/>
      <c r="J124" s="140"/>
      <c r="M124" s="31"/>
      <c r="N124" s="141"/>
      <c r="X124" s="52"/>
      <c r="AT124" s="16" t="s">
        <v>144</v>
      </c>
      <c r="AU124" s="16" t="s">
        <v>80</v>
      </c>
    </row>
    <row r="125" spans="2:51" s="12" customFormat="1" ht="12">
      <c r="B125" s="142"/>
      <c r="D125" s="185" t="s">
        <v>151</v>
      </c>
      <c r="E125" s="143" t="s">
        <v>3</v>
      </c>
      <c r="F125" s="173" t="s">
        <v>288</v>
      </c>
      <c r="H125" s="191">
        <v>1</v>
      </c>
      <c r="I125" s="144"/>
      <c r="J125" s="144"/>
      <c r="M125" s="142"/>
      <c r="N125" s="145"/>
      <c r="X125" s="146"/>
      <c r="AT125" s="143" t="s">
        <v>151</v>
      </c>
      <c r="AU125" s="143" t="s">
        <v>80</v>
      </c>
      <c r="AV125" s="12" t="s">
        <v>80</v>
      </c>
      <c r="AW125" s="12" t="s">
        <v>5</v>
      </c>
      <c r="AX125" s="12" t="s">
        <v>71</v>
      </c>
      <c r="AY125" s="143" t="s">
        <v>133</v>
      </c>
    </row>
    <row r="126" spans="2:51" s="13" customFormat="1" ht="12">
      <c r="B126" s="147"/>
      <c r="D126" s="185" t="s">
        <v>151</v>
      </c>
      <c r="E126" s="148" t="s">
        <v>3</v>
      </c>
      <c r="F126" s="174" t="s">
        <v>153</v>
      </c>
      <c r="H126" s="192">
        <v>1</v>
      </c>
      <c r="I126" s="149"/>
      <c r="J126" s="149"/>
      <c r="M126" s="147"/>
      <c r="N126" s="150"/>
      <c r="X126" s="151"/>
      <c r="AT126" s="148" t="s">
        <v>151</v>
      </c>
      <c r="AU126" s="148" t="s">
        <v>80</v>
      </c>
      <c r="AV126" s="13" t="s">
        <v>141</v>
      </c>
      <c r="AW126" s="13" t="s">
        <v>5</v>
      </c>
      <c r="AX126" s="13" t="s">
        <v>78</v>
      </c>
      <c r="AY126" s="148" t="s">
        <v>133</v>
      </c>
    </row>
    <row r="127" spans="2:65" s="1" customFormat="1" ht="24.2" customHeight="1">
      <c r="B127" s="129"/>
      <c r="C127" s="183" t="s">
        <v>163</v>
      </c>
      <c r="D127" s="183" t="s">
        <v>136</v>
      </c>
      <c r="E127" s="184" t="s">
        <v>289</v>
      </c>
      <c r="F127" s="169" t="s">
        <v>290</v>
      </c>
      <c r="G127" s="189" t="s">
        <v>256</v>
      </c>
      <c r="H127" s="190">
        <v>1115.414</v>
      </c>
      <c r="I127" s="131"/>
      <c r="J127" s="131"/>
      <c r="K127" s="132">
        <f>ROUND(P127*H127,2)</f>
        <v>0</v>
      </c>
      <c r="L127" s="130" t="s">
        <v>140</v>
      </c>
      <c r="M127" s="31"/>
      <c r="N127" s="133" t="s">
        <v>3</v>
      </c>
      <c r="O127" s="134" t="s">
        <v>40</v>
      </c>
      <c r="P127" s="135">
        <f>I127+J127</f>
        <v>0</v>
      </c>
      <c r="Q127" s="135">
        <f>ROUND(I127*H127,2)</f>
        <v>0</v>
      </c>
      <c r="R127" s="135">
        <f>ROUND(J127*H127,2)</f>
        <v>0</v>
      </c>
      <c r="T127" s="136">
        <f>S127*H127</f>
        <v>0</v>
      </c>
      <c r="U127" s="136">
        <v>0</v>
      </c>
      <c r="V127" s="136">
        <f>U127*H127</f>
        <v>0</v>
      </c>
      <c r="W127" s="136">
        <v>0</v>
      </c>
      <c r="X127" s="137">
        <f>W127*H127</f>
        <v>0</v>
      </c>
      <c r="AR127" s="138" t="s">
        <v>141</v>
      </c>
      <c r="AT127" s="138" t="s">
        <v>136</v>
      </c>
      <c r="AU127" s="138" t="s">
        <v>80</v>
      </c>
      <c r="AY127" s="16" t="s">
        <v>133</v>
      </c>
      <c r="BE127" s="139">
        <f>IF(O127="základní",K127,0)</f>
        <v>0</v>
      </c>
      <c r="BF127" s="139">
        <f>IF(O127="snížená",K127,0)</f>
        <v>0</v>
      </c>
      <c r="BG127" s="139">
        <f>IF(O127="zákl. přenesená",K127,0)</f>
        <v>0</v>
      </c>
      <c r="BH127" s="139">
        <f>IF(O127="sníž. přenesená",K127,0)</f>
        <v>0</v>
      </c>
      <c r="BI127" s="139">
        <f>IF(O127="nulová",K127,0)</f>
        <v>0</v>
      </c>
      <c r="BJ127" s="16" t="s">
        <v>78</v>
      </c>
      <c r="BK127" s="139">
        <f>ROUND(P127*H127,2)</f>
        <v>0</v>
      </c>
      <c r="BL127" s="16" t="s">
        <v>141</v>
      </c>
      <c r="BM127" s="138" t="s">
        <v>184</v>
      </c>
    </row>
    <row r="128" spans="2:47" s="1" customFormat="1" ht="12">
      <c r="B128" s="31"/>
      <c r="D128" s="185" t="s">
        <v>142</v>
      </c>
      <c r="F128" s="171" t="s">
        <v>291</v>
      </c>
      <c r="I128" s="140"/>
      <c r="J128" s="140"/>
      <c r="M128" s="31"/>
      <c r="N128" s="141"/>
      <c r="X128" s="52"/>
      <c r="AT128" s="16" t="s">
        <v>142</v>
      </c>
      <c r="AU128" s="16" t="s">
        <v>80</v>
      </c>
    </row>
    <row r="129" spans="2:47" s="1" customFormat="1" ht="12">
      <c r="B129" s="31"/>
      <c r="D129" s="186" t="s">
        <v>144</v>
      </c>
      <c r="F129" s="172" t="s">
        <v>292</v>
      </c>
      <c r="I129" s="140"/>
      <c r="J129" s="140"/>
      <c r="M129" s="31"/>
      <c r="N129" s="141"/>
      <c r="X129" s="52"/>
      <c r="AT129" s="16" t="s">
        <v>144</v>
      </c>
      <c r="AU129" s="16" t="s">
        <v>80</v>
      </c>
    </row>
    <row r="130" spans="2:51" s="12" customFormat="1" ht="12">
      <c r="B130" s="142"/>
      <c r="D130" s="185" t="s">
        <v>151</v>
      </c>
      <c r="E130" s="143" t="s">
        <v>3</v>
      </c>
      <c r="F130" s="173" t="s">
        <v>293</v>
      </c>
      <c r="H130" s="191">
        <v>1115.414</v>
      </c>
      <c r="I130" s="144"/>
      <c r="J130" s="144"/>
      <c r="M130" s="142"/>
      <c r="N130" s="145"/>
      <c r="X130" s="146"/>
      <c r="AT130" s="143" t="s">
        <v>151</v>
      </c>
      <c r="AU130" s="143" t="s">
        <v>80</v>
      </c>
      <c r="AV130" s="12" t="s">
        <v>80</v>
      </c>
      <c r="AW130" s="12" t="s">
        <v>5</v>
      </c>
      <c r="AX130" s="12" t="s">
        <v>71</v>
      </c>
      <c r="AY130" s="143" t="s">
        <v>133</v>
      </c>
    </row>
    <row r="131" spans="2:51" s="13" customFormat="1" ht="12">
      <c r="B131" s="147"/>
      <c r="D131" s="185" t="s">
        <v>151</v>
      </c>
      <c r="E131" s="148" t="s">
        <v>3</v>
      </c>
      <c r="F131" s="174" t="s">
        <v>153</v>
      </c>
      <c r="H131" s="192">
        <v>1115.414</v>
      </c>
      <c r="I131" s="149"/>
      <c r="J131" s="149"/>
      <c r="M131" s="147"/>
      <c r="N131" s="150"/>
      <c r="X131" s="151"/>
      <c r="AT131" s="148" t="s">
        <v>151</v>
      </c>
      <c r="AU131" s="148" t="s">
        <v>80</v>
      </c>
      <c r="AV131" s="13" t="s">
        <v>141</v>
      </c>
      <c r="AW131" s="13" t="s">
        <v>5</v>
      </c>
      <c r="AX131" s="13" t="s">
        <v>78</v>
      </c>
      <c r="AY131" s="148" t="s">
        <v>133</v>
      </c>
    </row>
    <row r="132" spans="2:65" s="1" customFormat="1" ht="24">
      <c r="B132" s="129"/>
      <c r="C132" s="183" t="s">
        <v>190</v>
      </c>
      <c r="D132" s="183" t="s">
        <v>136</v>
      </c>
      <c r="E132" s="184" t="s">
        <v>294</v>
      </c>
      <c r="F132" s="169" t="s">
        <v>295</v>
      </c>
      <c r="G132" s="189" t="s">
        <v>296</v>
      </c>
      <c r="H132" s="190">
        <v>369.07</v>
      </c>
      <c r="I132" s="131"/>
      <c r="J132" s="131"/>
      <c r="K132" s="132">
        <f>ROUND(P132*H132,2)</f>
        <v>0</v>
      </c>
      <c r="L132" s="130" t="s">
        <v>140</v>
      </c>
      <c r="M132" s="31"/>
      <c r="N132" s="133" t="s">
        <v>3</v>
      </c>
      <c r="O132" s="134" t="s">
        <v>40</v>
      </c>
      <c r="P132" s="135">
        <f>I132+J132</f>
        <v>0</v>
      </c>
      <c r="Q132" s="135">
        <f>ROUND(I132*H132,2)</f>
        <v>0</v>
      </c>
      <c r="R132" s="135">
        <f>ROUND(J132*H132,2)</f>
        <v>0</v>
      </c>
      <c r="T132" s="136">
        <f>S132*H132</f>
        <v>0</v>
      </c>
      <c r="U132" s="136">
        <v>0</v>
      </c>
      <c r="V132" s="136">
        <f>U132*H132</f>
        <v>0</v>
      </c>
      <c r="W132" s="136">
        <v>0</v>
      </c>
      <c r="X132" s="137">
        <f>W132*H132</f>
        <v>0</v>
      </c>
      <c r="AR132" s="138" t="s">
        <v>141</v>
      </c>
      <c r="AT132" s="138" t="s">
        <v>136</v>
      </c>
      <c r="AU132" s="138" t="s">
        <v>80</v>
      </c>
      <c r="AY132" s="16" t="s">
        <v>133</v>
      </c>
      <c r="BE132" s="139">
        <f>IF(O132="základní",K132,0)</f>
        <v>0</v>
      </c>
      <c r="BF132" s="139">
        <f>IF(O132="snížená",K132,0)</f>
        <v>0</v>
      </c>
      <c r="BG132" s="139">
        <f>IF(O132="zákl. přenesená",K132,0)</f>
        <v>0</v>
      </c>
      <c r="BH132" s="139">
        <f>IF(O132="sníž. přenesená",K132,0)</f>
        <v>0</v>
      </c>
      <c r="BI132" s="139">
        <f>IF(O132="nulová",K132,0)</f>
        <v>0</v>
      </c>
      <c r="BJ132" s="16" t="s">
        <v>78</v>
      </c>
      <c r="BK132" s="139">
        <f>ROUND(P132*H132,2)</f>
        <v>0</v>
      </c>
      <c r="BL132" s="16" t="s">
        <v>141</v>
      </c>
      <c r="BM132" s="138" t="s">
        <v>193</v>
      </c>
    </row>
    <row r="133" spans="2:47" s="1" customFormat="1" ht="12">
      <c r="B133" s="31"/>
      <c r="D133" s="185" t="s">
        <v>142</v>
      </c>
      <c r="F133" s="171" t="s">
        <v>297</v>
      </c>
      <c r="I133" s="140"/>
      <c r="J133" s="140"/>
      <c r="M133" s="31"/>
      <c r="N133" s="141"/>
      <c r="X133" s="52"/>
      <c r="AT133" s="16" t="s">
        <v>142</v>
      </c>
      <c r="AU133" s="16" t="s">
        <v>80</v>
      </c>
    </row>
    <row r="134" spans="2:47" s="1" customFormat="1" ht="12">
      <c r="B134" s="31"/>
      <c r="D134" s="186" t="s">
        <v>144</v>
      </c>
      <c r="F134" s="172" t="s">
        <v>298</v>
      </c>
      <c r="I134" s="140"/>
      <c r="J134" s="140"/>
      <c r="M134" s="31"/>
      <c r="N134" s="141"/>
      <c r="X134" s="52"/>
      <c r="AT134" s="16" t="s">
        <v>144</v>
      </c>
      <c r="AU134" s="16" t="s">
        <v>80</v>
      </c>
    </row>
    <row r="135" spans="2:51" s="12" customFormat="1" ht="12">
      <c r="B135" s="142"/>
      <c r="D135" s="185" t="s">
        <v>151</v>
      </c>
      <c r="E135" s="143" t="s">
        <v>3</v>
      </c>
      <c r="F135" s="173" t="s">
        <v>299</v>
      </c>
      <c r="H135" s="191">
        <v>369.07</v>
      </c>
      <c r="I135" s="144"/>
      <c r="J135" s="144"/>
      <c r="M135" s="142"/>
      <c r="N135" s="145"/>
      <c r="X135" s="146"/>
      <c r="AT135" s="143" t="s">
        <v>151</v>
      </c>
      <c r="AU135" s="143" t="s">
        <v>80</v>
      </c>
      <c r="AV135" s="12" t="s">
        <v>80</v>
      </c>
      <c r="AW135" s="12" t="s">
        <v>5</v>
      </c>
      <c r="AX135" s="12" t="s">
        <v>71</v>
      </c>
      <c r="AY135" s="143" t="s">
        <v>133</v>
      </c>
    </row>
    <row r="136" spans="2:51" s="13" customFormat="1" ht="12">
      <c r="B136" s="147"/>
      <c r="D136" s="185" t="s">
        <v>151</v>
      </c>
      <c r="E136" s="148" t="s">
        <v>3</v>
      </c>
      <c r="F136" s="174" t="s">
        <v>153</v>
      </c>
      <c r="H136" s="192">
        <v>369.07</v>
      </c>
      <c r="I136" s="149"/>
      <c r="J136" s="149"/>
      <c r="M136" s="147"/>
      <c r="N136" s="150"/>
      <c r="X136" s="151"/>
      <c r="AT136" s="148" t="s">
        <v>151</v>
      </c>
      <c r="AU136" s="148" t="s">
        <v>80</v>
      </c>
      <c r="AV136" s="13" t="s">
        <v>141</v>
      </c>
      <c r="AW136" s="13" t="s">
        <v>5</v>
      </c>
      <c r="AX136" s="13" t="s">
        <v>78</v>
      </c>
      <c r="AY136" s="148" t="s">
        <v>133</v>
      </c>
    </row>
    <row r="137" spans="2:65" s="1" customFormat="1" ht="24.2" customHeight="1">
      <c r="B137" s="129"/>
      <c r="C137" s="183" t="s">
        <v>167</v>
      </c>
      <c r="D137" s="183" t="s">
        <v>136</v>
      </c>
      <c r="E137" s="184" t="s">
        <v>300</v>
      </c>
      <c r="F137" s="169" t="s">
        <v>301</v>
      </c>
      <c r="G137" s="189" t="s">
        <v>207</v>
      </c>
      <c r="H137" s="190">
        <v>2</v>
      </c>
      <c r="I137" s="131"/>
      <c r="J137" s="131"/>
      <c r="K137" s="132">
        <f>ROUND(P137*H137,2)</f>
        <v>0</v>
      </c>
      <c r="L137" s="130" t="s">
        <v>140</v>
      </c>
      <c r="M137" s="31"/>
      <c r="N137" s="133" t="s">
        <v>3</v>
      </c>
      <c r="O137" s="134" t="s">
        <v>40</v>
      </c>
      <c r="P137" s="135">
        <f>I137+J137</f>
        <v>0</v>
      </c>
      <c r="Q137" s="135">
        <f>ROUND(I137*H137,2)</f>
        <v>0</v>
      </c>
      <c r="R137" s="135">
        <f>ROUND(J137*H137,2)</f>
        <v>0</v>
      </c>
      <c r="T137" s="136">
        <f>S137*H137</f>
        <v>0</v>
      </c>
      <c r="U137" s="136">
        <v>0</v>
      </c>
      <c r="V137" s="136">
        <f>U137*H137</f>
        <v>0</v>
      </c>
      <c r="W137" s="136">
        <v>0</v>
      </c>
      <c r="X137" s="137">
        <f>W137*H137</f>
        <v>0</v>
      </c>
      <c r="AR137" s="138" t="s">
        <v>141</v>
      </c>
      <c r="AT137" s="138" t="s">
        <v>136</v>
      </c>
      <c r="AU137" s="138" t="s">
        <v>80</v>
      </c>
      <c r="AY137" s="16" t="s">
        <v>133</v>
      </c>
      <c r="BE137" s="139">
        <f>IF(O137="základní",K137,0)</f>
        <v>0</v>
      </c>
      <c r="BF137" s="139">
        <f>IF(O137="snížená",K137,0)</f>
        <v>0</v>
      </c>
      <c r="BG137" s="139">
        <f>IF(O137="zákl. přenesená",K137,0)</f>
        <v>0</v>
      </c>
      <c r="BH137" s="139">
        <f>IF(O137="sníž. přenesená",K137,0)</f>
        <v>0</v>
      </c>
      <c r="BI137" s="139">
        <f>IF(O137="nulová",K137,0)</f>
        <v>0</v>
      </c>
      <c r="BJ137" s="16" t="s">
        <v>78</v>
      </c>
      <c r="BK137" s="139">
        <f>ROUND(P137*H137,2)</f>
        <v>0</v>
      </c>
      <c r="BL137" s="16" t="s">
        <v>141</v>
      </c>
      <c r="BM137" s="138" t="s">
        <v>200</v>
      </c>
    </row>
    <row r="138" spans="2:47" s="1" customFormat="1" ht="19.5">
      <c r="B138" s="31"/>
      <c r="D138" s="185" t="s">
        <v>142</v>
      </c>
      <c r="F138" s="171" t="s">
        <v>302</v>
      </c>
      <c r="I138" s="140"/>
      <c r="J138" s="140"/>
      <c r="M138" s="31"/>
      <c r="N138" s="141"/>
      <c r="X138" s="52"/>
      <c r="AT138" s="16" t="s">
        <v>142</v>
      </c>
      <c r="AU138" s="16" t="s">
        <v>80</v>
      </c>
    </row>
    <row r="139" spans="2:47" s="1" customFormat="1" ht="12">
      <c r="B139" s="31"/>
      <c r="D139" s="186" t="s">
        <v>144</v>
      </c>
      <c r="F139" s="172" t="s">
        <v>303</v>
      </c>
      <c r="I139" s="140"/>
      <c r="J139" s="140"/>
      <c r="M139" s="31"/>
      <c r="N139" s="141"/>
      <c r="X139" s="52"/>
      <c r="AT139" s="16" t="s">
        <v>144</v>
      </c>
      <c r="AU139" s="16" t="s">
        <v>80</v>
      </c>
    </row>
    <row r="140" spans="2:65" s="1" customFormat="1" ht="24.2" customHeight="1">
      <c r="B140" s="129"/>
      <c r="C140" s="183" t="s">
        <v>204</v>
      </c>
      <c r="D140" s="183" t="s">
        <v>136</v>
      </c>
      <c r="E140" s="184" t="s">
        <v>304</v>
      </c>
      <c r="F140" s="169" t="s">
        <v>305</v>
      </c>
      <c r="G140" s="189" t="s">
        <v>207</v>
      </c>
      <c r="H140" s="190">
        <v>2</v>
      </c>
      <c r="I140" s="131"/>
      <c r="J140" s="131"/>
      <c r="K140" s="132">
        <f>ROUND(P140*H140,2)</f>
        <v>0</v>
      </c>
      <c r="L140" s="130" t="s">
        <v>140</v>
      </c>
      <c r="M140" s="31"/>
      <c r="N140" s="133" t="s">
        <v>3</v>
      </c>
      <c r="O140" s="134" t="s">
        <v>40</v>
      </c>
      <c r="P140" s="135">
        <f>I140+J140</f>
        <v>0</v>
      </c>
      <c r="Q140" s="135">
        <f>ROUND(I140*H140,2)</f>
        <v>0</v>
      </c>
      <c r="R140" s="135">
        <f>ROUND(J140*H140,2)</f>
        <v>0</v>
      </c>
      <c r="T140" s="136">
        <f>S140*H140</f>
        <v>0</v>
      </c>
      <c r="U140" s="136">
        <v>0</v>
      </c>
      <c r="V140" s="136">
        <f>U140*H140</f>
        <v>0</v>
      </c>
      <c r="W140" s="136">
        <v>0</v>
      </c>
      <c r="X140" s="137">
        <f>W140*H140</f>
        <v>0</v>
      </c>
      <c r="AR140" s="138" t="s">
        <v>141</v>
      </c>
      <c r="AT140" s="138" t="s">
        <v>136</v>
      </c>
      <c r="AU140" s="138" t="s">
        <v>80</v>
      </c>
      <c r="AY140" s="16" t="s">
        <v>133</v>
      </c>
      <c r="BE140" s="139">
        <f>IF(O140="základní",K140,0)</f>
        <v>0</v>
      </c>
      <c r="BF140" s="139">
        <f>IF(O140="snížená",K140,0)</f>
        <v>0</v>
      </c>
      <c r="BG140" s="139">
        <f>IF(O140="zákl. přenesená",K140,0)</f>
        <v>0</v>
      </c>
      <c r="BH140" s="139">
        <f>IF(O140="sníž. přenesená",K140,0)</f>
        <v>0</v>
      </c>
      <c r="BI140" s="139">
        <f>IF(O140="nulová",K140,0)</f>
        <v>0</v>
      </c>
      <c r="BJ140" s="16" t="s">
        <v>78</v>
      </c>
      <c r="BK140" s="139">
        <f>ROUND(P140*H140,2)</f>
        <v>0</v>
      </c>
      <c r="BL140" s="16" t="s">
        <v>141</v>
      </c>
      <c r="BM140" s="138" t="s">
        <v>208</v>
      </c>
    </row>
    <row r="141" spans="2:47" s="1" customFormat="1" ht="19.5">
      <c r="B141" s="31"/>
      <c r="D141" s="185" t="s">
        <v>142</v>
      </c>
      <c r="F141" s="171" t="s">
        <v>306</v>
      </c>
      <c r="I141" s="140"/>
      <c r="J141" s="140"/>
      <c r="M141" s="31"/>
      <c r="N141" s="141"/>
      <c r="X141" s="52"/>
      <c r="AT141" s="16" t="s">
        <v>142</v>
      </c>
      <c r="AU141" s="16" t="s">
        <v>80</v>
      </c>
    </row>
    <row r="142" spans="2:47" s="1" customFormat="1" ht="12">
      <c r="B142" s="31"/>
      <c r="D142" s="186" t="s">
        <v>144</v>
      </c>
      <c r="F142" s="172" t="s">
        <v>307</v>
      </c>
      <c r="I142" s="140"/>
      <c r="J142" s="140"/>
      <c r="M142" s="31"/>
      <c r="N142" s="141"/>
      <c r="X142" s="52"/>
      <c r="AT142" s="16" t="s">
        <v>144</v>
      </c>
      <c r="AU142" s="16" t="s">
        <v>80</v>
      </c>
    </row>
    <row r="143" spans="2:65" s="1" customFormat="1" ht="24.2" customHeight="1">
      <c r="B143" s="129"/>
      <c r="C143" s="183" t="s">
        <v>10</v>
      </c>
      <c r="D143" s="183" t="s">
        <v>136</v>
      </c>
      <c r="E143" s="184" t="s">
        <v>308</v>
      </c>
      <c r="F143" s="169" t="s">
        <v>309</v>
      </c>
      <c r="G143" s="189" t="s">
        <v>207</v>
      </c>
      <c r="H143" s="190">
        <v>2</v>
      </c>
      <c r="I143" s="131"/>
      <c r="J143" s="131"/>
      <c r="K143" s="132">
        <f>ROUND(P143*H143,2)</f>
        <v>0</v>
      </c>
      <c r="L143" s="130" t="s">
        <v>140</v>
      </c>
      <c r="M143" s="31"/>
      <c r="N143" s="133" t="s">
        <v>3</v>
      </c>
      <c r="O143" s="134" t="s">
        <v>40</v>
      </c>
      <c r="P143" s="135">
        <f>I143+J143</f>
        <v>0</v>
      </c>
      <c r="Q143" s="135">
        <f>ROUND(I143*H143,2)</f>
        <v>0</v>
      </c>
      <c r="R143" s="135">
        <f>ROUND(J143*H143,2)</f>
        <v>0</v>
      </c>
      <c r="T143" s="136">
        <f>S143*H143</f>
        <v>0</v>
      </c>
      <c r="U143" s="136">
        <v>0</v>
      </c>
      <c r="V143" s="136">
        <f>U143*H143</f>
        <v>0</v>
      </c>
      <c r="W143" s="136">
        <v>0</v>
      </c>
      <c r="X143" s="137">
        <f>W143*H143</f>
        <v>0</v>
      </c>
      <c r="AR143" s="138" t="s">
        <v>141</v>
      </c>
      <c r="AT143" s="138" t="s">
        <v>136</v>
      </c>
      <c r="AU143" s="138" t="s">
        <v>80</v>
      </c>
      <c r="AY143" s="16" t="s">
        <v>133</v>
      </c>
      <c r="BE143" s="139">
        <f>IF(O143="základní",K143,0)</f>
        <v>0</v>
      </c>
      <c r="BF143" s="139">
        <f>IF(O143="snížená",K143,0)</f>
        <v>0</v>
      </c>
      <c r="BG143" s="139">
        <f>IF(O143="zákl. přenesená",K143,0)</f>
        <v>0</v>
      </c>
      <c r="BH143" s="139">
        <f>IF(O143="sníž. přenesená",K143,0)</f>
        <v>0</v>
      </c>
      <c r="BI143" s="139">
        <f>IF(O143="nulová",K143,0)</f>
        <v>0</v>
      </c>
      <c r="BJ143" s="16" t="s">
        <v>78</v>
      </c>
      <c r="BK143" s="139">
        <f>ROUND(P143*H143,2)</f>
        <v>0</v>
      </c>
      <c r="BL143" s="16" t="s">
        <v>141</v>
      </c>
      <c r="BM143" s="138" t="s">
        <v>214</v>
      </c>
    </row>
    <row r="144" spans="2:47" s="1" customFormat="1" ht="19.5">
      <c r="B144" s="31"/>
      <c r="D144" s="185" t="s">
        <v>142</v>
      </c>
      <c r="F144" s="171" t="s">
        <v>310</v>
      </c>
      <c r="I144" s="140"/>
      <c r="J144" s="140"/>
      <c r="M144" s="31"/>
      <c r="N144" s="141"/>
      <c r="X144" s="52"/>
      <c r="AT144" s="16" t="s">
        <v>142</v>
      </c>
      <c r="AU144" s="16" t="s">
        <v>80</v>
      </c>
    </row>
    <row r="145" spans="2:47" s="1" customFormat="1" ht="12">
      <c r="B145" s="31"/>
      <c r="D145" s="186" t="s">
        <v>144</v>
      </c>
      <c r="F145" s="172" t="s">
        <v>311</v>
      </c>
      <c r="I145" s="140"/>
      <c r="J145" s="140"/>
      <c r="M145" s="31"/>
      <c r="N145" s="141"/>
      <c r="X145" s="52"/>
      <c r="AT145" s="16" t="s">
        <v>144</v>
      </c>
      <c r="AU145" s="16" t="s">
        <v>80</v>
      </c>
    </row>
    <row r="146" spans="2:65" s="1" customFormat="1" ht="24">
      <c r="B146" s="129"/>
      <c r="C146" s="183" t="s">
        <v>217</v>
      </c>
      <c r="D146" s="183" t="s">
        <v>136</v>
      </c>
      <c r="E146" s="184" t="s">
        <v>312</v>
      </c>
      <c r="F146" s="169" t="s">
        <v>313</v>
      </c>
      <c r="G146" s="189" t="s">
        <v>296</v>
      </c>
      <c r="H146" s="190">
        <v>246.02</v>
      </c>
      <c r="I146" s="131"/>
      <c r="J146" s="131"/>
      <c r="K146" s="132">
        <f>ROUND(P146*H146,2)</f>
        <v>0</v>
      </c>
      <c r="L146" s="130" t="s">
        <v>140</v>
      </c>
      <c r="M146" s="31"/>
      <c r="N146" s="133" t="s">
        <v>3</v>
      </c>
      <c r="O146" s="134" t="s">
        <v>40</v>
      </c>
      <c r="P146" s="135">
        <f>I146+J146</f>
        <v>0</v>
      </c>
      <c r="Q146" s="135">
        <f>ROUND(I146*H146,2)</f>
        <v>0</v>
      </c>
      <c r="R146" s="135">
        <f>ROUND(J146*H146,2)</f>
        <v>0</v>
      </c>
      <c r="T146" s="136">
        <f>S146*H146</f>
        <v>0</v>
      </c>
      <c r="U146" s="136">
        <v>0</v>
      </c>
      <c r="V146" s="136">
        <f>U146*H146</f>
        <v>0</v>
      </c>
      <c r="W146" s="136">
        <v>0</v>
      </c>
      <c r="X146" s="137">
        <f>W146*H146</f>
        <v>0</v>
      </c>
      <c r="AR146" s="138" t="s">
        <v>141</v>
      </c>
      <c r="AT146" s="138" t="s">
        <v>136</v>
      </c>
      <c r="AU146" s="138" t="s">
        <v>80</v>
      </c>
      <c r="AY146" s="16" t="s">
        <v>133</v>
      </c>
      <c r="BE146" s="139">
        <f>IF(O146="základní",K146,0)</f>
        <v>0</v>
      </c>
      <c r="BF146" s="139">
        <f>IF(O146="snížená",K146,0)</f>
        <v>0</v>
      </c>
      <c r="BG146" s="139">
        <f>IF(O146="zákl. přenesená",K146,0)</f>
        <v>0</v>
      </c>
      <c r="BH146" s="139">
        <f>IF(O146="sníž. přenesená",K146,0)</f>
        <v>0</v>
      </c>
      <c r="BI146" s="139">
        <f>IF(O146="nulová",K146,0)</f>
        <v>0</v>
      </c>
      <c r="BJ146" s="16" t="s">
        <v>78</v>
      </c>
      <c r="BK146" s="139">
        <f>ROUND(P146*H146,2)</f>
        <v>0</v>
      </c>
      <c r="BL146" s="16" t="s">
        <v>141</v>
      </c>
      <c r="BM146" s="138" t="s">
        <v>220</v>
      </c>
    </row>
    <row r="147" spans="2:47" s="1" customFormat="1" ht="19.5">
      <c r="B147" s="31"/>
      <c r="D147" s="185" t="s">
        <v>142</v>
      </c>
      <c r="F147" s="171" t="s">
        <v>314</v>
      </c>
      <c r="I147" s="140"/>
      <c r="J147" s="140"/>
      <c r="M147" s="31"/>
      <c r="N147" s="141"/>
      <c r="X147" s="52"/>
      <c r="AT147" s="16" t="s">
        <v>142</v>
      </c>
      <c r="AU147" s="16" t="s">
        <v>80</v>
      </c>
    </row>
    <row r="148" spans="2:47" s="1" customFormat="1" ht="12">
      <c r="B148" s="31"/>
      <c r="D148" s="186" t="s">
        <v>144</v>
      </c>
      <c r="F148" s="172" t="s">
        <v>315</v>
      </c>
      <c r="I148" s="140"/>
      <c r="J148" s="140"/>
      <c r="M148" s="31"/>
      <c r="N148" s="141"/>
      <c r="X148" s="52"/>
      <c r="AT148" s="16" t="s">
        <v>144</v>
      </c>
      <c r="AU148" s="16" t="s">
        <v>80</v>
      </c>
    </row>
    <row r="149" spans="2:51" s="12" customFormat="1" ht="12">
      <c r="B149" s="142"/>
      <c r="D149" s="185" t="s">
        <v>151</v>
      </c>
      <c r="E149" s="143" t="s">
        <v>3</v>
      </c>
      <c r="F149" s="173" t="s">
        <v>316</v>
      </c>
      <c r="H149" s="191">
        <v>246.02</v>
      </c>
      <c r="I149" s="144"/>
      <c r="J149" s="144"/>
      <c r="M149" s="142"/>
      <c r="N149" s="145"/>
      <c r="X149" s="146"/>
      <c r="AT149" s="143" t="s">
        <v>151</v>
      </c>
      <c r="AU149" s="143" t="s">
        <v>80</v>
      </c>
      <c r="AV149" s="12" t="s">
        <v>80</v>
      </c>
      <c r="AW149" s="12" t="s">
        <v>5</v>
      </c>
      <c r="AX149" s="12" t="s">
        <v>71</v>
      </c>
      <c r="AY149" s="143" t="s">
        <v>133</v>
      </c>
    </row>
    <row r="150" spans="2:51" s="13" customFormat="1" ht="12">
      <c r="B150" s="147"/>
      <c r="D150" s="185" t="s">
        <v>151</v>
      </c>
      <c r="E150" s="148" t="s">
        <v>3</v>
      </c>
      <c r="F150" s="174" t="s">
        <v>153</v>
      </c>
      <c r="H150" s="192">
        <v>246.02</v>
      </c>
      <c r="I150" s="149"/>
      <c r="J150" s="149"/>
      <c r="M150" s="147"/>
      <c r="N150" s="150"/>
      <c r="X150" s="151"/>
      <c r="AT150" s="148" t="s">
        <v>151</v>
      </c>
      <c r="AU150" s="148" t="s">
        <v>80</v>
      </c>
      <c r="AV150" s="13" t="s">
        <v>141</v>
      </c>
      <c r="AW150" s="13" t="s">
        <v>5</v>
      </c>
      <c r="AX150" s="13" t="s">
        <v>78</v>
      </c>
      <c r="AY150" s="148" t="s">
        <v>133</v>
      </c>
    </row>
    <row r="151" spans="2:65" s="1" customFormat="1" ht="24.2" customHeight="1">
      <c r="B151" s="129"/>
      <c r="C151" s="183" t="s">
        <v>177</v>
      </c>
      <c r="D151" s="183" t="s">
        <v>136</v>
      </c>
      <c r="E151" s="184" t="s">
        <v>317</v>
      </c>
      <c r="F151" s="169" t="s">
        <v>318</v>
      </c>
      <c r="G151" s="189" t="s">
        <v>256</v>
      </c>
      <c r="H151" s="190">
        <v>10</v>
      </c>
      <c r="I151" s="131"/>
      <c r="J151" s="131"/>
      <c r="K151" s="132">
        <f>ROUND(P151*H151,2)</f>
        <v>0</v>
      </c>
      <c r="L151" s="130" t="s">
        <v>140</v>
      </c>
      <c r="M151" s="31"/>
      <c r="N151" s="133" t="s">
        <v>3</v>
      </c>
      <c r="O151" s="134" t="s">
        <v>40</v>
      </c>
      <c r="P151" s="135">
        <f>I151+J151</f>
        <v>0</v>
      </c>
      <c r="Q151" s="135">
        <f>ROUND(I151*H151,2)</f>
        <v>0</v>
      </c>
      <c r="R151" s="135">
        <f>ROUND(J151*H151,2)</f>
        <v>0</v>
      </c>
      <c r="T151" s="136">
        <f>S151*H151</f>
        <v>0</v>
      </c>
      <c r="U151" s="136">
        <v>0</v>
      </c>
      <c r="V151" s="136">
        <f>U151*H151</f>
        <v>0</v>
      </c>
      <c r="W151" s="136">
        <v>0</v>
      </c>
      <c r="X151" s="137">
        <f>W151*H151</f>
        <v>0</v>
      </c>
      <c r="AR151" s="138" t="s">
        <v>141</v>
      </c>
      <c r="AT151" s="138" t="s">
        <v>136</v>
      </c>
      <c r="AU151" s="138" t="s">
        <v>80</v>
      </c>
      <c r="AY151" s="16" t="s">
        <v>133</v>
      </c>
      <c r="BE151" s="139">
        <f>IF(O151="základní",K151,0)</f>
        <v>0</v>
      </c>
      <c r="BF151" s="139">
        <f>IF(O151="snížená",K151,0)</f>
        <v>0</v>
      </c>
      <c r="BG151" s="139">
        <f>IF(O151="zákl. přenesená",K151,0)</f>
        <v>0</v>
      </c>
      <c r="BH151" s="139">
        <f>IF(O151="sníž. přenesená",K151,0)</f>
        <v>0</v>
      </c>
      <c r="BI151" s="139">
        <f>IF(O151="nulová",K151,0)</f>
        <v>0</v>
      </c>
      <c r="BJ151" s="16" t="s">
        <v>78</v>
      </c>
      <c r="BK151" s="139">
        <f>ROUND(P151*H151,2)</f>
        <v>0</v>
      </c>
      <c r="BL151" s="16" t="s">
        <v>141</v>
      </c>
      <c r="BM151" s="138" t="s">
        <v>227</v>
      </c>
    </row>
    <row r="152" spans="2:47" s="1" customFormat="1" ht="12">
      <c r="B152" s="31"/>
      <c r="D152" s="185" t="s">
        <v>142</v>
      </c>
      <c r="F152" s="171" t="s">
        <v>319</v>
      </c>
      <c r="I152" s="140"/>
      <c r="J152" s="140"/>
      <c r="M152" s="31"/>
      <c r="N152" s="141"/>
      <c r="X152" s="52"/>
      <c r="AT152" s="16" t="s">
        <v>142</v>
      </c>
      <c r="AU152" s="16" t="s">
        <v>80</v>
      </c>
    </row>
    <row r="153" spans="2:47" s="1" customFormat="1" ht="12">
      <c r="B153" s="31"/>
      <c r="D153" s="186" t="s">
        <v>144</v>
      </c>
      <c r="F153" s="172" t="s">
        <v>320</v>
      </c>
      <c r="I153" s="140"/>
      <c r="J153" s="140"/>
      <c r="M153" s="31"/>
      <c r="N153" s="141"/>
      <c r="X153" s="52"/>
      <c r="AT153" s="16" t="s">
        <v>144</v>
      </c>
      <c r="AU153" s="16" t="s">
        <v>80</v>
      </c>
    </row>
    <row r="154" spans="2:65" s="1" customFormat="1" ht="24">
      <c r="B154" s="129"/>
      <c r="C154" s="183" t="s">
        <v>232</v>
      </c>
      <c r="D154" s="183" t="s">
        <v>136</v>
      </c>
      <c r="E154" s="184" t="s">
        <v>321</v>
      </c>
      <c r="F154" s="169" t="s">
        <v>322</v>
      </c>
      <c r="G154" s="189" t="s">
        <v>207</v>
      </c>
      <c r="H154" s="190">
        <v>18</v>
      </c>
      <c r="I154" s="131"/>
      <c r="J154" s="131"/>
      <c r="K154" s="132">
        <f>ROUND(P154*H154,2)</f>
        <v>0</v>
      </c>
      <c r="L154" s="130" t="s">
        <v>140</v>
      </c>
      <c r="M154" s="31"/>
      <c r="N154" s="133" t="s">
        <v>3</v>
      </c>
      <c r="O154" s="134" t="s">
        <v>40</v>
      </c>
      <c r="P154" s="135">
        <f>I154+J154</f>
        <v>0</v>
      </c>
      <c r="Q154" s="135">
        <f>ROUND(I154*H154,2)</f>
        <v>0</v>
      </c>
      <c r="R154" s="135">
        <f>ROUND(J154*H154,2)</f>
        <v>0</v>
      </c>
      <c r="T154" s="136">
        <f>S154*H154</f>
        <v>0</v>
      </c>
      <c r="U154" s="136">
        <v>0</v>
      </c>
      <c r="V154" s="136">
        <f>U154*H154</f>
        <v>0</v>
      </c>
      <c r="W154" s="136">
        <v>0</v>
      </c>
      <c r="X154" s="137">
        <f>W154*H154</f>
        <v>0</v>
      </c>
      <c r="AR154" s="138" t="s">
        <v>141</v>
      </c>
      <c r="AT154" s="138" t="s">
        <v>136</v>
      </c>
      <c r="AU154" s="138" t="s">
        <v>80</v>
      </c>
      <c r="AY154" s="16" t="s">
        <v>133</v>
      </c>
      <c r="BE154" s="139">
        <f>IF(O154="základní",K154,0)</f>
        <v>0</v>
      </c>
      <c r="BF154" s="139">
        <f>IF(O154="snížená",K154,0)</f>
        <v>0</v>
      </c>
      <c r="BG154" s="139">
        <f>IF(O154="zákl. přenesená",K154,0)</f>
        <v>0</v>
      </c>
      <c r="BH154" s="139">
        <f>IF(O154="sníž. přenesená",K154,0)</f>
        <v>0</v>
      </c>
      <c r="BI154" s="139">
        <f>IF(O154="nulová",K154,0)</f>
        <v>0</v>
      </c>
      <c r="BJ154" s="16" t="s">
        <v>78</v>
      </c>
      <c r="BK154" s="139">
        <f>ROUND(P154*H154,2)</f>
        <v>0</v>
      </c>
      <c r="BL154" s="16" t="s">
        <v>141</v>
      </c>
      <c r="BM154" s="138" t="s">
        <v>235</v>
      </c>
    </row>
    <row r="155" spans="2:47" s="1" customFormat="1" ht="19.5">
      <c r="B155" s="31"/>
      <c r="D155" s="185" t="s">
        <v>142</v>
      </c>
      <c r="F155" s="171" t="s">
        <v>323</v>
      </c>
      <c r="I155" s="140"/>
      <c r="J155" s="140"/>
      <c r="M155" s="31"/>
      <c r="N155" s="141"/>
      <c r="X155" s="52"/>
      <c r="AT155" s="16" t="s">
        <v>142</v>
      </c>
      <c r="AU155" s="16" t="s">
        <v>80</v>
      </c>
    </row>
    <row r="156" spans="2:47" s="1" customFormat="1" ht="12">
      <c r="B156" s="31"/>
      <c r="D156" s="186" t="s">
        <v>144</v>
      </c>
      <c r="F156" s="172" t="s">
        <v>324</v>
      </c>
      <c r="I156" s="140"/>
      <c r="J156" s="140"/>
      <c r="M156" s="31"/>
      <c r="N156" s="141"/>
      <c r="X156" s="52"/>
      <c r="AT156" s="16" t="s">
        <v>144</v>
      </c>
      <c r="AU156" s="16" t="s">
        <v>80</v>
      </c>
    </row>
    <row r="157" spans="2:51" s="12" customFormat="1" ht="12">
      <c r="B157" s="142"/>
      <c r="D157" s="185" t="s">
        <v>151</v>
      </c>
      <c r="E157" s="143" t="s">
        <v>3</v>
      </c>
      <c r="F157" s="173" t="s">
        <v>325</v>
      </c>
      <c r="H157" s="191">
        <v>18</v>
      </c>
      <c r="I157" s="144"/>
      <c r="J157" s="144"/>
      <c r="M157" s="142"/>
      <c r="N157" s="145"/>
      <c r="X157" s="146"/>
      <c r="AT157" s="143" t="s">
        <v>151</v>
      </c>
      <c r="AU157" s="143" t="s">
        <v>80</v>
      </c>
      <c r="AV157" s="12" t="s">
        <v>80</v>
      </c>
      <c r="AW157" s="12" t="s">
        <v>5</v>
      </c>
      <c r="AX157" s="12" t="s">
        <v>71</v>
      </c>
      <c r="AY157" s="143" t="s">
        <v>133</v>
      </c>
    </row>
    <row r="158" spans="2:51" s="13" customFormat="1" ht="12">
      <c r="B158" s="147"/>
      <c r="D158" s="185" t="s">
        <v>151</v>
      </c>
      <c r="E158" s="148" t="s">
        <v>3</v>
      </c>
      <c r="F158" s="174" t="s">
        <v>153</v>
      </c>
      <c r="H158" s="192">
        <v>18</v>
      </c>
      <c r="I158" s="149"/>
      <c r="J158" s="149"/>
      <c r="M158" s="147"/>
      <c r="N158" s="150"/>
      <c r="X158" s="151"/>
      <c r="AT158" s="148" t="s">
        <v>151</v>
      </c>
      <c r="AU158" s="148" t="s">
        <v>80</v>
      </c>
      <c r="AV158" s="13" t="s">
        <v>141</v>
      </c>
      <c r="AW158" s="13" t="s">
        <v>5</v>
      </c>
      <c r="AX158" s="13" t="s">
        <v>78</v>
      </c>
      <c r="AY158" s="148" t="s">
        <v>133</v>
      </c>
    </row>
    <row r="159" spans="2:65" s="1" customFormat="1" ht="24">
      <c r="B159" s="129"/>
      <c r="C159" s="183" t="s">
        <v>184</v>
      </c>
      <c r="D159" s="183" t="s">
        <v>136</v>
      </c>
      <c r="E159" s="184" t="s">
        <v>326</v>
      </c>
      <c r="F159" s="169" t="s">
        <v>327</v>
      </c>
      <c r="G159" s="189" t="s">
        <v>207</v>
      </c>
      <c r="H159" s="190">
        <v>18</v>
      </c>
      <c r="I159" s="131"/>
      <c r="J159" s="131"/>
      <c r="K159" s="132">
        <f>ROUND(P159*H159,2)</f>
        <v>0</v>
      </c>
      <c r="L159" s="130" t="s">
        <v>140</v>
      </c>
      <c r="M159" s="31"/>
      <c r="N159" s="133" t="s">
        <v>3</v>
      </c>
      <c r="O159" s="134" t="s">
        <v>40</v>
      </c>
      <c r="P159" s="135">
        <f>I159+J159</f>
        <v>0</v>
      </c>
      <c r="Q159" s="135">
        <f>ROUND(I159*H159,2)</f>
        <v>0</v>
      </c>
      <c r="R159" s="135">
        <f>ROUND(J159*H159,2)</f>
        <v>0</v>
      </c>
      <c r="T159" s="136">
        <f>S159*H159</f>
        <v>0</v>
      </c>
      <c r="U159" s="136">
        <v>0</v>
      </c>
      <c r="V159" s="136">
        <f>U159*H159</f>
        <v>0</v>
      </c>
      <c r="W159" s="136">
        <v>0</v>
      </c>
      <c r="X159" s="137">
        <f>W159*H159</f>
        <v>0</v>
      </c>
      <c r="AR159" s="138" t="s">
        <v>141</v>
      </c>
      <c r="AT159" s="138" t="s">
        <v>136</v>
      </c>
      <c r="AU159" s="138" t="s">
        <v>80</v>
      </c>
      <c r="AY159" s="16" t="s">
        <v>133</v>
      </c>
      <c r="BE159" s="139">
        <f>IF(O159="základní",K159,0)</f>
        <v>0</v>
      </c>
      <c r="BF159" s="139">
        <f>IF(O159="snížená",K159,0)</f>
        <v>0</v>
      </c>
      <c r="BG159" s="139">
        <f>IF(O159="zákl. přenesená",K159,0)</f>
        <v>0</v>
      </c>
      <c r="BH159" s="139">
        <f>IF(O159="sníž. přenesená",K159,0)</f>
        <v>0</v>
      </c>
      <c r="BI159" s="139">
        <f>IF(O159="nulová",K159,0)</f>
        <v>0</v>
      </c>
      <c r="BJ159" s="16" t="s">
        <v>78</v>
      </c>
      <c r="BK159" s="139">
        <f>ROUND(P159*H159,2)</f>
        <v>0</v>
      </c>
      <c r="BL159" s="16" t="s">
        <v>141</v>
      </c>
      <c r="BM159" s="138" t="s">
        <v>328</v>
      </c>
    </row>
    <row r="160" spans="2:47" s="1" customFormat="1" ht="19.5">
      <c r="B160" s="31"/>
      <c r="D160" s="185" t="s">
        <v>142</v>
      </c>
      <c r="F160" s="171" t="s">
        <v>329</v>
      </c>
      <c r="I160" s="140"/>
      <c r="J160" s="140"/>
      <c r="M160" s="31"/>
      <c r="N160" s="141"/>
      <c r="X160" s="52"/>
      <c r="AT160" s="16" t="s">
        <v>142</v>
      </c>
      <c r="AU160" s="16" t="s">
        <v>80</v>
      </c>
    </row>
    <row r="161" spans="2:47" s="1" customFormat="1" ht="12">
      <c r="B161" s="31"/>
      <c r="D161" s="186" t="s">
        <v>144</v>
      </c>
      <c r="F161" s="172" t="s">
        <v>330</v>
      </c>
      <c r="I161" s="140"/>
      <c r="J161" s="140"/>
      <c r="M161" s="31"/>
      <c r="N161" s="141"/>
      <c r="X161" s="52"/>
      <c r="AT161" s="16" t="s">
        <v>144</v>
      </c>
      <c r="AU161" s="16" t="s">
        <v>80</v>
      </c>
    </row>
    <row r="162" spans="2:51" s="12" customFormat="1" ht="12">
      <c r="B162" s="142"/>
      <c r="D162" s="185" t="s">
        <v>151</v>
      </c>
      <c r="E162" s="143" t="s">
        <v>3</v>
      </c>
      <c r="F162" s="173" t="s">
        <v>325</v>
      </c>
      <c r="H162" s="191">
        <v>18</v>
      </c>
      <c r="I162" s="144"/>
      <c r="J162" s="144"/>
      <c r="M162" s="142"/>
      <c r="N162" s="145"/>
      <c r="X162" s="146"/>
      <c r="AT162" s="143" t="s">
        <v>151</v>
      </c>
      <c r="AU162" s="143" t="s">
        <v>80</v>
      </c>
      <c r="AV162" s="12" t="s">
        <v>80</v>
      </c>
      <c r="AW162" s="12" t="s">
        <v>5</v>
      </c>
      <c r="AX162" s="12" t="s">
        <v>71</v>
      </c>
      <c r="AY162" s="143" t="s">
        <v>133</v>
      </c>
    </row>
    <row r="163" spans="2:51" s="13" customFormat="1" ht="12">
      <c r="B163" s="147"/>
      <c r="D163" s="185" t="s">
        <v>151</v>
      </c>
      <c r="E163" s="148" t="s">
        <v>3</v>
      </c>
      <c r="F163" s="174" t="s">
        <v>153</v>
      </c>
      <c r="H163" s="192">
        <v>18</v>
      </c>
      <c r="I163" s="149"/>
      <c r="J163" s="149"/>
      <c r="M163" s="147"/>
      <c r="N163" s="150"/>
      <c r="X163" s="151"/>
      <c r="AT163" s="148" t="s">
        <v>151</v>
      </c>
      <c r="AU163" s="148" t="s">
        <v>80</v>
      </c>
      <c r="AV163" s="13" t="s">
        <v>141</v>
      </c>
      <c r="AW163" s="13" t="s">
        <v>5</v>
      </c>
      <c r="AX163" s="13" t="s">
        <v>78</v>
      </c>
      <c r="AY163" s="148" t="s">
        <v>133</v>
      </c>
    </row>
    <row r="164" spans="2:65" s="1" customFormat="1" ht="24.2" customHeight="1">
      <c r="B164" s="129"/>
      <c r="C164" s="183" t="s">
        <v>331</v>
      </c>
      <c r="D164" s="183" t="s">
        <v>136</v>
      </c>
      <c r="E164" s="184" t="s">
        <v>332</v>
      </c>
      <c r="F164" s="169" t="s">
        <v>333</v>
      </c>
      <c r="G164" s="189" t="s">
        <v>207</v>
      </c>
      <c r="H164" s="190">
        <v>18</v>
      </c>
      <c r="I164" s="131"/>
      <c r="J164" s="131"/>
      <c r="K164" s="132">
        <f>ROUND(P164*H164,2)</f>
        <v>0</v>
      </c>
      <c r="L164" s="130" t="s">
        <v>140</v>
      </c>
      <c r="M164" s="31"/>
      <c r="N164" s="133" t="s">
        <v>3</v>
      </c>
      <c r="O164" s="134" t="s">
        <v>40</v>
      </c>
      <c r="P164" s="135">
        <f>I164+J164</f>
        <v>0</v>
      </c>
      <c r="Q164" s="135">
        <f>ROUND(I164*H164,2)</f>
        <v>0</v>
      </c>
      <c r="R164" s="135">
        <f>ROUND(J164*H164,2)</f>
        <v>0</v>
      </c>
      <c r="T164" s="136">
        <f>S164*H164</f>
        <v>0</v>
      </c>
      <c r="U164" s="136">
        <v>0</v>
      </c>
      <c r="V164" s="136">
        <f>U164*H164</f>
        <v>0</v>
      </c>
      <c r="W164" s="136">
        <v>0</v>
      </c>
      <c r="X164" s="137">
        <f>W164*H164</f>
        <v>0</v>
      </c>
      <c r="AR164" s="138" t="s">
        <v>141</v>
      </c>
      <c r="AT164" s="138" t="s">
        <v>136</v>
      </c>
      <c r="AU164" s="138" t="s">
        <v>80</v>
      </c>
      <c r="AY164" s="16" t="s">
        <v>133</v>
      </c>
      <c r="BE164" s="139">
        <f>IF(O164="základní",K164,0)</f>
        <v>0</v>
      </c>
      <c r="BF164" s="139">
        <f>IF(O164="snížená",K164,0)</f>
        <v>0</v>
      </c>
      <c r="BG164" s="139">
        <f>IF(O164="zákl. přenesená",K164,0)</f>
        <v>0</v>
      </c>
      <c r="BH164" s="139">
        <f>IF(O164="sníž. přenesená",K164,0)</f>
        <v>0</v>
      </c>
      <c r="BI164" s="139">
        <f>IF(O164="nulová",K164,0)</f>
        <v>0</v>
      </c>
      <c r="BJ164" s="16" t="s">
        <v>78</v>
      </c>
      <c r="BK164" s="139">
        <f>ROUND(P164*H164,2)</f>
        <v>0</v>
      </c>
      <c r="BL164" s="16" t="s">
        <v>141</v>
      </c>
      <c r="BM164" s="138" t="s">
        <v>334</v>
      </c>
    </row>
    <row r="165" spans="2:47" s="1" customFormat="1" ht="19.5">
      <c r="B165" s="31"/>
      <c r="D165" s="185" t="s">
        <v>142</v>
      </c>
      <c r="F165" s="171" t="s">
        <v>335</v>
      </c>
      <c r="I165" s="140"/>
      <c r="J165" s="140"/>
      <c r="M165" s="31"/>
      <c r="N165" s="141"/>
      <c r="X165" s="52"/>
      <c r="AT165" s="16" t="s">
        <v>142</v>
      </c>
      <c r="AU165" s="16" t="s">
        <v>80</v>
      </c>
    </row>
    <row r="166" spans="2:47" s="1" customFormat="1" ht="12">
      <c r="B166" s="31"/>
      <c r="D166" s="186" t="s">
        <v>144</v>
      </c>
      <c r="F166" s="172" t="s">
        <v>336</v>
      </c>
      <c r="I166" s="140"/>
      <c r="J166" s="140"/>
      <c r="M166" s="31"/>
      <c r="N166" s="141"/>
      <c r="X166" s="52"/>
      <c r="AT166" s="16" t="s">
        <v>144</v>
      </c>
      <c r="AU166" s="16" t="s">
        <v>80</v>
      </c>
    </row>
    <row r="167" spans="2:51" s="12" customFormat="1" ht="12">
      <c r="B167" s="142"/>
      <c r="D167" s="185" t="s">
        <v>151</v>
      </c>
      <c r="E167" s="143" t="s">
        <v>3</v>
      </c>
      <c r="F167" s="173" t="s">
        <v>325</v>
      </c>
      <c r="H167" s="191">
        <v>18</v>
      </c>
      <c r="I167" s="144"/>
      <c r="J167" s="144"/>
      <c r="M167" s="142"/>
      <c r="N167" s="145"/>
      <c r="X167" s="146"/>
      <c r="AT167" s="143" t="s">
        <v>151</v>
      </c>
      <c r="AU167" s="143" t="s">
        <v>80</v>
      </c>
      <c r="AV167" s="12" t="s">
        <v>80</v>
      </c>
      <c r="AW167" s="12" t="s">
        <v>5</v>
      </c>
      <c r="AX167" s="12" t="s">
        <v>71</v>
      </c>
      <c r="AY167" s="143" t="s">
        <v>133</v>
      </c>
    </row>
    <row r="168" spans="2:51" s="13" customFormat="1" ht="12">
      <c r="B168" s="147"/>
      <c r="D168" s="185" t="s">
        <v>151</v>
      </c>
      <c r="E168" s="148" t="s">
        <v>3</v>
      </c>
      <c r="F168" s="174" t="s">
        <v>153</v>
      </c>
      <c r="H168" s="192">
        <v>18</v>
      </c>
      <c r="I168" s="149"/>
      <c r="J168" s="149"/>
      <c r="M168" s="147"/>
      <c r="N168" s="150"/>
      <c r="X168" s="151"/>
      <c r="AT168" s="148" t="s">
        <v>151</v>
      </c>
      <c r="AU168" s="148" t="s">
        <v>80</v>
      </c>
      <c r="AV168" s="13" t="s">
        <v>141</v>
      </c>
      <c r="AW168" s="13" t="s">
        <v>5</v>
      </c>
      <c r="AX168" s="13" t="s">
        <v>78</v>
      </c>
      <c r="AY168" s="148" t="s">
        <v>133</v>
      </c>
    </row>
    <row r="169" spans="2:65" s="1" customFormat="1" ht="24.2" customHeight="1">
      <c r="B169" s="129"/>
      <c r="C169" s="183" t="s">
        <v>193</v>
      </c>
      <c r="D169" s="183" t="s">
        <v>136</v>
      </c>
      <c r="E169" s="184" t="s">
        <v>337</v>
      </c>
      <c r="F169" s="169" t="s">
        <v>338</v>
      </c>
      <c r="G169" s="189" t="s">
        <v>256</v>
      </c>
      <c r="H169" s="190">
        <v>10</v>
      </c>
      <c r="I169" s="131"/>
      <c r="J169" s="131"/>
      <c r="K169" s="132">
        <f>ROUND(P169*H169,2)</f>
        <v>0</v>
      </c>
      <c r="L169" s="130" t="s">
        <v>140</v>
      </c>
      <c r="M169" s="31"/>
      <c r="N169" s="133" t="s">
        <v>3</v>
      </c>
      <c r="O169" s="134" t="s">
        <v>40</v>
      </c>
      <c r="P169" s="135">
        <f>I169+J169</f>
        <v>0</v>
      </c>
      <c r="Q169" s="135">
        <f>ROUND(I169*H169,2)</f>
        <v>0</v>
      </c>
      <c r="R169" s="135">
        <f>ROUND(J169*H169,2)</f>
        <v>0</v>
      </c>
      <c r="T169" s="136">
        <f>S169*H169</f>
        <v>0</v>
      </c>
      <c r="U169" s="136">
        <v>0</v>
      </c>
      <c r="V169" s="136">
        <f>U169*H169</f>
        <v>0</v>
      </c>
      <c r="W169" s="136">
        <v>0</v>
      </c>
      <c r="X169" s="137">
        <f>W169*H169</f>
        <v>0</v>
      </c>
      <c r="AR169" s="138" t="s">
        <v>141</v>
      </c>
      <c r="AT169" s="138" t="s">
        <v>136</v>
      </c>
      <c r="AU169" s="138" t="s">
        <v>80</v>
      </c>
      <c r="AY169" s="16" t="s">
        <v>133</v>
      </c>
      <c r="BE169" s="139">
        <f>IF(O169="základní",K169,0)</f>
        <v>0</v>
      </c>
      <c r="BF169" s="139">
        <f>IF(O169="snížená",K169,0)</f>
        <v>0</v>
      </c>
      <c r="BG169" s="139">
        <f>IF(O169="zákl. přenesená",K169,0)</f>
        <v>0</v>
      </c>
      <c r="BH169" s="139">
        <f>IF(O169="sníž. přenesená",K169,0)</f>
        <v>0</v>
      </c>
      <c r="BI169" s="139">
        <f>IF(O169="nulová",K169,0)</f>
        <v>0</v>
      </c>
      <c r="BJ169" s="16" t="s">
        <v>78</v>
      </c>
      <c r="BK169" s="139">
        <f>ROUND(P169*H169,2)</f>
        <v>0</v>
      </c>
      <c r="BL169" s="16" t="s">
        <v>141</v>
      </c>
      <c r="BM169" s="138" t="s">
        <v>339</v>
      </c>
    </row>
    <row r="170" spans="2:47" s="1" customFormat="1" ht="12">
      <c r="B170" s="31"/>
      <c r="D170" s="185" t="s">
        <v>142</v>
      </c>
      <c r="F170" s="171" t="s">
        <v>340</v>
      </c>
      <c r="I170" s="140"/>
      <c r="J170" s="140"/>
      <c r="M170" s="31"/>
      <c r="N170" s="141"/>
      <c r="X170" s="52"/>
      <c r="AT170" s="16" t="s">
        <v>142</v>
      </c>
      <c r="AU170" s="16" t="s">
        <v>80</v>
      </c>
    </row>
    <row r="171" spans="2:47" s="1" customFormat="1" ht="12">
      <c r="B171" s="31"/>
      <c r="D171" s="186" t="s">
        <v>144</v>
      </c>
      <c r="F171" s="172" t="s">
        <v>341</v>
      </c>
      <c r="I171" s="140"/>
      <c r="J171" s="140"/>
      <c r="M171" s="31"/>
      <c r="N171" s="141"/>
      <c r="X171" s="52"/>
      <c r="AT171" s="16" t="s">
        <v>144</v>
      </c>
      <c r="AU171" s="16" t="s">
        <v>80</v>
      </c>
    </row>
    <row r="172" spans="2:51" s="12" customFormat="1" ht="12">
      <c r="B172" s="142"/>
      <c r="D172" s="185" t="s">
        <v>151</v>
      </c>
      <c r="E172" s="143" t="s">
        <v>3</v>
      </c>
      <c r="F172" s="173" t="s">
        <v>342</v>
      </c>
      <c r="H172" s="191">
        <v>10</v>
      </c>
      <c r="I172" s="144"/>
      <c r="J172" s="144"/>
      <c r="M172" s="142"/>
      <c r="N172" s="145"/>
      <c r="X172" s="146"/>
      <c r="AT172" s="143" t="s">
        <v>151</v>
      </c>
      <c r="AU172" s="143" t="s">
        <v>80</v>
      </c>
      <c r="AV172" s="12" t="s">
        <v>80</v>
      </c>
      <c r="AW172" s="12" t="s">
        <v>5</v>
      </c>
      <c r="AX172" s="12" t="s">
        <v>71</v>
      </c>
      <c r="AY172" s="143" t="s">
        <v>133</v>
      </c>
    </row>
    <row r="173" spans="2:51" s="13" customFormat="1" ht="12">
      <c r="B173" s="147"/>
      <c r="D173" s="185" t="s">
        <v>151</v>
      </c>
      <c r="E173" s="148" t="s">
        <v>3</v>
      </c>
      <c r="F173" s="174" t="s">
        <v>153</v>
      </c>
      <c r="H173" s="192">
        <v>10</v>
      </c>
      <c r="I173" s="149"/>
      <c r="J173" s="149"/>
      <c r="M173" s="147"/>
      <c r="N173" s="150"/>
      <c r="X173" s="151"/>
      <c r="AT173" s="148" t="s">
        <v>151</v>
      </c>
      <c r="AU173" s="148" t="s">
        <v>80</v>
      </c>
      <c r="AV173" s="13" t="s">
        <v>141</v>
      </c>
      <c r="AW173" s="13" t="s">
        <v>5</v>
      </c>
      <c r="AX173" s="13" t="s">
        <v>78</v>
      </c>
      <c r="AY173" s="148" t="s">
        <v>133</v>
      </c>
    </row>
    <row r="174" spans="2:65" s="1" customFormat="1" ht="24">
      <c r="B174" s="129"/>
      <c r="C174" s="183" t="s">
        <v>343</v>
      </c>
      <c r="D174" s="183" t="s">
        <v>136</v>
      </c>
      <c r="E174" s="184" t="s">
        <v>344</v>
      </c>
      <c r="F174" s="169" t="s">
        <v>345</v>
      </c>
      <c r="G174" s="189" t="s">
        <v>296</v>
      </c>
      <c r="H174" s="190">
        <v>123.05</v>
      </c>
      <c r="I174" s="131"/>
      <c r="J174" s="131"/>
      <c r="K174" s="132">
        <f>ROUND(P174*H174,2)</f>
        <v>0</v>
      </c>
      <c r="L174" s="130" t="s">
        <v>140</v>
      </c>
      <c r="M174" s="31"/>
      <c r="N174" s="133" t="s">
        <v>3</v>
      </c>
      <c r="O174" s="134" t="s">
        <v>40</v>
      </c>
      <c r="P174" s="135">
        <f>I174+J174</f>
        <v>0</v>
      </c>
      <c r="Q174" s="135">
        <f>ROUND(I174*H174,2)</f>
        <v>0</v>
      </c>
      <c r="R174" s="135">
        <f>ROUND(J174*H174,2)</f>
        <v>0</v>
      </c>
      <c r="T174" s="136">
        <f>S174*H174</f>
        <v>0</v>
      </c>
      <c r="U174" s="136">
        <v>0</v>
      </c>
      <c r="V174" s="136">
        <f>U174*H174</f>
        <v>0</v>
      </c>
      <c r="W174" s="136">
        <v>0</v>
      </c>
      <c r="X174" s="137">
        <f>W174*H174</f>
        <v>0</v>
      </c>
      <c r="AR174" s="138" t="s">
        <v>141</v>
      </c>
      <c r="AT174" s="138" t="s">
        <v>136</v>
      </c>
      <c r="AU174" s="138" t="s">
        <v>80</v>
      </c>
      <c r="AY174" s="16" t="s">
        <v>133</v>
      </c>
      <c r="BE174" s="139">
        <f>IF(O174="základní",K174,0)</f>
        <v>0</v>
      </c>
      <c r="BF174" s="139">
        <f>IF(O174="snížená",K174,0)</f>
        <v>0</v>
      </c>
      <c r="BG174" s="139">
        <f>IF(O174="zákl. přenesená",K174,0)</f>
        <v>0</v>
      </c>
      <c r="BH174" s="139">
        <f>IF(O174="sníž. přenesená",K174,0)</f>
        <v>0</v>
      </c>
      <c r="BI174" s="139">
        <f>IF(O174="nulová",K174,0)</f>
        <v>0</v>
      </c>
      <c r="BJ174" s="16" t="s">
        <v>78</v>
      </c>
      <c r="BK174" s="139">
        <f>ROUND(P174*H174,2)</f>
        <v>0</v>
      </c>
      <c r="BL174" s="16" t="s">
        <v>141</v>
      </c>
      <c r="BM174" s="138" t="s">
        <v>346</v>
      </c>
    </row>
    <row r="175" spans="2:47" s="1" customFormat="1" ht="19.5">
      <c r="B175" s="31"/>
      <c r="D175" s="185" t="s">
        <v>142</v>
      </c>
      <c r="F175" s="171" t="s">
        <v>347</v>
      </c>
      <c r="I175" s="140"/>
      <c r="J175" s="140"/>
      <c r="M175" s="31"/>
      <c r="N175" s="141"/>
      <c r="X175" s="52"/>
      <c r="AT175" s="16" t="s">
        <v>142</v>
      </c>
      <c r="AU175" s="16" t="s">
        <v>80</v>
      </c>
    </row>
    <row r="176" spans="2:47" s="1" customFormat="1" ht="12">
      <c r="B176" s="31"/>
      <c r="D176" s="186" t="s">
        <v>144</v>
      </c>
      <c r="F176" s="172" t="s">
        <v>348</v>
      </c>
      <c r="I176" s="140"/>
      <c r="J176" s="140"/>
      <c r="M176" s="31"/>
      <c r="N176" s="141"/>
      <c r="X176" s="52"/>
      <c r="AT176" s="16" t="s">
        <v>144</v>
      </c>
      <c r="AU176" s="16" t="s">
        <v>80</v>
      </c>
    </row>
    <row r="177" spans="2:51" s="12" customFormat="1" ht="12">
      <c r="B177" s="142"/>
      <c r="D177" s="185" t="s">
        <v>151</v>
      </c>
      <c r="E177" s="143" t="s">
        <v>3</v>
      </c>
      <c r="F177" s="173" t="s">
        <v>349</v>
      </c>
      <c r="H177" s="191">
        <v>123.05</v>
      </c>
      <c r="I177" s="144"/>
      <c r="J177" s="144"/>
      <c r="M177" s="142"/>
      <c r="N177" s="145"/>
      <c r="X177" s="146"/>
      <c r="AT177" s="143" t="s">
        <v>151</v>
      </c>
      <c r="AU177" s="143" t="s">
        <v>80</v>
      </c>
      <c r="AV177" s="12" t="s">
        <v>80</v>
      </c>
      <c r="AW177" s="12" t="s">
        <v>5</v>
      </c>
      <c r="AX177" s="12" t="s">
        <v>71</v>
      </c>
      <c r="AY177" s="143" t="s">
        <v>133</v>
      </c>
    </row>
    <row r="178" spans="2:51" s="13" customFormat="1" ht="12">
      <c r="B178" s="147"/>
      <c r="D178" s="185" t="s">
        <v>151</v>
      </c>
      <c r="E178" s="148" t="s">
        <v>3</v>
      </c>
      <c r="F178" s="174" t="s">
        <v>153</v>
      </c>
      <c r="H178" s="192">
        <v>123.05</v>
      </c>
      <c r="I178" s="149"/>
      <c r="J178" s="149"/>
      <c r="M178" s="147"/>
      <c r="N178" s="150"/>
      <c r="X178" s="151"/>
      <c r="AT178" s="148" t="s">
        <v>151</v>
      </c>
      <c r="AU178" s="148" t="s">
        <v>80</v>
      </c>
      <c r="AV178" s="13" t="s">
        <v>141</v>
      </c>
      <c r="AW178" s="13" t="s">
        <v>5</v>
      </c>
      <c r="AX178" s="13" t="s">
        <v>78</v>
      </c>
      <c r="AY178" s="148" t="s">
        <v>133</v>
      </c>
    </row>
    <row r="179" spans="2:65" s="1" customFormat="1" ht="24.2" customHeight="1">
      <c r="B179" s="129"/>
      <c r="C179" s="183" t="s">
        <v>200</v>
      </c>
      <c r="D179" s="183" t="s">
        <v>136</v>
      </c>
      <c r="E179" s="184" t="s">
        <v>350</v>
      </c>
      <c r="F179" s="169" t="s">
        <v>351</v>
      </c>
      <c r="G179" s="189" t="s">
        <v>296</v>
      </c>
      <c r="H179" s="190">
        <v>369.07</v>
      </c>
      <c r="I179" s="131"/>
      <c r="J179" s="131"/>
      <c r="K179" s="132">
        <f>ROUND(P179*H179,2)</f>
        <v>0</v>
      </c>
      <c r="L179" s="130" t="s">
        <v>140</v>
      </c>
      <c r="M179" s="31"/>
      <c r="N179" s="133" t="s">
        <v>3</v>
      </c>
      <c r="O179" s="134" t="s">
        <v>40</v>
      </c>
      <c r="P179" s="135">
        <f>I179+J179</f>
        <v>0</v>
      </c>
      <c r="Q179" s="135">
        <f>ROUND(I179*H179,2)</f>
        <v>0</v>
      </c>
      <c r="R179" s="135">
        <f>ROUND(J179*H179,2)</f>
        <v>0</v>
      </c>
      <c r="T179" s="136">
        <f>S179*H179</f>
        <v>0</v>
      </c>
      <c r="U179" s="136">
        <v>0</v>
      </c>
      <c r="V179" s="136">
        <f>U179*H179</f>
        <v>0</v>
      </c>
      <c r="W179" s="136">
        <v>0</v>
      </c>
      <c r="X179" s="137">
        <f>W179*H179</f>
        <v>0</v>
      </c>
      <c r="AR179" s="138" t="s">
        <v>141</v>
      </c>
      <c r="AT179" s="138" t="s">
        <v>136</v>
      </c>
      <c r="AU179" s="138" t="s">
        <v>80</v>
      </c>
      <c r="AY179" s="16" t="s">
        <v>133</v>
      </c>
      <c r="BE179" s="139">
        <f>IF(O179="základní",K179,0)</f>
        <v>0</v>
      </c>
      <c r="BF179" s="139">
        <f>IF(O179="snížená",K179,0)</f>
        <v>0</v>
      </c>
      <c r="BG179" s="139">
        <f>IF(O179="zákl. přenesená",K179,0)</f>
        <v>0</v>
      </c>
      <c r="BH179" s="139">
        <f>IF(O179="sníž. přenesená",K179,0)</f>
        <v>0</v>
      </c>
      <c r="BI179" s="139">
        <f>IF(O179="nulová",K179,0)</f>
        <v>0</v>
      </c>
      <c r="BJ179" s="16" t="s">
        <v>78</v>
      </c>
      <c r="BK179" s="139">
        <f>ROUND(P179*H179,2)</f>
        <v>0</v>
      </c>
      <c r="BL179" s="16" t="s">
        <v>141</v>
      </c>
      <c r="BM179" s="138" t="s">
        <v>352</v>
      </c>
    </row>
    <row r="180" spans="2:47" s="1" customFormat="1" ht="19.5">
      <c r="B180" s="31"/>
      <c r="D180" s="185" t="s">
        <v>142</v>
      </c>
      <c r="F180" s="171" t="s">
        <v>353</v>
      </c>
      <c r="I180" s="140"/>
      <c r="J180" s="140"/>
      <c r="M180" s="31"/>
      <c r="N180" s="141"/>
      <c r="X180" s="52"/>
      <c r="AT180" s="16" t="s">
        <v>142</v>
      </c>
      <c r="AU180" s="16" t="s">
        <v>80</v>
      </c>
    </row>
    <row r="181" spans="2:47" s="1" customFormat="1" ht="12">
      <c r="B181" s="31"/>
      <c r="D181" s="186" t="s">
        <v>144</v>
      </c>
      <c r="F181" s="172" t="s">
        <v>354</v>
      </c>
      <c r="I181" s="140"/>
      <c r="J181" s="140"/>
      <c r="M181" s="31"/>
      <c r="N181" s="141"/>
      <c r="X181" s="52"/>
      <c r="AT181" s="16" t="s">
        <v>144</v>
      </c>
      <c r="AU181" s="16" t="s">
        <v>80</v>
      </c>
    </row>
    <row r="182" spans="2:51" s="14" customFormat="1" ht="12">
      <c r="B182" s="152"/>
      <c r="D182" s="185" t="s">
        <v>151</v>
      </c>
      <c r="E182" s="153" t="s">
        <v>3</v>
      </c>
      <c r="F182" s="175" t="s">
        <v>355</v>
      </c>
      <c r="H182" s="153" t="s">
        <v>3</v>
      </c>
      <c r="I182" s="154"/>
      <c r="J182" s="154"/>
      <c r="M182" s="152"/>
      <c r="N182" s="155"/>
      <c r="X182" s="156"/>
      <c r="AT182" s="153" t="s">
        <v>151</v>
      </c>
      <c r="AU182" s="153" t="s">
        <v>80</v>
      </c>
      <c r="AV182" s="14" t="s">
        <v>78</v>
      </c>
      <c r="AW182" s="14" t="s">
        <v>5</v>
      </c>
      <c r="AX182" s="14" t="s">
        <v>71</v>
      </c>
      <c r="AY182" s="153" t="s">
        <v>133</v>
      </c>
    </row>
    <row r="183" spans="2:51" s="12" customFormat="1" ht="12">
      <c r="B183" s="142"/>
      <c r="D183" s="185" t="s">
        <v>151</v>
      </c>
      <c r="E183" s="143" t="s">
        <v>3</v>
      </c>
      <c r="F183" s="173" t="s">
        <v>356</v>
      </c>
      <c r="H183" s="191">
        <v>246.02</v>
      </c>
      <c r="I183" s="144"/>
      <c r="J183" s="144"/>
      <c r="M183" s="142"/>
      <c r="N183" s="145"/>
      <c r="X183" s="146"/>
      <c r="AT183" s="143" t="s">
        <v>151</v>
      </c>
      <c r="AU183" s="143" t="s">
        <v>80</v>
      </c>
      <c r="AV183" s="12" t="s">
        <v>80</v>
      </c>
      <c r="AW183" s="12" t="s">
        <v>5</v>
      </c>
      <c r="AX183" s="12" t="s">
        <v>71</v>
      </c>
      <c r="AY183" s="143" t="s">
        <v>133</v>
      </c>
    </row>
    <row r="184" spans="2:51" s="12" customFormat="1" ht="12">
      <c r="B184" s="142"/>
      <c r="D184" s="185" t="s">
        <v>151</v>
      </c>
      <c r="E184" s="143" t="s">
        <v>3</v>
      </c>
      <c r="F184" s="173" t="s">
        <v>357</v>
      </c>
      <c r="H184" s="191">
        <v>123.05</v>
      </c>
      <c r="I184" s="144"/>
      <c r="J184" s="144"/>
      <c r="M184" s="142"/>
      <c r="N184" s="145"/>
      <c r="X184" s="146"/>
      <c r="AT184" s="143" t="s">
        <v>151</v>
      </c>
      <c r="AU184" s="143" t="s">
        <v>80</v>
      </c>
      <c r="AV184" s="12" t="s">
        <v>80</v>
      </c>
      <c r="AW184" s="12" t="s">
        <v>5</v>
      </c>
      <c r="AX184" s="12" t="s">
        <v>71</v>
      </c>
      <c r="AY184" s="143" t="s">
        <v>133</v>
      </c>
    </row>
    <row r="185" spans="2:51" s="13" customFormat="1" ht="12">
      <c r="B185" s="147"/>
      <c r="D185" s="185" t="s">
        <v>151</v>
      </c>
      <c r="E185" s="148" t="s">
        <v>3</v>
      </c>
      <c r="F185" s="174" t="s">
        <v>153</v>
      </c>
      <c r="H185" s="192">
        <v>369.07</v>
      </c>
      <c r="I185" s="149"/>
      <c r="J185" s="149"/>
      <c r="M185" s="147"/>
      <c r="N185" s="150"/>
      <c r="X185" s="151"/>
      <c r="AT185" s="148" t="s">
        <v>151</v>
      </c>
      <c r="AU185" s="148" t="s">
        <v>80</v>
      </c>
      <c r="AV185" s="13" t="s">
        <v>141</v>
      </c>
      <c r="AW185" s="13" t="s">
        <v>5</v>
      </c>
      <c r="AX185" s="13" t="s">
        <v>78</v>
      </c>
      <c r="AY185" s="148" t="s">
        <v>133</v>
      </c>
    </row>
    <row r="186" spans="2:65" s="1" customFormat="1" ht="24.2" customHeight="1">
      <c r="B186" s="129"/>
      <c r="C186" s="183" t="s">
        <v>9</v>
      </c>
      <c r="D186" s="183" t="s">
        <v>136</v>
      </c>
      <c r="E186" s="184" t="s">
        <v>358</v>
      </c>
      <c r="F186" s="169" t="s">
        <v>359</v>
      </c>
      <c r="G186" s="189" t="s">
        <v>360</v>
      </c>
      <c r="H186" s="190">
        <v>209.185</v>
      </c>
      <c r="I186" s="131"/>
      <c r="J186" s="131"/>
      <c r="K186" s="132">
        <f>ROUND(P186*H186,2)</f>
        <v>0</v>
      </c>
      <c r="L186" s="130" t="s">
        <v>140</v>
      </c>
      <c r="M186" s="31"/>
      <c r="N186" s="133" t="s">
        <v>3</v>
      </c>
      <c r="O186" s="134" t="s">
        <v>40</v>
      </c>
      <c r="P186" s="135">
        <f>I186+J186</f>
        <v>0</v>
      </c>
      <c r="Q186" s="135">
        <f>ROUND(I186*H186,2)</f>
        <v>0</v>
      </c>
      <c r="R186" s="135">
        <f>ROUND(J186*H186,2)</f>
        <v>0</v>
      </c>
      <c r="T186" s="136">
        <f>S186*H186</f>
        <v>0</v>
      </c>
      <c r="U186" s="136">
        <v>0</v>
      </c>
      <c r="V186" s="136">
        <f>U186*H186</f>
        <v>0</v>
      </c>
      <c r="W186" s="136">
        <v>0</v>
      </c>
      <c r="X186" s="137">
        <f>W186*H186</f>
        <v>0</v>
      </c>
      <c r="AR186" s="138" t="s">
        <v>141</v>
      </c>
      <c r="AT186" s="138" t="s">
        <v>136</v>
      </c>
      <c r="AU186" s="138" t="s">
        <v>80</v>
      </c>
      <c r="AY186" s="16" t="s">
        <v>133</v>
      </c>
      <c r="BE186" s="139">
        <f>IF(O186="základní",K186,0)</f>
        <v>0</v>
      </c>
      <c r="BF186" s="139">
        <f>IF(O186="snížená",K186,0)</f>
        <v>0</v>
      </c>
      <c r="BG186" s="139">
        <f>IF(O186="zákl. přenesená",K186,0)</f>
        <v>0</v>
      </c>
      <c r="BH186" s="139">
        <f>IF(O186="sníž. přenesená",K186,0)</f>
        <v>0</v>
      </c>
      <c r="BI186" s="139">
        <f>IF(O186="nulová",K186,0)</f>
        <v>0</v>
      </c>
      <c r="BJ186" s="16" t="s">
        <v>78</v>
      </c>
      <c r="BK186" s="139">
        <f>ROUND(P186*H186,2)</f>
        <v>0</v>
      </c>
      <c r="BL186" s="16" t="s">
        <v>141</v>
      </c>
      <c r="BM186" s="138" t="s">
        <v>361</v>
      </c>
    </row>
    <row r="187" spans="2:47" s="1" customFormat="1" ht="12">
      <c r="B187" s="31"/>
      <c r="D187" s="185" t="s">
        <v>142</v>
      </c>
      <c r="F187" s="171" t="s">
        <v>362</v>
      </c>
      <c r="I187" s="140"/>
      <c r="J187" s="140"/>
      <c r="M187" s="31"/>
      <c r="N187" s="141"/>
      <c r="X187" s="52"/>
      <c r="AT187" s="16" t="s">
        <v>142</v>
      </c>
      <c r="AU187" s="16" t="s">
        <v>80</v>
      </c>
    </row>
    <row r="188" spans="2:47" s="1" customFormat="1" ht="12">
      <c r="B188" s="31"/>
      <c r="D188" s="186" t="s">
        <v>144</v>
      </c>
      <c r="F188" s="172" t="s">
        <v>363</v>
      </c>
      <c r="I188" s="140"/>
      <c r="J188" s="140"/>
      <c r="M188" s="31"/>
      <c r="N188" s="141"/>
      <c r="X188" s="52"/>
      <c r="AT188" s="16" t="s">
        <v>144</v>
      </c>
      <c r="AU188" s="16" t="s">
        <v>80</v>
      </c>
    </row>
    <row r="189" spans="2:51" s="12" customFormat="1" ht="12">
      <c r="B189" s="142"/>
      <c r="D189" s="185" t="s">
        <v>151</v>
      </c>
      <c r="E189" s="143" t="s">
        <v>3</v>
      </c>
      <c r="F189" s="173" t="s">
        <v>364</v>
      </c>
      <c r="H189" s="191">
        <v>209.185</v>
      </c>
      <c r="I189" s="144"/>
      <c r="J189" s="144"/>
      <c r="M189" s="142"/>
      <c r="N189" s="145"/>
      <c r="X189" s="146"/>
      <c r="AT189" s="143" t="s">
        <v>151</v>
      </c>
      <c r="AU189" s="143" t="s">
        <v>80</v>
      </c>
      <c r="AV189" s="12" t="s">
        <v>80</v>
      </c>
      <c r="AW189" s="12" t="s">
        <v>5</v>
      </c>
      <c r="AX189" s="12" t="s">
        <v>71</v>
      </c>
      <c r="AY189" s="143" t="s">
        <v>133</v>
      </c>
    </row>
    <row r="190" spans="2:51" s="13" customFormat="1" ht="12">
      <c r="B190" s="147"/>
      <c r="D190" s="185" t="s">
        <v>151</v>
      </c>
      <c r="E190" s="148" t="s">
        <v>3</v>
      </c>
      <c r="F190" s="174" t="s">
        <v>153</v>
      </c>
      <c r="H190" s="192">
        <v>209.185</v>
      </c>
      <c r="I190" s="149"/>
      <c r="J190" s="149"/>
      <c r="M190" s="147"/>
      <c r="N190" s="150"/>
      <c r="X190" s="151"/>
      <c r="AT190" s="148" t="s">
        <v>151</v>
      </c>
      <c r="AU190" s="148" t="s">
        <v>80</v>
      </c>
      <c r="AV190" s="13" t="s">
        <v>141</v>
      </c>
      <c r="AW190" s="13" t="s">
        <v>5</v>
      </c>
      <c r="AX190" s="13" t="s">
        <v>78</v>
      </c>
      <c r="AY190" s="148" t="s">
        <v>133</v>
      </c>
    </row>
    <row r="191" spans="2:65" s="1" customFormat="1" ht="24.2" customHeight="1">
      <c r="B191" s="129"/>
      <c r="C191" s="183" t="s">
        <v>208</v>
      </c>
      <c r="D191" s="183" t="s">
        <v>136</v>
      </c>
      <c r="E191" s="184" t="s">
        <v>365</v>
      </c>
      <c r="F191" s="169" t="s">
        <v>366</v>
      </c>
      <c r="G191" s="189" t="s">
        <v>296</v>
      </c>
      <c r="H191" s="190">
        <v>123.05</v>
      </c>
      <c r="I191" s="131"/>
      <c r="J191" s="131"/>
      <c r="K191" s="132">
        <f>ROUND(P191*H191,2)</f>
        <v>0</v>
      </c>
      <c r="L191" s="130" t="s">
        <v>140</v>
      </c>
      <c r="M191" s="31"/>
      <c r="N191" s="133" t="s">
        <v>3</v>
      </c>
      <c r="O191" s="134" t="s">
        <v>40</v>
      </c>
      <c r="P191" s="135">
        <f>I191+J191</f>
        <v>0</v>
      </c>
      <c r="Q191" s="135">
        <f>ROUND(I191*H191,2)</f>
        <v>0</v>
      </c>
      <c r="R191" s="135">
        <f>ROUND(J191*H191,2)</f>
        <v>0</v>
      </c>
      <c r="T191" s="136">
        <f>S191*H191</f>
        <v>0</v>
      </c>
      <c r="U191" s="136">
        <v>0</v>
      </c>
      <c r="V191" s="136">
        <f>U191*H191</f>
        <v>0</v>
      </c>
      <c r="W191" s="136">
        <v>0</v>
      </c>
      <c r="X191" s="137">
        <f>W191*H191</f>
        <v>0</v>
      </c>
      <c r="AR191" s="138" t="s">
        <v>141</v>
      </c>
      <c r="AT191" s="138" t="s">
        <v>136</v>
      </c>
      <c r="AU191" s="138" t="s">
        <v>80</v>
      </c>
      <c r="AY191" s="16" t="s">
        <v>133</v>
      </c>
      <c r="BE191" s="139">
        <f>IF(O191="základní",K191,0)</f>
        <v>0</v>
      </c>
      <c r="BF191" s="139">
        <f>IF(O191="snížená",K191,0)</f>
        <v>0</v>
      </c>
      <c r="BG191" s="139">
        <f>IF(O191="zákl. přenesená",K191,0)</f>
        <v>0</v>
      </c>
      <c r="BH191" s="139">
        <f>IF(O191="sníž. přenesená",K191,0)</f>
        <v>0</v>
      </c>
      <c r="BI191" s="139">
        <f>IF(O191="nulová",K191,0)</f>
        <v>0</v>
      </c>
      <c r="BJ191" s="16" t="s">
        <v>78</v>
      </c>
      <c r="BK191" s="139">
        <f>ROUND(P191*H191,2)</f>
        <v>0</v>
      </c>
      <c r="BL191" s="16" t="s">
        <v>141</v>
      </c>
      <c r="BM191" s="138" t="s">
        <v>367</v>
      </c>
    </row>
    <row r="192" spans="2:47" s="1" customFormat="1" ht="12">
      <c r="B192" s="31"/>
      <c r="D192" s="185" t="s">
        <v>142</v>
      </c>
      <c r="F192" s="171" t="s">
        <v>368</v>
      </c>
      <c r="I192" s="140"/>
      <c r="J192" s="140"/>
      <c r="M192" s="31"/>
      <c r="N192" s="141"/>
      <c r="X192" s="52"/>
      <c r="AT192" s="16" t="s">
        <v>142</v>
      </c>
      <c r="AU192" s="16" t="s">
        <v>80</v>
      </c>
    </row>
    <row r="193" spans="2:47" s="1" customFormat="1" ht="12">
      <c r="B193" s="31"/>
      <c r="D193" s="186" t="s">
        <v>144</v>
      </c>
      <c r="F193" s="172" t="s">
        <v>369</v>
      </c>
      <c r="I193" s="140"/>
      <c r="J193" s="140"/>
      <c r="M193" s="31"/>
      <c r="N193" s="141"/>
      <c r="X193" s="52"/>
      <c r="AT193" s="16" t="s">
        <v>144</v>
      </c>
      <c r="AU193" s="16" t="s">
        <v>80</v>
      </c>
    </row>
    <row r="194" spans="2:65" s="1" customFormat="1" ht="24.2" customHeight="1">
      <c r="B194" s="129"/>
      <c r="C194" s="183" t="s">
        <v>370</v>
      </c>
      <c r="D194" s="183" t="s">
        <v>136</v>
      </c>
      <c r="E194" s="184" t="s">
        <v>371</v>
      </c>
      <c r="F194" s="169" t="s">
        <v>372</v>
      </c>
      <c r="G194" s="189" t="s">
        <v>296</v>
      </c>
      <c r="H194" s="190">
        <v>246.02</v>
      </c>
      <c r="I194" s="131"/>
      <c r="J194" s="131"/>
      <c r="K194" s="132">
        <f>ROUND(P194*H194,2)</f>
        <v>0</v>
      </c>
      <c r="L194" s="130" t="s">
        <v>140</v>
      </c>
      <c r="M194" s="31"/>
      <c r="N194" s="133" t="s">
        <v>3</v>
      </c>
      <c r="O194" s="134" t="s">
        <v>40</v>
      </c>
      <c r="P194" s="135">
        <f>I194+J194</f>
        <v>0</v>
      </c>
      <c r="Q194" s="135">
        <f>ROUND(I194*H194,2)</f>
        <v>0</v>
      </c>
      <c r="R194" s="135">
        <f>ROUND(J194*H194,2)</f>
        <v>0</v>
      </c>
      <c r="T194" s="136">
        <f>S194*H194</f>
        <v>0</v>
      </c>
      <c r="U194" s="136">
        <v>0</v>
      </c>
      <c r="V194" s="136">
        <f>U194*H194</f>
        <v>0</v>
      </c>
      <c r="W194" s="136">
        <v>0</v>
      </c>
      <c r="X194" s="137">
        <f>W194*H194</f>
        <v>0</v>
      </c>
      <c r="AR194" s="138" t="s">
        <v>141</v>
      </c>
      <c r="AT194" s="138" t="s">
        <v>136</v>
      </c>
      <c r="AU194" s="138" t="s">
        <v>80</v>
      </c>
      <c r="AY194" s="16" t="s">
        <v>133</v>
      </c>
      <c r="BE194" s="139">
        <f>IF(O194="základní",K194,0)</f>
        <v>0</v>
      </c>
      <c r="BF194" s="139">
        <f>IF(O194="snížená",K194,0)</f>
        <v>0</v>
      </c>
      <c r="BG194" s="139">
        <f>IF(O194="zákl. přenesená",K194,0)</f>
        <v>0</v>
      </c>
      <c r="BH194" s="139">
        <f>IF(O194="sníž. přenesená",K194,0)</f>
        <v>0</v>
      </c>
      <c r="BI194" s="139">
        <f>IF(O194="nulová",K194,0)</f>
        <v>0</v>
      </c>
      <c r="BJ194" s="16" t="s">
        <v>78</v>
      </c>
      <c r="BK194" s="139">
        <f>ROUND(P194*H194,2)</f>
        <v>0</v>
      </c>
      <c r="BL194" s="16" t="s">
        <v>141</v>
      </c>
      <c r="BM194" s="138" t="s">
        <v>373</v>
      </c>
    </row>
    <row r="195" spans="2:47" s="1" customFormat="1" ht="19.5">
      <c r="B195" s="31"/>
      <c r="D195" s="185" t="s">
        <v>142</v>
      </c>
      <c r="F195" s="171" t="s">
        <v>374</v>
      </c>
      <c r="I195" s="140"/>
      <c r="J195" s="140"/>
      <c r="M195" s="31"/>
      <c r="N195" s="141"/>
      <c r="X195" s="52"/>
      <c r="AT195" s="16" t="s">
        <v>142</v>
      </c>
      <c r="AU195" s="16" t="s">
        <v>80</v>
      </c>
    </row>
    <row r="196" spans="2:47" s="1" customFormat="1" ht="12">
      <c r="B196" s="31"/>
      <c r="D196" s="186" t="s">
        <v>144</v>
      </c>
      <c r="F196" s="172" t="s">
        <v>375</v>
      </c>
      <c r="I196" s="140"/>
      <c r="J196" s="140"/>
      <c r="M196" s="31"/>
      <c r="N196" s="141"/>
      <c r="X196" s="52"/>
      <c r="AT196" s="16" t="s">
        <v>144</v>
      </c>
      <c r="AU196" s="16" t="s">
        <v>80</v>
      </c>
    </row>
    <row r="197" spans="2:51" s="12" customFormat="1" ht="12">
      <c r="B197" s="142"/>
      <c r="D197" s="185" t="s">
        <v>151</v>
      </c>
      <c r="E197" s="143" t="s">
        <v>3</v>
      </c>
      <c r="F197" s="173" t="s">
        <v>376</v>
      </c>
      <c r="H197" s="191">
        <v>246.02</v>
      </c>
      <c r="I197" s="144"/>
      <c r="J197" s="144"/>
      <c r="M197" s="142"/>
      <c r="N197" s="145"/>
      <c r="X197" s="146"/>
      <c r="AT197" s="143" t="s">
        <v>151</v>
      </c>
      <c r="AU197" s="143" t="s">
        <v>80</v>
      </c>
      <c r="AV197" s="12" t="s">
        <v>80</v>
      </c>
      <c r="AW197" s="12" t="s">
        <v>5</v>
      </c>
      <c r="AX197" s="12" t="s">
        <v>71</v>
      </c>
      <c r="AY197" s="143" t="s">
        <v>133</v>
      </c>
    </row>
    <row r="198" spans="2:51" s="13" customFormat="1" ht="12">
      <c r="B198" s="147"/>
      <c r="D198" s="185" t="s">
        <v>151</v>
      </c>
      <c r="E198" s="148" t="s">
        <v>3</v>
      </c>
      <c r="F198" s="174" t="s">
        <v>153</v>
      </c>
      <c r="H198" s="192">
        <v>246.02</v>
      </c>
      <c r="I198" s="149"/>
      <c r="J198" s="149"/>
      <c r="M198" s="147"/>
      <c r="N198" s="150"/>
      <c r="X198" s="151"/>
      <c r="AT198" s="148" t="s">
        <v>151</v>
      </c>
      <c r="AU198" s="148" t="s">
        <v>80</v>
      </c>
      <c r="AV198" s="13" t="s">
        <v>141</v>
      </c>
      <c r="AW198" s="13" t="s">
        <v>5</v>
      </c>
      <c r="AX198" s="13" t="s">
        <v>78</v>
      </c>
      <c r="AY198" s="148" t="s">
        <v>133</v>
      </c>
    </row>
    <row r="199" spans="2:65" s="1" customFormat="1" ht="24.2" customHeight="1">
      <c r="B199" s="129"/>
      <c r="C199" s="183" t="s">
        <v>214</v>
      </c>
      <c r="D199" s="183" t="s">
        <v>136</v>
      </c>
      <c r="E199" s="184" t="s">
        <v>377</v>
      </c>
      <c r="F199" s="169" t="s">
        <v>378</v>
      </c>
      <c r="G199" s="189" t="s">
        <v>256</v>
      </c>
      <c r="H199" s="190">
        <v>786.314</v>
      </c>
      <c r="I199" s="131"/>
      <c r="J199" s="131"/>
      <c r="K199" s="132">
        <f>ROUND(P199*H199,2)</f>
        <v>0</v>
      </c>
      <c r="L199" s="130" t="s">
        <v>140</v>
      </c>
      <c r="M199" s="31"/>
      <c r="N199" s="133" t="s">
        <v>3</v>
      </c>
      <c r="O199" s="134" t="s">
        <v>40</v>
      </c>
      <c r="P199" s="135">
        <f>I199+J199</f>
        <v>0</v>
      </c>
      <c r="Q199" s="135">
        <f>ROUND(I199*H199,2)</f>
        <v>0</v>
      </c>
      <c r="R199" s="135">
        <f>ROUND(J199*H199,2)</f>
        <v>0</v>
      </c>
      <c r="T199" s="136">
        <f>S199*H199</f>
        <v>0</v>
      </c>
      <c r="U199" s="136">
        <v>0</v>
      </c>
      <c r="V199" s="136">
        <f>U199*H199</f>
        <v>0</v>
      </c>
      <c r="W199" s="136">
        <v>0</v>
      </c>
      <c r="X199" s="137">
        <f>W199*H199</f>
        <v>0</v>
      </c>
      <c r="AR199" s="138" t="s">
        <v>141</v>
      </c>
      <c r="AT199" s="138" t="s">
        <v>136</v>
      </c>
      <c r="AU199" s="138" t="s">
        <v>80</v>
      </c>
      <c r="AY199" s="16" t="s">
        <v>133</v>
      </c>
      <c r="BE199" s="139">
        <f>IF(O199="základní",K199,0)</f>
        <v>0</v>
      </c>
      <c r="BF199" s="139">
        <f>IF(O199="snížená",K199,0)</f>
        <v>0</v>
      </c>
      <c r="BG199" s="139">
        <f>IF(O199="zákl. přenesená",K199,0)</f>
        <v>0</v>
      </c>
      <c r="BH199" s="139">
        <f>IF(O199="sníž. přenesená",K199,0)</f>
        <v>0</v>
      </c>
      <c r="BI199" s="139">
        <f>IF(O199="nulová",K199,0)</f>
        <v>0</v>
      </c>
      <c r="BJ199" s="16" t="s">
        <v>78</v>
      </c>
      <c r="BK199" s="139">
        <f>ROUND(P199*H199,2)</f>
        <v>0</v>
      </c>
      <c r="BL199" s="16" t="s">
        <v>141</v>
      </c>
      <c r="BM199" s="138" t="s">
        <v>379</v>
      </c>
    </row>
    <row r="200" spans="2:47" s="1" customFormat="1" ht="12">
      <c r="B200" s="31"/>
      <c r="D200" s="185" t="s">
        <v>142</v>
      </c>
      <c r="F200" s="171" t="s">
        <v>380</v>
      </c>
      <c r="I200" s="140"/>
      <c r="J200" s="140"/>
      <c r="M200" s="31"/>
      <c r="N200" s="141"/>
      <c r="X200" s="52"/>
      <c r="AT200" s="16" t="s">
        <v>142</v>
      </c>
      <c r="AU200" s="16" t="s">
        <v>80</v>
      </c>
    </row>
    <row r="201" spans="2:47" s="1" customFormat="1" ht="12">
      <c r="B201" s="31"/>
      <c r="D201" s="186" t="s">
        <v>144</v>
      </c>
      <c r="F201" s="172" t="s">
        <v>381</v>
      </c>
      <c r="I201" s="140"/>
      <c r="J201" s="140"/>
      <c r="M201" s="31"/>
      <c r="N201" s="141"/>
      <c r="X201" s="52"/>
      <c r="AT201" s="16" t="s">
        <v>144</v>
      </c>
      <c r="AU201" s="16" t="s">
        <v>80</v>
      </c>
    </row>
    <row r="202" spans="2:51" s="12" customFormat="1" ht="12">
      <c r="B202" s="142"/>
      <c r="D202" s="185" t="s">
        <v>151</v>
      </c>
      <c r="E202" s="143" t="s">
        <v>3</v>
      </c>
      <c r="F202" s="173" t="s">
        <v>382</v>
      </c>
      <c r="H202" s="191">
        <v>786.314</v>
      </c>
      <c r="I202" s="144"/>
      <c r="J202" s="144"/>
      <c r="M202" s="142"/>
      <c r="N202" s="145"/>
      <c r="X202" s="146"/>
      <c r="AT202" s="143" t="s">
        <v>151</v>
      </c>
      <c r="AU202" s="143" t="s">
        <v>80</v>
      </c>
      <c r="AV202" s="12" t="s">
        <v>80</v>
      </c>
      <c r="AW202" s="12" t="s">
        <v>5</v>
      </c>
      <c r="AX202" s="12" t="s">
        <v>71</v>
      </c>
      <c r="AY202" s="143" t="s">
        <v>133</v>
      </c>
    </row>
    <row r="203" spans="2:51" s="13" customFormat="1" ht="12">
      <c r="B203" s="147"/>
      <c r="D203" s="185" t="s">
        <v>151</v>
      </c>
      <c r="E203" s="148" t="s">
        <v>3</v>
      </c>
      <c r="F203" s="174" t="s">
        <v>153</v>
      </c>
      <c r="H203" s="192">
        <v>786.314</v>
      </c>
      <c r="I203" s="149"/>
      <c r="J203" s="149"/>
      <c r="M203" s="147"/>
      <c r="N203" s="150"/>
      <c r="X203" s="151"/>
      <c r="AT203" s="148" t="s">
        <v>151</v>
      </c>
      <c r="AU203" s="148" t="s">
        <v>80</v>
      </c>
      <c r="AV203" s="13" t="s">
        <v>141</v>
      </c>
      <c r="AW203" s="13" t="s">
        <v>5</v>
      </c>
      <c r="AX203" s="13" t="s">
        <v>78</v>
      </c>
      <c r="AY203" s="148" t="s">
        <v>133</v>
      </c>
    </row>
    <row r="204" spans="2:65" s="1" customFormat="1" ht="24">
      <c r="B204" s="129"/>
      <c r="C204" s="183" t="s">
        <v>383</v>
      </c>
      <c r="D204" s="183" t="s">
        <v>136</v>
      </c>
      <c r="E204" s="184" t="s">
        <v>384</v>
      </c>
      <c r="F204" s="169" t="s">
        <v>385</v>
      </c>
      <c r="G204" s="189" t="s">
        <v>256</v>
      </c>
      <c r="H204" s="190">
        <v>786.314</v>
      </c>
      <c r="I204" s="131"/>
      <c r="J204" s="131"/>
      <c r="K204" s="132">
        <f>ROUND(P204*H204,2)</f>
        <v>0</v>
      </c>
      <c r="L204" s="130" t="s">
        <v>140</v>
      </c>
      <c r="M204" s="31"/>
      <c r="N204" s="133" t="s">
        <v>3</v>
      </c>
      <c r="O204" s="134" t="s">
        <v>40</v>
      </c>
      <c r="P204" s="135">
        <f>I204+J204</f>
        <v>0</v>
      </c>
      <c r="Q204" s="135">
        <f>ROUND(I204*H204,2)</f>
        <v>0</v>
      </c>
      <c r="R204" s="135">
        <f>ROUND(J204*H204,2)</f>
        <v>0</v>
      </c>
      <c r="T204" s="136">
        <f>S204*H204</f>
        <v>0</v>
      </c>
      <c r="U204" s="136">
        <v>0</v>
      </c>
      <c r="V204" s="136">
        <f>U204*H204</f>
        <v>0</v>
      </c>
      <c r="W204" s="136">
        <v>0</v>
      </c>
      <c r="X204" s="137">
        <f>W204*H204</f>
        <v>0</v>
      </c>
      <c r="AR204" s="138" t="s">
        <v>141</v>
      </c>
      <c r="AT204" s="138" t="s">
        <v>136</v>
      </c>
      <c r="AU204" s="138" t="s">
        <v>80</v>
      </c>
      <c r="AY204" s="16" t="s">
        <v>133</v>
      </c>
      <c r="BE204" s="139">
        <f>IF(O204="základní",K204,0)</f>
        <v>0</v>
      </c>
      <c r="BF204" s="139">
        <f>IF(O204="snížená",K204,0)</f>
        <v>0</v>
      </c>
      <c r="BG204" s="139">
        <f>IF(O204="zákl. přenesená",K204,0)</f>
        <v>0</v>
      </c>
      <c r="BH204" s="139">
        <f>IF(O204="sníž. přenesená",K204,0)</f>
        <v>0</v>
      </c>
      <c r="BI204" s="139">
        <f>IF(O204="nulová",K204,0)</f>
        <v>0</v>
      </c>
      <c r="BJ204" s="16" t="s">
        <v>78</v>
      </c>
      <c r="BK204" s="139">
        <f>ROUND(P204*H204,2)</f>
        <v>0</v>
      </c>
      <c r="BL204" s="16" t="s">
        <v>141</v>
      </c>
      <c r="BM204" s="138" t="s">
        <v>386</v>
      </c>
    </row>
    <row r="205" spans="2:47" s="1" customFormat="1" ht="12">
      <c r="B205" s="31"/>
      <c r="D205" s="185" t="s">
        <v>142</v>
      </c>
      <c r="F205" s="171" t="s">
        <v>387</v>
      </c>
      <c r="I205" s="140"/>
      <c r="J205" s="140"/>
      <c r="M205" s="31"/>
      <c r="N205" s="141"/>
      <c r="X205" s="52"/>
      <c r="AT205" s="16" t="s">
        <v>142</v>
      </c>
      <c r="AU205" s="16" t="s">
        <v>80</v>
      </c>
    </row>
    <row r="206" spans="2:47" s="1" customFormat="1" ht="12">
      <c r="B206" s="31"/>
      <c r="D206" s="186" t="s">
        <v>144</v>
      </c>
      <c r="F206" s="172" t="s">
        <v>388</v>
      </c>
      <c r="I206" s="140"/>
      <c r="J206" s="140"/>
      <c r="M206" s="31"/>
      <c r="N206" s="141"/>
      <c r="X206" s="52"/>
      <c r="AT206" s="16" t="s">
        <v>144</v>
      </c>
      <c r="AU206" s="16" t="s">
        <v>80</v>
      </c>
    </row>
    <row r="207" spans="2:51" s="12" customFormat="1" ht="12">
      <c r="B207" s="142"/>
      <c r="D207" s="185" t="s">
        <v>151</v>
      </c>
      <c r="E207" s="143" t="s">
        <v>3</v>
      </c>
      <c r="F207" s="173" t="s">
        <v>389</v>
      </c>
      <c r="H207" s="191">
        <v>786.314</v>
      </c>
      <c r="I207" s="144"/>
      <c r="J207" s="144"/>
      <c r="M207" s="142"/>
      <c r="N207" s="145"/>
      <c r="X207" s="146"/>
      <c r="AT207" s="143" t="s">
        <v>151</v>
      </c>
      <c r="AU207" s="143" t="s">
        <v>80</v>
      </c>
      <c r="AV207" s="12" t="s">
        <v>80</v>
      </c>
      <c r="AW207" s="12" t="s">
        <v>5</v>
      </c>
      <c r="AX207" s="12" t="s">
        <v>71</v>
      </c>
      <c r="AY207" s="143" t="s">
        <v>133</v>
      </c>
    </row>
    <row r="208" spans="2:51" s="13" customFormat="1" ht="12">
      <c r="B208" s="147"/>
      <c r="D208" s="185" t="s">
        <v>151</v>
      </c>
      <c r="E208" s="148" t="s">
        <v>3</v>
      </c>
      <c r="F208" s="174" t="s">
        <v>153</v>
      </c>
      <c r="H208" s="192">
        <v>786.314</v>
      </c>
      <c r="I208" s="149"/>
      <c r="J208" s="149"/>
      <c r="M208" s="147"/>
      <c r="N208" s="150"/>
      <c r="X208" s="151"/>
      <c r="AT208" s="148" t="s">
        <v>151</v>
      </c>
      <c r="AU208" s="148" t="s">
        <v>80</v>
      </c>
      <c r="AV208" s="13" t="s">
        <v>141</v>
      </c>
      <c r="AW208" s="13" t="s">
        <v>5</v>
      </c>
      <c r="AX208" s="13" t="s">
        <v>78</v>
      </c>
      <c r="AY208" s="148" t="s">
        <v>133</v>
      </c>
    </row>
    <row r="209" spans="2:65" s="1" customFormat="1" ht="24.2" customHeight="1">
      <c r="B209" s="129"/>
      <c r="C209" s="183" t="s">
        <v>220</v>
      </c>
      <c r="D209" s="183" t="s">
        <v>136</v>
      </c>
      <c r="E209" s="184" t="s">
        <v>390</v>
      </c>
      <c r="F209" s="169" t="s">
        <v>391</v>
      </c>
      <c r="G209" s="189" t="s">
        <v>256</v>
      </c>
      <c r="H209" s="190">
        <v>786.314</v>
      </c>
      <c r="I209" s="131"/>
      <c r="J209" s="131"/>
      <c r="K209" s="132">
        <f>ROUND(P209*H209,2)</f>
        <v>0</v>
      </c>
      <c r="L209" s="130" t="s">
        <v>140</v>
      </c>
      <c r="M209" s="31"/>
      <c r="N209" s="133" t="s">
        <v>3</v>
      </c>
      <c r="O209" s="134" t="s">
        <v>40</v>
      </c>
      <c r="P209" s="135">
        <f>I209+J209</f>
        <v>0</v>
      </c>
      <c r="Q209" s="135">
        <f>ROUND(I209*H209,2)</f>
        <v>0</v>
      </c>
      <c r="R209" s="135">
        <f>ROUND(J209*H209,2)</f>
        <v>0</v>
      </c>
      <c r="T209" s="136">
        <f>S209*H209</f>
        <v>0</v>
      </c>
      <c r="U209" s="136">
        <v>0</v>
      </c>
      <c r="V209" s="136">
        <f>U209*H209</f>
        <v>0</v>
      </c>
      <c r="W209" s="136">
        <v>0</v>
      </c>
      <c r="X209" s="137">
        <f>W209*H209</f>
        <v>0</v>
      </c>
      <c r="AR209" s="138" t="s">
        <v>141</v>
      </c>
      <c r="AT209" s="138" t="s">
        <v>136</v>
      </c>
      <c r="AU209" s="138" t="s">
        <v>80</v>
      </c>
      <c r="AY209" s="16" t="s">
        <v>133</v>
      </c>
      <c r="BE209" s="139">
        <f>IF(O209="základní",K209,0)</f>
        <v>0</v>
      </c>
      <c r="BF209" s="139">
        <f>IF(O209="snížená",K209,0)</f>
        <v>0</v>
      </c>
      <c r="BG209" s="139">
        <f>IF(O209="zákl. přenesená",K209,0)</f>
        <v>0</v>
      </c>
      <c r="BH209" s="139">
        <f>IF(O209="sníž. přenesená",K209,0)</f>
        <v>0</v>
      </c>
      <c r="BI209" s="139">
        <f>IF(O209="nulová",K209,0)</f>
        <v>0</v>
      </c>
      <c r="BJ209" s="16" t="s">
        <v>78</v>
      </c>
      <c r="BK209" s="139">
        <f>ROUND(P209*H209,2)</f>
        <v>0</v>
      </c>
      <c r="BL209" s="16" t="s">
        <v>141</v>
      </c>
      <c r="BM209" s="138" t="s">
        <v>392</v>
      </c>
    </row>
    <row r="210" spans="2:47" s="1" customFormat="1" ht="12">
      <c r="B210" s="31"/>
      <c r="D210" s="185" t="s">
        <v>142</v>
      </c>
      <c r="F210" s="171" t="s">
        <v>393</v>
      </c>
      <c r="I210" s="140"/>
      <c r="J210" s="140"/>
      <c r="M210" s="31"/>
      <c r="N210" s="141"/>
      <c r="X210" s="52"/>
      <c r="AT210" s="16" t="s">
        <v>142</v>
      </c>
      <c r="AU210" s="16" t="s">
        <v>80</v>
      </c>
    </row>
    <row r="211" spans="2:47" s="1" customFormat="1" ht="12">
      <c r="B211" s="31"/>
      <c r="D211" s="186" t="s">
        <v>144</v>
      </c>
      <c r="F211" s="172" t="s">
        <v>394</v>
      </c>
      <c r="I211" s="140"/>
      <c r="J211" s="140"/>
      <c r="M211" s="31"/>
      <c r="N211" s="141"/>
      <c r="X211" s="52"/>
      <c r="AT211" s="16" t="s">
        <v>144</v>
      </c>
      <c r="AU211" s="16" t="s">
        <v>80</v>
      </c>
    </row>
    <row r="212" spans="2:65" s="1" customFormat="1" ht="24.2" customHeight="1">
      <c r="B212" s="129"/>
      <c r="C212" s="187" t="s">
        <v>395</v>
      </c>
      <c r="D212" s="187" t="s">
        <v>396</v>
      </c>
      <c r="E212" s="188" t="s">
        <v>397</v>
      </c>
      <c r="F212" s="180" t="s">
        <v>398</v>
      </c>
      <c r="G212" s="193" t="s">
        <v>399</v>
      </c>
      <c r="H212" s="194">
        <v>15.726</v>
      </c>
      <c r="I212" s="161"/>
      <c r="J212" s="162"/>
      <c r="K212" s="163">
        <f>ROUND(P212*H212,2)</f>
        <v>0</v>
      </c>
      <c r="L212" s="160" t="s">
        <v>140</v>
      </c>
      <c r="M212" s="164"/>
      <c r="N212" s="165" t="s">
        <v>3</v>
      </c>
      <c r="O212" s="134" t="s">
        <v>40</v>
      </c>
      <c r="P212" s="135">
        <f>I212+J212</f>
        <v>0</v>
      </c>
      <c r="Q212" s="135">
        <f>ROUND(I212*H212,2)</f>
        <v>0</v>
      </c>
      <c r="R212" s="135">
        <f>ROUND(J212*H212,2)</f>
        <v>0</v>
      </c>
      <c r="T212" s="136">
        <f>S212*H212</f>
        <v>0</v>
      </c>
      <c r="U212" s="136">
        <v>0</v>
      </c>
      <c r="V212" s="136">
        <f>U212*H212</f>
        <v>0</v>
      </c>
      <c r="W212" s="136">
        <v>0</v>
      </c>
      <c r="X212" s="137">
        <f>W212*H212</f>
        <v>0</v>
      </c>
      <c r="AR212" s="138" t="s">
        <v>163</v>
      </c>
      <c r="AT212" s="138" t="s">
        <v>396</v>
      </c>
      <c r="AU212" s="138" t="s">
        <v>80</v>
      </c>
      <c r="AY212" s="16" t="s">
        <v>133</v>
      </c>
      <c r="BE212" s="139">
        <f>IF(O212="základní",K212,0)</f>
        <v>0</v>
      </c>
      <c r="BF212" s="139">
        <f>IF(O212="snížená",K212,0)</f>
        <v>0</v>
      </c>
      <c r="BG212" s="139">
        <f>IF(O212="zákl. přenesená",K212,0)</f>
        <v>0</v>
      </c>
      <c r="BH212" s="139">
        <f>IF(O212="sníž. přenesená",K212,0)</f>
        <v>0</v>
      </c>
      <c r="BI212" s="139">
        <f>IF(O212="nulová",K212,0)</f>
        <v>0</v>
      </c>
      <c r="BJ212" s="16" t="s">
        <v>78</v>
      </c>
      <c r="BK212" s="139">
        <f>ROUND(P212*H212,2)</f>
        <v>0</v>
      </c>
      <c r="BL212" s="16" t="s">
        <v>141</v>
      </c>
      <c r="BM212" s="138" t="s">
        <v>400</v>
      </c>
    </row>
    <row r="213" spans="2:47" s="1" customFormat="1" ht="12">
      <c r="B213" s="31"/>
      <c r="D213" s="185" t="s">
        <v>142</v>
      </c>
      <c r="F213" s="171" t="s">
        <v>398</v>
      </c>
      <c r="I213" s="140"/>
      <c r="J213" s="140"/>
      <c r="M213" s="31"/>
      <c r="N213" s="141"/>
      <c r="X213" s="52"/>
      <c r="AT213" s="16" t="s">
        <v>142</v>
      </c>
      <c r="AU213" s="16" t="s">
        <v>80</v>
      </c>
    </row>
    <row r="214" spans="2:51" s="12" customFormat="1" ht="12">
      <c r="B214" s="142"/>
      <c r="D214" s="185" t="s">
        <v>151</v>
      </c>
      <c r="E214" s="143" t="s">
        <v>3</v>
      </c>
      <c r="F214" s="173" t="s">
        <v>401</v>
      </c>
      <c r="H214" s="191">
        <v>15.726</v>
      </c>
      <c r="I214" s="144"/>
      <c r="J214" s="144"/>
      <c r="M214" s="142"/>
      <c r="N214" s="145"/>
      <c r="X214" s="146"/>
      <c r="AT214" s="143" t="s">
        <v>151</v>
      </c>
      <c r="AU214" s="143" t="s">
        <v>80</v>
      </c>
      <c r="AV214" s="12" t="s">
        <v>80</v>
      </c>
      <c r="AW214" s="12" t="s">
        <v>5</v>
      </c>
      <c r="AX214" s="12" t="s">
        <v>71</v>
      </c>
      <c r="AY214" s="143" t="s">
        <v>133</v>
      </c>
    </row>
    <row r="215" spans="2:51" s="13" customFormat="1" ht="12">
      <c r="B215" s="147"/>
      <c r="D215" s="185" t="s">
        <v>151</v>
      </c>
      <c r="E215" s="148" t="s">
        <v>3</v>
      </c>
      <c r="F215" s="174" t="s">
        <v>153</v>
      </c>
      <c r="H215" s="192">
        <v>15.726</v>
      </c>
      <c r="I215" s="149"/>
      <c r="J215" s="149"/>
      <c r="M215" s="147"/>
      <c r="N215" s="150"/>
      <c r="X215" s="151"/>
      <c r="AT215" s="148" t="s">
        <v>151</v>
      </c>
      <c r="AU215" s="148" t="s">
        <v>80</v>
      </c>
      <c r="AV215" s="13" t="s">
        <v>141</v>
      </c>
      <c r="AW215" s="13" t="s">
        <v>5</v>
      </c>
      <c r="AX215" s="13" t="s">
        <v>78</v>
      </c>
      <c r="AY215" s="148" t="s">
        <v>133</v>
      </c>
    </row>
    <row r="216" spans="2:65" s="1" customFormat="1" ht="24.2" customHeight="1">
      <c r="B216" s="129"/>
      <c r="C216" s="183" t="s">
        <v>227</v>
      </c>
      <c r="D216" s="183" t="s">
        <v>136</v>
      </c>
      <c r="E216" s="184" t="s">
        <v>402</v>
      </c>
      <c r="F216" s="169" t="s">
        <v>403</v>
      </c>
      <c r="G216" s="189" t="s">
        <v>256</v>
      </c>
      <c r="H216" s="190">
        <v>786.314</v>
      </c>
      <c r="I216" s="131"/>
      <c r="J216" s="131"/>
      <c r="K216" s="132">
        <f>ROUND(P216*H216,2)</f>
        <v>0</v>
      </c>
      <c r="L216" s="130" t="s">
        <v>140</v>
      </c>
      <c r="M216" s="31"/>
      <c r="N216" s="133" t="s">
        <v>3</v>
      </c>
      <c r="O216" s="134" t="s">
        <v>40</v>
      </c>
      <c r="P216" s="135">
        <f>I216+J216</f>
        <v>0</v>
      </c>
      <c r="Q216" s="135">
        <f>ROUND(I216*H216,2)</f>
        <v>0</v>
      </c>
      <c r="R216" s="135">
        <f>ROUND(J216*H216,2)</f>
        <v>0</v>
      </c>
      <c r="T216" s="136">
        <f>S216*H216</f>
        <v>0</v>
      </c>
      <c r="U216" s="136">
        <v>0</v>
      </c>
      <c r="V216" s="136">
        <f>U216*H216</f>
        <v>0</v>
      </c>
      <c r="W216" s="136">
        <v>0</v>
      </c>
      <c r="X216" s="137">
        <f>W216*H216</f>
        <v>0</v>
      </c>
      <c r="AR216" s="138" t="s">
        <v>141</v>
      </c>
      <c r="AT216" s="138" t="s">
        <v>136</v>
      </c>
      <c r="AU216" s="138" t="s">
        <v>80</v>
      </c>
      <c r="AY216" s="16" t="s">
        <v>133</v>
      </c>
      <c r="BE216" s="139">
        <f>IF(O216="základní",K216,0)</f>
        <v>0</v>
      </c>
      <c r="BF216" s="139">
        <f>IF(O216="snížená",K216,0)</f>
        <v>0</v>
      </c>
      <c r="BG216" s="139">
        <f>IF(O216="zákl. přenesená",K216,0)</f>
        <v>0</v>
      </c>
      <c r="BH216" s="139">
        <f>IF(O216="sníž. přenesená",K216,0)</f>
        <v>0</v>
      </c>
      <c r="BI216" s="139">
        <f>IF(O216="nulová",K216,0)</f>
        <v>0</v>
      </c>
      <c r="BJ216" s="16" t="s">
        <v>78</v>
      </c>
      <c r="BK216" s="139">
        <f>ROUND(P216*H216,2)</f>
        <v>0</v>
      </c>
      <c r="BL216" s="16" t="s">
        <v>141</v>
      </c>
      <c r="BM216" s="138" t="s">
        <v>404</v>
      </c>
    </row>
    <row r="217" spans="2:47" s="1" customFormat="1" ht="12">
      <c r="B217" s="31"/>
      <c r="D217" s="185" t="s">
        <v>142</v>
      </c>
      <c r="F217" s="171" t="s">
        <v>405</v>
      </c>
      <c r="I217" s="140"/>
      <c r="J217" s="140"/>
      <c r="M217" s="31"/>
      <c r="N217" s="141"/>
      <c r="X217" s="52"/>
      <c r="AT217" s="16" t="s">
        <v>142</v>
      </c>
      <c r="AU217" s="16" t="s">
        <v>80</v>
      </c>
    </row>
    <row r="218" spans="2:47" s="1" customFormat="1" ht="12">
      <c r="B218" s="31"/>
      <c r="D218" s="186" t="s">
        <v>144</v>
      </c>
      <c r="F218" s="172" t="s">
        <v>406</v>
      </c>
      <c r="I218" s="140"/>
      <c r="J218" s="140"/>
      <c r="M218" s="31"/>
      <c r="N218" s="141"/>
      <c r="X218" s="52"/>
      <c r="AT218" s="16" t="s">
        <v>144</v>
      </c>
      <c r="AU218" s="16" t="s">
        <v>80</v>
      </c>
    </row>
    <row r="219" spans="2:51" s="12" customFormat="1" ht="12">
      <c r="B219" s="142"/>
      <c r="D219" s="185" t="s">
        <v>151</v>
      </c>
      <c r="E219" s="143" t="s">
        <v>3</v>
      </c>
      <c r="F219" s="173" t="s">
        <v>407</v>
      </c>
      <c r="H219" s="191">
        <v>786.314</v>
      </c>
      <c r="I219" s="144"/>
      <c r="J219" s="144"/>
      <c r="M219" s="142"/>
      <c r="N219" s="145"/>
      <c r="X219" s="146"/>
      <c r="AT219" s="143" t="s">
        <v>151</v>
      </c>
      <c r="AU219" s="143" t="s">
        <v>80</v>
      </c>
      <c r="AV219" s="12" t="s">
        <v>80</v>
      </c>
      <c r="AW219" s="12" t="s">
        <v>5</v>
      </c>
      <c r="AX219" s="12" t="s">
        <v>71</v>
      </c>
      <c r="AY219" s="143" t="s">
        <v>133</v>
      </c>
    </row>
    <row r="220" spans="2:51" s="13" customFormat="1" ht="12">
      <c r="B220" s="147"/>
      <c r="D220" s="185" t="s">
        <v>151</v>
      </c>
      <c r="E220" s="148" t="s">
        <v>3</v>
      </c>
      <c r="F220" s="174" t="s">
        <v>153</v>
      </c>
      <c r="H220" s="192">
        <v>786.314</v>
      </c>
      <c r="I220" s="149"/>
      <c r="J220" s="149"/>
      <c r="M220" s="147"/>
      <c r="N220" s="150"/>
      <c r="X220" s="151"/>
      <c r="AT220" s="148" t="s">
        <v>151</v>
      </c>
      <c r="AU220" s="148" t="s">
        <v>80</v>
      </c>
      <c r="AV220" s="13" t="s">
        <v>141</v>
      </c>
      <c r="AW220" s="13" t="s">
        <v>5</v>
      </c>
      <c r="AX220" s="13" t="s">
        <v>78</v>
      </c>
      <c r="AY220" s="148" t="s">
        <v>133</v>
      </c>
    </row>
    <row r="221" spans="2:65" s="1" customFormat="1" ht="24.2" customHeight="1">
      <c r="B221" s="129"/>
      <c r="C221" s="183" t="s">
        <v>408</v>
      </c>
      <c r="D221" s="183" t="s">
        <v>136</v>
      </c>
      <c r="E221" s="184" t="s">
        <v>409</v>
      </c>
      <c r="F221" s="169" t="s">
        <v>410</v>
      </c>
      <c r="G221" s="189" t="s">
        <v>256</v>
      </c>
      <c r="H221" s="190">
        <v>80.2</v>
      </c>
      <c r="I221" s="131"/>
      <c r="J221" s="131"/>
      <c r="K221" s="132">
        <f>ROUND(P221*H221,2)</f>
        <v>0</v>
      </c>
      <c r="L221" s="130" t="s">
        <v>140</v>
      </c>
      <c r="M221" s="31"/>
      <c r="N221" s="133" t="s">
        <v>3</v>
      </c>
      <c r="O221" s="134" t="s">
        <v>40</v>
      </c>
      <c r="P221" s="135">
        <f>I221+J221</f>
        <v>0</v>
      </c>
      <c r="Q221" s="135">
        <f>ROUND(I221*H221,2)</f>
        <v>0</v>
      </c>
      <c r="R221" s="135">
        <f>ROUND(J221*H221,2)</f>
        <v>0</v>
      </c>
      <c r="T221" s="136">
        <f>S221*H221</f>
        <v>0</v>
      </c>
      <c r="U221" s="136">
        <v>0</v>
      </c>
      <c r="V221" s="136">
        <f>U221*H221</f>
        <v>0</v>
      </c>
      <c r="W221" s="136">
        <v>0</v>
      </c>
      <c r="X221" s="137">
        <f>W221*H221</f>
        <v>0</v>
      </c>
      <c r="AR221" s="138" t="s">
        <v>141</v>
      </c>
      <c r="AT221" s="138" t="s">
        <v>136</v>
      </c>
      <c r="AU221" s="138" t="s">
        <v>80</v>
      </c>
      <c r="AY221" s="16" t="s">
        <v>133</v>
      </c>
      <c r="BE221" s="139">
        <f>IF(O221="základní",K221,0)</f>
        <v>0</v>
      </c>
      <c r="BF221" s="139">
        <f>IF(O221="snížená",K221,0)</f>
        <v>0</v>
      </c>
      <c r="BG221" s="139">
        <f>IF(O221="zákl. přenesená",K221,0)</f>
        <v>0</v>
      </c>
      <c r="BH221" s="139">
        <f>IF(O221="sníž. přenesená",K221,0)</f>
        <v>0</v>
      </c>
      <c r="BI221" s="139">
        <f>IF(O221="nulová",K221,0)</f>
        <v>0</v>
      </c>
      <c r="BJ221" s="16" t="s">
        <v>78</v>
      </c>
      <c r="BK221" s="139">
        <f>ROUND(P221*H221,2)</f>
        <v>0</v>
      </c>
      <c r="BL221" s="16" t="s">
        <v>141</v>
      </c>
      <c r="BM221" s="138" t="s">
        <v>411</v>
      </c>
    </row>
    <row r="222" spans="2:47" s="1" customFormat="1" ht="12">
      <c r="B222" s="31"/>
      <c r="D222" s="185" t="s">
        <v>142</v>
      </c>
      <c r="F222" s="171" t="s">
        <v>412</v>
      </c>
      <c r="I222" s="140"/>
      <c r="J222" s="140"/>
      <c r="M222" s="31"/>
      <c r="N222" s="141"/>
      <c r="X222" s="52"/>
      <c r="AT222" s="16" t="s">
        <v>142</v>
      </c>
      <c r="AU222" s="16" t="s">
        <v>80</v>
      </c>
    </row>
    <row r="223" spans="2:47" s="1" customFormat="1" ht="12">
      <c r="B223" s="31"/>
      <c r="D223" s="186" t="s">
        <v>144</v>
      </c>
      <c r="F223" s="172" t="s">
        <v>413</v>
      </c>
      <c r="I223" s="140"/>
      <c r="J223" s="140"/>
      <c r="M223" s="31"/>
      <c r="N223" s="141"/>
      <c r="X223" s="52"/>
      <c r="AT223" s="16" t="s">
        <v>144</v>
      </c>
      <c r="AU223" s="16" t="s">
        <v>80</v>
      </c>
    </row>
    <row r="224" spans="2:51" s="12" customFormat="1" ht="12">
      <c r="B224" s="142"/>
      <c r="D224" s="185" t="s">
        <v>151</v>
      </c>
      <c r="E224" s="143" t="s">
        <v>3</v>
      </c>
      <c r="F224" s="173" t="s">
        <v>414</v>
      </c>
      <c r="H224" s="191">
        <v>80.2</v>
      </c>
      <c r="I224" s="144"/>
      <c r="J224" s="144"/>
      <c r="M224" s="142"/>
      <c r="N224" s="145"/>
      <c r="X224" s="146"/>
      <c r="AT224" s="143" t="s">
        <v>151</v>
      </c>
      <c r="AU224" s="143" t="s">
        <v>80</v>
      </c>
      <c r="AV224" s="12" t="s">
        <v>80</v>
      </c>
      <c r="AW224" s="12" t="s">
        <v>5</v>
      </c>
      <c r="AX224" s="12" t="s">
        <v>71</v>
      </c>
      <c r="AY224" s="143" t="s">
        <v>133</v>
      </c>
    </row>
    <row r="225" spans="2:51" s="13" customFormat="1" ht="12">
      <c r="B225" s="147"/>
      <c r="D225" s="185" t="s">
        <v>151</v>
      </c>
      <c r="E225" s="148" t="s">
        <v>3</v>
      </c>
      <c r="F225" s="174" t="s">
        <v>153</v>
      </c>
      <c r="H225" s="192">
        <v>80.2</v>
      </c>
      <c r="I225" s="149"/>
      <c r="J225" s="149"/>
      <c r="M225" s="147"/>
      <c r="N225" s="150"/>
      <c r="X225" s="151"/>
      <c r="AT225" s="148" t="s">
        <v>151</v>
      </c>
      <c r="AU225" s="148" t="s">
        <v>80</v>
      </c>
      <c r="AV225" s="13" t="s">
        <v>141</v>
      </c>
      <c r="AW225" s="13" t="s">
        <v>5</v>
      </c>
      <c r="AX225" s="13" t="s">
        <v>78</v>
      </c>
      <c r="AY225" s="148" t="s">
        <v>133</v>
      </c>
    </row>
    <row r="226" spans="2:65" s="1" customFormat="1" ht="16.5" customHeight="1">
      <c r="B226" s="129"/>
      <c r="C226" s="187" t="s">
        <v>235</v>
      </c>
      <c r="D226" s="187" t="s">
        <v>396</v>
      </c>
      <c r="E226" s="188" t="s">
        <v>415</v>
      </c>
      <c r="F226" s="180" t="s">
        <v>416</v>
      </c>
      <c r="G226" s="193" t="s">
        <v>207</v>
      </c>
      <c r="H226" s="194">
        <v>80</v>
      </c>
      <c r="I226" s="161"/>
      <c r="J226" s="162"/>
      <c r="K226" s="163">
        <f>ROUND(P226*H226,2)</f>
        <v>0</v>
      </c>
      <c r="L226" s="160" t="s">
        <v>3</v>
      </c>
      <c r="M226" s="164"/>
      <c r="N226" s="165" t="s">
        <v>3</v>
      </c>
      <c r="O226" s="134" t="s">
        <v>40</v>
      </c>
      <c r="P226" s="135">
        <f>I226+J226</f>
        <v>0</v>
      </c>
      <c r="Q226" s="135">
        <f>ROUND(I226*H226,2)</f>
        <v>0</v>
      </c>
      <c r="R226" s="135">
        <f>ROUND(J226*H226,2)</f>
        <v>0</v>
      </c>
      <c r="T226" s="136">
        <f>S226*H226</f>
        <v>0</v>
      </c>
      <c r="U226" s="136">
        <v>0</v>
      </c>
      <c r="V226" s="136">
        <f>U226*H226</f>
        <v>0</v>
      </c>
      <c r="W226" s="136">
        <v>0</v>
      </c>
      <c r="X226" s="137">
        <f>W226*H226</f>
        <v>0</v>
      </c>
      <c r="AR226" s="138" t="s">
        <v>163</v>
      </c>
      <c r="AT226" s="138" t="s">
        <v>396</v>
      </c>
      <c r="AU226" s="138" t="s">
        <v>80</v>
      </c>
      <c r="AY226" s="16" t="s">
        <v>133</v>
      </c>
      <c r="BE226" s="139">
        <f>IF(O226="základní",K226,0)</f>
        <v>0</v>
      </c>
      <c r="BF226" s="139">
        <f>IF(O226="snížená",K226,0)</f>
        <v>0</v>
      </c>
      <c r="BG226" s="139">
        <f>IF(O226="zákl. přenesená",K226,0)</f>
        <v>0</v>
      </c>
      <c r="BH226" s="139">
        <f>IF(O226="sníž. přenesená",K226,0)</f>
        <v>0</v>
      </c>
      <c r="BI226" s="139">
        <f>IF(O226="nulová",K226,0)</f>
        <v>0</v>
      </c>
      <c r="BJ226" s="16" t="s">
        <v>78</v>
      </c>
      <c r="BK226" s="139">
        <f>ROUND(P226*H226,2)</f>
        <v>0</v>
      </c>
      <c r="BL226" s="16" t="s">
        <v>141</v>
      </c>
      <c r="BM226" s="138" t="s">
        <v>417</v>
      </c>
    </row>
    <row r="227" spans="2:47" s="1" customFormat="1" ht="12">
      <c r="B227" s="31"/>
      <c r="D227" s="185" t="s">
        <v>142</v>
      </c>
      <c r="F227" s="171" t="s">
        <v>416</v>
      </c>
      <c r="I227" s="140"/>
      <c r="J227" s="140"/>
      <c r="M227" s="31"/>
      <c r="N227" s="141"/>
      <c r="X227" s="52"/>
      <c r="AT227" s="16" t="s">
        <v>142</v>
      </c>
      <c r="AU227" s="16" t="s">
        <v>80</v>
      </c>
    </row>
    <row r="228" spans="2:65" s="1" customFormat="1" ht="24.2" customHeight="1">
      <c r="B228" s="129"/>
      <c r="C228" s="183" t="s">
        <v>418</v>
      </c>
      <c r="D228" s="183" t="s">
        <v>136</v>
      </c>
      <c r="E228" s="184" t="s">
        <v>419</v>
      </c>
      <c r="F228" s="169" t="s">
        <v>420</v>
      </c>
      <c r="G228" s="189" t="s">
        <v>296</v>
      </c>
      <c r="H228" s="190">
        <v>78.886</v>
      </c>
      <c r="I228" s="131"/>
      <c r="J228" s="131"/>
      <c r="K228" s="132">
        <f>ROUND(P228*H228,2)</f>
        <v>0</v>
      </c>
      <c r="L228" s="130" t="s">
        <v>140</v>
      </c>
      <c r="M228" s="31"/>
      <c r="N228" s="133" t="s">
        <v>3</v>
      </c>
      <c r="O228" s="134" t="s">
        <v>40</v>
      </c>
      <c r="P228" s="135">
        <f>I228+J228</f>
        <v>0</v>
      </c>
      <c r="Q228" s="135">
        <f>ROUND(I228*H228,2)</f>
        <v>0</v>
      </c>
      <c r="R228" s="135">
        <f>ROUND(J228*H228,2)</f>
        <v>0</v>
      </c>
      <c r="T228" s="136">
        <f>S228*H228</f>
        <v>0</v>
      </c>
      <c r="U228" s="136">
        <v>0</v>
      </c>
      <c r="V228" s="136">
        <f>U228*H228</f>
        <v>0</v>
      </c>
      <c r="W228" s="136">
        <v>0</v>
      </c>
      <c r="X228" s="137">
        <f>W228*H228</f>
        <v>0</v>
      </c>
      <c r="AR228" s="138" t="s">
        <v>141</v>
      </c>
      <c r="AT228" s="138" t="s">
        <v>136</v>
      </c>
      <c r="AU228" s="138" t="s">
        <v>80</v>
      </c>
      <c r="AY228" s="16" t="s">
        <v>133</v>
      </c>
      <c r="BE228" s="139">
        <f>IF(O228="základní",K228,0)</f>
        <v>0</v>
      </c>
      <c r="BF228" s="139">
        <f>IF(O228="snížená",K228,0)</f>
        <v>0</v>
      </c>
      <c r="BG228" s="139">
        <f>IF(O228="zákl. přenesená",K228,0)</f>
        <v>0</v>
      </c>
      <c r="BH228" s="139">
        <f>IF(O228="sníž. přenesená",K228,0)</f>
        <v>0</v>
      </c>
      <c r="BI228" s="139">
        <f>IF(O228="nulová",K228,0)</f>
        <v>0</v>
      </c>
      <c r="BJ228" s="16" t="s">
        <v>78</v>
      </c>
      <c r="BK228" s="139">
        <f>ROUND(P228*H228,2)</f>
        <v>0</v>
      </c>
      <c r="BL228" s="16" t="s">
        <v>141</v>
      </c>
      <c r="BM228" s="138" t="s">
        <v>421</v>
      </c>
    </row>
    <row r="229" spans="2:47" s="1" customFormat="1" ht="12">
      <c r="B229" s="31"/>
      <c r="D229" s="185" t="s">
        <v>142</v>
      </c>
      <c r="F229" s="171" t="s">
        <v>422</v>
      </c>
      <c r="I229" s="140"/>
      <c r="J229" s="140"/>
      <c r="M229" s="31"/>
      <c r="N229" s="141"/>
      <c r="X229" s="52"/>
      <c r="AT229" s="16" t="s">
        <v>142</v>
      </c>
      <c r="AU229" s="16" t="s">
        <v>80</v>
      </c>
    </row>
    <row r="230" spans="2:47" s="1" customFormat="1" ht="12">
      <c r="B230" s="31"/>
      <c r="D230" s="186" t="s">
        <v>144</v>
      </c>
      <c r="F230" s="172" t="s">
        <v>423</v>
      </c>
      <c r="I230" s="140"/>
      <c r="J230" s="140"/>
      <c r="M230" s="31"/>
      <c r="N230" s="141"/>
      <c r="X230" s="52"/>
      <c r="AT230" s="16" t="s">
        <v>144</v>
      </c>
      <c r="AU230" s="16" t="s">
        <v>80</v>
      </c>
    </row>
    <row r="231" spans="2:51" s="12" customFormat="1" ht="12">
      <c r="B231" s="142"/>
      <c r="D231" s="185" t="s">
        <v>151</v>
      </c>
      <c r="E231" s="143" t="s">
        <v>3</v>
      </c>
      <c r="F231" s="173" t="s">
        <v>424</v>
      </c>
      <c r="H231" s="191">
        <v>70.768</v>
      </c>
      <c r="I231" s="144"/>
      <c r="J231" s="144"/>
      <c r="M231" s="142"/>
      <c r="N231" s="145"/>
      <c r="X231" s="146"/>
      <c r="AT231" s="143" t="s">
        <v>151</v>
      </c>
      <c r="AU231" s="143" t="s">
        <v>80</v>
      </c>
      <c r="AV231" s="12" t="s">
        <v>80</v>
      </c>
      <c r="AW231" s="12" t="s">
        <v>5</v>
      </c>
      <c r="AX231" s="12" t="s">
        <v>71</v>
      </c>
      <c r="AY231" s="143" t="s">
        <v>133</v>
      </c>
    </row>
    <row r="232" spans="2:51" s="12" customFormat="1" ht="12">
      <c r="B232" s="142"/>
      <c r="D232" s="185" t="s">
        <v>151</v>
      </c>
      <c r="E232" s="143" t="s">
        <v>3</v>
      </c>
      <c r="F232" s="173" t="s">
        <v>425</v>
      </c>
      <c r="H232" s="191">
        <v>8.118</v>
      </c>
      <c r="I232" s="144"/>
      <c r="J232" s="144"/>
      <c r="M232" s="142"/>
      <c r="N232" s="145"/>
      <c r="X232" s="146"/>
      <c r="AT232" s="143" t="s">
        <v>151</v>
      </c>
      <c r="AU232" s="143" t="s">
        <v>80</v>
      </c>
      <c r="AV232" s="12" t="s">
        <v>80</v>
      </c>
      <c r="AW232" s="12" t="s">
        <v>5</v>
      </c>
      <c r="AX232" s="12" t="s">
        <v>71</v>
      </c>
      <c r="AY232" s="143" t="s">
        <v>133</v>
      </c>
    </row>
    <row r="233" spans="2:51" s="13" customFormat="1" ht="12">
      <c r="B233" s="147"/>
      <c r="D233" s="185" t="s">
        <v>151</v>
      </c>
      <c r="E233" s="148" t="s">
        <v>3</v>
      </c>
      <c r="F233" s="174" t="s">
        <v>153</v>
      </c>
      <c r="H233" s="192">
        <v>78.886</v>
      </c>
      <c r="I233" s="149"/>
      <c r="J233" s="149"/>
      <c r="M233" s="147"/>
      <c r="N233" s="150"/>
      <c r="X233" s="151"/>
      <c r="AT233" s="148" t="s">
        <v>151</v>
      </c>
      <c r="AU233" s="148" t="s">
        <v>80</v>
      </c>
      <c r="AV233" s="13" t="s">
        <v>141</v>
      </c>
      <c r="AW233" s="13" t="s">
        <v>5</v>
      </c>
      <c r="AX233" s="13" t="s">
        <v>78</v>
      </c>
      <c r="AY233" s="148" t="s">
        <v>133</v>
      </c>
    </row>
    <row r="234" spans="2:65" s="1" customFormat="1" ht="24.2" customHeight="1">
      <c r="B234" s="129"/>
      <c r="C234" s="183" t="s">
        <v>328</v>
      </c>
      <c r="D234" s="183" t="s">
        <v>136</v>
      </c>
      <c r="E234" s="184" t="s">
        <v>426</v>
      </c>
      <c r="F234" s="169" t="s">
        <v>427</v>
      </c>
      <c r="G234" s="189" t="s">
        <v>296</v>
      </c>
      <c r="H234" s="190">
        <v>78.886</v>
      </c>
      <c r="I234" s="131"/>
      <c r="J234" s="131"/>
      <c r="K234" s="132">
        <f>ROUND(P234*H234,2)</f>
        <v>0</v>
      </c>
      <c r="L234" s="130" t="s">
        <v>140</v>
      </c>
      <c r="M234" s="31"/>
      <c r="N234" s="133" t="s">
        <v>3</v>
      </c>
      <c r="O234" s="134" t="s">
        <v>40</v>
      </c>
      <c r="P234" s="135">
        <f>I234+J234</f>
        <v>0</v>
      </c>
      <c r="Q234" s="135">
        <f>ROUND(I234*H234,2)</f>
        <v>0</v>
      </c>
      <c r="R234" s="135">
        <f>ROUND(J234*H234,2)</f>
        <v>0</v>
      </c>
      <c r="T234" s="136">
        <f>S234*H234</f>
        <v>0</v>
      </c>
      <c r="U234" s="136">
        <v>0</v>
      </c>
      <c r="V234" s="136">
        <f>U234*H234</f>
        <v>0</v>
      </c>
      <c r="W234" s="136">
        <v>0</v>
      </c>
      <c r="X234" s="137">
        <f>W234*H234</f>
        <v>0</v>
      </c>
      <c r="AR234" s="138" t="s">
        <v>141</v>
      </c>
      <c r="AT234" s="138" t="s">
        <v>136</v>
      </c>
      <c r="AU234" s="138" t="s">
        <v>80</v>
      </c>
      <c r="AY234" s="16" t="s">
        <v>133</v>
      </c>
      <c r="BE234" s="139">
        <f>IF(O234="základní",K234,0)</f>
        <v>0</v>
      </c>
      <c r="BF234" s="139">
        <f>IF(O234="snížená",K234,0)</f>
        <v>0</v>
      </c>
      <c r="BG234" s="139">
        <f>IF(O234="zákl. přenesená",K234,0)</f>
        <v>0</v>
      </c>
      <c r="BH234" s="139">
        <f>IF(O234="sníž. přenesená",K234,0)</f>
        <v>0</v>
      </c>
      <c r="BI234" s="139">
        <f>IF(O234="nulová",K234,0)</f>
        <v>0</v>
      </c>
      <c r="BJ234" s="16" t="s">
        <v>78</v>
      </c>
      <c r="BK234" s="139">
        <f>ROUND(P234*H234,2)</f>
        <v>0</v>
      </c>
      <c r="BL234" s="16" t="s">
        <v>141</v>
      </c>
      <c r="BM234" s="138" t="s">
        <v>428</v>
      </c>
    </row>
    <row r="235" spans="2:47" s="1" customFormat="1" ht="12">
      <c r="B235" s="31"/>
      <c r="D235" s="185" t="s">
        <v>142</v>
      </c>
      <c r="F235" s="171" t="s">
        <v>429</v>
      </c>
      <c r="I235" s="140"/>
      <c r="J235" s="140"/>
      <c r="M235" s="31"/>
      <c r="N235" s="141"/>
      <c r="X235" s="52"/>
      <c r="AT235" s="16" t="s">
        <v>142</v>
      </c>
      <c r="AU235" s="16" t="s">
        <v>80</v>
      </c>
    </row>
    <row r="236" spans="2:47" s="1" customFormat="1" ht="12">
      <c r="B236" s="31"/>
      <c r="D236" s="186" t="s">
        <v>144</v>
      </c>
      <c r="F236" s="172" t="s">
        <v>430</v>
      </c>
      <c r="I236" s="140"/>
      <c r="J236" s="140"/>
      <c r="M236" s="31"/>
      <c r="N236" s="141"/>
      <c r="X236" s="52"/>
      <c r="AT236" s="16" t="s">
        <v>144</v>
      </c>
      <c r="AU236" s="16" t="s">
        <v>80</v>
      </c>
    </row>
    <row r="237" spans="2:65" s="1" customFormat="1" ht="24.2" customHeight="1">
      <c r="B237" s="129"/>
      <c r="C237" s="183" t="s">
        <v>431</v>
      </c>
      <c r="D237" s="183" t="s">
        <v>136</v>
      </c>
      <c r="E237" s="184" t="s">
        <v>432</v>
      </c>
      <c r="F237" s="169" t="s">
        <v>433</v>
      </c>
      <c r="G237" s="189" t="s">
        <v>296</v>
      </c>
      <c r="H237" s="190">
        <v>315.544</v>
      </c>
      <c r="I237" s="131"/>
      <c r="J237" s="131"/>
      <c r="K237" s="132">
        <f>ROUND(P237*H237,2)</f>
        <v>0</v>
      </c>
      <c r="L237" s="130" t="s">
        <v>140</v>
      </c>
      <c r="M237" s="31"/>
      <c r="N237" s="133" t="s">
        <v>3</v>
      </c>
      <c r="O237" s="134" t="s">
        <v>40</v>
      </c>
      <c r="P237" s="135">
        <f>I237+J237</f>
        <v>0</v>
      </c>
      <c r="Q237" s="135">
        <f>ROUND(I237*H237,2)</f>
        <v>0</v>
      </c>
      <c r="R237" s="135">
        <f>ROUND(J237*H237,2)</f>
        <v>0</v>
      </c>
      <c r="T237" s="136">
        <f>S237*H237</f>
        <v>0</v>
      </c>
      <c r="U237" s="136">
        <v>0</v>
      </c>
      <c r="V237" s="136">
        <f>U237*H237</f>
        <v>0</v>
      </c>
      <c r="W237" s="136">
        <v>0</v>
      </c>
      <c r="X237" s="137">
        <f>W237*H237</f>
        <v>0</v>
      </c>
      <c r="AR237" s="138" t="s">
        <v>141</v>
      </c>
      <c r="AT237" s="138" t="s">
        <v>136</v>
      </c>
      <c r="AU237" s="138" t="s">
        <v>80</v>
      </c>
      <c r="AY237" s="16" t="s">
        <v>133</v>
      </c>
      <c r="BE237" s="139">
        <f>IF(O237="základní",K237,0)</f>
        <v>0</v>
      </c>
      <c r="BF237" s="139">
        <f>IF(O237="snížená",K237,0)</f>
        <v>0</v>
      </c>
      <c r="BG237" s="139">
        <f>IF(O237="zákl. přenesená",K237,0)</f>
        <v>0</v>
      </c>
      <c r="BH237" s="139">
        <f>IF(O237="sníž. přenesená",K237,0)</f>
        <v>0</v>
      </c>
      <c r="BI237" s="139">
        <f>IF(O237="nulová",K237,0)</f>
        <v>0</v>
      </c>
      <c r="BJ237" s="16" t="s">
        <v>78</v>
      </c>
      <c r="BK237" s="139">
        <f>ROUND(P237*H237,2)</f>
        <v>0</v>
      </c>
      <c r="BL237" s="16" t="s">
        <v>141</v>
      </c>
      <c r="BM237" s="138" t="s">
        <v>434</v>
      </c>
    </row>
    <row r="238" spans="2:47" s="1" customFormat="1" ht="12">
      <c r="B238" s="31"/>
      <c r="D238" s="185" t="s">
        <v>142</v>
      </c>
      <c r="F238" s="171" t="s">
        <v>435</v>
      </c>
      <c r="I238" s="140"/>
      <c r="J238" s="140"/>
      <c r="M238" s="31"/>
      <c r="N238" s="141"/>
      <c r="X238" s="52"/>
      <c r="AT238" s="16" t="s">
        <v>142</v>
      </c>
      <c r="AU238" s="16" t="s">
        <v>80</v>
      </c>
    </row>
    <row r="239" spans="2:47" s="1" customFormat="1" ht="12">
      <c r="B239" s="31"/>
      <c r="D239" s="186" t="s">
        <v>144</v>
      </c>
      <c r="F239" s="172" t="s">
        <v>436</v>
      </c>
      <c r="I239" s="140"/>
      <c r="J239" s="140"/>
      <c r="M239" s="31"/>
      <c r="N239" s="141"/>
      <c r="X239" s="52"/>
      <c r="AT239" s="16" t="s">
        <v>144</v>
      </c>
      <c r="AU239" s="16" t="s">
        <v>80</v>
      </c>
    </row>
    <row r="240" spans="2:51" s="12" customFormat="1" ht="12">
      <c r="B240" s="142"/>
      <c r="D240" s="185" t="s">
        <v>151</v>
      </c>
      <c r="E240" s="143" t="s">
        <v>3</v>
      </c>
      <c r="F240" s="173" t="s">
        <v>437</v>
      </c>
      <c r="H240" s="191">
        <v>315.544</v>
      </c>
      <c r="I240" s="144"/>
      <c r="J240" s="144"/>
      <c r="M240" s="142"/>
      <c r="N240" s="145"/>
      <c r="X240" s="146"/>
      <c r="AT240" s="143" t="s">
        <v>151</v>
      </c>
      <c r="AU240" s="143" t="s">
        <v>80</v>
      </c>
      <c r="AV240" s="12" t="s">
        <v>80</v>
      </c>
      <c r="AW240" s="12" t="s">
        <v>5</v>
      </c>
      <c r="AX240" s="12" t="s">
        <v>71</v>
      </c>
      <c r="AY240" s="143" t="s">
        <v>133</v>
      </c>
    </row>
    <row r="241" spans="2:51" s="13" customFormat="1" ht="12">
      <c r="B241" s="147"/>
      <c r="D241" s="185" t="s">
        <v>151</v>
      </c>
      <c r="E241" s="148" t="s">
        <v>3</v>
      </c>
      <c r="F241" s="174" t="s">
        <v>153</v>
      </c>
      <c r="H241" s="192">
        <v>315.544</v>
      </c>
      <c r="I241" s="149"/>
      <c r="J241" s="149"/>
      <c r="M241" s="147"/>
      <c r="N241" s="150"/>
      <c r="X241" s="151"/>
      <c r="AT241" s="148" t="s">
        <v>151</v>
      </c>
      <c r="AU241" s="148" t="s">
        <v>80</v>
      </c>
      <c r="AV241" s="13" t="s">
        <v>141</v>
      </c>
      <c r="AW241" s="13" t="s">
        <v>5</v>
      </c>
      <c r="AX241" s="13" t="s">
        <v>78</v>
      </c>
      <c r="AY241" s="148" t="s">
        <v>133</v>
      </c>
    </row>
    <row r="242" spans="2:63" s="11" customFormat="1" ht="22.9" customHeight="1">
      <c r="B242" s="116"/>
      <c r="D242" s="117" t="s">
        <v>70</v>
      </c>
      <c r="E242" s="127" t="s">
        <v>80</v>
      </c>
      <c r="F242" s="127" t="s">
        <v>438</v>
      </c>
      <c r="I242" s="119"/>
      <c r="J242" s="119"/>
      <c r="K242" s="128">
        <f>BK242</f>
        <v>0</v>
      </c>
      <c r="M242" s="116"/>
      <c r="N242" s="121"/>
      <c r="Q242" s="122">
        <f>SUM(Q243:Q270)</f>
        <v>0</v>
      </c>
      <c r="R242" s="122">
        <f>SUM(R243:R270)</f>
        <v>0</v>
      </c>
      <c r="T242" s="123">
        <f>SUM(T243:T270)</f>
        <v>0</v>
      </c>
      <c r="V242" s="123">
        <f>SUM(V243:V270)</f>
        <v>0</v>
      </c>
      <c r="X242" s="124">
        <f>SUM(X243:X270)</f>
        <v>0</v>
      </c>
      <c r="AR242" s="117" t="s">
        <v>78</v>
      </c>
      <c r="AT242" s="125" t="s">
        <v>70</v>
      </c>
      <c r="AU242" s="125" t="s">
        <v>78</v>
      </c>
      <c r="AY242" s="117" t="s">
        <v>133</v>
      </c>
      <c r="BK242" s="126">
        <f>SUM(BK243:BK270)</f>
        <v>0</v>
      </c>
    </row>
    <row r="243" spans="2:65" s="1" customFormat="1" ht="24.2" customHeight="1">
      <c r="B243" s="129"/>
      <c r="C243" s="183" t="s">
        <v>334</v>
      </c>
      <c r="D243" s="183" t="s">
        <v>136</v>
      </c>
      <c r="E243" s="184" t="s">
        <v>439</v>
      </c>
      <c r="F243" s="169" t="s">
        <v>440</v>
      </c>
      <c r="G243" s="189" t="s">
        <v>280</v>
      </c>
      <c r="H243" s="190">
        <v>9.2</v>
      </c>
      <c r="I243" s="131"/>
      <c r="J243" s="131"/>
      <c r="K243" s="132">
        <f>ROUND(P243*H243,2)</f>
        <v>0</v>
      </c>
      <c r="L243" s="130" t="s">
        <v>140</v>
      </c>
      <c r="M243" s="31"/>
      <c r="N243" s="133" t="s">
        <v>3</v>
      </c>
      <c r="O243" s="134" t="s">
        <v>40</v>
      </c>
      <c r="P243" s="135">
        <f>I243+J243</f>
        <v>0</v>
      </c>
      <c r="Q243" s="135">
        <f>ROUND(I243*H243,2)</f>
        <v>0</v>
      </c>
      <c r="R243" s="135">
        <f>ROUND(J243*H243,2)</f>
        <v>0</v>
      </c>
      <c r="T243" s="136">
        <f>S243*H243</f>
        <v>0</v>
      </c>
      <c r="U243" s="136">
        <v>0</v>
      </c>
      <c r="V243" s="136">
        <f>U243*H243</f>
        <v>0</v>
      </c>
      <c r="W243" s="136">
        <v>0</v>
      </c>
      <c r="X243" s="137">
        <f>W243*H243</f>
        <v>0</v>
      </c>
      <c r="AR243" s="138" t="s">
        <v>141</v>
      </c>
      <c r="AT243" s="138" t="s">
        <v>136</v>
      </c>
      <c r="AU243" s="138" t="s">
        <v>80</v>
      </c>
      <c r="AY243" s="16" t="s">
        <v>133</v>
      </c>
      <c r="BE243" s="139">
        <f>IF(O243="základní",K243,0)</f>
        <v>0</v>
      </c>
      <c r="BF243" s="139">
        <f>IF(O243="snížená",K243,0)</f>
        <v>0</v>
      </c>
      <c r="BG243" s="139">
        <f>IF(O243="zákl. přenesená",K243,0)</f>
        <v>0</v>
      </c>
      <c r="BH243" s="139">
        <f>IF(O243="sníž. přenesená",K243,0)</f>
        <v>0</v>
      </c>
      <c r="BI243" s="139">
        <f>IF(O243="nulová",K243,0)</f>
        <v>0</v>
      </c>
      <c r="BJ243" s="16" t="s">
        <v>78</v>
      </c>
      <c r="BK243" s="139">
        <f>ROUND(P243*H243,2)</f>
        <v>0</v>
      </c>
      <c r="BL243" s="16" t="s">
        <v>141</v>
      </c>
      <c r="BM243" s="138" t="s">
        <v>441</v>
      </c>
    </row>
    <row r="244" spans="2:47" s="1" customFormat="1" ht="19.5">
      <c r="B244" s="31"/>
      <c r="D244" s="185" t="s">
        <v>142</v>
      </c>
      <c r="F244" s="171" t="s">
        <v>442</v>
      </c>
      <c r="I244" s="140"/>
      <c r="J244" s="140"/>
      <c r="M244" s="31"/>
      <c r="N244" s="141"/>
      <c r="X244" s="52"/>
      <c r="AT244" s="16" t="s">
        <v>142</v>
      </c>
      <c r="AU244" s="16" t="s">
        <v>80</v>
      </c>
    </row>
    <row r="245" spans="2:47" s="1" customFormat="1" ht="12">
      <c r="B245" s="31"/>
      <c r="D245" s="186" t="s">
        <v>144</v>
      </c>
      <c r="F245" s="172" t="s">
        <v>443</v>
      </c>
      <c r="I245" s="140"/>
      <c r="J245" s="140"/>
      <c r="M245" s="31"/>
      <c r="N245" s="141"/>
      <c r="X245" s="52"/>
      <c r="AT245" s="16" t="s">
        <v>144</v>
      </c>
      <c r="AU245" s="16" t="s">
        <v>80</v>
      </c>
    </row>
    <row r="246" spans="2:51" s="12" customFormat="1" ht="12">
      <c r="B246" s="142"/>
      <c r="D246" s="185" t="s">
        <v>151</v>
      </c>
      <c r="E246" s="143" t="s">
        <v>3</v>
      </c>
      <c r="F246" s="173" t="s">
        <v>444</v>
      </c>
      <c r="H246" s="191">
        <v>9.2</v>
      </c>
      <c r="I246" s="144"/>
      <c r="J246" s="144"/>
      <c r="M246" s="142"/>
      <c r="N246" s="145"/>
      <c r="X246" s="146"/>
      <c r="AT246" s="143" t="s">
        <v>151</v>
      </c>
      <c r="AU246" s="143" t="s">
        <v>80</v>
      </c>
      <c r="AV246" s="12" t="s">
        <v>80</v>
      </c>
      <c r="AW246" s="12" t="s">
        <v>5</v>
      </c>
      <c r="AX246" s="12" t="s">
        <v>71</v>
      </c>
      <c r="AY246" s="143" t="s">
        <v>133</v>
      </c>
    </row>
    <row r="247" spans="2:51" s="13" customFormat="1" ht="12">
      <c r="B247" s="147"/>
      <c r="D247" s="185" t="s">
        <v>151</v>
      </c>
      <c r="E247" s="148" t="s">
        <v>3</v>
      </c>
      <c r="F247" s="174" t="s">
        <v>153</v>
      </c>
      <c r="H247" s="192">
        <v>9.2</v>
      </c>
      <c r="I247" s="149"/>
      <c r="J247" s="149"/>
      <c r="M247" s="147"/>
      <c r="N247" s="150"/>
      <c r="X247" s="151"/>
      <c r="AT247" s="148" t="s">
        <v>151</v>
      </c>
      <c r="AU247" s="148" t="s">
        <v>80</v>
      </c>
      <c r="AV247" s="13" t="s">
        <v>141</v>
      </c>
      <c r="AW247" s="13" t="s">
        <v>5</v>
      </c>
      <c r="AX247" s="13" t="s">
        <v>78</v>
      </c>
      <c r="AY247" s="148" t="s">
        <v>133</v>
      </c>
    </row>
    <row r="248" spans="2:65" s="1" customFormat="1" ht="24.2" customHeight="1">
      <c r="B248" s="129"/>
      <c r="C248" s="183" t="s">
        <v>445</v>
      </c>
      <c r="D248" s="183" t="s">
        <v>136</v>
      </c>
      <c r="E248" s="184" t="s">
        <v>446</v>
      </c>
      <c r="F248" s="169" t="s">
        <v>447</v>
      </c>
      <c r="G248" s="189" t="s">
        <v>280</v>
      </c>
      <c r="H248" s="190">
        <v>52.7</v>
      </c>
      <c r="I248" s="131"/>
      <c r="J248" s="131"/>
      <c r="K248" s="132">
        <f>ROUND(P248*H248,2)</f>
        <v>0</v>
      </c>
      <c r="L248" s="130" t="s">
        <v>140</v>
      </c>
      <c r="M248" s="31"/>
      <c r="N248" s="133" t="s">
        <v>3</v>
      </c>
      <c r="O248" s="134" t="s">
        <v>40</v>
      </c>
      <c r="P248" s="135">
        <f>I248+J248</f>
        <v>0</v>
      </c>
      <c r="Q248" s="135">
        <f>ROUND(I248*H248,2)</f>
        <v>0</v>
      </c>
      <c r="R248" s="135">
        <f>ROUND(J248*H248,2)</f>
        <v>0</v>
      </c>
      <c r="T248" s="136">
        <f>S248*H248</f>
        <v>0</v>
      </c>
      <c r="U248" s="136">
        <v>0</v>
      </c>
      <c r="V248" s="136">
        <f>U248*H248</f>
        <v>0</v>
      </c>
      <c r="W248" s="136">
        <v>0</v>
      </c>
      <c r="X248" s="137">
        <f>W248*H248</f>
        <v>0</v>
      </c>
      <c r="AR248" s="138" t="s">
        <v>141</v>
      </c>
      <c r="AT248" s="138" t="s">
        <v>136</v>
      </c>
      <c r="AU248" s="138" t="s">
        <v>80</v>
      </c>
      <c r="AY248" s="16" t="s">
        <v>133</v>
      </c>
      <c r="BE248" s="139">
        <f>IF(O248="základní",K248,0)</f>
        <v>0</v>
      </c>
      <c r="BF248" s="139">
        <f>IF(O248="snížená",K248,0)</f>
        <v>0</v>
      </c>
      <c r="BG248" s="139">
        <f>IF(O248="zákl. přenesená",K248,0)</f>
        <v>0</v>
      </c>
      <c r="BH248" s="139">
        <f>IF(O248="sníž. přenesená",K248,0)</f>
        <v>0</v>
      </c>
      <c r="BI248" s="139">
        <f>IF(O248="nulová",K248,0)</f>
        <v>0</v>
      </c>
      <c r="BJ248" s="16" t="s">
        <v>78</v>
      </c>
      <c r="BK248" s="139">
        <f>ROUND(P248*H248,2)</f>
        <v>0</v>
      </c>
      <c r="BL248" s="16" t="s">
        <v>141</v>
      </c>
      <c r="BM248" s="138" t="s">
        <v>448</v>
      </c>
    </row>
    <row r="249" spans="2:47" s="1" customFormat="1" ht="12">
      <c r="B249" s="31"/>
      <c r="D249" s="185" t="s">
        <v>142</v>
      </c>
      <c r="F249" s="171" t="s">
        <v>449</v>
      </c>
      <c r="I249" s="140"/>
      <c r="J249" s="140"/>
      <c r="M249" s="31"/>
      <c r="N249" s="141"/>
      <c r="X249" s="52"/>
      <c r="AT249" s="16" t="s">
        <v>142</v>
      </c>
      <c r="AU249" s="16" t="s">
        <v>80</v>
      </c>
    </row>
    <row r="250" spans="2:47" s="1" customFormat="1" ht="12">
      <c r="B250" s="31"/>
      <c r="D250" s="186" t="s">
        <v>144</v>
      </c>
      <c r="F250" s="172" t="s">
        <v>450</v>
      </c>
      <c r="I250" s="140"/>
      <c r="J250" s="140"/>
      <c r="M250" s="31"/>
      <c r="N250" s="141"/>
      <c r="X250" s="52"/>
      <c r="AT250" s="16" t="s">
        <v>144</v>
      </c>
      <c r="AU250" s="16" t="s">
        <v>80</v>
      </c>
    </row>
    <row r="251" spans="2:51" s="12" customFormat="1" ht="12">
      <c r="B251" s="142"/>
      <c r="D251" s="185" t="s">
        <v>151</v>
      </c>
      <c r="E251" s="143" t="s">
        <v>3</v>
      </c>
      <c r="F251" s="173" t="s">
        <v>451</v>
      </c>
      <c r="H251" s="191">
        <v>52.7</v>
      </c>
      <c r="I251" s="144"/>
      <c r="J251" s="144"/>
      <c r="M251" s="142"/>
      <c r="N251" s="145"/>
      <c r="X251" s="146"/>
      <c r="AT251" s="143" t="s">
        <v>151</v>
      </c>
      <c r="AU251" s="143" t="s">
        <v>80</v>
      </c>
      <c r="AV251" s="12" t="s">
        <v>80</v>
      </c>
      <c r="AW251" s="12" t="s">
        <v>5</v>
      </c>
      <c r="AX251" s="12" t="s">
        <v>71</v>
      </c>
      <c r="AY251" s="143" t="s">
        <v>133</v>
      </c>
    </row>
    <row r="252" spans="2:51" s="13" customFormat="1" ht="12">
      <c r="B252" s="147"/>
      <c r="D252" s="185" t="s">
        <v>151</v>
      </c>
      <c r="E252" s="148" t="s">
        <v>3</v>
      </c>
      <c r="F252" s="174" t="s">
        <v>153</v>
      </c>
      <c r="H252" s="192">
        <v>52.7</v>
      </c>
      <c r="I252" s="149"/>
      <c r="J252" s="149"/>
      <c r="M252" s="147"/>
      <c r="N252" s="150"/>
      <c r="X252" s="151"/>
      <c r="AT252" s="148" t="s">
        <v>151</v>
      </c>
      <c r="AU252" s="148" t="s">
        <v>80</v>
      </c>
      <c r="AV252" s="13" t="s">
        <v>141</v>
      </c>
      <c r="AW252" s="13" t="s">
        <v>5</v>
      </c>
      <c r="AX252" s="13" t="s">
        <v>78</v>
      </c>
      <c r="AY252" s="148" t="s">
        <v>133</v>
      </c>
    </row>
    <row r="253" spans="2:65" s="1" customFormat="1" ht="24.2" customHeight="1">
      <c r="B253" s="129"/>
      <c r="C253" s="183" t="s">
        <v>339</v>
      </c>
      <c r="D253" s="183" t="s">
        <v>136</v>
      </c>
      <c r="E253" s="184" t="s">
        <v>452</v>
      </c>
      <c r="F253" s="169" t="s">
        <v>453</v>
      </c>
      <c r="G253" s="189" t="s">
        <v>296</v>
      </c>
      <c r="H253" s="190">
        <v>29.22</v>
      </c>
      <c r="I253" s="131"/>
      <c r="J253" s="131"/>
      <c r="K253" s="132">
        <f>ROUND(P253*H253,2)</f>
        <v>0</v>
      </c>
      <c r="L253" s="130" t="s">
        <v>140</v>
      </c>
      <c r="M253" s="31"/>
      <c r="N253" s="133" t="s">
        <v>3</v>
      </c>
      <c r="O253" s="134" t="s">
        <v>40</v>
      </c>
      <c r="P253" s="135">
        <f>I253+J253</f>
        <v>0</v>
      </c>
      <c r="Q253" s="135">
        <f>ROUND(I253*H253,2)</f>
        <v>0</v>
      </c>
      <c r="R253" s="135">
        <f>ROUND(J253*H253,2)</f>
        <v>0</v>
      </c>
      <c r="T253" s="136">
        <f>S253*H253</f>
        <v>0</v>
      </c>
      <c r="U253" s="136">
        <v>0</v>
      </c>
      <c r="V253" s="136">
        <f>U253*H253</f>
        <v>0</v>
      </c>
      <c r="W253" s="136">
        <v>0</v>
      </c>
      <c r="X253" s="137">
        <f>W253*H253</f>
        <v>0</v>
      </c>
      <c r="AR253" s="138" t="s">
        <v>141</v>
      </c>
      <c r="AT253" s="138" t="s">
        <v>136</v>
      </c>
      <c r="AU253" s="138" t="s">
        <v>80</v>
      </c>
      <c r="AY253" s="16" t="s">
        <v>133</v>
      </c>
      <c r="BE253" s="139">
        <f>IF(O253="základní",K253,0)</f>
        <v>0</v>
      </c>
      <c r="BF253" s="139">
        <f>IF(O253="snížená",K253,0)</f>
        <v>0</v>
      </c>
      <c r="BG253" s="139">
        <f>IF(O253="zákl. přenesená",K253,0)</f>
        <v>0</v>
      </c>
      <c r="BH253" s="139">
        <f>IF(O253="sníž. přenesená",K253,0)</f>
        <v>0</v>
      </c>
      <c r="BI253" s="139">
        <f>IF(O253="nulová",K253,0)</f>
        <v>0</v>
      </c>
      <c r="BJ253" s="16" t="s">
        <v>78</v>
      </c>
      <c r="BK253" s="139">
        <f>ROUND(P253*H253,2)</f>
        <v>0</v>
      </c>
      <c r="BL253" s="16" t="s">
        <v>141</v>
      </c>
      <c r="BM253" s="138" t="s">
        <v>454</v>
      </c>
    </row>
    <row r="254" spans="2:47" s="1" customFormat="1" ht="12">
      <c r="B254" s="31"/>
      <c r="D254" s="185" t="s">
        <v>142</v>
      </c>
      <c r="F254" s="171" t="s">
        <v>455</v>
      </c>
      <c r="I254" s="140"/>
      <c r="J254" s="140"/>
      <c r="M254" s="31"/>
      <c r="N254" s="141"/>
      <c r="X254" s="52"/>
      <c r="AT254" s="16" t="s">
        <v>142</v>
      </c>
      <c r="AU254" s="16" t="s">
        <v>80</v>
      </c>
    </row>
    <row r="255" spans="2:47" s="1" customFormat="1" ht="12">
      <c r="B255" s="31"/>
      <c r="D255" s="186" t="s">
        <v>144</v>
      </c>
      <c r="F255" s="172" t="s">
        <v>456</v>
      </c>
      <c r="I255" s="140"/>
      <c r="J255" s="140"/>
      <c r="M255" s="31"/>
      <c r="N255" s="141"/>
      <c r="X255" s="52"/>
      <c r="AT255" s="16" t="s">
        <v>144</v>
      </c>
      <c r="AU255" s="16" t="s">
        <v>80</v>
      </c>
    </row>
    <row r="256" spans="2:51" s="12" customFormat="1" ht="12">
      <c r="B256" s="142"/>
      <c r="D256" s="185" t="s">
        <v>151</v>
      </c>
      <c r="E256" s="143" t="s">
        <v>3</v>
      </c>
      <c r="F256" s="173" t="s">
        <v>457</v>
      </c>
      <c r="H256" s="191">
        <v>29.22</v>
      </c>
      <c r="I256" s="144"/>
      <c r="J256" s="144"/>
      <c r="M256" s="142"/>
      <c r="N256" s="145"/>
      <c r="X256" s="146"/>
      <c r="AT256" s="143" t="s">
        <v>151</v>
      </c>
      <c r="AU256" s="143" t="s">
        <v>80</v>
      </c>
      <c r="AV256" s="12" t="s">
        <v>80</v>
      </c>
      <c r="AW256" s="12" t="s">
        <v>5</v>
      </c>
      <c r="AX256" s="12" t="s">
        <v>71</v>
      </c>
      <c r="AY256" s="143" t="s">
        <v>133</v>
      </c>
    </row>
    <row r="257" spans="2:51" s="13" customFormat="1" ht="12">
      <c r="B257" s="147"/>
      <c r="D257" s="185" t="s">
        <v>151</v>
      </c>
      <c r="E257" s="148" t="s">
        <v>3</v>
      </c>
      <c r="F257" s="174" t="s">
        <v>153</v>
      </c>
      <c r="H257" s="192">
        <v>29.22</v>
      </c>
      <c r="I257" s="149"/>
      <c r="J257" s="149"/>
      <c r="M257" s="147"/>
      <c r="N257" s="150"/>
      <c r="X257" s="151"/>
      <c r="AT257" s="148" t="s">
        <v>151</v>
      </c>
      <c r="AU257" s="148" t="s">
        <v>80</v>
      </c>
      <c r="AV257" s="13" t="s">
        <v>141</v>
      </c>
      <c r="AW257" s="13" t="s">
        <v>5</v>
      </c>
      <c r="AX257" s="13" t="s">
        <v>78</v>
      </c>
      <c r="AY257" s="148" t="s">
        <v>133</v>
      </c>
    </row>
    <row r="258" spans="2:65" s="1" customFormat="1" ht="24.2" customHeight="1">
      <c r="B258" s="129"/>
      <c r="C258" s="183" t="s">
        <v>458</v>
      </c>
      <c r="D258" s="183" t="s">
        <v>136</v>
      </c>
      <c r="E258" s="184" t="s">
        <v>459</v>
      </c>
      <c r="F258" s="169" t="s">
        <v>460</v>
      </c>
      <c r="G258" s="189" t="s">
        <v>256</v>
      </c>
      <c r="H258" s="190">
        <v>32.1</v>
      </c>
      <c r="I258" s="131"/>
      <c r="J258" s="131"/>
      <c r="K258" s="132">
        <f>ROUND(P258*H258,2)</f>
        <v>0</v>
      </c>
      <c r="L258" s="130" t="s">
        <v>140</v>
      </c>
      <c r="M258" s="31"/>
      <c r="N258" s="133" t="s">
        <v>3</v>
      </c>
      <c r="O258" s="134" t="s">
        <v>40</v>
      </c>
      <c r="P258" s="135">
        <f>I258+J258</f>
        <v>0</v>
      </c>
      <c r="Q258" s="135">
        <f>ROUND(I258*H258,2)</f>
        <v>0</v>
      </c>
      <c r="R258" s="135">
        <f>ROUND(J258*H258,2)</f>
        <v>0</v>
      </c>
      <c r="T258" s="136">
        <f>S258*H258</f>
        <v>0</v>
      </c>
      <c r="U258" s="136">
        <v>0</v>
      </c>
      <c r="V258" s="136">
        <f>U258*H258</f>
        <v>0</v>
      </c>
      <c r="W258" s="136">
        <v>0</v>
      </c>
      <c r="X258" s="137">
        <f>W258*H258</f>
        <v>0</v>
      </c>
      <c r="AR258" s="138" t="s">
        <v>141</v>
      </c>
      <c r="AT258" s="138" t="s">
        <v>136</v>
      </c>
      <c r="AU258" s="138" t="s">
        <v>80</v>
      </c>
      <c r="AY258" s="16" t="s">
        <v>133</v>
      </c>
      <c r="BE258" s="139">
        <f>IF(O258="základní",K258,0)</f>
        <v>0</v>
      </c>
      <c r="BF258" s="139">
        <f>IF(O258="snížená",K258,0)</f>
        <v>0</v>
      </c>
      <c r="BG258" s="139">
        <f>IF(O258="zákl. přenesená",K258,0)</f>
        <v>0</v>
      </c>
      <c r="BH258" s="139">
        <f>IF(O258="sníž. přenesená",K258,0)</f>
        <v>0</v>
      </c>
      <c r="BI258" s="139">
        <f>IF(O258="nulová",K258,0)</f>
        <v>0</v>
      </c>
      <c r="BJ258" s="16" t="s">
        <v>78</v>
      </c>
      <c r="BK258" s="139">
        <f>ROUND(P258*H258,2)</f>
        <v>0</v>
      </c>
      <c r="BL258" s="16" t="s">
        <v>141</v>
      </c>
      <c r="BM258" s="138" t="s">
        <v>461</v>
      </c>
    </row>
    <row r="259" spans="2:47" s="1" customFormat="1" ht="12">
      <c r="B259" s="31"/>
      <c r="D259" s="185" t="s">
        <v>142</v>
      </c>
      <c r="F259" s="171" t="s">
        <v>462</v>
      </c>
      <c r="I259" s="140"/>
      <c r="J259" s="140"/>
      <c r="M259" s="31"/>
      <c r="N259" s="141"/>
      <c r="X259" s="52"/>
      <c r="AT259" s="16" t="s">
        <v>142</v>
      </c>
      <c r="AU259" s="16" t="s">
        <v>80</v>
      </c>
    </row>
    <row r="260" spans="2:47" s="1" customFormat="1" ht="12">
      <c r="B260" s="31"/>
      <c r="D260" s="186" t="s">
        <v>144</v>
      </c>
      <c r="F260" s="172" t="s">
        <v>463</v>
      </c>
      <c r="I260" s="140"/>
      <c r="J260" s="140"/>
      <c r="M260" s="31"/>
      <c r="N260" s="141"/>
      <c r="X260" s="52"/>
      <c r="AT260" s="16" t="s">
        <v>144</v>
      </c>
      <c r="AU260" s="16" t="s">
        <v>80</v>
      </c>
    </row>
    <row r="261" spans="2:51" s="12" customFormat="1" ht="12">
      <c r="B261" s="142"/>
      <c r="D261" s="185" t="s">
        <v>151</v>
      </c>
      <c r="E261" s="143" t="s">
        <v>3</v>
      </c>
      <c r="F261" s="173" t="s">
        <v>464</v>
      </c>
      <c r="H261" s="191">
        <v>32.1</v>
      </c>
      <c r="I261" s="144"/>
      <c r="J261" s="144"/>
      <c r="M261" s="142"/>
      <c r="N261" s="145"/>
      <c r="X261" s="146"/>
      <c r="AT261" s="143" t="s">
        <v>151</v>
      </c>
      <c r="AU261" s="143" t="s">
        <v>80</v>
      </c>
      <c r="AV261" s="12" t="s">
        <v>80</v>
      </c>
      <c r="AW261" s="12" t="s">
        <v>5</v>
      </c>
      <c r="AX261" s="12" t="s">
        <v>71</v>
      </c>
      <c r="AY261" s="143" t="s">
        <v>133</v>
      </c>
    </row>
    <row r="262" spans="2:51" s="13" customFormat="1" ht="12">
      <c r="B262" s="147"/>
      <c r="D262" s="185" t="s">
        <v>151</v>
      </c>
      <c r="E262" s="148" t="s">
        <v>3</v>
      </c>
      <c r="F262" s="174" t="s">
        <v>153</v>
      </c>
      <c r="H262" s="192">
        <v>32.1</v>
      </c>
      <c r="I262" s="149"/>
      <c r="J262" s="149"/>
      <c r="M262" s="147"/>
      <c r="N262" s="150"/>
      <c r="X262" s="151"/>
      <c r="AT262" s="148" t="s">
        <v>151</v>
      </c>
      <c r="AU262" s="148" t="s">
        <v>80</v>
      </c>
      <c r="AV262" s="13" t="s">
        <v>141</v>
      </c>
      <c r="AW262" s="13" t="s">
        <v>5</v>
      </c>
      <c r="AX262" s="13" t="s">
        <v>78</v>
      </c>
      <c r="AY262" s="148" t="s">
        <v>133</v>
      </c>
    </row>
    <row r="263" spans="2:65" s="1" customFormat="1" ht="24.2" customHeight="1">
      <c r="B263" s="129"/>
      <c r="C263" s="183" t="s">
        <v>346</v>
      </c>
      <c r="D263" s="183" t="s">
        <v>136</v>
      </c>
      <c r="E263" s="184" t="s">
        <v>465</v>
      </c>
      <c r="F263" s="169" t="s">
        <v>466</v>
      </c>
      <c r="G263" s="189" t="s">
        <v>256</v>
      </c>
      <c r="H263" s="190">
        <v>32.1</v>
      </c>
      <c r="I263" s="131"/>
      <c r="J263" s="131"/>
      <c r="K263" s="132">
        <f>ROUND(P263*H263,2)</f>
        <v>0</v>
      </c>
      <c r="L263" s="130" t="s">
        <v>140</v>
      </c>
      <c r="M263" s="31"/>
      <c r="N263" s="133" t="s">
        <v>3</v>
      </c>
      <c r="O263" s="134" t="s">
        <v>40</v>
      </c>
      <c r="P263" s="135">
        <f>I263+J263</f>
        <v>0</v>
      </c>
      <c r="Q263" s="135">
        <f>ROUND(I263*H263,2)</f>
        <v>0</v>
      </c>
      <c r="R263" s="135">
        <f>ROUND(J263*H263,2)</f>
        <v>0</v>
      </c>
      <c r="T263" s="136">
        <f>S263*H263</f>
        <v>0</v>
      </c>
      <c r="U263" s="136">
        <v>0</v>
      </c>
      <c r="V263" s="136">
        <f>U263*H263</f>
        <v>0</v>
      </c>
      <c r="W263" s="136">
        <v>0</v>
      </c>
      <c r="X263" s="137">
        <f>W263*H263</f>
        <v>0</v>
      </c>
      <c r="AR263" s="138" t="s">
        <v>141</v>
      </c>
      <c r="AT263" s="138" t="s">
        <v>136</v>
      </c>
      <c r="AU263" s="138" t="s">
        <v>80</v>
      </c>
      <c r="AY263" s="16" t="s">
        <v>133</v>
      </c>
      <c r="BE263" s="139">
        <f>IF(O263="základní",K263,0)</f>
        <v>0</v>
      </c>
      <c r="BF263" s="139">
        <f>IF(O263="snížená",K263,0)</f>
        <v>0</v>
      </c>
      <c r="BG263" s="139">
        <f>IF(O263="zákl. přenesená",K263,0)</f>
        <v>0</v>
      </c>
      <c r="BH263" s="139">
        <f>IF(O263="sníž. přenesená",K263,0)</f>
        <v>0</v>
      </c>
      <c r="BI263" s="139">
        <f>IF(O263="nulová",K263,0)</f>
        <v>0</v>
      </c>
      <c r="BJ263" s="16" t="s">
        <v>78</v>
      </c>
      <c r="BK263" s="139">
        <f>ROUND(P263*H263,2)</f>
        <v>0</v>
      </c>
      <c r="BL263" s="16" t="s">
        <v>141</v>
      </c>
      <c r="BM263" s="138" t="s">
        <v>467</v>
      </c>
    </row>
    <row r="264" spans="2:47" s="1" customFormat="1" ht="12">
      <c r="B264" s="31"/>
      <c r="D264" s="185" t="s">
        <v>142</v>
      </c>
      <c r="F264" s="171" t="s">
        <v>468</v>
      </c>
      <c r="I264" s="140"/>
      <c r="J264" s="140"/>
      <c r="M264" s="31"/>
      <c r="N264" s="141"/>
      <c r="X264" s="52"/>
      <c r="AT264" s="16" t="s">
        <v>142</v>
      </c>
      <c r="AU264" s="16" t="s">
        <v>80</v>
      </c>
    </row>
    <row r="265" spans="2:47" s="1" customFormat="1" ht="12">
      <c r="B265" s="31"/>
      <c r="D265" s="186" t="s">
        <v>144</v>
      </c>
      <c r="F265" s="172" t="s">
        <v>469</v>
      </c>
      <c r="I265" s="140"/>
      <c r="J265" s="140"/>
      <c r="M265" s="31"/>
      <c r="N265" s="141"/>
      <c r="X265" s="52"/>
      <c r="AT265" s="16" t="s">
        <v>144</v>
      </c>
      <c r="AU265" s="16" t="s">
        <v>80</v>
      </c>
    </row>
    <row r="266" spans="2:65" s="1" customFormat="1" ht="24.2" customHeight="1">
      <c r="B266" s="129"/>
      <c r="C266" s="183" t="s">
        <v>470</v>
      </c>
      <c r="D266" s="183" t="s">
        <v>136</v>
      </c>
      <c r="E266" s="184" t="s">
        <v>471</v>
      </c>
      <c r="F266" s="169" t="s">
        <v>472</v>
      </c>
      <c r="G266" s="189" t="s">
        <v>360</v>
      </c>
      <c r="H266" s="190">
        <v>3.506</v>
      </c>
      <c r="I266" s="131"/>
      <c r="J266" s="131"/>
      <c r="K266" s="132">
        <f>ROUND(P266*H266,2)</f>
        <v>0</v>
      </c>
      <c r="L266" s="130" t="s">
        <v>140</v>
      </c>
      <c r="M266" s="31"/>
      <c r="N266" s="133" t="s">
        <v>3</v>
      </c>
      <c r="O266" s="134" t="s">
        <v>40</v>
      </c>
      <c r="P266" s="135">
        <f>I266+J266</f>
        <v>0</v>
      </c>
      <c r="Q266" s="135">
        <f>ROUND(I266*H266,2)</f>
        <v>0</v>
      </c>
      <c r="R266" s="135">
        <f>ROUND(J266*H266,2)</f>
        <v>0</v>
      </c>
      <c r="T266" s="136">
        <f>S266*H266</f>
        <v>0</v>
      </c>
      <c r="U266" s="136">
        <v>0</v>
      </c>
      <c r="V266" s="136">
        <f>U266*H266</f>
        <v>0</v>
      </c>
      <c r="W266" s="136">
        <v>0</v>
      </c>
      <c r="X266" s="137">
        <f>W266*H266</f>
        <v>0</v>
      </c>
      <c r="AR266" s="138" t="s">
        <v>141</v>
      </c>
      <c r="AT266" s="138" t="s">
        <v>136</v>
      </c>
      <c r="AU266" s="138" t="s">
        <v>80</v>
      </c>
      <c r="AY266" s="16" t="s">
        <v>133</v>
      </c>
      <c r="BE266" s="139">
        <f>IF(O266="základní",K266,0)</f>
        <v>0</v>
      </c>
      <c r="BF266" s="139">
        <f>IF(O266="snížená",K266,0)</f>
        <v>0</v>
      </c>
      <c r="BG266" s="139">
        <f>IF(O266="zákl. přenesená",K266,0)</f>
        <v>0</v>
      </c>
      <c r="BH266" s="139">
        <f>IF(O266="sníž. přenesená",K266,0)</f>
        <v>0</v>
      </c>
      <c r="BI266" s="139">
        <f>IF(O266="nulová",K266,0)</f>
        <v>0</v>
      </c>
      <c r="BJ266" s="16" t="s">
        <v>78</v>
      </c>
      <c r="BK266" s="139">
        <f>ROUND(P266*H266,2)</f>
        <v>0</v>
      </c>
      <c r="BL266" s="16" t="s">
        <v>141</v>
      </c>
      <c r="BM266" s="138" t="s">
        <v>473</v>
      </c>
    </row>
    <row r="267" spans="2:47" s="1" customFormat="1" ht="12">
      <c r="B267" s="31"/>
      <c r="D267" s="185" t="s">
        <v>142</v>
      </c>
      <c r="F267" s="171" t="s">
        <v>474</v>
      </c>
      <c r="I267" s="140"/>
      <c r="J267" s="140"/>
      <c r="M267" s="31"/>
      <c r="N267" s="141"/>
      <c r="X267" s="52"/>
      <c r="AT267" s="16" t="s">
        <v>142</v>
      </c>
      <c r="AU267" s="16" t="s">
        <v>80</v>
      </c>
    </row>
    <row r="268" spans="2:47" s="1" customFormat="1" ht="12">
      <c r="B268" s="31"/>
      <c r="D268" s="186" t="s">
        <v>144</v>
      </c>
      <c r="F268" s="172" t="s">
        <v>475</v>
      </c>
      <c r="I268" s="140"/>
      <c r="J268" s="140"/>
      <c r="M268" s="31"/>
      <c r="N268" s="141"/>
      <c r="X268" s="52"/>
      <c r="AT268" s="16" t="s">
        <v>144</v>
      </c>
      <c r="AU268" s="16" t="s">
        <v>80</v>
      </c>
    </row>
    <row r="269" spans="2:51" s="12" customFormat="1" ht="12">
      <c r="B269" s="142"/>
      <c r="D269" s="185" t="s">
        <v>151</v>
      </c>
      <c r="E269" s="143" t="s">
        <v>3</v>
      </c>
      <c r="F269" s="173" t="s">
        <v>476</v>
      </c>
      <c r="H269" s="191">
        <v>3.506</v>
      </c>
      <c r="I269" s="144"/>
      <c r="J269" s="144"/>
      <c r="M269" s="142"/>
      <c r="N269" s="145"/>
      <c r="X269" s="146"/>
      <c r="AT269" s="143" t="s">
        <v>151</v>
      </c>
      <c r="AU269" s="143" t="s">
        <v>80</v>
      </c>
      <c r="AV269" s="12" t="s">
        <v>80</v>
      </c>
      <c r="AW269" s="12" t="s">
        <v>5</v>
      </c>
      <c r="AX269" s="12" t="s">
        <v>71</v>
      </c>
      <c r="AY269" s="143" t="s">
        <v>133</v>
      </c>
    </row>
    <row r="270" spans="2:51" s="13" customFormat="1" ht="12">
      <c r="B270" s="147"/>
      <c r="D270" s="185" t="s">
        <v>151</v>
      </c>
      <c r="E270" s="148" t="s">
        <v>3</v>
      </c>
      <c r="F270" s="174" t="s">
        <v>153</v>
      </c>
      <c r="H270" s="192">
        <v>3.506</v>
      </c>
      <c r="I270" s="149"/>
      <c r="J270" s="149"/>
      <c r="M270" s="147"/>
      <c r="N270" s="150"/>
      <c r="X270" s="151"/>
      <c r="AT270" s="148" t="s">
        <v>151</v>
      </c>
      <c r="AU270" s="148" t="s">
        <v>80</v>
      </c>
      <c r="AV270" s="13" t="s">
        <v>141</v>
      </c>
      <c r="AW270" s="13" t="s">
        <v>5</v>
      </c>
      <c r="AX270" s="13" t="s">
        <v>78</v>
      </c>
      <c r="AY270" s="148" t="s">
        <v>133</v>
      </c>
    </row>
    <row r="271" spans="2:63" s="11" customFormat="1" ht="22.9" customHeight="1">
      <c r="B271" s="116"/>
      <c r="D271" s="117" t="s">
        <v>70</v>
      </c>
      <c r="E271" s="127" t="s">
        <v>154</v>
      </c>
      <c r="F271" s="127" t="s">
        <v>477</v>
      </c>
      <c r="I271" s="119"/>
      <c r="J271" s="119"/>
      <c r="K271" s="128">
        <f>BK271</f>
        <v>0</v>
      </c>
      <c r="M271" s="116"/>
      <c r="N271" s="121"/>
      <c r="Q271" s="122">
        <f>SUM(Q272:Q299)</f>
        <v>0</v>
      </c>
      <c r="R271" s="122">
        <f>SUM(R272:R299)</f>
        <v>0</v>
      </c>
      <c r="T271" s="123">
        <f>SUM(T272:T299)</f>
        <v>0</v>
      </c>
      <c r="V271" s="123">
        <f>SUM(V272:V299)</f>
        <v>0</v>
      </c>
      <c r="X271" s="124">
        <f>SUM(X272:X299)</f>
        <v>0</v>
      </c>
      <c r="AR271" s="117" t="s">
        <v>78</v>
      </c>
      <c r="AT271" s="125" t="s">
        <v>70</v>
      </c>
      <c r="AU271" s="125" t="s">
        <v>78</v>
      </c>
      <c r="AY271" s="117" t="s">
        <v>133</v>
      </c>
      <c r="BK271" s="126">
        <f>SUM(BK272:BK299)</f>
        <v>0</v>
      </c>
    </row>
    <row r="272" spans="2:65" s="1" customFormat="1" ht="24.2" customHeight="1">
      <c r="B272" s="129"/>
      <c r="C272" s="183" t="s">
        <v>352</v>
      </c>
      <c r="D272" s="183" t="s">
        <v>136</v>
      </c>
      <c r="E272" s="184" t="s">
        <v>478</v>
      </c>
      <c r="F272" s="169" t="s">
        <v>479</v>
      </c>
      <c r="G272" s="189" t="s">
        <v>296</v>
      </c>
      <c r="H272" s="190">
        <v>9.74</v>
      </c>
      <c r="I272" s="131"/>
      <c r="J272" s="131"/>
      <c r="K272" s="132">
        <f>ROUND(P272*H272,2)</f>
        <v>0</v>
      </c>
      <c r="L272" s="130" t="s">
        <v>140</v>
      </c>
      <c r="M272" s="31"/>
      <c r="N272" s="133" t="s">
        <v>3</v>
      </c>
      <c r="O272" s="134" t="s">
        <v>40</v>
      </c>
      <c r="P272" s="135">
        <f>I272+J272</f>
        <v>0</v>
      </c>
      <c r="Q272" s="135">
        <f>ROUND(I272*H272,2)</f>
        <v>0</v>
      </c>
      <c r="R272" s="135">
        <f>ROUND(J272*H272,2)</f>
        <v>0</v>
      </c>
      <c r="T272" s="136">
        <f>S272*H272</f>
        <v>0</v>
      </c>
      <c r="U272" s="136">
        <v>0</v>
      </c>
      <c r="V272" s="136">
        <f>U272*H272</f>
        <v>0</v>
      </c>
      <c r="W272" s="136">
        <v>0</v>
      </c>
      <c r="X272" s="137">
        <f>W272*H272</f>
        <v>0</v>
      </c>
      <c r="AR272" s="138" t="s">
        <v>141</v>
      </c>
      <c r="AT272" s="138" t="s">
        <v>136</v>
      </c>
      <c r="AU272" s="138" t="s">
        <v>80</v>
      </c>
      <c r="AY272" s="16" t="s">
        <v>133</v>
      </c>
      <c r="BE272" s="139">
        <f>IF(O272="základní",K272,0)</f>
        <v>0</v>
      </c>
      <c r="BF272" s="139">
        <f>IF(O272="snížená",K272,0)</f>
        <v>0</v>
      </c>
      <c r="BG272" s="139">
        <f>IF(O272="zákl. přenesená",K272,0)</f>
        <v>0</v>
      </c>
      <c r="BH272" s="139">
        <f>IF(O272="sníž. přenesená",K272,0)</f>
        <v>0</v>
      </c>
      <c r="BI272" s="139">
        <f>IF(O272="nulová",K272,0)</f>
        <v>0</v>
      </c>
      <c r="BJ272" s="16" t="s">
        <v>78</v>
      </c>
      <c r="BK272" s="139">
        <f>ROUND(P272*H272,2)</f>
        <v>0</v>
      </c>
      <c r="BL272" s="16" t="s">
        <v>141</v>
      </c>
      <c r="BM272" s="138" t="s">
        <v>480</v>
      </c>
    </row>
    <row r="273" spans="2:47" s="1" customFormat="1" ht="12">
      <c r="B273" s="31"/>
      <c r="D273" s="185" t="s">
        <v>142</v>
      </c>
      <c r="F273" s="171" t="s">
        <v>481</v>
      </c>
      <c r="I273" s="140"/>
      <c r="J273" s="140"/>
      <c r="M273" s="31"/>
      <c r="N273" s="141"/>
      <c r="X273" s="52"/>
      <c r="AT273" s="16" t="s">
        <v>142</v>
      </c>
      <c r="AU273" s="16" t="s">
        <v>80</v>
      </c>
    </row>
    <row r="274" spans="2:47" s="1" customFormat="1" ht="12">
      <c r="B274" s="31"/>
      <c r="D274" s="186" t="s">
        <v>144</v>
      </c>
      <c r="F274" s="172" t="s">
        <v>482</v>
      </c>
      <c r="I274" s="140"/>
      <c r="J274" s="140"/>
      <c r="M274" s="31"/>
      <c r="N274" s="141"/>
      <c r="X274" s="52"/>
      <c r="AT274" s="16" t="s">
        <v>144</v>
      </c>
      <c r="AU274" s="16" t="s">
        <v>80</v>
      </c>
    </row>
    <row r="275" spans="2:51" s="12" customFormat="1" ht="12">
      <c r="B275" s="142"/>
      <c r="D275" s="185" t="s">
        <v>151</v>
      </c>
      <c r="E275" s="143" t="s">
        <v>3</v>
      </c>
      <c r="F275" s="173" t="s">
        <v>483</v>
      </c>
      <c r="H275" s="191">
        <v>9.74</v>
      </c>
      <c r="I275" s="144"/>
      <c r="J275" s="144"/>
      <c r="M275" s="142"/>
      <c r="N275" s="145"/>
      <c r="X275" s="146"/>
      <c r="AT275" s="143" t="s">
        <v>151</v>
      </c>
      <c r="AU275" s="143" t="s">
        <v>80</v>
      </c>
      <c r="AV275" s="12" t="s">
        <v>80</v>
      </c>
      <c r="AW275" s="12" t="s">
        <v>5</v>
      </c>
      <c r="AX275" s="12" t="s">
        <v>71</v>
      </c>
      <c r="AY275" s="143" t="s">
        <v>133</v>
      </c>
    </row>
    <row r="276" spans="2:51" s="13" customFormat="1" ht="12">
      <c r="B276" s="147"/>
      <c r="D276" s="185" t="s">
        <v>151</v>
      </c>
      <c r="E276" s="148" t="s">
        <v>3</v>
      </c>
      <c r="F276" s="174" t="s">
        <v>153</v>
      </c>
      <c r="H276" s="192">
        <v>9.74</v>
      </c>
      <c r="I276" s="149"/>
      <c r="J276" s="149"/>
      <c r="M276" s="147"/>
      <c r="N276" s="150"/>
      <c r="X276" s="151"/>
      <c r="AT276" s="148" t="s">
        <v>151</v>
      </c>
      <c r="AU276" s="148" t="s">
        <v>80</v>
      </c>
      <c r="AV276" s="13" t="s">
        <v>141</v>
      </c>
      <c r="AW276" s="13" t="s">
        <v>5</v>
      </c>
      <c r="AX276" s="13" t="s">
        <v>78</v>
      </c>
      <c r="AY276" s="148" t="s">
        <v>133</v>
      </c>
    </row>
    <row r="277" spans="2:65" s="1" customFormat="1" ht="24.2" customHeight="1">
      <c r="B277" s="129"/>
      <c r="C277" s="183" t="s">
        <v>484</v>
      </c>
      <c r="D277" s="183" t="s">
        <v>136</v>
      </c>
      <c r="E277" s="184" t="s">
        <v>485</v>
      </c>
      <c r="F277" s="169" t="s">
        <v>486</v>
      </c>
      <c r="G277" s="189" t="s">
        <v>256</v>
      </c>
      <c r="H277" s="190">
        <v>37.499</v>
      </c>
      <c r="I277" s="131"/>
      <c r="J277" s="131"/>
      <c r="K277" s="132">
        <f>ROUND(P277*H277,2)</f>
        <v>0</v>
      </c>
      <c r="L277" s="130" t="s">
        <v>140</v>
      </c>
      <c r="M277" s="31"/>
      <c r="N277" s="133" t="s">
        <v>3</v>
      </c>
      <c r="O277" s="134" t="s">
        <v>40</v>
      </c>
      <c r="P277" s="135">
        <f>I277+J277</f>
        <v>0</v>
      </c>
      <c r="Q277" s="135">
        <f>ROUND(I277*H277,2)</f>
        <v>0</v>
      </c>
      <c r="R277" s="135">
        <f>ROUND(J277*H277,2)</f>
        <v>0</v>
      </c>
      <c r="T277" s="136">
        <f>S277*H277</f>
        <v>0</v>
      </c>
      <c r="U277" s="136">
        <v>0</v>
      </c>
      <c r="V277" s="136">
        <f>U277*H277</f>
        <v>0</v>
      </c>
      <c r="W277" s="136">
        <v>0</v>
      </c>
      <c r="X277" s="137">
        <f>W277*H277</f>
        <v>0</v>
      </c>
      <c r="AR277" s="138" t="s">
        <v>141</v>
      </c>
      <c r="AT277" s="138" t="s">
        <v>136</v>
      </c>
      <c r="AU277" s="138" t="s">
        <v>80</v>
      </c>
      <c r="AY277" s="16" t="s">
        <v>133</v>
      </c>
      <c r="BE277" s="139">
        <f>IF(O277="základní",K277,0)</f>
        <v>0</v>
      </c>
      <c r="BF277" s="139">
        <f>IF(O277="snížená",K277,0)</f>
        <v>0</v>
      </c>
      <c r="BG277" s="139">
        <f>IF(O277="zákl. přenesená",K277,0)</f>
        <v>0</v>
      </c>
      <c r="BH277" s="139">
        <f>IF(O277="sníž. přenesená",K277,0)</f>
        <v>0</v>
      </c>
      <c r="BI277" s="139">
        <f>IF(O277="nulová",K277,0)</f>
        <v>0</v>
      </c>
      <c r="BJ277" s="16" t="s">
        <v>78</v>
      </c>
      <c r="BK277" s="139">
        <f>ROUND(P277*H277,2)</f>
        <v>0</v>
      </c>
      <c r="BL277" s="16" t="s">
        <v>141</v>
      </c>
      <c r="BM277" s="138" t="s">
        <v>487</v>
      </c>
    </row>
    <row r="278" spans="2:47" s="1" customFormat="1" ht="12">
      <c r="B278" s="31"/>
      <c r="D278" s="185" t="s">
        <v>142</v>
      </c>
      <c r="F278" s="171" t="s">
        <v>488</v>
      </c>
      <c r="I278" s="140"/>
      <c r="J278" s="140"/>
      <c r="M278" s="31"/>
      <c r="N278" s="141"/>
      <c r="X278" s="52"/>
      <c r="AT278" s="16" t="s">
        <v>142</v>
      </c>
      <c r="AU278" s="16" t="s">
        <v>80</v>
      </c>
    </row>
    <row r="279" spans="2:47" s="1" customFormat="1" ht="12">
      <c r="B279" s="31"/>
      <c r="D279" s="186" t="s">
        <v>144</v>
      </c>
      <c r="F279" s="172" t="s">
        <v>489</v>
      </c>
      <c r="I279" s="140"/>
      <c r="J279" s="140"/>
      <c r="M279" s="31"/>
      <c r="N279" s="141"/>
      <c r="X279" s="52"/>
      <c r="AT279" s="16" t="s">
        <v>144</v>
      </c>
      <c r="AU279" s="16" t="s">
        <v>80</v>
      </c>
    </row>
    <row r="280" spans="2:51" s="12" customFormat="1" ht="12">
      <c r="B280" s="142"/>
      <c r="D280" s="185" t="s">
        <v>151</v>
      </c>
      <c r="E280" s="143" t="s">
        <v>3</v>
      </c>
      <c r="F280" s="173" t="s">
        <v>490</v>
      </c>
      <c r="H280" s="191">
        <v>37.499</v>
      </c>
      <c r="I280" s="144"/>
      <c r="J280" s="144"/>
      <c r="M280" s="142"/>
      <c r="N280" s="145"/>
      <c r="X280" s="146"/>
      <c r="AT280" s="143" t="s">
        <v>151</v>
      </c>
      <c r="AU280" s="143" t="s">
        <v>80</v>
      </c>
      <c r="AV280" s="12" t="s">
        <v>80</v>
      </c>
      <c r="AW280" s="12" t="s">
        <v>5</v>
      </c>
      <c r="AX280" s="12" t="s">
        <v>71</v>
      </c>
      <c r="AY280" s="143" t="s">
        <v>133</v>
      </c>
    </row>
    <row r="281" spans="2:51" s="13" customFormat="1" ht="12">
      <c r="B281" s="147"/>
      <c r="D281" s="185" t="s">
        <v>151</v>
      </c>
      <c r="E281" s="148" t="s">
        <v>3</v>
      </c>
      <c r="F281" s="174" t="s">
        <v>153</v>
      </c>
      <c r="H281" s="192">
        <v>37.499</v>
      </c>
      <c r="I281" s="149"/>
      <c r="J281" s="149"/>
      <c r="M281" s="147"/>
      <c r="N281" s="150"/>
      <c r="X281" s="151"/>
      <c r="AT281" s="148" t="s">
        <v>151</v>
      </c>
      <c r="AU281" s="148" t="s">
        <v>80</v>
      </c>
      <c r="AV281" s="13" t="s">
        <v>141</v>
      </c>
      <c r="AW281" s="13" t="s">
        <v>5</v>
      </c>
      <c r="AX281" s="13" t="s">
        <v>78</v>
      </c>
      <c r="AY281" s="148" t="s">
        <v>133</v>
      </c>
    </row>
    <row r="282" spans="2:65" s="1" customFormat="1" ht="24.2" customHeight="1">
      <c r="B282" s="129"/>
      <c r="C282" s="183" t="s">
        <v>361</v>
      </c>
      <c r="D282" s="183" t="s">
        <v>136</v>
      </c>
      <c r="E282" s="184" t="s">
        <v>491</v>
      </c>
      <c r="F282" s="169" t="s">
        <v>492</v>
      </c>
      <c r="G282" s="189" t="s">
        <v>256</v>
      </c>
      <c r="H282" s="190">
        <v>37.499</v>
      </c>
      <c r="I282" s="131"/>
      <c r="J282" s="131"/>
      <c r="K282" s="132">
        <f>ROUND(P282*H282,2)</f>
        <v>0</v>
      </c>
      <c r="L282" s="130" t="s">
        <v>140</v>
      </c>
      <c r="M282" s="31"/>
      <c r="N282" s="133" t="s">
        <v>3</v>
      </c>
      <c r="O282" s="134" t="s">
        <v>40</v>
      </c>
      <c r="P282" s="135">
        <f>I282+J282</f>
        <v>0</v>
      </c>
      <c r="Q282" s="135">
        <f>ROUND(I282*H282,2)</f>
        <v>0</v>
      </c>
      <c r="R282" s="135">
        <f>ROUND(J282*H282,2)</f>
        <v>0</v>
      </c>
      <c r="T282" s="136">
        <f>S282*H282</f>
        <v>0</v>
      </c>
      <c r="U282" s="136">
        <v>0</v>
      </c>
      <c r="V282" s="136">
        <f>U282*H282</f>
        <v>0</v>
      </c>
      <c r="W282" s="136">
        <v>0</v>
      </c>
      <c r="X282" s="137">
        <f>W282*H282</f>
        <v>0</v>
      </c>
      <c r="AR282" s="138" t="s">
        <v>141</v>
      </c>
      <c r="AT282" s="138" t="s">
        <v>136</v>
      </c>
      <c r="AU282" s="138" t="s">
        <v>80</v>
      </c>
      <c r="AY282" s="16" t="s">
        <v>133</v>
      </c>
      <c r="BE282" s="139">
        <f>IF(O282="základní",K282,0)</f>
        <v>0</v>
      </c>
      <c r="BF282" s="139">
        <f>IF(O282="snížená",K282,0)</f>
        <v>0</v>
      </c>
      <c r="BG282" s="139">
        <f>IF(O282="zákl. přenesená",K282,0)</f>
        <v>0</v>
      </c>
      <c r="BH282" s="139">
        <f>IF(O282="sníž. přenesená",K282,0)</f>
        <v>0</v>
      </c>
      <c r="BI282" s="139">
        <f>IF(O282="nulová",K282,0)</f>
        <v>0</v>
      </c>
      <c r="BJ282" s="16" t="s">
        <v>78</v>
      </c>
      <c r="BK282" s="139">
        <f>ROUND(P282*H282,2)</f>
        <v>0</v>
      </c>
      <c r="BL282" s="16" t="s">
        <v>141</v>
      </c>
      <c r="BM282" s="138" t="s">
        <v>493</v>
      </c>
    </row>
    <row r="283" spans="2:47" s="1" customFormat="1" ht="12">
      <c r="B283" s="31"/>
      <c r="D283" s="185" t="s">
        <v>142</v>
      </c>
      <c r="F283" s="171" t="s">
        <v>494</v>
      </c>
      <c r="I283" s="140"/>
      <c r="J283" s="140"/>
      <c r="M283" s="31"/>
      <c r="N283" s="141"/>
      <c r="X283" s="52"/>
      <c r="AT283" s="16" t="s">
        <v>142</v>
      </c>
      <c r="AU283" s="16" t="s">
        <v>80</v>
      </c>
    </row>
    <row r="284" spans="2:47" s="1" customFormat="1" ht="12">
      <c r="B284" s="31"/>
      <c r="D284" s="186" t="s">
        <v>144</v>
      </c>
      <c r="F284" s="172" t="s">
        <v>495</v>
      </c>
      <c r="I284" s="140"/>
      <c r="J284" s="140"/>
      <c r="M284" s="31"/>
      <c r="N284" s="141"/>
      <c r="X284" s="52"/>
      <c r="AT284" s="16" t="s">
        <v>144</v>
      </c>
      <c r="AU284" s="16" t="s">
        <v>80</v>
      </c>
    </row>
    <row r="285" spans="2:65" s="1" customFormat="1" ht="24.2" customHeight="1">
      <c r="B285" s="129"/>
      <c r="C285" s="183" t="s">
        <v>496</v>
      </c>
      <c r="D285" s="183" t="s">
        <v>136</v>
      </c>
      <c r="E285" s="184" t="s">
        <v>497</v>
      </c>
      <c r="F285" s="169" t="s">
        <v>498</v>
      </c>
      <c r="G285" s="189" t="s">
        <v>360</v>
      </c>
      <c r="H285" s="190">
        <v>1.558</v>
      </c>
      <c r="I285" s="131"/>
      <c r="J285" s="131"/>
      <c r="K285" s="132">
        <f>ROUND(P285*H285,2)</f>
        <v>0</v>
      </c>
      <c r="L285" s="130" t="s">
        <v>140</v>
      </c>
      <c r="M285" s="31"/>
      <c r="N285" s="133" t="s">
        <v>3</v>
      </c>
      <c r="O285" s="134" t="s">
        <v>40</v>
      </c>
      <c r="P285" s="135">
        <f>I285+J285</f>
        <v>0</v>
      </c>
      <c r="Q285" s="135">
        <f>ROUND(I285*H285,2)</f>
        <v>0</v>
      </c>
      <c r="R285" s="135">
        <f>ROUND(J285*H285,2)</f>
        <v>0</v>
      </c>
      <c r="T285" s="136">
        <f>S285*H285</f>
        <v>0</v>
      </c>
      <c r="U285" s="136">
        <v>0</v>
      </c>
      <c r="V285" s="136">
        <f>U285*H285</f>
        <v>0</v>
      </c>
      <c r="W285" s="136">
        <v>0</v>
      </c>
      <c r="X285" s="137">
        <f>W285*H285</f>
        <v>0</v>
      </c>
      <c r="AR285" s="138" t="s">
        <v>141</v>
      </c>
      <c r="AT285" s="138" t="s">
        <v>136</v>
      </c>
      <c r="AU285" s="138" t="s">
        <v>80</v>
      </c>
      <c r="AY285" s="16" t="s">
        <v>133</v>
      </c>
      <c r="BE285" s="139">
        <f>IF(O285="základní",K285,0)</f>
        <v>0</v>
      </c>
      <c r="BF285" s="139">
        <f>IF(O285="snížená",K285,0)</f>
        <v>0</v>
      </c>
      <c r="BG285" s="139">
        <f>IF(O285="zákl. přenesená",K285,0)</f>
        <v>0</v>
      </c>
      <c r="BH285" s="139">
        <f>IF(O285="sníž. přenesená",K285,0)</f>
        <v>0</v>
      </c>
      <c r="BI285" s="139">
        <f>IF(O285="nulová",K285,0)</f>
        <v>0</v>
      </c>
      <c r="BJ285" s="16" t="s">
        <v>78</v>
      </c>
      <c r="BK285" s="139">
        <f>ROUND(P285*H285,2)</f>
        <v>0</v>
      </c>
      <c r="BL285" s="16" t="s">
        <v>141</v>
      </c>
      <c r="BM285" s="138" t="s">
        <v>499</v>
      </c>
    </row>
    <row r="286" spans="2:47" s="1" customFormat="1" ht="12">
      <c r="B286" s="31"/>
      <c r="D286" s="185" t="s">
        <v>142</v>
      </c>
      <c r="F286" s="171" t="s">
        <v>500</v>
      </c>
      <c r="I286" s="140"/>
      <c r="J286" s="140"/>
      <c r="M286" s="31"/>
      <c r="N286" s="141"/>
      <c r="X286" s="52"/>
      <c r="AT286" s="16" t="s">
        <v>142</v>
      </c>
      <c r="AU286" s="16" t="s">
        <v>80</v>
      </c>
    </row>
    <row r="287" spans="2:47" s="1" customFormat="1" ht="12">
      <c r="B287" s="31"/>
      <c r="D287" s="186" t="s">
        <v>144</v>
      </c>
      <c r="F287" s="172" t="s">
        <v>501</v>
      </c>
      <c r="I287" s="140"/>
      <c r="J287" s="140"/>
      <c r="M287" s="31"/>
      <c r="N287" s="141"/>
      <c r="X287" s="52"/>
      <c r="AT287" s="16" t="s">
        <v>144</v>
      </c>
      <c r="AU287" s="16" t="s">
        <v>80</v>
      </c>
    </row>
    <row r="288" spans="2:51" s="12" customFormat="1" ht="12">
      <c r="B288" s="142"/>
      <c r="D288" s="185" t="s">
        <v>151</v>
      </c>
      <c r="E288" s="143" t="s">
        <v>3</v>
      </c>
      <c r="F288" s="173" t="s">
        <v>502</v>
      </c>
      <c r="H288" s="191">
        <v>1.558</v>
      </c>
      <c r="I288" s="144"/>
      <c r="J288" s="144"/>
      <c r="M288" s="142"/>
      <c r="N288" s="145"/>
      <c r="X288" s="146"/>
      <c r="AT288" s="143" t="s">
        <v>151</v>
      </c>
      <c r="AU288" s="143" t="s">
        <v>80</v>
      </c>
      <c r="AV288" s="12" t="s">
        <v>80</v>
      </c>
      <c r="AW288" s="12" t="s">
        <v>5</v>
      </c>
      <c r="AX288" s="12" t="s">
        <v>71</v>
      </c>
      <c r="AY288" s="143" t="s">
        <v>133</v>
      </c>
    </row>
    <row r="289" spans="2:51" s="13" customFormat="1" ht="12">
      <c r="B289" s="147"/>
      <c r="D289" s="185" t="s">
        <v>151</v>
      </c>
      <c r="E289" s="148" t="s">
        <v>3</v>
      </c>
      <c r="F289" s="174" t="s">
        <v>153</v>
      </c>
      <c r="H289" s="192">
        <v>1.558</v>
      </c>
      <c r="I289" s="149"/>
      <c r="J289" s="149"/>
      <c r="M289" s="147"/>
      <c r="N289" s="150"/>
      <c r="X289" s="151"/>
      <c r="AT289" s="148" t="s">
        <v>151</v>
      </c>
      <c r="AU289" s="148" t="s">
        <v>80</v>
      </c>
      <c r="AV289" s="13" t="s">
        <v>141</v>
      </c>
      <c r="AW289" s="13" t="s">
        <v>5</v>
      </c>
      <c r="AX289" s="13" t="s">
        <v>78</v>
      </c>
      <c r="AY289" s="148" t="s">
        <v>133</v>
      </c>
    </row>
    <row r="290" spans="2:65" s="1" customFormat="1" ht="24.2" customHeight="1">
      <c r="B290" s="129"/>
      <c r="C290" s="183" t="s">
        <v>367</v>
      </c>
      <c r="D290" s="183" t="s">
        <v>136</v>
      </c>
      <c r="E290" s="184" t="s">
        <v>503</v>
      </c>
      <c r="F290" s="169" t="s">
        <v>504</v>
      </c>
      <c r="G290" s="189" t="s">
        <v>256</v>
      </c>
      <c r="H290" s="190">
        <v>130.029</v>
      </c>
      <c r="I290" s="131"/>
      <c r="J290" s="131"/>
      <c r="K290" s="132">
        <f>ROUND(P290*H290,2)</f>
        <v>0</v>
      </c>
      <c r="L290" s="130" t="s">
        <v>140</v>
      </c>
      <c r="M290" s="31"/>
      <c r="N290" s="133" t="s">
        <v>3</v>
      </c>
      <c r="O290" s="134" t="s">
        <v>40</v>
      </c>
      <c r="P290" s="135">
        <f>I290+J290</f>
        <v>0</v>
      </c>
      <c r="Q290" s="135">
        <f>ROUND(I290*H290,2)</f>
        <v>0</v>
      </c>
      <c r="R290" s="135">
        <f>ROUND(J290*H290,2)</f>
        <v>0</v>
      </c>
      <c r="T290" s="136">
        <f>S290*H290</f>
        <v>0</v>
      </c>
      <c r="U290" s="136">
        <v>0</v>
      </c>
      <c r="V290" s="136">
        <f>U290*H290</f>
        <v>0</v>
      </c>
      <c r="W290" s="136">
        <v>0</v>
      </c>
      <c r="X290" s="137">
        <f>W290*H290</f>
        <v>0</v>
      </c>
      <c r="AR290" s="138" t="s">
        <v>141</v>
      </c>
      <c r="AT290" s="138" t="s">
        <v>136</v>
      </c>
      <c r="AU290" s="138" t="s">
        <v>80</v>
      </c>
      <c r="AY290" s="16" t="s">
        <v>133</v>
      </c>
      <c r="BE290" s="139">
        <f>IF(O290="základní",K290,0)</f>
        <v>0</v>
      </c>
      <c r="BF290" s="139">
        <f>IF(O290="snížená",K290,0)</f>
        <v>0</v>
      </c>
      <c r="BG290" s="139">
        <f>IF(O290="zákl. přenesená",K290,0)</f>
        <v>0</v>
      </c>
      <c r="BH290" s="139">
        <f>IF(O290="sníž. přenesená",K290,0)</f>
        <v>0</v>
      </c>
      <c r="BI290" s="139">
        <f>IF(O290="nulová",K290,0)</f>
        <v>0</v>
      </c>
      <c r="BJ290" s="16" t="s">
        <v>78</v>
      </c>
      <c r="BK290" s="139">
        <f>ROUND(P290*H290,2)</f>
        <v>0</v>
      </c>
      <c r="BL290" s="16" t="s">
        <v>141</v>
      </c>
      <c r="BM290" s="138" t="s">
        <v>505</v>
      </c>
    </row>
    <row r="291" spans="2:47" s="1" customFormat="1" ht="19.5">
      <c r="B291" s="31"/>
      <c r="D291" s="185" t="s">
        <v>142</v>
      </c>
      <c r="F291" s="171" t="s">
        <v>506</v>
      </c>
      <c r="I291" s="140"/>
      <c r="J291" s="140"/>
      <c r="M291" s="31"/>
      <c r="N291" s="141"/>
      <c r="X291" s="52"/>
      <c r="AT291" s="16" t="s">
        <v>142</v>
      </c>
      <c r="AU291" s="16" t="s">
        <v>80</v>
      </c>
    </row>
    <row r="292" spans="2:47" s="1" customFormat="1" ht="12">
      <c r="B292" s="31"/>
      <c r="D292" s="186" t="s">
        <v>144</v>
      </c>
      <c r="F292" s="172" t="s">
        <v>507</v>
      </c>
      <c r="I292" s="140"/>
      <c r="J292" s="140"/>
      <c r="M292" s="31"/>
      <c r="N292" s="141"/>
      <c r="X292" s="52"/>
      <c r="AT292" s="16" t="s">
        <v>144</v>
      </c>
      <c r="AU292" s="16" t="s">
        <v>80</v>
      </c>
    </row>
    <row r="293" spans="2:51" s="12" customFormat="1" ht="12">
      <c r="B293" s="142"/>
      <c r="D293" s="185" t="s">
        <v>151</v>
      </c>
      <c r="E293" s="143" t="s">
        <v>3</v>
      </c>
      <c r="F293" s="173" t="s">
        <v>508</v>
      </c>
      <c r="H293" s="191">
        <v>130.029</v>
      </c>
      <c r="I293" s="144"/>
      <c r="J293" s="144"/>
      <c r="M293" s="142"/>
      <c r="N293" s="145"/>
      <c r="X293" s="146"/>
      <c r="AT293" s="143" t="s">
        <v>151</v>
      </c>
      <c r="AU293" s="143" t="s">
        <v>80</v>
      </c>
      <c r="AV293" s="12" t="s">
        <v>80</v>
      </c>
      <c r="AW293" s="12" t="s">
        <v>5</v>
      </c>
      <c r="AX293" s="12" t="s">
        <v>71</v>
      </c>
      <c r="AY293" s="143" t="s">
        <v>133</v>
      </c>
    </row>
    <row r="294" spans="2:51" s="13" customFormat="1" ht="12">
      <c r="B294" s="147"/>
      <c r="D294" s="185" t="s">
        <v>151</v>
      </c>
      <c r="E294" s="148" t="s">
        <v>3</v>
      </c>
      <c r="F294" s="174" t="s">
        <v>153</v>
      </c>
      <c r="H294" s="192">
        <v>130.029</v>
      </c>
      <c r="I294" s="149"/>
      <c r="J294" s="149"/>
      <c r="M294" s="147"/>
      <c r="N294" s="150"/>
      <c r="X294" s="151"/>
      <c r="AT294" s="148" t="s">
        <v>151</v>
      </c>
      <c r="AU294" s="148" t="s">
        <v>80</v>
      </c>
      <c r="AV294" s="13" t="s">
        <v>141</v>
      </c>
      <c r="AW294" s="13" t="s">
        <v>5</v>
      </c>
      <c r="AX294" s="13" t="s">
        <v>78</v>
      </c>
      <c r="AY294" s="148" t="s">
        <v>133</v>
      </c>
    </row>
    <row r="295" spans="2:65" s="1" customFormat="1" ht="24.2" customHeight="1">
      <c r="B295" s="129"/>
      <c r="C295" s="183" t="s">
        <v>509</v>
      </c>
      <c r="D295" s="183" t="s">
        <v>136</v>
      </c>
      <c r="E295" s="184" t="s">
        <v>510</v>
      </c>
      <c r="F295" s="169" t="s">
        <v>511</v>
      </c>
      <c r="G295" s="189" t="s">
        <v>360</v>
      </c>
      <c r="H295" s="190">
        <v>2.341</v>
      </c>
      <c r="I295" s="131"/>
      <c r="J295" s="131"/>
      <c r="K295" s="132">
        <f>ROUND(P295*H295,2)</f>
        <v>0</v>
      </c>
      <c r="L295" s="130" t="s">
        <v>140</v>
      </c>
      <c r="M295" s="31"/>
      <c r="N295" s="133" t="s">
        <v>3</v>
      </c>
      <c r="O295" s="134" t="s">
        <v>40</v>
      </c>
      <c r="P295" s="135">
        <f>I295+J295</f>
        <v>0</v>
      </c>
      <c r="Q295" s="135">
        <f>ROUND(I295*H295,2)</f>
        <v>0</v>
      </c>
      <c r="R295" s="135">
        <f>ROUND(J295*H295,2)</f>
        <v>0</v>
      </c>
      <c r="T295" s="136">
        <f>S295*H295</f>
        <v>0</v>
      </c>
      <c r="U295" s="136">
        <v>0</v>
      </c>
      <c r="V295" s="136">
        <f>U295*H295</f>
        <v>0</v>
      </c>
      <c r="W295" s="136">
        <v>0</v>
      </c>
      <c r="X295" s="137">
        <f>W295*H295</f>
        <v>0</v>
      </c>
      <c r="AR295" s="138" t="s">
        <v>141</v>
      </c>
      <c r="AT295" s="138" t="s">
        <v>136</v>
      </c>
      <c r="AU295" s="138" t="s">
        <v>80</v>
      </c>
      <c r="AY295" s="16" t="s">
        <v>133</v>
      </c>
      <c r="BE295" s="139">
        <f>IF(O295="základní",K295,0)</f>
        <v>0</v>
      </c>
      <c r="BF295" s="139">
        <f>IF(O295="snížená",K295,0)</f>
        <v>0</v>
      </c>
      <c r="BG295" s="139">
        <f>IF(O295="zákl. přenesená",K295,0)</f>
        <v>0</v>
      </c>
      <c r="BH295" s="139">
        <f>IF(O295="sníž. přenesená",K295,0)</f>
        <v>0</v>
      </c>
      <c r="BI295" s="139">
        <f>IF(O295="nulová",K295,0)</f>
        <v>0</v>
      </c>
      <c r="BJ295" s="16" t="s">
        <v>78</v>
      </c>
      <c r="BK295" s="139">
        <f>ROUND(P295*H295,2)</f>
        <v>0</v>
      </c>
      <c r="BL295" s="16" t="s">
        <v>141</v>
      </c>
      <c r="BM295" s="138" t="s">
        <v>512</v>
      </c>
    </row>
    <row r="296" spans="2:47" s="1" customFormat="1" ht="12">
      <c r="B296" s="31"/>
      <c r="D296" s="185" t="s">
        <v>142</v>
      </c>
      <c r="F296" s="171" t="s">
        <v>513</v>
      </c>
      <c r="I296" s="140"/>
      <c r="J296" s="140"/>
      <c r="M296" s="31"/>
      <c r="N296" s="141"/>
      <c r="X296" s="52"/>
      <c r="AT296" s="16" t="s">
        <v>142</v>
      </c>
      <c r="AU296" s="16" t="s">
        <v>80</v>
      </c>
    </row>
    <row r="297" spans="2:47" s="1" customFormat="1" ht="12">
      <c r="B297" s="31"/>
      <c r="D297" s="186" t="s">
        <v>144</v>
      </c>
      <c r="F297" s="172" t="s">
        <v>514</v>
      </c>
      <c r="I297" s="140"/>
      <c r="J297" s="140"/>
      <c r="M297" s="31"/>
      <c r="N297" s="141"/>
      <c r="X297" s="52"/>
      <c r="AT297" s="16" t="s">
        <v>144</v>
      </c>
      <c r="AU297" s="16" t="s">
        <v>80</v>
      </c>
    </row>
    <row r="298" spans="2:51" s="12" customFormat="1" ht="12">
      <c r="B298" s="142"/>
      <c r="D298" s="185" t="s">
        <v>151</v>
      </c>
      <c r="E298" s="143" t="s">
        <v>3</v>
      </c>
      <c r="F298" s="173" t="s">
        <v>515</v>
      </c>
      <c r="H298" s="191">
        <v>2.341</v>
      </c>
      <c r="I298" s="144"/>
      <c r="J298" s="144"/>
      <c r="M298" s="142"/>
      <c r="N298" s="145"/>
      <c r="X298" s="146"/>
      <c r="AT298" s="143" t="s">
        <v>151</v>
      </c>
      <c r="AU298" s="143" t="s">
        <v>80</v>
      </c>
      <c r="AV298" s="12" t="s">
        <v>80</v>
      </c>
      <c r="AW298" s="12" t="s">
        <v>5</v>
      </c>
      <c r="AX298" s="12" t="s">
        <v>71</v>
      </c>
      <c r="AY298" s="143" t="s">
        <v>133</v>
      </c>
    </row>
    <row r="299" spans="2:51" s="13" customFormat="1" ht="12">
      <c r="B299" s="147"/>
      <c r="D299" s="185" t="s">
        <v>151</v>
      </c>
      <c r="E299" s="148" t="s">
        <v>3</v>
      </c>
      <c r="F299" s="174" t="s">
        <v>153</v>
      </c>
      <c r="H299" s="192">
        <v>2.341</v>
      </c>
      <c r="I299" s="149"/>
      <c r="J299" s="149"/>
      <c r="M299" s="147"/>
      <c r="N299" s="150"/>
      <c r="X299" s="151"/>
      <c r="AT299" s="148" t="s">
        <v>151</v>
      </c>
      <c r="AU299" s="148" t="s">
        <v>80</v>
      </c>
      <c r="AV299" s="13" t="s">
        <v>141</v>
      </c>
      <c r="AW299" s="13" t="s">
        <v>5</v>
      </c>
      <c r="AX299" s="13" t="s">
        <v>78</v>
      </c>
      <c r="AY299" s="148" t="s">
        <v>133</v>
      </c>
    </row>
    <row r="300" spans="2:63" s="11" customFormat="1" ht="22.9" customHeight="1">
      <c r="B300" s="116"/>
      <c r="D300" s="117" t="s">
        <v>70</v>
      </c>
      <c r="E300" s="127" t="s">
        <v>141</v>
      </c>
      <c r="F300" s="127" t="s">
        <v>516</v>
      </c>
      <c r="I300" s="119"/>
      <c r="J300" s="119"/>
      <c r="K300" s="128">
        <f>BK300</f>
        <v>0</v>
      </c>
      <c r="M300" s="116"/>
      <c r="N300" s="121"/>
      <c r="Q300" s="122">
        <f>SUM(Q301:Q328)</f>
        <v>0</v>
      </c>
      <c r="R300" s="122">
        <f>SUM(R301:R328)</f>
        <v>0</v>
      </c>
      <c r="T300" s="123">
        <f>SUM(T301:T328)</f>
        <v>0</v>
      </c>
      <c r="V300" s="123">
        <f>SUM(V301:V328)</f>
        <v>0</v>
      </c>
      <c r="X300" s="124">
        <f>SUM(X301:X328)</f>
        <v>0</v>
      </c>
      <c r="AR300" s="117" t="s">
        <v>78</v>
      </c>
      <c r="AT300" s="125" t="s">
        <v>70</v>
      </c>
      <c r="AU300" s="125" t="s">
        <v>78</v>
      </c>
      <c r="AY300" s="117" t="s">
        <v>133</v>
      </c>
      <c r="BK300" s="126">
        <f>SUM(BK301:BK328)</f>
        <v>0</v>
      </c>
    </row>
    <row r="301" spans="2:65" s="1" customFormat="1" ht="16.5" customHeight="1">
      <c r="B301" s="129"/>
      <c r="C301" s="183" t="s">
        <v>373</v>
      </c>
      <c r="D301" s="183" t="s">
        <v>136</v>
      </c>
      <c r="E301" s="184" t="s">
        <v>517</v>
      </c>
      <c r="F301" s="169" t="s">
        <v>518</v>
      </c>
      <c r="G301" s="189" t="s">
        <v>296</v>
      </c>
      <c r="H301" s="190">
        <v>2.88</v>
      </c>
      <c r="I301" s="131"/>
      <c r="J301" s="131"/>
      <c r="K301" s="132">
        <f>ROUND(P301*H301,2)</f>
        <v>0</v>
      </c>
      <c r="L301" s="130" t="s">
        <v>3</v>
      </c>
      <c r="M301" s="31"/>
      <c r="N301" s="133" t="s">
        <v>3</v>
      </c>
      <c r="O301" s="134" t="s">
        <v>40</v>
      </c>
      <c r="P301" s="135">
        <f>I301+J301</f>
        <v>0</v>
      </c>
      <c r="Q301" s="135">
        <f>ROUND(I301*H301,2)</f>
        <v>0</v>
      </c>
      <c r="R301" s="135">
        <f>ROUND(J301*H301,2)</f>
        <v>0</v>
      </c>
      <c r="T301" s="136">
        <f>S301*H301</f>
        <v>0</v>
      </c>
      <c r="U301" s="136">
        <v>0</v>
      </c>
      <c r="V301" s="136">
        <f>U301*H301</f>
        <v>0</v>
      </c>
      <c r="W301" s="136">
        <v>0</v>
      </c>
      <c r="X301" s="137">
        <f>W301*H301</f>
        <v>0</v>
      </c>
      <c r="AR301" s="138" t="s">
        <v>141</v>
      </c>
      <c r="AT301" s="138" t="s">
        <v>136</v>
      </c>
      <c r="AU301" s="138" t="s">
        <v>80</v>
      </c>
      <c r="AY301" s="16" t="s">
        <v>133</v>
      </c>
      <c r="BE301" s="139">
        <f>IF(O301="základní",K301,0)</f>
        <v>0</v>
      </c>
      <c r="BF301" s="139">
        <f>IF(O301="snížená",K301,0)</f>
        <v>0</v>
      </c>
      <c r="BG301" s="139">
        <f>IF(O301="zákl. přenesená",K301,0)</f>
        <v>0</v>
      </c>
      <c r="BH301" s="139">
        <f>IF(O301="sníž. přenesená",K301,0)</f>
        <v>0</v>
      </c>
      <c r="BI301" s="139">
        <f>IF(O301="nulová",K301,0)</f>
        <v>0</v>
      </c>
      <c r="BJ301" s="16" t="s">
        <v>78</v>
      </c>
      <c r="BK301" s="139">
        <f>ROUND(P301*H301,2)</f>
        <v>0</v>
      </c>
      <c r="BL301" s="16" t="s">
        <v>141</v>
      </c>
      <c r="BM301" s="138" t="s">
        <v>519</v>
      </c>
    </row>
    <row r="302" spans="2:47" s="1" customFormat="1" ht="12">
      <c r="B302" s="31"/>
      <c r="D302" s="185" t="s">
        <v>142</v>
      </c>
      <c r="F302" s="171" t="s">
        <v>520</v>
      </c>
      <c r="I302" s="140"/>
      <c r="J302" s="140"/>
      <c r="M302" s="31"/>
      <c r="N302" s="141"/>
      <c r="X302" s="52"/>
      <c r="AT302" s="16" t="s">
        <v>142</v>
      </c>
      <c r="AU302" s="16" t="s">
        <v>80</v>
      </c>
    </row>
    <row r="303" spans="2:51" s="12" customFormat="1" ht="12">
      <c r="B303" s="142"/>
      <c r="D303" s="185" t="s">
        <v>151</v>
      </c>
      <c r="E303" s="143" t="s">
        <v>3</v>
      </c>
      <c r="F303" s="173" t="s">
        <v>521</v>
      </c>
      <c r="H303" s="191">
        <v>2.88</v>
      </c>
      <c r="I303" s="144"/>
      <c r="J303" s="144"/>
      <c r="M303" s="142"/>
      <c r="N303" s="145"/>
      <c r="X303" s="146"/>
      <c r="AT303" s="143" t="s">
        <v>151</v>
      </c>
      <c r="AU303" s="143" t="s">
        <v>80</v>
      </c>
      <c r="AV303" s="12" t="s">
        <v>80</v>
      </c>
      <c r="AW303" s="12" t="s">
        <v>5</v>
      </c>
      <c r="AX303" s="12" t="s">
        <v>71</v>
      </c>
      <c r="AY303" s="143" t="s">
        <v>133</v>
      </c>
    </row>
    <row r="304" spans="2:51" s="13" customFormat="1" ht="12">
      <c r="B304" s="147"/>
      <c r="D304" s="185" t="s">
        <v>151</v>
      </c>
      <c r="E304" s="148" t="s">
        <v>3</v>
      </c>
      <c r="F304" s="174" t="s">
        <v>153</v>
      </c>
      <c r="H304" s="192">
        <v>2.88</v>
      </c>
      <c r="I304" s="149"/>
      <c r="J304" s="149"/>
      <c r="M304" s="147"/>
      <c r="N304" s="150"/>
      <c r="X304" s="151"/>
      <c r="AT304" s="148" t="s">
        <v>151</v>
      </c>
      <c r="AU304" s="148" t="s">
        <v>80</v>
      </c>
      <c r="AV304" s="13" t="s">
        <v>141</v>
      </c>
      <c r="AW304" s="13" t="s">
        <v>5</v>
      </c>
      <c r="AX304" s="13" t="s">
        <v>78</v>
      </c>
      <c r="AY304" s="148" t="s">
        <v>133</v>
      </c>
    </row>
    <row r="305" spans="2:65" s="1" customFormat="1" ht="24.2" customHeight="1">
      <c r="B305" s="129"/>
      <c r="C305" s="183" t="s">
        <v>522</v>
      </c>
      <c r="D305" s="183" t="s">
        <v>136</v>
      </c>
      <c r="E305" s="184" t="s">
        <v>523</v>
      </c>
      <c r="F305" s="169" t="s">
        <v>524</v>
      </c>
      <c r="G305" s="189" t="s">
        <v>296</v>
      </c>
      <c r="H305" s="190">
        <v>23.376</v>
      </c>
      <c r="I305" s="131"/>
      <c r="J305" s="131"/>
      <c r="K305" s="132">
        <f>ROUND(P305*H305,2)</f>
        <v>0</v>
      </c>
      <c r="L305" s="130" t="s">
        <v>140</v>
      </c>
      <c r="M305" s="31"/>
      <c r="N305" s="133" t="s">
        <v>3</v>
      </c>
      <c r="O305" s="134" t="s">
        <v>40</v>
      </c>
      <c r="P305" s="135">
        <f>I305+J305</f>
        <v>0</v>
      </c>
      <c r="Q305" s="135">
        <f>ROUND(I305*H305,2)</f>
        <v>0</v>
      </c>
      <c r="R305" s="135">
        <f>ROUND(J305*H305,2)</f>
        <v>0</v>
      </c>
      <c r="T305" s="136">
        <f>S305*H305</f>
        <v>0</v>
      </c>
      <c r="U305" s="136">
        <v>0</v>
      </c>
      <c r="V305" s="136">
        <f>U305*H305</f>
        <v>0</v>
      </c>
      <c r="W305" s="136">
        <v>0</v>
      </c>
      <c r="X305" s="137">
        <f>W305*H305</f>
        <v>0</v>
      </c>
      <c r="AR305" s="138" t="s">
        <v>141</v>
      </c>
      <c r="AT305" s="138" t="s">
        <v>136</v>
      </c>
      <c r="AU305" s="138" t="s">
        <v>80</v>
      </c>
      <c r="AY305" s="16" t="s">
        <v>133</v>
      </c>
      <c r="BE305" s="139">
        <f>IF(O305="základní",K305,0)</f>
        <v>0</v>
      </c>
      <c r="BF305" s="139">
        <f>IF(O305="snížená",K305,0)</f>
        <v>0</v>
      </c>
      <c r="BG305" s="139">
        <f>IF(O305="zákl. přenesená",K305,0)</f>
        <v>0</v>
      </c>
      <c r="BH305" s="139">
        <f>IF(O305="sníž. přenesená",K305,0)</f>
        <v>0</v>
      </c>
      <c r="BI305" s="139">
        <f>IF(O305="nulová",K305,0)</f>
        <v>0</v>
      </c>
      <c r="BJ305" s="16" t="s">
        <v>78</v>
      </c>
      <c r="BK305" s="139">
        <f>ROUND(P305*H305,2)</f>
        <v>0</v>
      </c>
      <c r="BL305" s="16" t="s">
        <v>141</v>
      </c>
      <c r="BM305" s="138" t="s">
        <v>525</v>
      </c>
    </row>
    <row r="306" spans="2:47" s="1" customFormat="1" ht="19.5">
      <c r="B306" s="31"/>
      <c r="D306" s="185" t="s">
        <v>142</v>
      </c>
      <c r="F306" s="171" t="s">
        <v>526</v>
      </c>
      <c r="I306" s="140"/>
      <c r="J306" s="140"/>
      <c r="M306" s="31"/>
      <c r="N306" s="141"/>
      <c r="X306" s="52"/>
      <c r="AT306" s="16" t="s">
        <v>142</v>
      </c>
      <c r="AU306" s="16" t="s">
        <v>80</v>
      </c>
    </row>
    <row r="307" spans="2:47" s="1" customFormat="1" ht="12">
      <c r="B307" s="31"/>
      <c r="D307" s="186" t="s">
        <v>144</v>
      </c>
      <c r="F307" s="172" t="s">
        <v>527</v>
      </c>
      <c r="I307" s="140"/>
      <c r="J307" s="140"/>
      <c r="M307" s="31"/>
      <c r="N307" s="141"/>
      <c r="X307" s="52"/>
      <c r="AT307" s="16" t="s">
        <v>144</v>
      </c>
      <c r="AU307" s="16" t="s">
        <v>80</v>
      </c>
    </row>
    <row r="308" spans="2:51" s="12" customFormat="1" ht="12">
      <c r="B308" s="142"/>
      <c r="D308" s="185" t="s">
        <v>151</v>
      </c>
      <c r="E308" s="143" t="s">
        <v>3</v>
      </c>
      <c r="F308" s="173" t="s">
        <v>528</v>
      </c>
      <c r="H308" s="191">
        <v>23.376</v>
      </c>
      <c r="I308" s="144"/>
      <c r="J308" s="144"/>
      <c r="M308" s="142"/>
      <c r="N308" s="145"/>
      <c r="X308" s="146"/>
      <c r="AT308" s="143" t="s">
        <v>151</v>
      </c>
      <c r="AU308" s="143" t="s">
        <v>80</v>
      </c>
      <c r="AV308" s="12" t="s">
        <v>80</v>
      </c>
      <c r="AW308" s="12" t="s">
        <v>5</v>
      </c>
      <c r="AX308" s="12" t="s">
        <v>71</v>
      </c>
      <c r="AY308" s="143" t="s">
        <v>133</v>
      </c>
    </row>
    <row r="309" spans="2:51" s="13" customFormat="1" ht="12">
      <c r="B309" s="147"/>
      <c r="D309" s="185" t="s">
        <v>151</v>
      </c>
      <c r="E309" s="148" t="s">
        <v>3</v>
      </c>
      <c r="F309" s="174" t="s">
        <v>153</v>
      </c>
      <c r="H309" s="192">
        <v>23.376</v>
      </c>
      <c r="I309" s="149"/>
      <c r="J309" s="149"/>
      <c r="M309" s="147"/>
      <c r="N309" s="150"/>
      <c r="X309" s="151"/>
      <c r="AT309" s="148" t="s">
        <v>151</v>
      </c>
      <c r="AU309" s="148" t="s">
        <v>80</v>
      </c>
      <c r="AV309" s="13" t="s">
        <v>141</v>
      </c>
      <c r="AW309" s="13" t="s">
        <v>5</v>
      </c>
      <c r="AX309" s="13" t="s">
        <v>78</v>
      </c>
      <c r="AY309" s="148" t="s">
        <v>133</v>
      </c>
    </row>
    <row r="310" spans="2:65" s="1" customFormat="1" ht="24.2" customHeight="1">
      <c r="B310" s="129"/>
      <c r="C310" s="183" t="s">
        <v>379</v>
      </c>
      <c r="D310" s="183" t="s">
        <v>136</v>
      </c>
      <c r="E310" s="184" t="s">
        <v>529</v>
      </c>
      <c r="F310" s="169" t="s">
        <v>530</v>
      </c>
      <c r="G310" s="189" t="s">
        <v>296</v>
      </c>
      <c r="H310" s="190">
        <v>7.148</v>
      </c>
      <c r="I310" s="131"/>
      <c r="J310" s="131"/>
      <c r="K310" s="132">
        <f>ROUND(P310*H310,2)</f>
        <v>0</v>
      </c>
      <c r="L310" s="130" t="s">
        <v>140</v>
      </c>
      <c r="M310" s="31"/>
      <c r="N310" s="133" t="s">
        <v>3</v>
      </c>
      <c r="O310" s="134" t="s">
        <v>40</v>
      </c>
      <c r="P310" s="135">
        <f>I310+J310</f>
        <v>0</v>
      </c>
      <c r="Q310" s="135">
        <f>ROUND(I310*H310,2)</f>
        <v>0</v>
      </c>
      <c r="R310" s="135">
        <f>ROUND(J310*H310,2)</f>
        <v>0</v>
      </c>
      <c r="T310" s="136">
        <f>S310*H310</f>
        <v>0</v>
      </c>
      <c r="U310" s="136">
        <v>0</v>
      </c>
      <c r="V310" s="136">
        <f>U310*H310</f>
        <v>0</v>
      </c>
      <c r="W310" s="136">
        <v>0</v>
      </c>
      <c r="X310" s="137">
        <f>W310*H310</f>
        <v>0</v>
      </c>
      <c r="AR310" s="138" t="s">
        <v>141</v>
      </c>
      <c r="AT310" s="138" t="s">
        <v>136</v>
      </c>
      <c r="AU310" s="138" t="s">
        <v>80</v>
      </c>
      <c r="AY310" s="16" t="s">
        <v>133</v>
      </c>
      <c r="BE310" s="139">
        <f>IF(O310="základní",K310,0)</f>
        <v>0</v>
      </c>
      <c r="BF310" s="139">
        <f>IF(O310="snížená",K310,0)</f>
        <v>0</v>
      </c>
      <c r="BG310" s="139">
        <f>IF(O310="zákl. přenesená",K310,0)</f>
        <v>0</v>
      </c>
      <c r="BH310" s="139">
        <f>IF(O310="sníž. přenesená",K310,0)</f>
        <v>0</v>
      </c>
      <c r="BI310" s="139">
        <f>IF(O310="nulová",K310,0)</f>
        <v>0</v>
      </c>
      <c r="BJ310" s="16" t="s">
        <v>78</v>
      </c>
      <c r="BK310" s="139">
        <f>ROUND(P310*H310,2)</f>
        <v>0</v>
      </c>
      <c r="BL310" s="16" t="s">
        <v>141</v>
      </c>
      <c r="BM310" s="138" t="s">
        <v>531</v>
      </c>
    </row>
    <row r="311" spans="2:47" s="1" customFormat="1" ht="19.5">
      <c r="B311" s="31"/>
      <c r="D311" s="185" t="s">
        <v>142</v>
      </c>
      <c r="F311" s="171" t="s">
        <v>532</v>
      </c>
      <c r="I311" s="140"/>
      <c r="J311" s="140"/>
      <c r="M311" s="31"/>
      <c r="N311" s="141"/>
      <c r="X311" s="52"/>
      <c r="AT311" s="16" t="s">
        <v>142</v>
      </c>
      <c r="AU311" s="16" t="s">
        <v>80</v>
      </c>
    </row>
    <row r="312" spans="2:47" s="1" customFormat="1" ht="12">
      <c r="B312" s="31"/>
      <c r="D312" s="186" t="s">
        <v>144</v>
      </c>
      <c r="F312" s="172" t="s">
        <v>533</v>
      </c>
      <c r="I312" s="140"/>
      <c r="J312" s="140"/>
      <c r="M312" s="31"/>
      <c r="N312" s="141"/>
      <c r="X312" s="52"/>
      <c r="AT312" s="16" t="s">
        <v>144</v>
      </c>
      <c r="AU312" s="16" t="s">
        <v>80</v>
      </c>
    </row>
    <row r="313" spans="2:51" s="12" customFormat="1" ht="12">
      <c r="B313" s="142"/>
      <c r="D313" s="185" t="s">
        <v>151</v>
      </c>
      <c r="E313" s="143" t="s">
        <v>3</v>
      </c>
      <c r="F313" s="173" t="s">
        <v>534</v>
      </c>
      <c r="H313" s="191">
        <v>7.148</v>
      </c>
      <c r="I313" s="144"/>
      <c r="J313" s="144"/>
      <c r="M313" s="142"/>
      <c r="N313" s="145"/>
      <c r="X313" s="146"/>
      <c r="AT313" s="143" t="s">
        <v>151</v>
      </c>
      <c r="AU313" s="143" t="s">
        <v>80</v>
      </c>
      <c r="AV313" s="12" t="s">
        <v>80</v>
      </c>
      <c r="AW313" s="12" t="s">
        <v>5</v>
      </c>
      <c r="AX313" s="12" t="s">
        <v>71</v>
      </c>
      <c r="AY313" s="143" t="s">
        <v>133</v>
      </c>
    </row>
    <row r="314" spans="2:51" s="13" customFormat="1" ht="12">
      <c r="B314" s="147"/>
      <c r="D314" s="185" t="s">
        <v>151</v>
      </c>
      <c r="E314" s="148" t="s">
        <v>3</v>
      </c>
      <c r="F314" s="174" t="s">
        <v>153</v>
      </c>
      <c r="H314" s="192">
        <v>7.148</v>
      </c>
      <c r="I314" s="149"/>
      <c r="J314" s="149"/>
      <c r="M314" s="147"/>
      <c r="N314" s="150"/>
      <c r="X314" s="151"/>
      <c r="AT314" s="148" t="s">
        <v>151</v>
      </c>
      <c r="AU314" s="148" t="s">
        <v>80</v>
      </c>
      <c r="AV314" s="13" t="s">
        <v>141</v>
      </c>
      <c r="AW314" s="13" t="s">
        <v>5</v>
      </c>
      <c r="AX314" s="13" t="s">
        <v>78</v>
      </c>
      <c r="AY314" s="148" t="s">
        <v>133</v>
      </c>
    </row>
    <row r="315" spans="2:65" s="1" customFormat="1" ht="24.2" customHeight="1">
      <c r="B315" s="129"/>
      <c r="C315" s="183" t="s">
        <v>535</v>
      </c>
      <c r="D315" s="183" t="s">
        <v>136</v>
      </c>
      <c r="E315" s="184" t="s">
        <v>536</v>
      </c>
      <c r="F315" s="169" t="s">
        <v>537</v>
      </c>
      <c r="G315" s="189" t="s">
        <v>296</v>
      </c>
      <c r="H315" s="190">
        <v>1.948</v>
      </c>
      <c r="I315" s="131"/>
      <c r="J315" s="131"/>
      <c r="K315" s="132">
        <f>ROUND(P315*H315,2)</f>
        <v>0</v>
      </c>
      <c r="L315" s="130" t="s">
        <v>140</v>
      </c>
      <c r="M315" s="31"/>
      <c r="N315" s="133" t="s">
        <v>3</v>
      </c>
      <c r="O315" s="134" t="s">
        <v>40</v>
      </c>
      <c r="P315" s="135">
        <f>I315+J315</f>
        <v>0</v>
      </c>
      <c r="Q315" s="135">
        <f>ROUND(I315*H315,2)</f>
        <v>0</v>
      </c>
      <c r="R315" s="135">
        <f>ROUND(J315*H315,2)</f>
        <v>0</v>
      </c>
      <c r="T315" s="136">
        <f>S315*H315</f>
        <v>0</v>
      </c>
      <c r="U315" s="136">
        <v>0</v>
      </c>
      <c r="V315" s="136">
        <f>U315*H315</f>
        <v>0</v>
      </c>
      <c r="W315" s="136">
        <v>0</v>
      </c>
      <c r="X315" s="137">
        <f>W315*H315</f>
        <v>0</v>
      </c>
      <c r="AR315" s="138" t="s">
        <v>141</v>
      </c>
      <c r="AT315" s="138" t="s">
        <v>136</v>
      </c>
      <c r="AU315" s="138" t="s">
        <v>80</v>
      </c>
      <c r="AY315" s="16" t="s">
        <v>133</v>
      </c>
      <c r="BE315" s="139">
        <f>IF(O315="základní",K315,0)</f>
        <v>0</v>
      </c>
      <c r="BF315" s="139">
        <f>IF(O315="snížená",K315,0)</f>
        <v>0</v>
      </c>
      <c r="BG315" s="139">
        <f>IF(O315="zákl. přenesená",K315,0)</f>
        <v>0</v>
      </c>
      <c r="BH315" s="139">
        <f>IF(O315="sníž. přenesená",K315,0)</f>
        <v>0</v>
      </c>
      <c r="BI315" s="139">
        <f>IF(O315="nulová",K315,0)</f>
        <v>0</v>
      </c>
      <c r="BJ315" s="16" t="s">
        <v>78</v>
      </c>
      <c r="BK315" s="139">
        <f>ROUND(P315*H315,2)</f>
        <v>0</v>
      </c>
      <c r="BL315" s="16" t="s">
        <v>141</v>
      </c>
      <c r="BM315" s="138" t="s">
        <v>538</v>
      </c>
    </row>
    <row r="316" spans="2:47" s="1" customFormat="1" ht="12">
      <c r="B316" s="31"/>
      <c r="D316" s="185" t="s">
        <v>142</v>
      </c>
      <c r="F316" s="171" t="s">
        <v>539</v>
      </c>
      <c r="I316" s="140"/>
      <c r="J316" s="140"/>
      <c r="M316" s="31"/>
      <c r="N316" s="141"/>
      <c r="X316" s="52"/>
      <c r="AT316" s="16" t="s">
        <v>142</v>
      </c>
      <c r="AU316" s="16" t="s">
        <v>80</v>
      </c>
    </row>
    <row r="317" spans="2:47" s="1" customFormat="1" ht="12">
      <c r="B317" s="31"/>
      <c r="D317" s="186" t="s">
        <v>144</v>
      </c>
      <c r="F317" s="172" t="s">
        <v>540</v>
      </c>
      <c r="I317" s="140"/>
      <c r="J317" s="140"/>
      <c r="M317" s="31"/>
      <c r="N317" s="141"/>
      <c r="X317" s="52"/>
      <c r="AT317" s="16" t="s">
        <v>144</v>
      </c>
      <c r="AU317" s="16" t="s">
        <v>80</v>
      </c>
    </row>
    <row r="318" spans="2:51" s="12" customFormat="1" ht="12">
      <c r="B318" s="142"/>
      <c r="D318" s="185" t="s">
        <v>151</v>
      </c>
      <c r="E318" s="143" t="s">
        <v>3</v>
      </c>
      <c r="F318" s="173" t="s">
        <v>541</v>
      </c>
      <c r="H318" s="191">
        <v>1.948</v>
      </c>
      <c r="I318" s="144"/>
      <c r="J318" s="144"/>
      <c r="M318" s="142"/>
      <c r="N318" s="145"/>
      <c r="X318" s="146"/>
      <c r="AT318" s="143" t="s">
        <v>151</v>
      </c>
      <c r="AU318" s="143" t="s">
        <v>80</v>
      </c>
      <c r="AV318" s="12" t="s">
        <v>80</v>
      </c>
      <c r="AW318" s="12" t="s">
        <v>5</v>
      </c>
      <c r="AX318" s="12" t="s">
        <v>71</v>
      </c>
      <c r="AY318" s="143" t="s">
        <v>133</v>
      </c>
    </row>
    <row r="319" spans="2:51" s="13" customFormat="1" ht="12">
      <c r="B319" s="147"/>
      <c r="D319" s="185" t="s">
        <v>151</v>
      </c>
      <c r="E319" s="148" t="s">
        <v>3</v>
      </c>
      <c r="F319" s="174" t="s">
        <v>153</v>
      </c>
      <c r="H319" s="192">
        <v>1.948</v>
      </c>
      <c r="I319" s="149"/>
      <c r="J319" s="149"/>
      <c r="M319" s="147"/>
      <c r="N319" s="150"/>
      <c r="X319" s="151"/>
      <c r="AT319" s="148" t="s">
        <v>151</v>
      </c>
      <c r="AU319" s="148" t="s">
        <v>80</v>
      </c>
      <c r="AV319" s="13" t="s">
        <v>141</v>
      </c>
      <c r="AW319" s="13" t="s">
        <v>5</v>
      </c>
      <c r="AX319" s="13" t="s">
        <v>78</v>
      </c>
      <c r="AY319" s="148" t="s">
        <v>133</v>
      </c>
    </row>
    <row r="320" spans="2:65" s="1" customFormat="1" ht="24.2" customHeight="1">
      <c r="B320" s="129"/>
      <c r="C320" s="183" t="s">
        <v>386</v>
      </c>
      <c r="D320" s="183" t="s">
        <v>136</v>
      </c>
      <c r="E320" s="184" t="s">
        <v>542</v>
      </c>
      <c r="F320" s="169" t="s">
        <v>543</v>
      </c>
      <c r="G320" s="189" t="s">
        <v>296</v>
      </c>
      <c r="H320" s="190">
        <v>19.48</v>
      </c>
      <c r="I320" s="131"/>
      <c r="J320" s="131"/>
      <c r="K320" s="132">
        <f>ROUND(P320*H320,2)</f>
        <v>0</v>
      </c>
      <c r="L320" s="130" t="s">
        <v>140</v>
      </c>
      <c r="M320" s="31"/>
      <c r="N320" s="133" t="s">
        <v>3</v>
      </c>
      <c r="O320" s="134" t="s">
        <v>40</v>
      </c>
      <c r="P320" s="135">
        <f>I320+J320</f>
        <v>0</v>
      </c>
      <c r="Q320" s="135">
        <f>ROUND(I320*H320,2)</f>
        <v>0</v>
      </c>
      <c r="R320" s="135">
        <f>ROUND(J320*H320,2)</f>
        <v>0</v>
      </c>
      <c r="T320" s="136">
        <f>S320*H320</f>
        <v>0</v>
      </c>
      <c r="U320" s="136">
        <v>0</v>
      </c>
      <c r="V320" s="136">
        <f>U320*H320</f>
        <v>0</v>
      </c>
      <c r="W320" s="136">
        <v>0</v>
      </c>
      <c r="X320" s="137">
        <f>W320*H320</f>
        <v>0</v>
      </c>
      <c r="AR320" s="138" t="s">
        <v>141</v>
      </c>
      <c r="AT320" s="138" t="s">
        <v>136</v>
      </c>
      <c r="AU320" s="138" t="s">
        <v>80</v>
      </c>
      <c r="AY320" s="16" t="s">
        <v>133</v>
      </c>
      <c r="BE320" s="139">
        <f>IF(O320="základní",K320,0)</f>
        <v>0</v>
      </c>
      <c r="BF320" s="139">
        <f>IF(O320="snížená",K320,0)</f>
        <v>0</v>
      </c>
      <c r="BG320" s="139">
        <f>IF(O320="zákl. přenesená",K320,0)</f>
        <v>0</v>
      </c>
      <c r="BH320" s="139">
        <f>IF(O320="sníž. přenesená",K320,0)</f>
        <v>0</v>
      </c>
      <c r="BI320" s="139">
        <f>IF(O320="nulová",K320,0)</f>
        <v>0</v>
      </c>
      <c r="BJ320" s="16" t="s">
        <v>78</v>
      </c>
      <c r="BK320" s="139">
        <f>ROUND(P320*H320,2)</f>
        <v>0</v>
      </c>
      <c r="BL320" s="16" t="s">
        <v>141</v>
      </c>
      <c r="BM320" s="138" t="s">
        <v>544</v>
      </c>
    </row>
    <row r="321" spans="2:47" s="1" customFormat="1" ht="12">
      <c r="B321" s="31"/>
      <c r="D321" s="185" t="s">
        <v>142</v>
      </c>
      <c r="F321" s="171" t="s">
        <v>545</v>
      </c>
      <c r="I321" s="140"/>
      <c r="J321" s="140"/>
      <c r="M321" s="31"/>
      <c r="N321" s="141"/>
      <c r="X321" s="52"/>
      <c r="AT321" s="16" t="s">
        <v>142</v>
      </c>
      <c r="AU321" s="16" t="s">
        <v>80</v>
      </c>
    </row>
    <row r="322" spans="2:47" s="1" customFormat="1" ht="12">
      <c r="B322" s="31"/>
      <c r="D322" s="186" t="s">
        <v>144</v>
      </c>
      <c r="F322" s="172" t="s">
        <v>546</v>
      </c>
      <c r="I322" s="140"/>
      <c r="J322" s="140"/>
      <c r="M322" s="31"/>
      <c r="N322" s="141"/>
      <c r="X322" s="52"/>
      <c r="AT322" s="16" t="s">
        <v>144</v>
      </c>
      <c r="AU322" s="16" t="s">
        <v>80</v>
      </c>
    </row>
    <row r="323" spans="2:51" s="12" customFormat="1" ht="12">
      <c r="B323" s="142"/>
      <c r="D323" s="185" t="s">
        <v>151</v>
      </c>
      <c r="E323" s="143" t="s">
        <v>3</v>
      </c>
      <c r="F323" s="173" t="s">
        <v>547</v>
      </c>
      <c r="H323" s="191">
        <v>19.48</v>
      </c>
      <c r="I323" s="144"/>
      <c r="J323" s="144"/>
      <c r="M323" s="142"/>
      <c r="N323" s="145"/>
      <c r="X323" s="146"/>
      <c r="AT323" s="143" t="s">
        <v>151</v>
      </c>
      <c r="AU323" s="143" t="s">
        <v>80</v>
      </c>
      <c r="AV323" s="12" t="s">
        <v>80</v>
      </c>
      <c r="AW323" s="12" t="s">
        <v>5</v>
      </c>
      <c r="AX323" s="12" t="s">
        <v>71</v>
      </c>
      <c r="AY323" s="143" t="s">
        <v>133</v>
      </c>
    </row>
    <row r="324" spans="2:51" s="13" customFormat="1" ht="12">
      <c r="B324" s="147"/>
      <c r="D324" s="185" t="s">
        <v>151</v>
      </c>
      <c r="E324" s="148" t="s">
        <v>3</v>
      </c>
      <c r="F324" s="174" t="s">
        <v>153</v>
      </c>
      <c r="H324" s="192">
        <v>19.48</v>
      </c>
      <c r="I324" s="149"/>
      <c r="J324" s="149"/>
      <c r="M324" s="147"/>
      <c r="N324" s="150"/>
      <c r="X324" s="151"/>
      <c r="AT324" s="148" t="s">
        <v>151</v>
      </c>
      <c r="AU324" s="148" t="s">
        <v>80</v>
      </c>
      <c r="AV324" s="13" t="s">
        <v>141</v>
      </c>
      <c r="AW324" s="13" t="s">
        <v>5</v>
      </c>
      <c r="AX324" s="13" t="s">
        <v>78</v>
      </c>
      <c r="AY324" s="148" t="s">
        <v>133</v>
      </c>
    </row>
    <row r="325" spans="2:65" s="1" customFormat="1" ht="24.2" customHeight="1">
      <c r="B325" s="129"/>
      <c r="C325" s="187" t="s">
        <v>548</v>
      </c>
      <c r="D325" s="187" t="s">
        <v>396</v>
      </c>
      <c r="E325" s="188" t="s">
        <v>549</v>
      </c>
      <c r="F325" s="180" t="s">
        <v>550</v>
      </c>
      <c r="G325" s="193" t="s">
        <v>360</v>
      </c>
      <c r="H325" s="194">
        <v>38.96</v>
      </c>
      <c r="I325" s="161"/>
      <c r="J325" s="162"/>
      <c r="K325" s="163">
        <f>ROUND(P325*H325,2)</f>
        <v>0</v>
      </c>
      <c r="L325" s="160" t="s">
        <v>140</v>
      </c>
      <c r="M325" s="164"/>
      <c r="N325" s="165" t="s">
        <v>3</v>
      </c>
      <c r="O325" s="134" t="s">
        <v>40</v>
      </c>
      <c r="P325" s="135">
        <f>I325+J325</f>
        <v>0</v>
      </c>
      <c r="Q325" s="135">
        <f>ROUND(I325*H325,2)</f>
        <v>0</v>
      </c>
      <c r="R325" s="135">
        <f>ROUND(J325*H325,2)</f>
        <v>0</v>
      </c>
      <c r="T325" s="136">
        <f>S325*H325</f>
        <v>0</v>
      </c>
      <c r="U325" s="136">
        <v>0</v>
      </c>
      <c r="V325" s="136">
        <f>U325*H325</f>
        <v>0</v>
      </c>
      <c r="W325" s="136">
        <v>0</v>
      </c>
      <c r="X325" s="137">
        <f>W325*H325</f>
        <v>0</v>
      </c>
      <c r="AR325" s="138" t="s">
        <v>163</v>
      </c>
      <c r="AT325" s="138" t="s">
        <v>396</v>
      </c>
      <c r="AU325" s="138" t="s">
        <v>80</v>
      </c>
      <c r="AY325" s="16" t="s">
        <v>133</v>
      </c>
      <c r="BE325" s="139">
        <f>IF(O325="základní",K325,0)</f>
        <v>0</v>
      </c>
      <c r="BF325" s="139">
        <f>IF(O325="snížená",K325,0)</f>
        <v>0</v>
      </c>
      <c r="BG325" s="139">
        <f>IF(O325="zákl. přenesená",K325,0)</f>
        <v>0</v>
      </c>
      <c r="BH325" s="139">
        <f>IF(O325="sníž. přenesená",K325,0)</f>
        <v>0</v>
      </c>
      <c r="BI325" s="139">
        <f>IF(O325="nulová",K325,0)</f>
        <v>0</v>
      </c>
      <c r="BJ325" s="16" t="s">
        <v>78</v>
      </c>
      <c r="BK325" s="139">
        <f>ROUND(P325*H325,2)</f>
        <v>0</v>
      </c>
      <c r="BL325" s="16" t="s">
        <v>141</v>
      </c>
      <c r="BM325" s="138" t="s">
        <v>551</v>
      </c>
    </row>
    <row r="326" spans="2:47" s="1" customFormat="1" ht="12">
      <c r="B326" s="31"/>
      <c r="D326" s="185" t="s">
        <v>142</v>
      </c>
      <c r="F326" s="171" t="s">
        <v>550</v>
      </c>
      <c r="I326" s="140"/>
      <c r="J326" s="140"/>
      <c r="M326" s="31"/>
      <c r="N326" s="141"/>
      <c r="X326" s="52"/>
      <c r="AT326" s="16" t="s">
        <v>142</v>
      </c>
      <c r="AU326" s="16" t="s">
        <v>80</v>
      </c>
    </row>
    <row r="327" spans="2:51" s="12" customFormat="1" ht="12">
      <c r="B327" s="142"/>
      <c r="D327" s="185" t="s">
        <v>151</v>
      </c>
      <c r="E327" s="143" t="s">
        <v>3</v>
      </c>
      <c r="F327" s="173" t="s">
        <v>552</v>
      </c>
      <c r="H327" s="191">
        <v>38.96</v>
      </c>
      <c r="I327" s="144"/>
      <c r="J327" s="144"/>
      <c r="M327" s="142"/>
      <c r="N327" s="145"/>
      <c r="X327" s="146"/>
      <c r="AT327" s="143" t="s">
        <v>151</v>
      </c>
      <c r="AU327" s="143" t="s">
        <v>80</v>
      </c>
      <c r="AV327" s="12" t="s">
        <v>80</v>
      </c>
      <c r="AW327" s="12" t="s">
        <v>5</v>
      </c>
      <c r="AX327" s="12" t="s">
        <v>71</v>
      </c>
      <c r="AY327" s="143" t="s">
        <v>133</v>
      </c>
    </row>
    <row r="328" spans="2:51" s="13" customFormat="1" ht="12">
      <c r="B328" s="147"/>
      <c r="D328" s="185" t="s">
        <v>151</v>
      </c>
      <c r="E328" s="148" t="s">
        <v>3</v>
      </c>
      <c r="F328" s="174" t="s">
        <v>153</v>
      </c>
      <c r="H328" s="192">
        <v>38.96</v>
      </c>
      <c r="I328" s="149"/>
      <c r="J328" s="149"/>
      <c r="M328" s="147"/>
      <c r="N328" s="150"/>
      <c r="X328" s="151"/>
      <c r="AT328" s="148" t="s">
        <v>151</v>
      </c>
      <c r="AU328" s="148" t="s">
        <v>80</v>
      </c>
      <c r="AV328" s="13" t="s">
        <v>141</v>
      </c>
      <c r="AW328" s="13" t="s">
        <v>5</v>
      </c>
      <c r="AX328" s="13" t="s">
        <v>78</v>
      </c>
      <c r="AY328" s="148" t="s">
        <v>133</v>
      </c>
    </row>
    <row r="329" spans="2:63" s="11" customFormat="1" ht="22.9" customHeight="1">
      <c r="B329" s="116"/>
      <c r="D329" s="117" t="s">
        <v>70</v>
      </c>
      <c r="E329" s="127" t="s">
        <v>132</v>
      </c>
      <c r="F329" s="127" t="s">
        <v>553</v>
      </c>
      <c r="I329" s="119"/>
      <c r="J329" s="119"/>
      <c r="K329" s="128">
        <f>BK329</f>
        <v>0</v>
      </c>
      <c r="M329" s="116"/>
      <c r="N329" s="121"/>
      <c r="Q329" s="122">
        <f>SUM(Q330:Q354)</f>
        <v>0</v>
      </c>
      <c r="R329" s="122">
        <f>SUM(R330:R354)</f>
        <v>0</v>
      </c>
      <c r="T329" s="123">
        <f>SUM(T330:T354)</f>
        <v>0</v>
      </c>
      <c r="V329" s="123">
        <f>SUM(V330:V354)</f>
        <v>0</v>
      </c>
      <c r="X329" s="124">
        <f>SUM(X330:X354)</f>
        <v>0</v>
      </c>
      <c r="AR329" s="117" t="s">
        <v>78</v>
      </c>
      <c r="AT329" s="125" t="s">
        <v>70</v>
      </c>
      <c r="AU329" s="125" t="s">
        <v>78</v>
      </c>
      <c r="AY329" s="117" t="s">
        <v>133</v>
      </c>
      <c r="BK329" s="126">
        <f>SUM(BK330:BK354)</f>
        <v>0</v>
      </c>
    </row>
    <row r="330" spans="2:65" s="1" customFormat="1" ht="24.2" customHeight="1">
      <c r="B330" s="129"/>
      <c r="C330" s="183" t="s">
        <v>392</v>
      </c>
      <c r="D330" s="183" t="s">
        <v>136</v>
      </c>
      <c r="E330" s="184" t="s">
        <v>554</v>
      </c>
      <c r="F330" s="169" t="s">
        <v>555</v>
      </c>
      <c r="G330" s="189" t="s">
        <v>256</v>
      </c>
      <c r="H330" s="190">
        <v>303.7</v>
      </c>
      <c r="I330" s="131"/>
      <c r="J330" s="131"/>
      <c r="K330" s="132">
        <f>ROUND(P330*H330,2)</f>
        <v>0</v>
      </c>
      <c r="L330" s="130" t="s">
        <v>140</v>
      </c>
      <c r="M330" s="31"/>
      <c r="N330" s="133" t="s">
        <v>3</v>
      </c>
      <c r="O330" s="134" t="s">
        <v>40</v>
      </c>
      <c r="P330" s="135">
        <f>I330+J330</f>
        <v>0</v>
      </c>
      <c r="Q330" s="135">
        <f>ROUND(I330*H330,2)</f>
        <v>0</v>
      </c>
      <c r="R330" s="135">
        <f>ROUND(J330*H330,2)</f>
        <v>0</v>
      </c>
      <c r="T330" s="136">
        <f>S330*H330</f>
        <v>0</v>
      </c>
      <c r="U330" s="136">
        <v>0</v>
      </c>
      <c r="V330" s="136">
        <f>U330*H330</f>
        <v>0</v>
      </c>
      <c r="W330" s="136">
        <v>0</v>
      </c>
      <c r="X330" s="137">
        <f>W330*H330</f>
        <v>0</v>
      </c>
      <c r="AR330" s="138" t="s">
        <v>141</v>
      </c>
      <c r="AT330" s="138" t="s">
        <v>136</v>
      </c>
      <c r="AU330" s="138" t="s">
        <v>80</v>
      </c>
      <c r="AY330" s="16" t="s">
        <v>133</v>
      </c>
      <c r="BE330" s="139">
        <f>IF(O330="základní",K330,0)</f>
        <v>0</v>
      </c>
      <c r="BF330" s="139">
        <f>IF(O330="snížená",K330,0)</f>
        <v>0</v>
      </c>
      <c r="BG330" s="139">
        <f>IF(O330="zákl. přenesená",K330,0)</f>
        <v>0</v>
      </c>
      <c r="BH330" s="139">
        <f>IF(O330="sníž. přenesená",K330,0)</f>
        <v>0</v>
      </c>
      <c r="BI330" s="139">
        <f>IF(O330="nulová",K330,0)</f>
        <v>0</v>
      </c>
      <c r="BJ330" s="16" t="s">
        <v>78</v>
      </c>
      <c r="BK330" s="139">
        <f>ROUND(P330*H330,2)</f>
        <v>0</v>
      </c>
      <c r="BL330" s="16" t="s">
        <v>141</v>
      </c>
      <c r="BM330" s="138" t="s">
        <v>556</v>
      </c>
    </row>
    <row r="331" spans="2:47" s="1" customFormat="1" ht="12">
      <c r="B331" s="31"/>
      <c r="D331" s="185" t="s">
        <v>142</v>
      </c>
      <c r="F331" s="171" t="s">
        <v>557</v>
      </c>
      <c r="I331" s="140"/>
      <c r="J331" s="140"/>
      <c r="M331" s="31"/>
      <c r="N331" s="141"/>
      <c r="X331" s="52"/>
      <c r="AT331" s="16" t="s">
        <v>142</v>
      </c>
      <c r="AU331" s="16" t="s">
        <v>80</v>
      </c>
    </row>
    <row r="332" spans="2:47" s="1" customFormat="1" ht="12">
      <c r="B332" s="31"/>
      <c r="D332" s="186" t="s">
        <v>144</v>
      </c>
      <c r="F332" s="172" t="s">
        <v>558</v>
      </c>
      <c r="I332" s="140"/>
      <c r="J332" s="140"/>
      <c r="M332" s="31"/>
      <c r="N332" s="141"/>
      <c r="X332" s="52"/>
      <c r="AT332" s="16" t="s">
        <v>144</v>
      </c>
      <c r="AU332" s="16" t="s">
        <v>80</v>
      </c>
    </row>
    <row r="333" spans="2:51" s="12" customFormat="1" ht="12">
      <c r="B333" s="142"/>
      <c r="D333" s="185" t="s">
        <v>151</v>
      </c>
      <c r="E333" s="143" t="s">
        <v>3</v>
      </c>
      <c r="F333" s="173" t="s">
        <v>559</v>
      </c>
      <c r="H333" s="191">
        <v>303.7</v>
      </c>
      <c r="I333" s="144"/>
      <c r="J333" s="144"/>
      <c r="M333" s="142"/>
      <c r="N333" s="145"/>
      <c r="X333" s="146"/>
      <c r="AT333" s="143" t="s">
        <v>151</v>
      </c>
      <c r="AU333" s="143" t="s">
        <v>80</v>
      </c>
      <c r="AV333" s="12" t="s">
        <v>80</v>
      </c>
      <c r="AW333" s="12" t="s">
        <v>5</v>
      </c>
      <c r="AX333" s="12" t="s">
        <v>71</v>
      </c>
      <c r="AY333" s="143" t="s">
        <v>133</v>
      </c>
    </row>
    <row r="334" spans="2:51" s="13" customFormat="1" ht="12">
      <c r="B334" s="147"/>
      <c r="D334" s="185" t="s">
        <v>151</v>
      </c>
      <c r="E334" s="148" t="s">
        <v>3</v>
      </c>
      <c r="F334" s="174" t="s">
        <v>153</v>
      </c>
      <c r="H334" s="192">
        <v>303.7</v>
      </c>
      <c r="I334" s="149"/>
      <c r="J334" s="149"/>
      <c r="M334" s="147"/>
      <c r="N334" s="150"/>
      <c r="X334" s="151"/>
      <c r="AT334" s="148" t="s">
        <v>151</v>
      </c>
      <c r="AU334" s="148" t="s">
        <v>80</v>
      </c>
      <c r="AV334" s="13" t="s">
        <v>141</v>
      </c>
      <c r="AW334" s="13" t="s">
        <v>5</v>
      </c>
      <c r="AX334" s="13" t="s">
        <v>78</v>
      </c>
      <c r="AY334" s="148" t="s">
        <v>133</v>
      </c>
    </row>
    <row r="335" spans="2:65" s="1" customFormat="1" ht="24.2" customHeight="1">
      <c r="B335" s="129"/>
      <c r="C335" s="183" t="s">
        <v>560</v>
      </c>
      <c r="D335" s="183" t="s">
        <v>136</v>
      </c>
      <c r="E335" s="184" t="s">
        <v>561</v>
      </c>
      <c r="F335" s="169" t="s">
        <v>562</v>
      </c>
      <c r="G335" s="189" t="s">
        <v>256</v>
      </c>
      <c r="H335" s="190">
        <v>303.7</v>
      </c>
      <c r="I335" s="131"/>
      <c r="J335" s="131"/>
      <c r="K335" s="132">
        <f>ROUND(P335*H335,2)</f>
        <v>0</v>
      </c>
      <c r="L335" s="130" t="s">
        <v>140</v>
      </c>
      <c r="M335" s="31"/>
      <c r="N335" s="133" t="s">
        <v>3</v>
      </c>
      <c r="O335" s="134" t="s">
        <v>40</v>
      </c>
      <c r="P335" s="135">
        <f>I335+J335</f>
        <v>0</v>
      </c>
      <c r="Q335" s="135">
        <f>ROUND(I335*H335,2)</f>
        <v>0</v>
      </c>
      <c r="R335" s="135">
        <f>ROUND(J335*H335,2)</f>
        <v>0</v>
      </c>
      <c r="T335" s="136">
        <f>S335*H335</f>
        <v>0</v>
      </c>
      <c r="U335" s="136">
        <v>0</v>
      </c>
      <c r="V335" s="136">
        <f>U335*H335</f>
        <v>0</v>
      </c>
      <c r="W335" s="136">
        <v>0</v>
      </c>
      <c r="X335" s="137">
        <f>W335*H335</f>
        <v>0</v>
      </c>
      <c r="AR335" s="138" t="s">
        <v>141</v>
      </c>
      <c r="AT335" s="138" t="s">
        <v>136</v>
      </c>
      <c r="AU335" s="138" t="s">
        <v>80</v>
      </c>
      <c r="AY335" s="16" t="s">
        <v>133</v>
      </c>
      <c r="BE335" s="139">
        <f>IF(O335="základní",K335,0)</f>
        <v>0</v>
      </c>
      <c r="BF335" s="139">
        <f>IF(O335="snížená",K335,0)</f>
        <v>0</v>
      </c>
      <c r="BG335" s="139">
        <f>IF(O335="zákl. přenesená",K335,0)</f>
        <v>0</v>
      </c>
      <c r="BH335" s="139">
        <f>IF(O335="sníž. přenesená",K335,0)</f>
        <v>0</v>
      </c>
      <c r="BI335" s="139">
        <f>IF(O335="nulová",K335,0)</f>
        <v>0</v>
      </c>
      <c r="BJ335" s="16" t="s">
        <v>78</v>
      </c>
      <c r="BK335" s="139">
        <f>ROUND(P335*H335,2)</f>
        <v>0</v>
      </c>
      <c r="BL335" s="16" t="s">
        <v>141</v>
      </c>
      <c r="BM335" s="138" t="s">
        <v>563</v>
      </c>
    </row>
    <row r="336" spans="2:47" s="1" customFormat="1" ht="12">
      <c r="B336" s="31"/>
      <c r="D336" s="185" t="s">
        <v>142</v>
      </c>
      <c r="F336" s="171" t="s">
        <v>564</v>
      </c>
      <c r="I336" s="140"/>
      <c r="J336" s="140"/>
      <c r="M336" s="31"/>
      <c r="N336" s="141"/>
      <c r="X336" s="52"/>
      <c r="AT336" s="16" t="s">
        <v>142</v>
      </c>
      <c r="AU336" s="16" t="s">
        <v>80</v>
      </c>
    </row>
    <row r="337" spans="2:47" s="1" customFormat="1" ht="12">
      <c r="B337" s="31"/>
      <c r="D337" s="186" t="s">
        <v>144</v>
      </c>
      <c r="F337" s="172" t="s">
        <v>565</v>
      </c>
      <c r="I337" s="140"/>
      <c r="J337" s="140"/>
      <c r="M337" s="31"/>
      <c r="N337" s="141"/>
      <c r="X337" s="52"/>
      <c r="AT337" s="16" t="s">
        <v>144</v>
      </c>
      <c r="AU337" s="16" t="s">
        <v>80</v>
      </c>
    </row>
    <row r="338" spans="2:51" s="12" customFormat="1" ht="12">
      <c r="B338" s="142"/>
      <c r="D338" s="185" t="s">
        <v>151</v>
      </c>
      <c r="E338" s="143" t="s">
        <v>3</v>
      </c>
      <c r="F338" s="173" t="s">
        <v>566</v>
      </c>
      <c r="H338" s="191">
        <v>303.7</v>
      </c>
      <c r="I338" s="144"/>
      <c r="J338" s="144"/>
      <c r="M338" s="142"/>
      <c r="N338" s="145"/>
      <c r="X338" s="146"/>
      <c r="AT338" s="143" t="s">
        <v>151</v>
      </c>
      <c r="AU338" s="143" t="s">
        <v>80</v>
      </c>
      <c r="AV338" s="12" t="s">
        <v>80</v>
      </c>
      <c r="AW338" s="12" t="s">
        <v>5</v>
      </c>
      <c r="AX338" s="12" t="s">
        <v>71</v>
      </c>
      <c r="AY338" s="143" t="s">
        <v>133</v>
      </c>
    </row>
    <row r="339" spans="2:51" s="13" customFormat="1" ht="12">
      <c r="B339" s="147"/>
      <c r="D339" s="185" t="s">
        <v>151</v>
      </c>
      <c r="E339" s="148" t="s">
        <v>3</v>
      </c>
      <c r="F339" s="174" t="s">
        <v>153</v>
      </c>
      <c r="H339" s="192">
        <v>303.7</v>
      </c>
      <c r="I339" s="149"/>
      <c r="J339" s="149"/>
      <c r="M339" s="147"/>
      <c r="N339" s="150"/>
      <c r="X339" s="151"/>
      <c r="AT339" s="148" t="s">
        <v>151</v>
      </c>
      <c r="AU339" s="148" t="s">
        <v>80</v>
      </c>
      <c r="AV339" s="13" t="s">
        <v>141</v>
      </c>
      <c r="AW339" s="13" t="s">
        <v>5</v>
      </c>
      <c r="AX339" s="13" t="s">
        <v>78</v>
      </c>
      <c r="AY339" s="148" t="s">
        <v>133</v>
      </c>
    </row>
    <row r="340" spans="2:65" s="1" customFormat="1" ht="24.2" customHeight="1">
      <c r="B340" s="129"/>
      <c r="C340" s="183" t="s">
        <v>400</v>
      </c>
      <c r="D340" s="183" t="s">
        <v>136</v>
      </c>
      <c r="E340" s="184" t="s">
        <v>567</v>
      </c>
      <c r="F340" s="169" t="s">
        <v>568</v>
      </c>
      <c r="G340" s="189" t="s">
        <v>256</v>
      </c>
      <c r="H340" s="190">
        <v>315.78</v>
      </c>
      <c r="I340" s="131"/>
      <c r="J340" s="131"/>
      <c r="K340" s="132">
        <f>ROUND(P340*H340,2)</f>
        <v>0</v>
      </c>
      <c r="L340" s="130" t="s">
        <v>140</v>
      </c>
      <c r="M340" s="31"/>
      <c r="N340" s="133" t="s">
        <v>3</v>
      </c>
      <c r="O340" s="134" t="s">
        <v>40</v>
      </c>
      <c r="P340" s="135">
        <f>I340+J340</f>
        <v>0</v>
      </c>
      <c r="Q340" s="135">
        <f>ROUND(I340*H340,2)</f>
        <v>0</v>
      </c>
      <c r="R340" s="135">
        <f>ROUND(J340*H340,2)</f>
        <v>0</v>
      </c>
      <c r="T340" s="136">
        <f>S340*H340</f>
        <v>0</v>
      </c>
      <c r="U340" s="136">
        <v>0</v>
      </c>
      <c r="V340" s="136">
        <f>U340*H340</f>
        <v>0</v>
      </c>
      <c r="W340" s="136">
        <v>0</v>
      </c>
      <c r="X340" s="137">
        <f>W340*H340</f>
        <v>0</v>
      </c>
      <c r="AR340" s="138" t="s">
        <v>141</v>
      </c>
      <c r="AT340" s="138" t="s">
        <v>136</v>
      </c>
      <c r="AU340" s="138" t="s">
        <v>80</v>
      </c>
      <c r="AY340" s="16" t="s">
        <v>133</v>
      </c>
      <c r="BE340" s="139">
        <f>IF(O340="základní",K340,0)</f>
        <v>0</v>
      </c>
      <c r="BF340" s="139">
        <f>IF(O340="snížená",K340,0)</f>
        <v>0</v>
      </c>
      <c r="BG340" s="139">
        <f>IF(O340="zákl. přenesená",K340,0)</f>
        <v>0</v>
      </c>
      <c r="BH340" s="139">
        <f>IF(O340="sníž. přenesená",K340,0)</f>
        <v>0</v>
      </c>
      <c r="BI340" s="139">
        <f>IF(O340="nulová",K340,0)</f>
        <v>0</v>
      </c>
      <c r="BJ340" s="16" t="s">
        <v>78</v>
      </c>
      <c r="BK340" s="139">
        <f>ROUND(P340*H340,2)</f>
        <v>0</v>
      </c>
      <c r="BL340" s="16" t="s">
        <v>141</v>
      </c>
      <c r="BM340" s="138" t="s">
        <v>569</v>
      </c>
    </row>
    <row r="341" spans="2:47" s="1" customFormat="1" ht="29.25">
      <c r="B341" s="31"/>
      <c r="D341" s="185" t="s">
        <v>142</v>
      </c>
      <c r="F341" s="171" t="s">
        <v>570</v>
      </c>
      <c r="I341" s="140"/>
      <c r="J341" s="140"/>
      <c r="M341" s="31"/>
      <c r="N341" s="141"/>
      <c r="X341" s="52"/>
      <c r="AT341" s="16" t="s">
        <v>142</v>
      </c>
      <c r="AU341" s="16" t="s">
        <v>80</v>
      </c>
    </row>
    <row r="342" spans="2:47" s="1" customFormat="1" ht="12">
      <c r="B342" s="31"/>
      <c r="D342" s="186" t="s">
        <v>144</v>
      </c>
      <c r="F342" s="172" t="s">
        <v>571</v>
      </c>
      <c r="I342" s="140"/>
      <c r="J342" s="140"/>
      <c r="M342" s="31"/>
      <c r="N342" s="141"/>
      <c r="X342" s="52"/>
      <c r="AT342" s="16" t="s">
        <v>144</v>
      </c>
      <c r="AU342" s="16" t="s">
        <v>80</v>
      </c>
    </row>
    <row r="343" spans="2:51" s="14" customFormat="1" ht="12">
      <c r="B343" s="152"/>
      <c r="D343" s="185" t="s">
        <v>151</v>
      </c>
      <c r="E343" s="153" t="s">
        <v>3</v>
      </c>
      <c r="F343" s="175" t="s">
        <v>572</v>
      </c>
      <c r="H343" s="153" t="s">
        <v>3</v>
      </c>
      <c r="I343" s="154"/>
      <c r="J343" s="154"/>
      <c r="M343" s="152"/>
      <c r="N343" s="155"/>
      <c r="X343" s="156"/>
      <c r="AT343" s="153" t="s">
        <v>151</v>
      </c>
      <c r="AU343" s="153" t="s">
        <v>80</v>
      </c>
      <c r="AV343" s="14" t="s">
        <v>78</v>
      </c>
      <c r="AW343" s="14" t="s">
        <v>5</v>
      </c>
      <c r="AX343" s="14" t="s">
        <v>71</v>
      </c>
      <c r="AY343" s="153" t="s">
        <v>133</v>
      </c>
    </row>
    <row r="344" spans="2:51" s="12" customFormat="1" ht="12">
      <c r="B344" s="142"/>
      <c r="D344" s="185" t="s">
        <v>151</v>
      </c>
      <c r="E344" s="143" t="s">
        <v>3</v>
      </c>
      <c r="F344" s="173" t="s">
        <v>573</v>
      </c>
      <c r="H344" s="191">
        <v>295.78</v>
      </c>
      <c r="I344" s="144"/>
      <c r="J344" s="144"/>
      <c r="M344" s="142"/>
      <c r="N344" s="145"/>
      <c r="X344" s="146"/>
      <c r="AT344" s="143" t="s">
        <v>151</v>
      </c>
      <c r="AU344" s="143" t="s">
        <v>80</v>
      </c>
      <c r="AV344" s="12" t="s">
        <v>80</v>
      </c>
      <c r="AW344" s="12" t="s">
        <v>5</v>
      </c>
      <c r="AX344" s="12" t="s">
        <v>71</v>
      </c>
      <c r="AY344" s="143" t="s">
        <v>133</v>
      </c>
    </row>
    <row r="345" spans="2:51" s="12" customFormat="1" ht="12">
      <c r="B345" s="142"/>
      <c r="D345" s="185" t="s">
        <v>151</v>
      </c>
      <c r="E345" s="143" t="s">
        <v>3</v>
      </c>
      <c r="F345" s="173" t="s">
        <v>574</v>
      </c>
      <c r="H345" s="191">
        <v>20</v>
      </c>
      <c r="I345" s="144"/>
      <c r="J345" s="144"/>
      <c r="M345" s="142"/>
      <c r="N345" s="145"/>
      <c r="X345" s="146"/>
      <c r="AT345" s="143" t="s">
        <v>151</v>
      </c>
      <c r="AU345" s="143" t="s">
        <v>80</v>
      </c>
      <c r="AV345" s="12" t="s">
        <v>80</v>
      </c>
      <c r="AW345" s="12" t="s">
        <v>5</v>
      </c>
      <c r="AX345" s="12" t="s">
        <v>71</v>
      </c>
      <c r="AY345" s="143" t="s">
        <v>133</v>
      </c>
    </row>
    <row r="346" spans="2:51" s="13" customFormat="1" ht="12">
      <c r="B346" s="147"/>
      <c r="D346" s="185" t="s">
        <v>151</v>
      </c>
      <c r="E346" s="148" t="s">
        <v>3</v>
      </c>
      <c r="F346" s="174" t="s">
        <v>153</v>
      </c>
      <c r="H346" s="192">
        <v>315.78</v>
      </c>
      <c r="I346" s="149"/>
      <c r="J346" s="149"/>
      <c r="M346" s="147"/>
      <c r="N346" s="150"/>
      <c r="X346" s="151"/>
      <c r="AT346" s="148" t="s">
        <v>151</v>
      </c>
      <c r="AU346" s="148" t="s">
        <v>80</v>
      </c>
      <c r="AV346" s="13" t="s">
        <v>141</v>
      </c>
      <c r="AW346" s="13" t="s">
        <v>5</v>
      </c>
      <c r="AX346" s="13" t="s">
        <v>78</v>
      </c>
      <c r="AY346" s="148" t="s">
        <v>133</v>
      </c>
    </row>
    <row r="347" spans="2:65" s="1" customFormat="1" ht="24.2" customHeight="1">
      <c r="B347" s="129"/>
      <c r="C347" s="187" t="s">
        <v>575</v>
      </c>
      <c r="D347" s="187" t="s">
        <v>396</v>
      </c>
      <c r="E347" s="188" t="s">
        <v>576</v>
      </c>
      <c r="F347" s="180" t="s">
        <v>577</v>
      </c>
      <c r="G347" s="193" t="s">
        <v>256</v>
      </c>
      <c r="H347" s="194">
        <v>298.738</v>
      </c>
      <c r="I347" s="161"/>
      <c r="J347" s="162"/>
      <c r="K347" s="163">
        <f>ROUND(P347*H347,2)</f>
        <v>0</v>
      </c>
      <c r="L347" s="160" t="s">
        <v>140</v>
      </c>
      <c r="M347" s="164"/>
      <c r="N347" s="165" t="s">
        <v>3</v>
      </c>
      <c r="O347" s="134" t="s">
        <v>40</v>
      </c>
      <c r="P347" s="135">
        <f>I347+J347</f>
        <v>0</v>
      </c>
      <c r="Q347" s="135">
        <f>ROUND(I347*H347,2)</f>
        <v>0</v>
      </c>
      <c r="R347" s="135">
        <f>ROUND(J347*H347,2)</f>
        <v>0</v>
      </c>
      <c r="T347" s="136">
        <f>S347*H347</f>
        <v>0</v>
      </c>
      <c r="U347" s="136">
        <v>0</v>
      </c>
      <c r="V347" s="136">
        <f>U347*H347</f>
        <v>0</v>
      </c>
      <c r="W347" s="136">
        <v>0</v>
      </c>
      <c r="X347" s="137">
        <f>W347*H347</f>
        <v>0</v>
      </c>
      <c r="AR347" s="138" t="s">
        <v>163</v>
      </c>
      <c r="AT347" s="138" t="s">
        <v>396</v>
      </c>
      <c r="AU347" s="138" t="s">
        <v>80</v>
      </c>
      <c r="AY347" s="16" t="s">
        <v>133</v>
      </c>
      <c r="BE347" s="139">
        <f>IF(O347="základní",K347,0)</f>
        <v>0</v>
      </c>
      <c r="BF347" s="139">
        <f>IF(O347="snížená",K347,0)</f>
        <v>0</v>
      </c>
      <c r="BG347" s="139">
        <f>IF(O347="zákl. přenesená",K347,0)</f>
        <v>0</v>
      </c>
      <c r="BH347" s="139">
        <f>IF(O347="sníž. přenesená",K347,0)</f>
        <v>0</v>
      </c>
      <c r="BI347" s="139">
        <f>IF(O347="nulová",K347,0)</f>
        <v>0</v>
      </c>
      <c r="BJ347" s="16" t="s">
        <v>78</v>
      </c>
      <c r="BK347" s="139">
        <f>ROUND(P347*H347,2)</f>
        <v>0</v>
      </c>
      <c r="BL347" s="16" t="s">
        <v>141</v>
      </c>
      <c r="BM347" s="138" t="s">
        <v>578</v>
      </c>
    </row>
    <row r="348" spans="2:47" s="1" customFormat="1" ht="12">
      <c r="B348" s="31"/>
      <c r="D348" s="185" t="s">
        <v>142</v>
      </c>
      <c r="F348" s="171" t="s">
        <v>577</v>
      </c>
      <c r="I348" s="140"/>
      <c r="J348" s="140"/>
      <c r="M348" s="31"/>
      <c r="N348" s="141"/>
      <c r="X348" s="52"/>
      <c r="AT348" s="16" t="s">
        <v>142</v>
      </c>
      <c r="AU348" s="16" t="s">
        <v>80</v>
      </c>
    </row>
    <row r="349" spans="2:51" s="12" customFormat="1" ht="12">
      <c r="B349" s="142"/>
      <c r="D349" s="185" t="s">
        <v>151</v>
      </c>
      <c r="E349" s="143" t="s">
        <v>3</v>
      </c>
      <c r="F349" s="173" t="s">
        <v>579</v>
      </c>
      <c r="H349" s="191">
        <v>298.738</v>
      </c>
      <c r="I349" s="144"/>
      <c r="J349" s="144"/>
      <c r="M349" s="142"/>
      <c r="N349" s="145"/>
      <c r="X349" s="146"/>
      <c r="AT349" s="143" t="s">
        <v>151</v>
      </c>
      <c r="AU349" s="143" t="s">
        <v>80</v>
      </c>
      <c r="AV349" s="12" t="s">
        <v>80</v>
      </c>
      <c r="AW349" s="12" t="s">
        <v>5</v>
      </c>
      <c r="AX349" s="12" t="s">
        <v>71</v>
      </c>
      <c r="AY349" s="143" t="s">
        <v>133</v>
      </c>
    </row>
    <row r="350" spans="2:51" s="13" customFormat="1" ht="12">
      <c r="B350" s="147"/>
      <c r="D350" s="185" t="s">
        <v>151</v>
      </c>
      <c r="E350" s="148" t="s">
        <v>3</v>
      </c>
      <c r="F350" s="174" t="s">
        <v>153</v>
      </c>
      <c r="H350" s="192">
        <v>298.738</v>
      </c>
      <c r="I350" s="149"/>
      <c r="J350" s="149"/>
      <c r="M350" s="147"/>
      <c r="N350" s="150"/>
      <c r="X350" s="151"/>
      <c r="AT350" s="148" t="s">
        <v>151</v>
      </c>
      <c r="AU350" s="148" t="s">
        <v>80</v>
      </c>
      <c r="AV350" s="13" t="s">
        <v>141</v>
      </c>
      <c r="AW350" s="13" t="s">
        <v>5</v>
      </c>
      <c r="AX350" s="13" t="s">
        <v>78</v>
      </c>
      <c r="AY350" s="148" t="s">
        <v>133</v>
      </c>
    </row>
    <row r="351" spans="2:65" s="1" customFormat="1" ht="24.2" customHeight="1">
      <c r="B351" s="129"/>
      <c r="C351" s="187" t="s">
        <v>404</v>
      </c>
      <c r="D351" s="187" t="s">
        <v>396</v>
      </c>
      <c r="E351" s="188" t="s">
        <v>580</v>
      </c>
      <c r="F351" s="180" t="s">
        <v>581</v>
      </c>
      <c r="G351" s="193" t="s">
        <v>256</v>
      </c>
      <c r="H351" s="194">
        <v>20.2</v>
      </c>
      <c r="I351" s="161"/>
      <c r="J351" s="162"/>
      <c r="K351" s="163">
        <f>ROUND(P351*H351,2)</f>
        <v>0</v>
      </c>
      <c r="L351" s="160" t="s">
        <v>140</v>
      </c>
      <c r="M351" s="164"/>
      <c r="N351" s="165" t="s">
        <v>3</v>
      </c>
      <c r="O351" s="134" t="s">
        <v>40</v>
      </c>
      <c r="P351" s="135">
        <f>I351+J351</f>
        <v>0</v>
      </c>
      <c r="Q351" s="135">
        <f>ROUND(I351*H351,2)</f>
        <v>0</v>
      </c>
      <c r="R351" s="135">
        <f>ROUND(J351*H351,2)</f>
        <v>0</v>
      </c>
      <c r="T351" s="136">
        <f>S351*H351</f>
        <v>0</v>
      </c>
      <c r="U351" s="136">
        <v>0</v>
      </c>
      <c r="V351" s="136">
        <f>U351*H351</f>
        <v>0</v>
      </c>
      <c r="W351" s="136">
        <v>0</v>
      </c>
      <c r="X351" s="137">
        <f>W351*H351</f>
        <v>0</v>
      </c>
      <c r="AR351" s="138" t="s">
        <v>163</v>
      </c>
      <c r="AT351" s="138" t="s">
        <v>396</v>
      </c>
      <c r="AU351" s="138" t="s">
        <v>80</v>
      </c>
      <c r="AY351" s="16" t="s">
        <v>133</v>
      </c>
      <c r="BE351" s="139">
        <f>IF(O351="základní",K351,0)</f>
        <v>0</v>
      </c>
      <c r="BF351" s="139">
        <f>IF(O351="snížená",K351,0)</f>
        <v>0</v>
      </c>
      <c r="BG351" s="139">
        <f>IF(O351="zákl. přenesená",K351,0)</f>
        <v>0</v>
      </c>
      <c r="BH351" s="139">
        <f>IF(O351="sníž. přenesená",K351,0)</f>
        <v>0</v>
      </c>
      <c r="BI351" s="139">
        <f>IF(O351="nulová",K351,0)</f>
        <v>0</v>
      </c>
      <c r="BJ351" s="16" t="s">
        <v>78</v>
      </c>
      <c r="BK351" s="139">
        <f>ROUND(P351*H351,2)</f>
        <v>0</v>
      </c>
      <c r="BL351" s="16" t="s">
        <v>141</v>
      </c>
      <c r="BM351" s="138" t="s">
        <v>582</v>
      </c>
    </row>
    <row r="352" spans="2:47" s="1" customFormat="1" ht="12">
      <c r="B352" s="31"/>
      <c r="D352" s="185" t="s">
        <v>142</v>
      </c>
      <c r="F352" s="171" t="s">
        <v>581</v>
      </c>
      <c r="I352" s="140"/>
      <c r="J352" s="140"/>
      <c r="M352" s="31"/>
      <c r="N352" s="141"/>
      <c r="X352" s="52"/>
      <c r="AT352" s="16" t="s">
        <v>142</v>
      </c>
      <c r="AU352" s="16" t="s">
        <v>80</v>
      </c>
    </row>
    <row r="353" spans="2:51" s="12" customFormat="1" ht="12">
      <c r="B353" s="142"/>
      <c r="D353" s="185" t="s">
        <v>151</v>
      </c>
      <c r="E353" s="143" t="s">
        <v>3</v>
      </c>
      <c r="F353" s="173" t="s">
        <v>583</v>
      </c>
      <c r="H353" s="191">
        <v>20.2</v>
      </c>
      <c r="I353" s="144"/>
      <c r="J353" s="144"/>
      <c r="M353" s="142"/>
      <c r="N353" s="145"/>
      <c r="X353" s="146"/>
      <c r="AT353" s="143" t="s">
        <v>151</v>
      </c>
      <c r="AU353" s="143" t="s">
        <v>80</v>
      </c>
      <c r="AV353" s="12" t="s">
        <v>80</v>
      </c>
      <c r="AW353" s="12" t="s">
        <v>5</v>
      </c>
      <c r="AX353" s="12" t="s">
        <v>71</v>
      </c>
      <c r="AY353" s="143" t="s">
        <v>133</v>
      </c>
    </row>
    <row r="354" spans="2:51" s="13" customFormat="1" ht="12">
      <c r="B354" s="147"/>
      <c r="D354" s="185" t="s">
        <v>151</v>
      </c>
      <c r="E354" s="148" t="s">
        <v>3</v>
      </c>
      <c r="F354" s="174" t="s">
        <v>153</v>
      </c>
      <c r="H354" s="192">
        <v>20.2</v>
      </c>
      <c r="I354" s="149"/>
      <c r="J354" s="149"/>
      <c r="M354" s="147"/>
      <c r="N354" s="150"/>
      <c r="X354" s="151"/>
      <c r="AT354" s="148" t="s">
        <v>151</v>
      </c>
      <c r="AU354" s="148" t="s">
        <v>80</v>
      </c>
      <c r="AV354" s="13" t="s">
        <v>141</v>
      </c>
      <c r="AW354" s="13" t="s">
        <v>5</v>
      </c>
      <c r="AX354" s="13" t="s">
        <v>78</v>
      </c>
      <c r="AY354" s="148" t="s">
        <v>133</v>
      </c>
    </row>
    <row r="355" spans="2:63" s="11" customFormat="1" ht="22.9" customHeight="1">
      <c r="B355" s="116"/>
      <c r="D355" s="117" t="s">
        <v>70</v>
      </c>
      <c r="E355" s="127" t="s">
        <v>157</v>
      </c>
      <c r="F355" s="127" t="s">
        <v>584</v>
      </c>
      <c r="I355" s="119"/>
      <c r="J355" s="119"/>
      <c r="K355" s="128">
        <f>BK355</f>
        <v>0</v>
      </c>
      <c r="M355" s="116"/>
      <c r="N355" s="121"/>
      <c r="Q355" s="122">
        <f>SUM(Q356:Q365)</f>
        <v>0</v>
      </c>
      <c r="R355" s="122">
        <f>SUM(R356:R365)</f>
        <v>0</v>
      </c>
      <c r="T355" s="123">
        <f>SUM(T356:T365)</f>
        <v>0</v>
      </c>
      <c r="V355" s="123">
        <f>SUM(V356:V365)</f>
        <v>0</v>
      </c>
      <c r="X355" s="124">
        <f>SUM(X356:X365)</f>
        <v>0</v>
      </c>
      <c r="AR355" s="117" t="s">
        <v>78</v>
      </c>
      <c r="AT355" s="125" t="s">
        <v>70</v>
      </c>
      <c r="AU355" s="125" t="s">
        <v>78</v>
      </c>
      <c r="AY355" s="117" t="s">
        <v>133</v>
      </c>
      <c r="BK355" s="126">
        <f>SUM(BK356:BK365)</f>
        <v>0</v>
      </c>
    </row>
    <row r="356" spans="2:65" s="1" customFormat="1" ht="24.2" customHeight="1">
      <c r="B356" s="129"/>
      <c r="C356" s="183" t="s">
        <v>585</v>
      </c>
      <c r="D356" s="183" t="s">
        <v>136</v>
      </c>
      <c r="E356" s="184" t="s">
        <v>586</v>
      </c>
      <c r="F356" s="169" t="s">
        <v>587</v>
      </c>
      <c r="G356" s="189" t="s">
        <v>256</v>
      </c>
      <c r="H356" s="190">
        <v>2.4</v>
      </c>
      <c r="I356" s="131"/>
      <c r="J356" s="131"/>
      <c r="K356" s="132">
        <f>ROUND(P356*H356,2)</f>
        <v>0</v>
      </c>
      <c r="L356" s="130" t="s">
        <v>140</v>
      </c>
      <c r="M356" s="31"/>
      <c r="N356" s="133" t="s">
        <v>3</v>
      </c>
      <c r="O356" s="134" t="s">
        <v>40</v>
      </c>
      <c r="P356" s="135">
        <f>I356+J356</f>
        <v>0</v>
      </c>
      <c r="Q356" s="135">
        <f>ROUND(I356*H356,2)</f>
        <v>0</v>
      </c>
      <c r="R356" s="135">
        <f>ROUND(J356*H356,2)</f>
        <v>0</v>
      </c>
      <c r="T356" s="136">
        <f>S356*H356</f>
        <v>0</v>
      </c>
      <c r="U356" s="136">
        <v>0</v>
      </c>
      <c r="V356" s="136">
        <f>U356*H356</f>
        <v>0</v>
      </c>
      <c r="W356" s="136">
        <v>0</v>
      </c>
      <c r="X356" s="137">
        <f>W356*H356</f>
        <v>0</v>
      </c>
      <c r="AR356" s="138" t="s">
        <v>141</v>
      </c>
      <c r="AT356" s="138" t="s">
        <v>136</v>
      </c>
      <c r="AU356" s="138" t="s">
        <v>80</v>
      </c>
      <c r="AY356" s="16" t="s">
        <v>133</v>
      </c>
      <c r="BE356" s="139">
        <f>IF(O356="základní",K356,0)</f>
        <v>0</v>
      </c>
      <c r="BF356" s="139">
        <f>IF(O356="snížená",K356,0)</f>
        <v>0</v>
      </c>
      <c r="BG356" s="139">
        <f>IF(O356="zákl. přenesená",K356,0)</f>
        <v>0</v>
      </c>
      <c r="BH356" s="139">
        <f>IF(O356="sníž. přenesená",K356,0)</f>
        <v>0</v>
      </c>
      <c r="BI356" s="139">
        <f>IF(O356="nulová",K356,0)</f>
        <v>0</v>
      </c>
      <c r="BJ356" s="16" t="s">
        <v>78</v>
      </c>
      <c r="BK356" s="139">
        <f>ROUND(P356*H356,2)</f>
        <v>0</v>
      </c>
      <c r="BL356" s="16" t="s">
        <v>141</v>
      </c>
      <c r="BM356" s="138" t="s">
        <v>588</v>
      </c>
    </row>
    <row r="357" spans="2:47" s="1" customFormat="1" ht="12">
      <c r="B357" s="31"/>
      <c r="D357" s="185" t="s">
        <v>142</v>
      </c>
      <c r="F357" s="171" t="s">
        <v>589</v>
      </c>
      <c r="I357" s="140"/>
      <c r="J357" s="140"/>
      <c r="M357" s="31"/>
      <c r="N357" s="141"/>
      <c r="X357" s="52"/>
      <c r="AT357" s="16" t="s">
        <v>142</v>
      </c>
      <c r="AU357" s="16" t="s">
        <v>80</v>
      </c>
    </row>
    <row r="358" spans="2:47" s="1" customFormat="1" ht="12">
      <c r="B358" s="31"/>
      <c r="D358" s="186" t="s">
        <v>144</v>
      </c>
      <c r="F358" s="172" t="s">
        <v>590</v>
      </c>
      <c r="I358" s="140"/>
      <c r="J358" s="140"/>
      <c r="M358" s="31"/>
      <c r="N358" s="141"/>
      <c r="X358" s="52"/>
      <c r="AT358" s="16" t="s">
        <v>144</v>
      </c>
      <c r="AU358" s="16" t="s">
        <v>80</v>
      </c>
    </row>
    <row r="359" spans="2:51" s="12" customFormat="1" ht="12">
      <c r="B359" s="142"/>
      <c r="D359" s="185" t="s">
        <v>151</v>
      </c>
      <c r="E359" s="143" t="s">
        <v>3</v>
      </c>
      <c r="F359" s="173" t="s">
        <v>591</v>
      </c>
      <c r="H359" s="191">
        <v>2.4</v>
      </c>
      <c r="I359" s="144"/>
      <c r="J359" s="144"/>
      <c r="M359" s="142"/>
      <c r="N359" s="145"/>
      <c r="X359" s="146"/>
      <c r="AT359" s="143" t="s">
        <v>151</v>
      </c>
      <c r="AU359" s="143" t="s">
        <v>80</v>
      </c>
      <c r="AV359" s="12" t="s">
        <v>80</v>
      </c>
      <c r="AW359" s="12" t="s">
        <v>5</v>
      </c>
      <c r="AX359" s="12" t="s">
        <v>71</v>
      </c>
      <c r="AY359" s="143" t="s">
        <v>133</v>
      </c>
    </row>
    <row r="360" spans="2:51" s="13" customFormat="1" ht="12">
      <c r="B360" s="147"/>
      <c r="D360" s="185" t="s">
        <v>151</v>
      </c>
      <c r="E360" s="148" t="s">
        <v>3</v>
      </c>
      <c r="F360" s="174" t="s">
        <v>153</v>
      </c>
      <c r="H360" s="192">
        <v>2.4</v>
      </c>
      <c r="I360" s="149"/>
      <c r="J360" s="149"/>
      <c r="M360" s="147"/>
      <c r="N360" s="150"/>
      <c r="X360" s="151"/>
      <c r="AT360" s="148" t="s">
        <v>151</v>
      </c>
      <c r="AU360" s="148" t="s">
        <v>80</v>
      </c>
      <c r="AV360" s="13" t="s">
        <v>141</v>
      </c>
      <c r="AW360" s="13" t="s">
        <v>5</v>
      </c>
      <c r="AX360" s="13" t="s">
        <v>78</v>
      </c>
      <c r="AY360" s="148" t="s">
        <v>133</v>
      </c>
    </row>
    <row r="361" spans="2:65" s="1" customFormat="1" ht="24.2" customHeight="1">
      <c r="B361" s="129"/>
      <c r="C361" s="183" t="s">
        <v>411</v>
      </c>
      <c r="D361" s="183" t="s">
        <v>136</v>
      </c>
      <c r="E361" s="184" t="s">
        <v>586</v>
      </c>
      <c r="F361" s="169" t="s">
        <v>587</v>
      </c>
      <c r="G361" s="189" t="s">
        <v>256</v>
      </c>
      <c r="H361" s="190">
        <v>48.7</v>
      </c>
      <c r="I361" s="131"/>
      <c r="J361" s="131"/>
      <c r="K361" s="132">
        <f>ROUND(P361*H361,2)</f>
        <v>0</v>
      </c>
      <c r="L361" s="130" t="s">
        <v>140</v>
      </c>
      <c r="M361" s="31"/>
      <c r="N361" s="133" t="s">
        <v>3</v>
      </c>
      <c r="O361" s="134" t="s">
        <v>40</v>
      </c>
      <c r="P361" s="135">
        <f>I361+J361</f>
        <v>0</v>
      </c>
      <c r="Q361" s="135">
        <f>ROUND(I361*H361,2)</f>
        <v>0</v>
      </c>
      <c r="R361" s="135">
        <f>ROUND(J361*H361,2)</f>
        <v>0</v>
      </c>
      <c r="T361" s="136">
        <f>S361*H361</f>
        <v>0</v>
      </c>
      <c r="U361" s="136">
        <v>0</v>
      </c>
      <c r="V361" s="136">
        <f>U361*H361</f>
        <v>0</v>
      </c>
      <c r="W361" s="136">
        <v>0</v>
      </c>
      <c r="X361" s="137">
        <f>W361*H361</f>
        <v>0</v>
      </c>
      <c r="AR361" s="138" t="s">
        <v>141</v>
      </c>
      <c r="AT361" s="138" t="s">
        <v>136</v>
      </c>
      <c r="AU361" s="138" t="s">
        <v>80</v>
      </c>
      <c r="AY361" s="16" t="s">
        <v>133</v>
      </c>
      <c r="BE361" s="139">
        <f>IF(O361="základní",K361,0)</f>
        <v>0</v>
      </c>
      <c r="BF361" s="139">
        <f>IF(O361="snížená",K361,0)</f>
        <v>0</v>
      </c>
      <c r="BG361" s="139">
        <f>IF(O361="zákl. přenesená",K361,0)</f>
        <v>0</v>
      </c>
      <c r="BH361" s="139">
        <f>IF(O361="sníž. přenesená",K361,0)</f>
        <v>0</v>
      </c>
      <c r="BI361" s="139">
        <f>IF(O361="nulová",K361,0)</f>
        <v>0</v>
      </c>
      <c r="BJ361" s="16" t="s">
        <v>78</v>
      </c>
      <c r="BK361" s="139">
        <f>ROUND(P361*H361,2)</f>
        <v>0</v>
      </c>
      <c r="BL361" s="16" t="s">
        <v>141</v>
      </c>
      <c r="BM361" s="138" t="s">
        <v>592</v>
      </c>
    </row>
    <row r="362" spans="2:47" s="1" customFormat="1" ht="12">
      <c r="B362" s="31"/>
      <c r="D362" s="185" t="s">
        <v>142</v>
      </c>
      <c r="F362" s="171" t="s">
        <v>589</v>
      </c>
      <c r="I362" s="140"/>
      <c r="J362" s="140"/>
      <c r="M362" s="31"/>
      <c r="N362" s="141"/>
      <c r="X362" s="52"/>
      <c r="AT362" s="16" t="s">
        <v>142</v>
      </c>
      <c r="AU362" s="16" t="s">
        <v>80</v>
      </c>
    </row>
    <row r="363" spans="2:47" s="1" customFormat="1" ht="12">
      <c r="B363" s="31"/>
      <c r="D363" s="186" t="s">
        <v>144</v>
      </c>
      <c r="F363" s="172" t="s">
        <v>590</v>
      </c>
      <c r="I363" s="140"/>
      <c r="J363" s="140"/>
      <c r="M363" s="31"/>
      <c r="N363" s="141"/>
      <c r="X363" s="52"/>
      <c r="AT363" s="16" t="s">
        <v>144</v>
      </c>
      <c r="AU363" s="16" t="s">
        <v>80</v>
      </c>
    </row>
    <row r="364" spans="2:51" s="12" customFormat="1" ht="12">
      <c r="B364" s="142"/>
      <c r="D364" s="185" t="s">
        <v>151</v>
      </c>
      <c r="E364" s="143" t="s">
        <v>3</v>
      </c>
      <c r="F364" s="173" t="s">
        <v>593</v>
      </c>
      <c r="H364" s="191">
        <v>48.7</v>
      </c>
      <c r="I364" s="144"/>
      <c r="J364" s="144"/>
      <c r="M364" s="142"/>
      <c r="N364" s="145"/>
      <c r="X364" s="146"/>
      <c r="AT364" s="143" t="s">
        <v>151</v>
      </c>
      <c r="AU364" s="143" t="s">
        <v>80</v>
      </c>
      <c r="AV364" s="12" t="s">
        <v>80</v>
      </c>
      <c r="AW364" s="12" t="s">
        <v>5</v>
      </c>
      <c r="AX364" s="12" t="s">
        <v>71</v>
      </c>
      <c r="AY364" s="143" t="s">
        <v>133</v>
      </c>
    </row>
    <row r="365" spans="2:51" s="13" customFormat="1" ht="12">
      <c r="B365" s="147"/>
      <c r="D365" s="185" t="s">
        <v>151</v>
      </c>
      <c r="E365" s="148" t="s">
        <v>3</v>
      </c>
      <c r="F365" s="174" t="s">
        <v>153</v>
      </c>
      <c r="H365" s="192">
        <v>48.7</v>
      </c>
      <c r="I365" s="149"/>
      <c r="J365" s="149"/>
      <c r="M365" s="147"/>
      <c r="N365" s="150"/>
      <c r="X365" s="151"/>
      <c r="AT365" s="148" t="s">
        <v>151</v>
      </c>
      <c r="AU365" s="148" t="s">
        <v>80</v>
      </c>
      <c r="AV365" s="13" t="s">
        <v>141</v>
      </c>
      <c r="AW365" s="13" t="s">
        <v>5</v>
      </c>
      <c r="AX365" s="13" t="s">
        <v>78</v>
      </c>
      <c r="AY365" s="148" t="s">
        <v>133</v>
      </c>
    </row>
    <row r="366" spans="2:63" s="11" customFormat="1" ht="22.9" customHeight="1">
      <c r="B366" s="116"/>
      <c r="D366" s="117" t="s">
        <v>70</v>
      </c>
      <c r="E366" s="127" t="s">
        <v>190</v>
      </c>
      <c r="F366" s="127" t="s">
        <v>594</v>
      </c>
      <c r="I366" s="119"/>
      <c r="J366" s="119"/>
      <c r="K366" s="128">
        <f>BK366</f>
        <v>0</v>
      </c>
      <c r="M366" s="116"/>
      <c r="N366" s="121"/>
      <c r="Q366" s="122">
        <f>SUM(Q367:Q445)</f>
        <v>0</v>
      </c>
      <c r="R366" s="122">
        <f>SUM(R367:R445)</f>
        <v>0</v>
      </c>
      <c r="T366" s="123">
        <f>SUM(T367:T445)</f>
        <v>0</v>
      </c>
      <c r="V366" s="123">
        <f>SUM(V367:V445)</f>
        <v>0</v>
      </c>
      <c r="X366" s="124">
        <f>SUM(X367:X445)</f>
        <v>0</v>
      </c>
      <c r="AR366" s="117" t="s">
        <v>78</v>
      </c>
      <c r="AT366" s="125" t="s">
        <v>70</v>
      </c>
      <c r="AU366" s="125" t="s">
        <v>78</v>
      </c>
      <c r="AY366" s="117" t="s">
        <v>133</v>
      </c>
      <c r="BK366" s="126">
        <f>SUM(BK367:BK445)</f>
        <v>0</v>
      </c>
    </row>
    <row r="367" spans="2:65" s="1" customFormat="1" ht="16.5" customHeight="1">
      <c r="B367" s="129"/>
      <c r="C367" s="183" t="s">
        <v>595</v>
      </c>
      <c r="D367" s="183" t="s">
        <v>136</v>
      </c>
      <c r="E367" s="184" t="s">
        <v>596</v>
      </c>
      <c r="F367" s="169" t="s">
        <v>597</v>
      </c>
      <c r="G367" s="189" t="s">
        <v>280</v>
      </c>
      <c r="H367" s="190">
        <v>75.5</v>
      </c>
      <c r="I367" s="131"/>
      <c r="J367" s="131"/>
      <c r="K367" s="132">
        <f>ROUND(P367*H367,2)</f>
        <v>0</v>
      </c>
      <c r="L367" s="130" t="s">
        <v>3</v>
      </c>
      <c r="M367" s="31"/>
      <c r="N367" s="133" t="s">
        <v>3</v>
      </c>
      <c r="O367" s="134" t="s">
        <v>40</v>
      </c>
      <c r="P367" s="135">
        <f>I367+J367</f>
        <v>0</v>
      </c>
      <c r="Q367" s="135">
        <f>ROUND(I367*H367,2)</f>
        <v>0</v>
      </c>
      <c r="R367" s="135">
        <f>ROUND(J367*H367,2)</f>
        <v>0</v>
      </c>
      <c r="T367" s="136">
        <f>S367*H367</f>
        <v>0</v>
      </c>
      <c r="U367" s="136">
        <v>0</v>
      </c>
      <c r="V367" s="136">
        <f>U367*H367</f>
        <v>0</v>
      </c>
      <c r="W367" s="136">
        <v>0</v>
      </c>
      <c r="X367" s="137">
        <f>W367*H367</f>
        <v>0</v>
      </c>
      <c r="AR367" s="138" t="s">
        <v>141</v>
      </c>
      <c r="AT367" s="138" t="s">
        <v>136</v>
      </c>
      <c r="AU367" s="138" t="s">
        <v>80</v>
      </c>
      <c r="AY367" s="16" t="s">
        <v>133</v>
      </c>
      <c r="BE367" s="139">
        <f>IF(O367="základní",K367,0)</f>
        <v>0</v>
      </c>
      <c r="BF367" s="139">
        <f>IF(O367="snížená",K367,0)</f>
        <v>0</v>
      </c>
      <c r="BG367" s="139">
        <f>IF(O367="zákl. přenesená",K367,0)</f>
        <v>0</v>
      </c>
      <c r="BH367" s="139">
        <f>IF(O367="sníž. přenesená",K367,0)</f>
        <v>0</v>
      </c>
      <c r="BI367" s="139">
        <f>IF(O367="nulová",K367,0)</f>
        <v>0</v>
      </c>
      <c r="BJ367" s="16" t="s">
        <v>78</v>
      </c>
      <c r="BK367" s="139">
        <f>ROUND(P367*H367,2)</f>
        <v>0</v>
      </c>
      <c r="BL367" s="16" t="s">
        <v>141</v>
      </c>
      <c r="BM367" s="138" t="s">
        <v>598</v>
      </c>
    </row>
    <row r="368" spans="2:47" s="1" customFormat="1" ht="12">
      <c r="B368" s="31"/>
      <c r="D368" s="185" t="s">
        <v>142</v>
      </c>
      <c r="F368" s="171" t="s">
        <v>597</v>
      </c>
      <c r="I368" s="140"/>
      <c r="J368" s="140"/>
      <c r="M368" s="31"/>
      <c r="N368" s="141"/>
      <c r="X368" s="52"/>
      <c r="AT368" s="16" t="s">
        <v>142</v>
      </c>
      <c r="AU368" s="16" t="s">
        <v>80</v>
      </c>
    </row>
    <row r="369" spans="2:51" s="12" customFormat="1" ht="12">
      <c r="B369" s="142"/>
      <c r="D369" s="185" t="s">
        <v>151</v>
      </c>
      <c r="E369" s="143" t="s">
        <v>3</v>
      </c>
      <c r="F369" s="173" t="s">
        <v>599</v>
      </c>
      <c r="H369" s="191">
        <v>75.5</v>
      </c>
      <c r="I369" s="144"/>
      <c r="J369" s="144"/>
      <c r="M369" s="142"/>
      <c r="N369" s="145"/>
      <c r="X369" s="146"/>
      <c r="AT369" s="143" t="s">
        <v>151</v>
      </c>
      <c r="AU369" s="143" t="s">
        <v>80</v>
      </c>
      <c r="AV369" s="12" t="s">
        <v>80</v>
      </c>
      <c r="AW369" s="12" t="s">
        <v>5</v>
      </c>
      <c r="AX369" s="12" t="s">
        <v>71</v>
      </c>
      <c r="AY369" s="143" t="s">
        <v>133</v>
      </c>
    </row>
    <row r="370" spans="2:51" s="13" customFormat="1" ht="12">
      <c r="B370" s="147"/>
      <c r="D370" s="185" t="s">
        <v>151</v>
      </c>
      <c r="E370" s="148" t="s">
        <v>3</v>
      </c>
      <c r="F370" s="174" t="s">
        <v>153</v>
      </c>
      <c r="H370" s="192">
        <v>75.5</v>
      </c>
      <c r="I370" s="149"/>
      <c r="J370" s="149"/>
      <c r="M370" s="147"/>
      <c r="N370" s="150"/>
      <c r="X370" s="151"/>
      <c r="AT370" s="148" t="s">
        <v>151</v>
      </c>
      <c r="AU370" s="148" t="s">
        <v>80</v>
      </c>
      <c r="AV370" s="13" t="s">
        <v>141</v>
      </c>
      <c r="AW370" s="13" t="s">
        <v>5</v>
      </c>
      <c r="AX370" s="13" t="s">
        <v>78</v>
      </c>
      <c r="AY370" s="148" t="s">
        <v>133</v>
      </c>
    </row>
    <row r="371" spans="2:65" s="1" customFormat="1" ht="24.2" customHeight="1">
      <c r="B371" s="129"/>
      <c r="C371" s="183" t="s">
        <v>417</v>
      </c>
      <c r="D371" s="183" t="s">
        <v>136</v>
      </c>
      <c r="E371" s="184" t="s">
        <v>600</v>
      </c>
      <c r="F371" s="169" t="s">
        <v>601</v>
      </c>
      <c r="G371" s="189" t="s">
        <v>207</v>
      </c>
      <c r="H371" s="190">
        <v>2</v>
      </c>
      <c r="I371" s="131"/>
      <c r="J371" s="131"/>
      <c r="K371" s="132">
        <f>ROUND(P371*H371,2)</f>
        <v>0</v>
      </c>
      <c r="L371" s="130" t="s">
        <v>140</v>
      </c>
      <c r="M371" s="31"/>
      <c r="N371" s="133" t="s">
        <v>3</v>
      </c>
      <c r="O371" s="134" t="s">
        <v>40</v>
      </c>
      <c r="P371" s="135">
        <f>I371+J371</f>
        <v>0</v>
      </c>
      <c r="Q371" s="135">
        <f>ROUND(I371*H371,2)</f>
        <v>0</v>
      </c>
      <c r="R371" s="135">
        <f>ROUND(J371*H371,2)</f>
        <v>0</v>
      </c>
      <c r="T371" s="136">
        <f>S371*H371</f>
        <v>0</v>
      </c>
      <c r="U371" s="136">
        <v>0</v>
      </c>
      <c r="V371" s="136">
        <f>U371*H371</f>
        <v>0</v>
      </c>
      <c r="W371" s="136">
        <v>0</v>
      </c>
      <c r="X371" s="137">
        <f>W371*H371</f>
        <v>0</v>
      </c>
      <c r="AR371" s="138" t="s">
        <v>141</v>
      </c>
      <c r="AT371" s="138" t="s">
        <v>136</v>
      </c>
      <c r="AU371" s="138" t="s">
        <v>80</v>
      </c>
      <c r="AY371" s="16" t="s">
        <v>133</v>
      </c>
      <c r="BE371" s="139">
        <f>IF(O371="základní",K371,0)</f>
        <v>0</v>
      </c>
      <c r="BF371" s="139">
        <f>IF(O371="snížená",K371,0)</f>
        <v>0</v>
      </c>
      <c r="BG371" s="139">
        <f>IF(O371="zákl. přenesená",K371,0)</f>
        <v>0</v>
      </c>
      <c r="BH371" s="139">
        <f>IF(O371="sníž. přenesená",K371,0)</f>
        <v>0</v>
      </c>
      <c r="BI371" s="139">
        <f>IF(O371="nulová",K371,0)</f>
        <v>0</v>
      </c>
      <c r="BJ371" s="16" t="s">
        <v>78</v>
      </c>
      <c r="BK371" s="139">
        <f>ROUND(P371*H371,2)</f>
        <v>0</v>
      </c>
      <c r="BL371" s="16" t="s">
        <v>141</v>
      </c>
      <c r="BM371" s="138" t="s">
        <v>602</v>
      </c>
    </row>
    <row r="372" spans="2:47" s="1" customFormat="1" ht="12">
      <c r="B372" s="31"/>
      <c r="D372" s="185" t="s">
        <v>142</v>
      </c>
      <c r="F372" s="171" t="s">
        <v>603</v>
      </c>
      <c r="I372" s="140"/>
      <c r="J372" s="140"/>
      <c r="M372" s="31"/>
      <c r="N372" s="141"/>
      <c r="X372" s="52"/>
      <c r="AT372" s="16" t="s">
        <v>142</v>
      </c>
      <c r="AU372" s="16" t="s">
        <v>80</v>
      </c>
    </row>
    <row r="373" spans="2:47" s="1" customFormat="1" ht="12">
      <c r="B373" s="31"/>
      <c r="D373" s="186" t="s">
        <v>144</v>
      </c>
      <c r="F373" s="172" t="s">
        <v>604</v>
      </c>
      <c r="I373" s="140"/>
      <c r="J373" s="140"/>
      <c r="M373" s="31"/>
      <c r="N373" s="141"/>
      <c r="X373" s="52"/>
      <c r="AT373" s="16" t="s">
        <v>144</v>
      </c>
      <c r="AU373" s="16" t="s">
        <v>80</v>
      </c>
    </row>
    <row r="374" spans="2:51" s="14" customFormat="1" ht="12">
      <c r="B374" s="152"/>
      <c r="D374" s="185" t="s">
        <v>151</v>
      </c>
      <c r="E374" s="153" t="s">
        <v>3</v>
      </c>
      <c r="F374" s="175" t="s">
        <v>605</v>
      </c>
      <c r="H374" s="153" t="s">
        <v>3</v>
      </c>
      <c r="I374" s="154"/>
      <c r="J374" s="154"/>
      <c r="M374" s="152"/>
      <c r="N374" s="155"/>
      <c r="X374" s="156"/>
      <c r="AT374" s="153" t="s">
        <v>151</v>
      </c>
      <c r="AU374" s="153" t="s">
        <v>80</v>
      </c>
      <c r="AV374" s="14" t="s">
        <v>78</v>
      </c>
      <c r="AW374" s="14" t="s">
        <v>5</v>
      </c>
      <c r="AX374" s="14" t="s">
        <v>71</v>
      </c>
      <c r="AY374" s="153" t="s">
        <v>133</v>
      </c>
    </row>
    <row r="375" spans="2:51" s="12" customFormat="1" ht="12">
      <c r="B375" s="142"/>
      <c r="D375" s="185" t="s">
        <v>151</v>
      </c>
      <c r="E375" s="143" t="s">
        <v>3</v>
      </c>
      <c r="F375" s="173" t="s">
        <v>606</v>
      </c>
      <c r="H375" s="191">
        <v>2</v>
      </c>
      <c r="I375" s="144"/>
      <c r="J375" s="144"/>
      <c r="M375" s="142"/>
      <c r="N375" s="145"/>
      <c r="X375" s="146"/>
      <c r="AT375" s="143" t="s">
        <v>151</v>
      </c>
      <c r="AU375" s="143" t="s">
        <v>80</v>
      </c>
      <c r="AV375" s="12" t="s">
        <v>80</v>
      </c>
      <c r="AW375" s="12" t="s">
        <v>5</v>
      </c>
      <c r="AX375" s="12" t="s">
        <v>71</v>
      </c>
      <c r="AY375" s="143" t="s">
        <v>133</v>
      </c>
    </row>
    <row r="376" spans="2:51" s="13" customFormat="1" ht="12">
      <c r="B376" s="147"/>
      <c r="D376" s="185" t="s">
        <v>151</v>
      </c>
      <c r="E376" s="148" t="s">
        <v>3</v>
      </c>
      <c r="F376" s="174" t="s">
        <v>153</v>
      </c>
      <c r="H376" s="192">
        <v>2</v>
      </c>
      <c r="I376" s="149"/>
      <c r="J376" s="149"/>
      <c r="M376" s="147"/>
      <c r="N376" s="150"/>
      <c r="X376" s="151"/>
      <c r="AT376" s="148" t="s">
        <v>151</v>
      </c>
      <c r="AU376" s="148" t="s">
        <v>80</v>
      </c>
      <c r="AV376" s="13" t="s">
        <v>141</v>
      </c>
      <c r="AW376" s="13" t="s">
        <v>5</v>
      </c>
      <c r="AX376" s="13" t="s">
        <v>78</v>
      </c>
      <c r="AY376" s="148" t="s">
        <v>133</v>
      </c>
    </row>
    <row r="377" spans="2:65" s="1" customFormat="1" ht="24.2" customHeight="1">
      <c r="B377" s="129"/>
      <c r="C377" s="187" t="s">
        <v>607</v>
      </c>
      <c r="D377" s="187" t="s">
        <v>396</v>
      </c>
      <c r="E377" s="188" t="s">
        <v>608</v>
      </c>
      <c r="F377" s="180" t="s">
        <v>609</v>
      </c>
      <c r="G377" s="193" t="s">
        <v>207</v>
      </c>
      <c r="H377" s="194">
        <v>2</v>
      </c>
      <c r="I377" s="161"/>
      <c r="J377" s="162"/>
      <c r="K377" s="163">
        <f>ROUND(P377*H377,2)</f>
        <v>0</v>
      </c>
      <c r="L377" s="160" t="s">
        <v>140</v>
      </c>
      <c r="M377" s="164"/>
      <c r="N377" s="165" t="s">
        <v>3</v>
      </c>
      <c r="O377" s="134" t="s">
        <v>40</v>
      </c>
      <c r="P377" s="135">
        <f>I377+J377</f>
        <v>0</v>
      </c>
      <c r="Q377" s="135">
        <f>ROUND(I377*H377,2)</f>
        <v>0</v>
      </c>
      <c r="R377" s="135">
        <f>ROUND(J377*H377,2)</f>
        <v>0</v>
      </c>
      <c r="T377" s="136">
        <f>S377*H377</f>
        <v>0</v>
      </c>
      <c r="U377" s="136">
        <v>0</v>
      </c>
      <c r="V377" s="136">
        <f>U377*H377</f>
        <v>0</v>
      </c>
      <c r="W377" s="136">
        <v>0</v>
      </c>
      <c r="X377" s="137">
        <f>W377*H377</f>
        <v>0</v>
      </c>
      <c r="AR377" s="138" t="s">
        <v>163</v>
      </c>
      <c r="AT377" s="138" t="s">
        <v>396</v>
      </c>
      <c r="AU377" s="138" t="s">
        <v>80</v>
      </c>
      <c r="AY377" s="16" t="s">
        <v>133</v>
      </c>
      <c r="BE377" s="139">
        <f>IF(O377="základní",K377,0)</f>
        <v>0</v>
      </c>
      <c r="BF377" s="139">
        <f>IF(O377="snížená",K377,0)</f>
        <v>0</v>
      </c>
      <c r="BG377" s="139">
        <f>IF(O377="zákl. přenesená",K377,0)</f>
        <v>0</v>
      </c>
      <c r="BH377" s="139">
        <f>IF(O377="sníž. přenesená",K377,0)</f>
        <v>0</v>
      </c>
      <c r="BI377" s="139">
        <f>IF(O377="nulová",K377,0)</f>
        <v>0</v>
      </c>
      <c r="BJ377" s="16" t="s">
        <v>78</v>
      </c>
      <c r="BK377" s="139">
        <f>ROUND(P377*H377,2)</f>
        <v>0</v>
      </c>
      <c r="BL377" s="16" t="s">
        <v>141</v>
      </c>
      <c r="BM377" s="138" t="s">
        <v>610</v>
      </c>
    </row>
    <row r="378" spans="2:47" s="1" customFormat="1" ht="12">
      <c r="B378" s="31"/>
      <c r="D378" s="185" t="s">
        <v>142</v>
      </c>
      <c r="F378" s="171" t="s">
        <v>609</v>
      </c>
      <c r="I378" s="140"/>
      <c r="J378" s="140"/>
      <c r="M378" s="31"/>
      <c r="N378" s="141"/>
      <c r="X378" s="52"/>
      <c r="AT378" s="16" t="s">
        <v>142</v>
      </c>
      <c r="AU378" s="16" t="s">
        <v>80</v>
      </c>
    </row>
    <row r="379" spans="2:65" s="1" customFormat="1" ht="24.2" customHeight="1">
      <c r="B379" s="129"/>
      <c r="C379" s="183" t="s">
        <v>421</v>
      </c>
      <c r="D379" s="183" t="s">
        <v>136</v>
      </c>
      <c r="E379" s="184" t="s">
        <v>611</v>
      </c>
      <c r="F379" s="169" t="s">
        <v>612</v>
      </c>
      <c r="G379" s="189" t="s">
        <v>207</v>
      </c>
      <c r="H379" s="190">
        <v>2</v>
      </c>
      <c r="I379" s="131"/>
      <c r="J379" s="131"/>
      <c r="K379" s="132">
        <f>ROUND(P379*H379,2)</f>
        <v>0</v>
      </c>
      <c r="L379" s="130" t="s">
        <v>140</v>
      </c>
      <c r="M379" s="31"/>
      <c r="N379" s="133" t="s">
        <v>3</v>
      </c>
      <c r="O379" s="134" t="s">
        <v>40</v>
      </c>
      <c r="P379" s="135">
        <f>I379+J379</f>
        <v>0</v>
      </c>
      <c r="Q379" s="135">
        <f>ROUND(I379*H379,2)</f>
        <v>0</v>
      </c>
      <c r="R379" s="135">
        <f>ROUND(J379*H379,2)</f>
        <v>0</v>
      </c>
      <c r="T379" s="136">
        <f>S379*H379</f>
        <v>0</v>
      </c>
      <c r="U379" s="136">
        <v>0</v>
      </c>
      <c r="V379" s="136">
        <f>U379*H379</f>
        <v>0</v>
      </c>
      <c r="W379" s="136">
        <v>0</v>
      </c>
      <c r="X379" s="137">
        <f>W379*H379</f>
        <v>0</v>
      </c>
      <c r="AR379" s="138" t="s">
        <v>141</v>
      </c>
      <c r="AT379" s="138" t="s">
        <v>136</v>
      </c>
      <c r="AU379" s="138" t="s">
        <v>80</v>
      </c>
      <c r="AY379" s="16" t="s">
        <v>133</v>
      </c>
      <c r="BE379" s="139">
        <f>IF(O379="základní",K379,0)</f>
        <v>0</v>
      </c>
      <c r="BF379" s="139">
        <f>IF(O379="snížená",K379,0)</f>
        <v>0</v>
      </c>
      <c r="BG379" s="139">
        <f>IF(O379="zákl. přenesená",K379,0)</f>
        <v>0</v>
      </c>
      <c r="BH379" s="139">
        <f>IF(O379="sníž. přenesená",K379,0)</f>
        <v>0</v>
      </c>
      <c r="BI379" s="139">
        <f>IF(O379="nulová",K379,0)</f>
        <v>0</v>
      </c>
      <c r="BJ379" s="16" t="s">
        <v>78</v>
      </c>
      <c r="BK379" s="139">
        <f>ROUND(P379*H379,2)</f>
        <v>0</v>
      </c>
      <c r="BL379" s="16" t="s">
        <v>141</v>
      </c>
      <c r="BM379" s="138" t="s">
        <v>613</v>
      </c>
    </row>
    <row r="380" spans="2:47" s="1" customFormat="1" ht="12">
      <c r="B380" s="31"/>
      <c r="D380" s="185" t="s">
        <v>142</v>
      </c>
      <c r="F380" s="171" t="s">
        <v>614</v>
      </c>
      <c r="I380" s="140"/>
      <c r="J380" s="140"/>
      <c r="M380" s="31"/>
      <c r="N380" s="141"/>
      <c r="X380" s="52"/>
      <c r="AT380" s="16" t="s">
        <v>142</v>
      </c>
      <c r="AU380" s="16" t="s">
        <v>80</v>
      </c>
    </row>
    <row r="381" spans="2:47" s="1" customFormat="1" ht="12">
      <c r="B381" s="31"/>
      <c r="D381" s="186" t="s">
        <v>144</v>
      </c>
      <c r="F381" s="172" t="s">
        <v>615</v>
      </c>
      <c r="I381" s="140"/>
      <c r="J381" s="140"/>
      <c r="M381" s="31"/>
      <c r="N381" s="141"/>
      <c r="X381" s="52"/>
      <c r="AT381" s="16" t="s">
        <v>144</v>
      </c>
      <c r="AU381" s="16" t="s">
        <v>80</v>
      </c>
    </row>
    <row r="382" spans="2:51" s="12" customFormat="1" ht="12">
      <c r="B382" s="142"/>
      <c r="D382" s="185" t="s">
        <v>151</v>
      </c>
      <c r="E382" s="143" t="s">
        <v>3</v>
      </c>
      <c r="F382" s="173" t="s">
        <v>616</v>
      </c>
      <c r="H382" s="191">
        <v>2</v>
      </c>
      <c r="I382" s="144"/>
      <c r="J382" s="144"/>
      <c r="M382" s="142"/>
      <c r="N382" s="145"/>
      <c r="X382" s="146"/>
      <c r="AT382" s="143" t="s">
        <v>151</v>
      </c>
      <c r="AU382" s="143" t="s">
        <v>80</v>
      </c>
      <c r="AV382" s="12" t="s">
        <v>80</v>
      </c>
      <c r="AW382" s="12" t="s">
        <v>5</v>
      </c>
      <c r="AX382" s="12" t="s">
        <v>71</v>
      </c>
      <c r="AY382" s="143" t="s">
        <v>133</v>
      </c>
    </row>
    <row r="383" spans="2:51" s="13" customFormat="1" ht="12">
      <c r="B383" s="147"/>
      <c r="D383" s="185" t="s">
        <v>151</v>
      </c>
      <c r="E383" s="148" t="s">
        <v>3</v>
      </c>
      <c r="F383" s="174" t="s">
        <v>153</v>
      </c>
      <c r="H383" s="192">
        <v>2</v>
      </c>
      <c r="I383" s="149"/>
      <c r="J383" s="149"/>
      <c r="M383" s="147"/>
      <c r="N383" s="150"/>
      <c r="X383" s="151"/>
      <c r="AT383" s="148" t="s">
        <v>151</v>
      </c>
      <c r="AU383" s="148" t="s">
        <v>80</v>
      </c>
      <c r="AV383" s="13" t="s">
        <v>141</v>
      </c>
      <c r="AW383" s="13" t="s">
        <v>5</v>
      </c>
      <c r="AX383" s="13" t="s">
        <v>78</v>
      </c>
      <c r="AY383" s="148" t="s">
        <v>133</v>
      </c>
    </row>
    <row r="384" spans="2:65" s="1" customFormat="1" ht="24.2" customHeight="1">
      <c r="B384" s="129"/>
      <c r="C384" s="183" t="s">
        <v>617</v>
      </c>
      <c r="D384" s="183" t="s">
        <v>136</v>
      </c>
      <c r="E384" s="184" t="s">
        <v>618</v>
      </c>
      <c r="F384" s="169" t="s">
        <v>619</v>
      </c>
      <c r="G384" s="189" t="s">
        <v>207</v>
      </c>
      <c r="H384" s="190">
        <v>2</v>
      </c>
      <c r="I384" s="131"/>
      <c r="J384" s="131"/>
      <c r="K384" s="132">
        <f>ROUND(P384*H384,2)</f>
        <v>0</v>
      </c>
      <c r="L384" s="130" t="s">
        <v>140</v>
      </c>
      <c r="M384" s="31"/>
      <c r="N384" s="133" t="s">
        <v>3</v>
      </c>
      <c r="O384" s="134" t="s">
        <v>40</v>
      </c>
      <c r="P384" s="135">
        <f>I384+J384</f>
        <v>0</v>
      </c>
      <c r="Q384" s="135">
        <f>ROUND(I384*H384,2)</f>
        <v>0</v>
      </c>
      <c r="R384" s="135">
        <f>ROUND(J384*H384,2)</f>
        <v>0</v>
      </c>
      <c r="T384" s="136">
        <f>S384*H384</f>
        <v>0</v>
      </c>
      <c r="U384" s="136">
        <v>0</v>
      </c>
      <c r="V384" s="136">
        <f>U384*H384</f>
        <v>0</v>
      </c>
      <c r="W384" s="136">
        <v>0</v>
      </c>
      <c r="X384" s="137">
        <f>W384*H384</f>
        <v>0</v>
      </c>
      <c r="AR384" s="138" t="s">
        <v>141</v>
      </c>
      <c r="AT384" s="138" t="s">
        <v>136</v>
      </c>
      <c r="AU384" s="138" t="s">
        <v>80</v>
      </c>
      <c r="AY384" s="16" t="s">
        <v>133</v>
      </c>
      <c r="BE384" s="139">
        <f>IF(O384="základní",K384,0)</f>
        <v>0</v>
      </c>
      <c r="BF384" s="139">
        <f>IF(O384="snížená",K384,0)</f>
        <v>0</v>
      </c>
      <c r="BG384" s="139">
        <f>IF(O384="zákl. přenesená",K384,0)</f>
        <v>0</v>
      </c>
      <c r="BH384" s="139">
        <f>IF(O384="sníž. přenesená",K384,0)</f>
        <v>0</v>
      </c>
      <c r="BI384" s="139">
        <f>IF(O384="nulová",K384,0)</f>
        <v>0</v>
      </c>
      <c r="BJ384" s="16" t="s">
        <v>78</v>
      </c>
      <c r="BK384" s="139">
        <f>ROUND(P384*H384,2)</f>
        <v>0</v>
      </c>
      <c r="BL384" s="16" t="s">
        <v>141</v>
      </c>
      <c r="BM384" s="138" t="s">
        <v>620</v>
      </c>
    </row>
    <row r="385" spans="2:47" s="1" customFormat="1" ht="12">
      <c r="B385" s="31"/>
      <c r="D385" s="185" t="s">
        <v>142</v>
      </c>
      <c r="F385" s="171" t="s">
        <v>621</v>
      </c>
      <c r="I385" s="140"/>
      <c r="J385" s="140"/>
      <c r="M385" s="31"/>
      <c r="N385" s="141"/>
      <c r="X385" s="52"/>
      <c r="AT385" s="16" t="s">
        <v>142</v>
      </c>
      <c r="AU385" s="16" t="s">
        <v>80</v>
      </c>
    </row>
    <row r="386" spans="2:47" s="1" customFormat="1" ht="12">
      <c r="B386" s="31"/>
      <c r="D386" s="186" t="s">
        <v>144</v>
      </c>
      <c r="F386" s="172" t="s">
        <v>622</v>
      </c>
      <c r="I386" s="140"/>
      <c r="J386" s="140"/>
      <c r="M386" s="31"/>
      <c r="N386" s="141"/>
      <c r="X386" s="52"/>
      <c r="AT386" s="16" t="s">
        <v>144</v>
      </c>
      <c r="AU386" s="16" t="s">
        <v>80</v>
      </c>
    </row>
    <row r="387" spans="2:51" s="12" customFormat="1" ht="12">
      <c r="B387" s="142"/>
      <c r="D387" s="185" t="s">
        <v>151</v>
      </c>
      <c r="E387" s="143" t="s">
        <v>3</v>
      </c>
      <c r="F387" s="173" t="s">
        <v>623</v>
      </c>
      <c r="H387" s="191">
        <v>2</v>
      </c>
      <c r="I387" s="144"/>
      <c r="J387" s="144"/>
      <c r="M387" s="142"/>
      <c r="N387" s="145"/>
      <c r="X387" s="146"/>
      <c r="AT387" s="143" t="s">
        <v>151</v>
      </c>
      <c r="AU387" s="143" t="s">
        <v>80</v>
      </c>
      <c r="AV387" s="12" t="s">
        <v>80</v>
      </c>
      <c r="AW387" s="12" t="s">
        <v>5</v>
      </c>
      <c r="AX387" s="12" t="s">
        <v>71</v>
      </c>
      <c r="AY387" s="143" t="s">
        <v>133</v>
      </c>
    </row>
    <row r="388" spans="2:51" s="13" customFormat="1" ht="12">
      <c r="B388" s="147"/>
      <c r="D388" s="185" t="s">
        <v>151</v>
      </c>
      <c r="E388" s="148" t="s">
        <v>3</v>
      </c>
      <c r="F388" s="174" t="s">
        <v>153</v>
      </c>
      <c r="H388" s="192">
        <v>2</v>
      </c>
      <c r="I388" s="149"/>
      <c r="J388" s="149"/>
      <c r="M388" s="147"/>
      <c r="N388" s="150"/>
      <c r="X388" s="151"/>
      <c r="AT388" s="148" t="s">
        <v>151</v>
      </c>
      <c r="AU388" s="148" t="s">
        <v>80</v>
      </c>
      <c r="AV388" s="13" t="s">
        <v>141</v>
      </c>
      <c r="AW388" s="13" t="s">
        <v>5</v>
      </c>
      <c r="AX388" s="13" t="s">
        <v>78</v>
      </c>
      <c r="AY388" s="148" t="s">
        <v>133</v>
      </c>
    </row>
    <row r="389" spans="2:65" s="1" customFormat="1" ht="24.2" customHeight="1">
      <c r="B389" s="129"/>
      <c r="C389" s="187" t="s">
        <v>428</v>
      </c>
      <c r="D389" s="187" t="s">
        <v>396</v>
      </c>
      <c r="E389" s="188" t="s">
        <v>624</v>
      </c>
      <c r="F389" s="180" t="s">
        <v>625</v>
      </c>
      <c r="G389" s="193" t="s">
        <v>207</v>
      </c>
      <c r="H389" s="194">
        <v>2</v>
      </c>
      <c r="I389" s="161"/>
      <c r="J389" s="162"/>
      <c r="K389" s="163">
        <f>ROUND(P389*H389,2)</f>
        <v>0</v>
      </c>
      <c r="L389" s="160" t="s">
        <v>140</v>
      </c>
      <c r="M389" s="164"/>
      <c r="N389" s="165" t="s">
        <v>3</v>
      </c>
      <c r="O389" s="134" t="s">
        <v>40</v>
      </c>
      <c r="P389" s="135">
        <f>I389+J389</f>
        <v>0</v>
      </c>
      <c r="Q389" s="135">
        <f>ROUND(I389*H389,2)</f>
        <v>0</v>
      </c>
      <c r="R389" s="135">
        <f>ROUND(J389*H389,2)</f>
        <v>0</v>
      </c>
      <c r="T389" s="136">
        <f>S389*H389</f>
        <v>0</v>
      </c>
      <c r="U389" s="136">
        <v>0</v>
      </c>
      <c r="V389" s="136">
        <f>U389*H389</f>
        <v>0</v>
      </c>
      <c r="W389" s="136">
        <v>0</v>
      </c>
      <c r="X389" s="137">
        <f>W389*H389</f>
        <v>0</v>
      </c>
      <c r="AR389" s="138" t="s">
        <v>163</v>
      </c>
      <c r="AT389" s="138" t="s">
        <v>396</v>
      </c>
      <c r="AU389" s="138" t="s">
        <v>80</v>
      </c>
      <c r="AY389" s="16" t="s">
        <v>133</v>
      </c>
      <c r="BE389" s="139">
        <f>IF(O389="základní",K389,0)</f>
        <v>0</v>
      </c>
      <c r="BF389" s="139">
        <f>IF(O389="snížená",K389,0)</f>
        <v>0</v>
      </c>
      <c r="BG389" s="139">
        <f>IF(O389="zákl. přenesená",K389,0)</f>
        <v>0</v>
      </c>
      <c r="BH389" s="139">
        <f>IF(O389="sníž. přenesená",K389,0)</f>
        <v>0</v>
      </c>
      <c r="BI389" s="139">
        <f>IF(O389="nulová",K389,0)</f>
        <v>0</v>
      </c>
      <c r="BJ389" s="16" t="s">
        <v>78</v>
      </c>
      <c r="BK389" s="139">
        <f>ROUND(P389*H389,2)</f>
        <v>0</v>
      </c>
      <c r="BL389" s="16" t="s">
        <v>141</v>
      </c>
      <c r="BM389" s="138" t="s">
        <v>626</v>
      </c>
    </row>
    <row r="390" spans="2:47" s="1" customFormat="1" ht="12">
      <c r="B390" s="31"/>
      <c r="D390" s="185" t="s">
        <v>142</v>
      </c>
      <c r="F390" s="171" t="s">
        <v>625</v>
      </c>
      <c r="I390" s="140"/>
      <c r="J390" s="140"/>
      <c r="M390" s="31"/>
      <c r="N390" s="141"/>
      <c r="X390" s="52"/>
      <c r="AT390" s="16" t="s">
        <v>142</v>
      </c>
      <c r="AU390" s="16" t="s">
        <v>80</v>
      </c>
    </row>
    <row r="391" spans="2:65" s="1" customFormat="1" ht="24.2" customHeight="1">
      <c r="B391" s="129"/>
      <c r="C391" s="187" t="s">
        <v>627</v>
      </c>
      <c r="D391" s="187" t="s">
        <v>396</v>
      </c>
      <c r="E391" s="188" t="s">
        <v>628</v>
      </c>
      <c r="F391" s="180" t="s">
        <v>629</v>
      </c>
      <c r="G391" s="193" t="s">
        <v>207</v>
      </c>
      <c r="H391" s="194">
        <v>2</v>
      </c>
      <c r="I391" s="161"/>
      <c r="J391" s="162"/>
      <c r="K391" s="163">
        <f>ROUND(P391*H391,2)</f>
        <v>0</v>
      </c>
      <c r="L391" s="160" t="s">
        <v>140</v>
      </c>
      <c r="M391" s="164"/>
      <c r="N391" s="165" t="s">
        <v>3</v>
      </c>
      <c r="O391" s="134" t="s">
        <v>40</v>
      </c>
      <c r="P391" s="135">
        <f>I391+J391</f>
        <v>0</v>
      </c>
      <c r="Q391" s="135">
        <f>ROUND(I391*H391,2)</f>
        <v>0</v>
      </c>
      <c r="R391" s="135">
        <f>ROUND(J391*H391,2)</f>
        <v>0</v>
      </c>
      <c r="T391" s="136">
        <f>S391*H391</f>
        <v>0</v>
      </c>
      <c r="U391" s="136">
        <v>0</v>
      </c>
      <c r="V391" s="136">
        <f>U391*H391</f>
        <v>0</v>
      </c>
      <c r="W391" s="136">
        <v>0</v>
      </c>
      <c r="X391" s="137">
        <f>W391*H391</f>
        <v>0</v>
      </c>
      <c r="AR391" s="138" t="s">
        <v>163</v>
      </c>
      <c r="AT391" s="138" t="s">
        <v>396</v>
      </c>
      <c r="AU391" s="138" t="s">
        <v>80</v>
      </c>
      <c r="AY391" s="16" t="s">
        <v>133</v>
      </c>
      <c r="BE391" s="139">
        <f>IF(O391="základní",K391,0)</f>
        <v>0</v>
      </c>
      <c r="BF391" s="139">
        <f>IF(O391="snížená",K391,0)</f>
        <v>0</v>
      </c>
      <c r="BG391" s="139">
        <f>IF(O391="zákl. přenesená",K391,0)</f>
        <v>0</v>
      </c>
      <c r="BH391" s="139">
        <f>IF(O391="sníž. přenesená",K391,0)</f>
        <v>0</v>
      </c>
      <c r="BI391" s="139">
        <f>IF(O391="nulová",K391,0)</f>
        <v>0</v>
      </c>
      <c r="BJ391" s="16" t="s">
        <v>78</v>
      </c>
      <c r="BK391" s="139">
        <f>ROUND(P391*H391,2)</f>
        <v>0</v>
      </c>
      <c r="BL391" s="16" t="s">
        <v>141</v>
      </c>
      <c r="BM391" s="138" t="s">
        <v>630</v>
      </c>
    </row>
    <row r="392" spans="2:47" s="1" customFormat="1" ht="12">
      <c r="B392" s="31"/>
      <c r="D392" s="185" t="s">
        <v>142</v>
      </c>
      <c r="F392" s="171" t="s">
        <v>629</v>
      </c>
      <c r="I392" s="140"/>
      <c r="J392" s="140"/>
      <c r="M392" s="31"/>
      <c r="N392" s="141"/>
      <c r="X392" s="52"/>
      <c r="AT392" s="16" t="s">
        <v>142</v>
      </c>
      <c r="AU392" s="16" t="s">
        <v>80</v>
      </c>
    </row>
    <row r="393" spans="2:65" s="1" customFormat="1" ht="24.2" customHeight="1">
      <c r="B393" s="129"/>
      <c r="C393" s="187" t="s">
        <v>434</v>
      </c>
      <c r="D393" s="187" t="s">
        <v>396</v>
      </c>
      <c r="E393" s="188" t="s">
        <v>631</v>
      </c>
      <c r="F393" s="180" t="s">
        <v>632</v>
      </c>
      <c r="G393" s="193" t="s">
        <v>207</v>
      </c>
      <c r="H393" s="194">
        <v>2</v>
      </c>
      <c r="I393" s="161"/>
      <c r="J393" s="162"/>
      <c r="K393" s="163">
        <f>ROUND(P393*H393,2)</f>
        <v>0</v>
      </c>
      <c r="L393" s="160" t="s">
        <v>140</v>
      </c>
      <c r="M393" s="164"/>
      <c r="N393" s="165" t="s">
        <v>3</v>
      </c>
      <c r="O393" s="134" t="s">
        <v>40</v>
      </c>
      <c r="P393" s="135">
        <f>I393+J393</f>
        <v>0</v>
      </c>
      <c r="Q393" s="135">
        <f>ROUND(I393*H393,2)</f>
        <v>0</v>
      </c>
      <c r="R393" s="135">
        <f>ROUND(J393*H393,2)</f>
        <v>0</v>
      </c>
      <c r="T393" s="136">
        <f>S393*H393</f>
        <v>0</v>
      </c>
      <c r="U393" s="136">
        <v>0</v>
      </c>
      <c r="V393" s="136">
        <f>U393*H393</f>
        <v>0</v>
      </c>
      <c r="W393" s="136">
        <v>0</v>
      </c>
      <c r="X393" s="137">
        <f>W393*H393</f>
        <v>0</v>
      </c>
      <c r="AR393" s="138" t="s">
        <v>163</v>
      </c>
      <c r="AT393" s="138" t="s">
        <v>396</v>
      </c>
      <c r="AU393" s="138" t="s">
        <v>80</v>
      </c>
      <c r="AY393" s="16" t="s">
        <v>133</v>
      </c>
      <c r="BE393" s="139">
        <f>IF(O393="základní",K393,0)</f>
        <v>0</v>
      </c>
      <c r="BF393" s="139">
        <f>IF(O393="snížená",K393,0)</f>
        <v>0</v>
      </c>
      <c r="BG393" s="139">
        <f>IF(O393="zákl. přenesená",K393,0)</f>
        <v>0</v>
      </c>
      <c r="BH393" s="139">
        <f>IF(O393="sníž. přenesená",K393,0)</f>
        <v>0</v>
      </c>
      <c r="BI393" s="139">
        <f>IF(O393="nulová",K393,0)</f>
        <v>0</v>
      </c>
      <c r="BJ393" s="16" t="s">
        <v>78</v>
      </c>
      <c r="BK393" s="139">
        <f>ROUND(P393*H393,2)</f>
        <v>0</v>
      </c>
      <c r="BL393" s="16" t="s">
        <v>141</v>
      </c>
      <c r="BM393" s="138" t="s">
        <v>633</v>
      </c>
    </row>
    <row r="394" spans="2:47" s="1" customFormat="1" ht="12">
      <c r="B394" s="31"/>
      <c r="D394" s="185" t="s">
        <v>142</v>
      </c>
      <c r="F394" s="171" t="s">
        <v>632</v>
      </c>
      <c r="I394" s="140"/>
      <c r="J394" s="140"/>
      <c r="M394" s="31"/>
      <c r="N394" s="141"/>
      <c r="X394" s="52"/>
      <c r="AT394" s="16" t="s">
        <v>142</v>
      </c>
      <c r="AU394" s="16" t="s">
        <v>80</v>
      </c>
    </row>
    <row r="395" spans="2:65" s="1" customFormat="1" ht="24.2" customHeight="1">
      <c r="B395" s="129"/>
      <c r="C395" s="187" t="s">
        <v>634</v>
      </c>
      <c r="D395" s="187" t="s">
        <v>396</v>
      </c>
      <c r="E395" s="188" t="s">
        <v>635</v>
      </c>
      <c r="F395" s="180" t="s">
        <v>636</v>
      </c>
      <c r="G395" s="193" t="s">
        <v>207</v>
      </c>
      <c r="H395" s="194">
        <v>2</v>
      </c>
      <c r="I395" s="161"/>
      <c r="J395" s="162"/>
      <c r="K395" s="163">
        <f>ROUND(P395*H395,2)</f>
        <v>0</v>
      </c>
      <c r="L395" s="160" t="s">
        <v>140</v>
      </c>
      <c r="M395" s="164"/>
      <c r="N395" s="165" t="s">
        <v>3</v>
      </c>
      <c r="O395" s="134" t="s">
        <v>40</v>
      </c>
      <c r="P395" s="135">
        <f>I395+J395</f>
        <v>0</v>
      </c>
      <c r="Q395" s="135">
        <f>ROUND(I395*H395,2)</f>
        <v>0</v>
      </c>
      <c r="R395" s="135">
        <f>ROUND(J395*H395,2)</f>
        <v>0</v>
      </c>
      <c r="T395" s="136">
        <f>S395*H395</f>
        <v>0</v>
      </c>
      <c r="U395" s="136">
        <v>0</v>
      </c>
      <c r="V395" s="136">
        <f>U395*H395</f>
        <v>0</v>
      </c>
      <c r="W395" s="136">
        <v>0</v>
      </c>
      <c r="X395" s="137">
        <f>W395*H395</f>
        <v>0</v>
      </c>
      <c r="AR395" s="138" t="s">
        <v>163</v>
      </c>
      <c r="AT395" s="138" t="s">
        <v>396</v>
      </c>
      <c r="AU395" s="138" t="s">
        <v>80</v>
      </c>
      <c r="AY395" s="16" t="s">
        <v>133</v>
      </c>
      <c r="BE395" s="139">
        <f>IF(O395="základní",K395,0)</f>
        <v>0</v>
      </c>
      <c r="BF395" s="139">
        <f>IF(O395="snížená",K395,0)</f>
        <v>0</v>
      </c>
      <c r="BG395" s="139">
        <f>IF(O395="zákl. přenesená",K395,0)</f>
        <v>0</v>
      </c>
      <c r="BH395" s="139">
        <f>IF(O395="sníž. přenesená",K395,0)</f>
        <v>0</v>
      </c>
      <c r="BI395" s="139">
        <f>IF(O395="nulová",K395,0)</f>
        <v>0</v>
      </c>
      <c r="BJ395" s="16" t="s">
        <v>78</v>
      </c>
      <c r="BK395" s="139">
        <f>ROUND(P395*H395,2)</f>
        <v>0</v>
      </c>
      <c r="BL395" s="16" t="s">
        <v>141</v>
      </c>
      <c r="BM395" s="138" t="s">
        <v>637</v>
      </c>
    </row>
    <row r="396" spans="2:47" s="1" customFormat="1" ht="12">
      <c r="B396" s="31"/>
      <c r="D396" s="185" t="s">
        <v>142</v>
      </c>
      <c r="F396" s="171" t="s">
        <v>636</v>
      </c>
      <c r="I396" s="140"/>
      <c r="J396" s="140"/>
      <c r="M396" s="31"/>
      <c r="N396" s="141"/>
      <c r="X396" s="52"/>
      <c r="AT396" s="16" t="s">
        <v>142</v>
      </c>
      <c r="AU396" s="16" t="s">
        <v>80</v>
      </c>
    </row>
    <row r="397" spans="2:65" s="1" customFormat="1" ht="24.2" customHeight="1">
      <c r="B397" s="129"/>
      <c r="C397" s="183" t="s">
        <v>441</v>
      </c>
      <c r="D397" s="183" t="s">
        <v>136</v>
      </c>
      <c r="E397" s="184" t="s">
        <v>638</v>
      </c>
      <c r="F397" s="169" t="s">
        <v>639</v>
      </c>
      <c r="G397" s="189" t="s">
        <v>256</v>
      </c>
      <c r="H397" s="190">
        <v>27.8</v>
      </c>
      <c r="I397" s="131"/>
      <c r="J397" s="131"/>
      <c r="K397" s="132">
        <f>ROUND(P397*H397,2)</f>
        <v>0</v>
      </c>
      <c r="L397" s="130" t="s">
        <v>140</v>
      </c>
      <c r="M397" s="31"/>
      <c r="N397" s="133" t="s">
        <v>3</v>
      </c>
      <c r="O397" s="134" t="s">
        <v>40</v>
      </c>
      <c r="P397" s="135">
        <f>I397+J397</f>
        <v>0</v>
      </c>
      <c r="Q397" s="135">
        <f>ROUND(I397*H397,2)</f>
        <v>0</v>
      </c>
      <c r="R397" s="135">
        <f>ROUND(J397*H397,2)</f>
        <v>0</v>
      </c>
      <c r="T397" s="136">
        <f>S397*H397</f>
        <v>0</v>
      </c>
      <c r="U397" s="136">
        <v>0</v>
      </c>
      <c r="V397" s="136">
        <f>U397*H397</f>
        <v>0</v>
      </c>
      <c r="W397" s="136">
        <v>0</v>
      </c>
      <c r="X397" s="137">
        <f>W397*H397</f>
        <v>0</v>
      </c>
      <c r="AR397" s="138" t="s">
        <v>141</v>
      </c>
      <c r="AT397" s="138" t="s">
        <v>136</v>
      </c>
      <c r="AU397" s="138" t="s">
        <v>80</v>
      </c>
      <c r="AY397" s="16" t="s">
        <v>133</v>
      </c>
      <c r="BE397" s="139">
        <f>IF(O397="základní",K397,0)</f>
        <v>0</v>
      </c>
      <c r="BF397" s="139">
        <f>IF(O397="snížená",K397,0)</f>
        <v>0</v>
      </c>
      <c r="BG397" s="139">
        <f>IF(O397="zákl. přenesená",K397,0)</f>
        <v>0</v>
      </c>
      <c r="BH397" s="139">
        <f>IF(O397="sníž. přenesená",K397,0)</f>
        <v>0</v>
      </c>
      <c r="BI397" s="139">
        <f>IF(O397="nulová",K397,0)</f>
        <v>0</v>
      </c>
      <c r="BJ397" s="16" t="s">
        <v>78</v>
      </c>
      <c r="BK397" s="139">
        <f>ROUND(P397*H397,2)</f>
        <v>0</v>
      </c>
      <c r="BL397" s="16" t="s">
        <v>141</v>
      </c>
      <c r="BM397" s="138" t="s">
        <v>640</v>
      </c>
    </row>
    <row r="398" spans="2:47" s="1" customFormat="1" ht="12">
      <c r="B398" s="31"/>
      <c r="D398" s="185" t="s">
        <v>142</v>
      </c>
      <c r="F398" s="171" t="s">
        <v>641</v>
      </c>
      <c r="I398" s="140"/>
      <c r="J398" s="140"/>
      <c r="M398" s="31"/>
      <c r="N398" s="141"/>
      <c r="X398" s="52"/>
      <c r="AT398" s="16" t="s">
        <v>142</v>
      </c>
      <c r="AU398" s="16" t="s">
        <v>80</v>
      </c>
    </row>
    <row r="399" spans="2:47" s="1" customFormat="1" ht="12">
      <c r="B399" s="31"/>
      <c r="D399" s="186" t="s">
        <v>144</v>
      </c>
      <c r="F399" s="172" t="s">
        <v>642</v>
      </c>
      <c r="I399" s="140"/>
      <c r="J399" s="140"/>
      <c r="M399" s="31"/>
      <c r="N399" s="141"/>
      <c r="X399" s="52"/>
      <c r="AT399" s="16" t="s">
        <v>144</v>
      </c>
      <c r="AU399" s="16" t="s">
        <v>80</v>
      </c>
    </row>
    <row r="400" spans="2:51" s="12" customFormat="1" ht="12">
      <c r="B400" s="142"/>
      <c r="D400" s="185" t="s">
        <v>151</v>
      </c>
      <c r="E400" s="143" t="s">
        <v>3</v>
      </c>
      <c r="F400" s="173" t="s">
        <v>643</v>
      </c>
      <c r="H400" s="191">
        <v>27.8</v>
      </c>
      <c r="I400" s="144"/>
      <c r="J400" s="144"/>
      <c r="M400" s="142"/>
      <c r="N400" s="145"/>
      <c r="X400" s="146"/>
      <c r="AT400" s="143" t="s">
        <v>151</v>
      </c>
      <c r="AU400" s="143" t="s">
        <v>80</v>
      </c>
      <c r="AV400" s="12" t="s">
        <v>80</v>
      </c>
      <c r="AW400" s="12" t="s">
        <v>5</v>
      </c>
      <c r="AX400" s="12" t="s">
        <v>71</v>
      </c>
      <c r="AY400" s="143" t="s">
        <v>133</v>
      </c>
    </row>
    <row r="401" spans="2:51" s="13" customFormat="1" ht="12">
      <c r="B401" s="147"/>
      <c r="D401" s="185" t="s">
        <v>151</v>
      </c>
      <c r="E401" s="148" t="s">
        <v>3</v>
      </c>
      <c r="F401" s="174" t="s">
        <v>153</v>
      </c>
      <c r="H401" s="192">
        <v>27.8</v>
      </c>
      <c r="I401" s="149"/>
      <c r="J401" s="149"/>
      <c r="M401" s="147"/>
      <c r="N401" s="150"/>
      <c r="X401" s="151"/>
      <c r="AT401" s="148" t="s">
        <v>151</v>
      </c>
      <c r="AU401" s="148" t="s">
        <v>80</v>
      </c>
      <c r="AV401" s="13" t="s">
        <v>141</v>
      </c>
      <c r="AW401" s="13" t="s">
        <v>5</v>
      </c>
      <c r="AX401" s="13" t="s">
        <v>78</v>
      </c>
      <c r="AY401" s="148" t="s">
        <v>133</v>
      </c>
    </row>
    <row r="402" spans="2:65" s="1" customFormat="1" ht="24.2" customHeight="1">
      <c r="B402" s="129"/>
      <c r="C402" s="183" t="s">
        <v>644</v>
      </c>
      <c r="D402" s="183" t="s">
        <v>136</v>
      </c>
      <c r="E402" s="184" t="s">
        <v>645</v>
      </c>
      <c r="F402" s="169" t="s">
        <v>646</v>
      </c>
      <c r="G402" s="189" t="s">
        <v>256</v>
      </c>
      <c r="H402" s="190">
        <v>27.8</v>
      </c>
      <c r="I402" s="131"/>
      <c r="J402" s="131"/>
      <c r="K402" s="132">
        <f>ROUND(P402*H402,2)</f>
        <v>0</v>
      </c>
      <c r="L402" s="130" t="s">
        <v>140</v>
      </c>
      <c r="M402" s="31"/>
      <c r="N402" s="133" t="s">
        <v>3</v>
      </c>
      <c r="O402" s="134" t="s">
        <v>40</v>
      </c>
      <c r="P402" s="135">
        <f>I402+J402</f>
        <v>0</v>
      </c>
      <c r="Q402" s="135">
        <f>ROUND(I402*H402,2)</f>
        <v>0</v>
      </c>
      <c r="R402" s="135">
        <f>ROUND(J402*H402,2)</f>
        <v>0</v>
      </c>
      <c r="T402" s="136">
        <f>S402*H402</f>
        <v>0</v>
      </c>
      <c r="U402" s="136">
        <v>0</v>
      </c>
      <c r="V402" s="136">
        <f>U402*H402</f>
        <v>0</v>
      </c>
      <c r="W402" s="136">
        <v>0</v>
      </c>
      <c r="X402" s="137">
        <f>W402*H402</f>
        <v>0</v>
      </c>
      <c r="AR402" s="138" t="s">
        <v>141</v>
      </c>
      <c r="AT402" s="138" t="s">
        <v>136</v>
      </c>
      <c r="AU402" s="138" t="s">
        <v>80</v>
      </c>
      <c r="AY402" s="16" t="s">
        <v>133</v>
      </c>
      <c r="BE402" s="139">
        <f>IF(O402="základní",K402,0)</f>
        <v>0</v>
      </c>
      <c r="BF402" s="139">
        <f>IF(O402="snížená",K402,0)</f>
        <v>0</v>
      </c>
      <c r="BG402" s="139">
        <f>IF(O402="zákl. přenesená",K402,0)</f>
        <v>0</v>
      </c>
      <c r="BH402" s="139">
        <f>IF(O402="sníž. přenesená",K402,0)</f>
        <v>0</v>
      </c>
      <c r="BI402" s="139">
        <f>IF(O402="nulová",K402,0)</f>
        <v>0</v>
      </c>
      <c r="BJ402" s="16" t="s">
        <v>78</v>
      </c>
      <c r="BK402" s="139">
        <f>ROUND(P402*H402,2)</f>
        <v>0</v>
      </c>
      <c r="BL402" s="16" t="s">
        <v>141</v>
      </c>
      <c r="BM402" s="138" t="s">
        <v>647</v>
      </c>
    </row>
    <row r="403" spans="2:47" s="1" customFormat="1" ht="12">
      <c r="B403" s="31"/>
      <c r="D403" s="185" t="s">
        <v>142</v>
      </c>
      <c r="F403" s="171" t="s">
        <v>648</v>
      </c>
      <c r="I403" s="140"/>
      <c r="J403" s="140"/>
      <c r="M403" s="31"/>
      <c r="N403" s="141"/>
      <c r="X403" s="52"/>
      <c r="AT403" s="16" t="s">
        <v>142</v>
      </c>
      <c r="AU403" s="16" t="s">
        <v>80</v>
      </c>
    </row>
    <row r="404" spans="2:47" s="1" customFormat="1" ht="12">
      <c r="B404" s="31"/>
      <c r="D404" s="186" t="s">
        <v>144</v>
      </c>
      <c r="F404" s="172" t="s">
        <v>649</v>
      </c>
      <c r="I404" s="140"/>
      <c r="J404" s="140"/>
      <c r="M404" s="31"/>
      <c r="N404" s="141"/>
      <c r="X404" s="52"/>
      <c r="AT404" s="16" t="s">
        <v>144</v>
      </c>
      <c r="AU404" s="16" t="s">
        <v>80</v>
      </c>
    </row>
    <row r="405" spans="2:51" s="12" customFormat="1" ht="12">
      <c r="B405" s="142"/>
      <c r="D405" s="185" t="s">
        <v>151</v>
      </c>
      <c r="E405" s="143" t="s">
        <v>3</v>
      </c>
      <c r="F405" s="173" t="s">
        <v>643</v>
      </c>
      <c r="H405" s="191">
        <v>27.8</v>
      </c>
      <c r="I405" s="144"/>
      <c r="J405" s="144"/>
      <c r="M405" s="142"/>
      <c r="N405" s="145"/>
      <c r="X405" s="146"/>
      <c r="AT405" s="143" t="s">
        <v>151</v>
      </c>
      <c r="AU405" s="143" t="s">
        <v>80</v>
      </c>
      <c r="AV405" s="12" t="s">
        <v>80</v>
      </c>
      <c r="AW405" s="12" t="s">
        <v>5</v>
      </c>
      <c r="AX405" s="12" t="s">
        <v>71</v>
      </c>
      <c r="AY405" s="143" t="s">
        <v>133</v>
      </c>
    </row>
    <row r="406" spans="2:51" s="13" customFormat="1" ht="12">
      <c r="B406" s="147"/>
      <c r="D406" s="185" t="s">
        <v>151</v>
      </c>
      <c r="E406" s="148" t="s">
        <v>3</v>
      </c>
      <c r="F406" s="174" t="s">
        <v>153</v>
      </c>
      <c r="H406" s="192">
        <v>27.8</v>
      </c>
      <c r="I406" s="149"/>
      <c r="J406" s="149"/>
      <c r="M406" s="147"/>
      <c r="N406" s="150"/>
      <c r="X406" s="151"/>
      <c r="AT406" s="148" t="s">
        <v>151</v>
      </c>
      <c r="AU406" s="148" t="s">
        <v>80</v>
      </c>
      <c r="AV406" s="13" t="s">
        <v>141</v>
      </c>
      <c r="AW406" s="13" t="s">
        <v>5</v>
      </c>
      <c r="AX406" s="13" t="s">
        <v>78</v>
      </c>
      <c r="AY406" s="148" t="s">
        <v>133</v>
      </c>
    </row>
    <row r="407" spans="2:65" s="1" customFormat="1" ht="24.2" customHeight="1">
      <c r="B407" s="129"/>
      <c r="C407" s="183" t="s">
        <v>448</v>
      </c>
      <c r="D407" s="183" t="s">
        <v>136</v>
      </c>
      <c r="E407" s="184" t="s">
        <v>650</v>
      </c>
      <c r="F407" s="169" t="s">
        <v>651</v>
      </c>
      <c r="G407" s="189" t="s">
        <v>280</v>
      </c>
      <c r="H407" s="190">
        <v>230.54</v>
      </c>
      <c r="I407" s="131"/>
      <c r="J407" s="131"/>
      <c r="K407" s="132">
        <f>ROUND(P407*H407,2)</f>
        <v>0</v>
      </c>
      <c r="L407" s="130" t="s">
        <v>140</v>
      </c>
      <c r="M407" s="31"/>
      <c r="N407" s="133" t="s">
        <v>3</v>
      </c>
      <c r="O407" s="134" t="s">
        <v>40</v>
      </c>
      <c r="P407" s="135">
        <f>I407+J407</f>
        <v>0</v>
      </c>
      <c r="Q407" s="135">
        <f>ROUND(I407*H407,2)</f>
        <v>0</v>
      </c>
      <c r="R407" s="135">
        <f>ROUND(J407*H407,2)</f>
        <v>0</v>
      </c>
      <c r="T407" s="136">
        <f>S407*H407</f>
        <v>0</v>
      </c>
      <c r="U407" s="136">
        <v>0</v>
      </c>
      <c r="V407" s="136">
        <f>U407*H407</f>
        <v>0</v>
      </c>
      <c r="W407" s="136">
        <v>0</v>
      </c>
      <c r="X407" s="137">
        <f>W407*H407</f>
        <v>0</v>
      </c>
      <c r="AR407" s="138" t="s">
        <v>141</v>
      </c>
      <c r="AT407" s="138" t="s">
        <v>136</v>
      </c>
      <c r="AU407" s="138" t="s">
        <v>80</v>
      </c>
      <c r="AY407" s="16" t="s">
        <v>133</v>
      </c>
      <c r="BE407" s="139">
        <f>IF(O407="základní",K407,0)</f>
        <v>0</v>
      </c>
      <c r="BF407" s="139">
        <f>IF(O407="snížená",K407,0)</f>
        <v>0</v>
      </c>
      <c r="BG407" s="139">
        <f>IF(O407="zákl. přenesená",K407,0)</f>
        <v>0</v>
      </c>
      <c r="BH407" s="139">
        <f>IF(O407="sníž. přenesená",K407,0)</f>
        <v>0</v>
      </c>
      <c r="BI407" s="139">
        <f>IF(O407="nulová",K407,0)</f>
        <v>0</v>
      </c>
      <c r="BJ407" s="16" t="s">
        <v>78</v>
      </c>
      <c r="BK407" s="139">
        <f>ROUND(P407*H407,2)</f>
        <v>0</v>
      </c>
      <c r="BL407" s="16" t="s">
        <v>141</v>
      </c>
      <c r="BM407" s="138" t="s">
        <v>652</v>
      </c>
    </row>
    <row r="408" spans="2:47" s="1" customFormat="1" ht="19.5">
      <c r="B408" s="31"/>
      <c r="D408" s="185" t="s">
        <v>142</v>
      </c>
      <c r="F408" s="171" t="s">
        <v>653</v>
      </c>
      <c r="I408" s="140"/>
      <c r="J408" s="140"/>
      <c r="M408" s="31"/>
      <c r="N408" s="141"/>
      <c r="X408" s="52"/>
      <c r="AT408" s="16" t="s">
        <v>142</v>
      </c>
      <c r="AU408" s="16" t="s">
        <v>80</v>
      </c>
    </row>
    <row r="409" spans="2:47" s="1" customFormat="1" ht="12">
      <c r="B409" s="31"/>
      <c r="D409" s="186" t="s">
        <v>144</v>
      </c>
      <c r="F409" s="172" t="s">
        <v>654</v>
      </c>
      <c r="I409" s="140"/>
      <c r="J409" s="140"/>
      <c r="M409" s="31"/>
      <c r="N409" s="141"/>
      <c r="X409" s="52"/>
      <c r="AT409" s="16" t="s">
        <v>144</v>
      </c>
      <c r="AU409" s="16" t="s">
        <v>80</v>
      </c>
    </row>
    <row r="410" spans="2:51" s="12" customFormat="1" ht="12">
      <c r="B410" s="142"/>
      <c r="D410" s="185" t="s">
        <v>151</v>
      </c>
      <c r="E410" s="143" t="s">
        <v>3</v>
      </c>
      <c r="F410" s="173" t="s">
        <v>655</v>
      </c>
      <c r="H410" s="191">
        <v>230.54</v>
      </c>
      <c r="I410" s="144"/>
      <c r="J410" s="144"/>
      <c r="M410" s="142"/>
      <c r="N410" s="145"/>
      <c r="X410" s="146"/>
      <c r="AT410" s="143" t="s">
        <v>151</v>
      </c>
      <c r="AU410" s="143" t="s">
        <v>80</v>
      </c>
      <c r="AV410" s="12" t="s">
        <v>80</v>
      </c>
      <c r="AW410" s="12" t="s">
        <v>5</v>
      </c>
      <c r="AX410" s="12" t="s">
        <v>71</v>
      </c>
      <c r="AY410" s="143" t="s">
        <v>133</v>
      </c>
    </row>
    <row r="411" spans="2:51" s="13" customFormat="1" ht="12">
      <c r="B411" s="147"/>
      <c r="D411" s="185" t="s">
        <v>151</v>
      </c>
      <c r="E411" s="148" t="s">
        <v>3</v>
      </c>
      <c r="F411" s="174" t="s">
        <v>153</v>
      </c>
      <c r="H411" s="192">
        <v>230.54</v>
      </c>
      <c r="I411" s="149"/>
      <c r="J411" s="149"/>
      <c r="M411" s="147"/>
      <c r="N411" s="150"/>
      <c r="X411" s="151"/>
      <c r="AT411" s="148" t="s">
        <v>151</v>
      </c>
      <c r="AU411" s="148" t="s">
        <v>80</v>
      </c>
      <c r="AV411" s="13" t="s">
        <v>141</v>
      </c>
      <c r="AW411" s="13" t="s">
        <v>5</v>
      </c>
      <c r="AX411" s="13" t="s">
        <v>78</v>
      </c>
      <c r="AY411" s="148" t="s">
        <v>133</v>
      </c>
    </row>
    <row r="412" spans="2:65" s="1" customFormat="1" ht="24.2" customHeight="1">
      <c r="B412" s="129"/>
      <c r="C412" s="187" t="s">
        <v>656</v>
      </c>
      <c r="D412" s="187" t="s">
        <v>396</v>
      </c>
      <c r="E412" s="188" t="s">
        <v>657</v>
      </c>
      <c r="F412" s="180" t="s">
        <v>658</v>
      </c>
      <c r="G412" s="193" t="s">
        <v>280</v>
      </c>
      <c r="H412" s="194">
        <v>235.151</v>
      </c>
      <c r="I412" s="161"/>
      <c r="J412" s="162"/>
      <c r="K412" s="163">
        <f>ROUND(P412*H412,2)</f>
        <v>0</v>
      </c>
      <c r="L412" s="160" t="s">
        <v>140</v>
      </c>
      <c r="M412" s="164"/>
      <c r="N412" s="165" t="s">
        <v>3</v>
      </c>
      <c r="O412" s="134" t="s">
        <v>40</v>
      </c>
      <c r="P412" s="135">
        <f>I412+J412</f>
        <v>0</v>
      </c>
      <c r="Q412" s="135">
        <f>ROUND(I412*H412,2)</f>
        <v>0</v>
      </c>
      <c r="R412" s="135">
        <f>ROUND(J412*H412,2)</f>
        <v>0</v>
      </c>
      <c r="T412" s="136">
        <f>S412*H412</f>
        <v>0</v>
      </c>
      <c r="U412" s="136">
        <v>0</v>
      </c>
      <c r="V412" s="136">
        <f>U412*H412</f>
        <v>0</v>
      </c>
      <c r="W412" s="136">
        <v>0</v>
      </c>
      <c r="X412" s="137">
        <f>W412*H412</f>
        <v>0</v>
      </c>
      <c r="AR412" s="138" t="s">
        <v>163</v>
      </c>
      <c r="AT412" s="138" t="s">
        <v>396</v>
      </c>
      <c r="AU412" s="138" t="s">
        <v>80</v>
      </c>
      <c r="AY412" s="16" t="s">
        <v>133</v>
      </c>
      <c r="BE412" s="139">
        <f>IF(O412="základní",K412,0)</f>
        <v>0</v>
      </c>
      <c r="BF412" s="139">
        <f>IF(O412="snížená",K412,0)</f>
        <v>0</v>
      </c>
      <c r="BG412" s="139">
        <f>IF(O412="zákl. přenesená",K412,0)</f>
        <v>0</v>
      </c>
      <c r="BH412" s="139">
        <f>IF(O412="sníž. přenesená",K412,0)</f>
        <v>0</v>
      </c>
      <c r="BI412" s="139">
        <f>IF(O412="nulová",K412,0)</f>
        <v>0</v>
      </c>
      <c r="BJ412" s="16" t="s">
        <v>78</v>
      </c>
      <c r="BK412" s="139">
        <f>ROUND(P412*H412,2)</f>
        <v>0</v>
      </c>
      <c r="BL412" s="16" t="s">
        <v>141</v>
      </c>
      <c r="BM412" s="138" t="s">
        <v>659</v>
      </c>
    </row>
    <row r="413" spans="2:47" s="1" customFormat="1" ht="12">
      <c r="B413" s="31"/>
      <c r="D413" s="185" t="s">
        <v>142</v>
      </c>
      <c r="F413" s="171" t="s">
        <v>658</v>
      </c>
      <c r="I413" s="140"/>
      <c r="J413" s="140"/>
      <c r="M413" s="31"/>
      <c r="N413" s="141"/>
      <c r="X413" s="52"/>
      <c r="AT413" s="16" t="s">
        <v>142</v>
      </c>
      <c r="AU413" s="16" t="s">
        <v>80</v>
      </c>
    </row>
    <row r="414" spans="2:51" s="12" customFormat="1" ht="12">
      <c r="B414" s="142"/>
      <c r="D414" s="185" t="s">
        <v>151</v>
      </c>
      <c r="E414" s="143" t="s">
        <v>3</v>
      </c>
      <c r="F414" s="173" t="s">
        <v>660</v>
      </c>
      <c r="H414" s="191">
        <v>235.151</v>
      </c>
      <c r="I414" s="144"/>
      <c r="J414" s="144"/>
      <c r="M414" s="142"/>
      <c r="N414" s="145"/>
      <c r="X414" s="146"/>
      <c r="AT414" s="143" t="s">
        <v>151</v>
      </c>
      <c r="AU414" s="143" t="s">
        <v>80</v>
      </c>
      <c r="AV414" s="12" t="s">
        <v>80</v>
      </c>
      <c r="AW414" s="12" t="s">
        <v>5</v>
      </c>
      <c r="AX414" s="12" t="s">
        <v>71</v>
      </c>
      <c r="AY414" s="143" t="s">
        <v>133</v>
      </c>
    </row>
    <row r="415" spans="2:51" s="13" customFormat="1" ht="12">
      <c r="B415" s="147"/>
      <c r="D415" s="185" t="s">
        <v>151</v>
      </c>
      <c r="E415" s="148" t="s">
        <v>3</v>
      </c>
      <c r="F415" s="174" t="s">
        <v>153</v>
      </c>
      <c r="H415" s="192">
        <v>235.151</v>
      </c>
      <c r="I415" s="149"/>
      <c r="J415" s="149"/>
      <c r="M415" s="147"/>
      <c r="N415" s="150"/>
      <c r="X415" s="151"/>
      <c r="AT415" s="148" t="s">
        <v>151</v>
      </c>
      <c r="AU415" s="148" t="s">
        <v>80</v>
      </c>
      <c r="AV415" s="13" t="s">
        <v>141</v>
      </c>
      <c r="AW415" s="13" t="s">
        <v>5</v>
      </c>
      <c r="AX415" s="13" t="s">
        <v>78</v>
      </c>
      <c r="AY415" s="148" t="s">
        <v>133</v>
      </c>
    </row>
    <row r="416" spans="2:65" s="1" customFormat="1" ht="24.2" customHeight="1">
      <c r="B416" s="129"/>
      <c r="C416" s="183" t="s">
        <v>454</v>
      </c>
      <c r="D416" s="183" t="s">
        <v>136</v>
      </c>
      <c r="E416" s="184" t="s">
        <v>661</v>
      </c>
      <c r="F416" s="169" t="s">
        <v>662</v>
      </c>
      <c r="G416" s="189" t="s">
        <v>280</v>
      </c>
      <c r="H416" s="190">
        <v>6</v>
      </c>
      <c r="I416" s="131"/>
      <c r="J416" s="131"/>
      <c r="K416" s="132">
        <f>ROUND(P416*H416,2)</f>
        <v>0</v>
      </c>
      <c r="L416" s="130" t="s">
        <v>140</v>
      </c>
      <c r="M416" s="31"/>
      <c r="N416" s="133" t="s">
        <v>3</v>
      </c>
      <c r="O416" s="134" t="s">
        <v>40</v>
      </c>
      <c r="P416" s="135">
        <f>I416+J416</f>
        <v>0</v>
      </c>
      <c r="Q416" s="135">
        <f>ROUND(I416*H416,2)</f>
        <v>0</v>
      </c>
      <c r="R416" s="135">
        <f>ROUND(J416*H416,2)</f>
        <v>0</v>
      </c>
      <c r="T416" s="136">
        <f>S416*H416</f>
        <v>0</v>
      </c>
      <c r="U416" s="136">
        <v>0</v>
      </c>
      <c r="V416" s="136">
        <f>U416*H416</f>
        <v>0</v>
      </c>
      <c r="W416" s="136">
        <v>0</v>
      </c>
      <c r="X416" s="137">
        <f>W416*H416</f>
        <v>0</v>
      </c>
      <c r="AR416" s="138" t="s">
        <v>141</v>
      </c>
      <c r="AT416" s="138" t="s">
        <v>136</v>
      </c>
      <c r="AU416" s="138" t="s">
        <v>80</v>
      </c>
      <c r="AY416" s="16" t="s">
        <v>133</v>
      </c>
      <c r="BE416" s="139">
        <f>IF(O416="základní",K416,0)</f>
        <v>0</v>
      </c>
      <c r="BF416" s="139">
        <f>IF(O416="snížená",K416,0)</f>
        <v>0</v>
      </c>
      <c r="BG416" s="139">
        <f>IF(O416="zákl. přenesená",K416,0)</f>
        <v>0</v>
      </c>
      <c r="BH416" s="139">
        <f>IF(O416="sníž. přenesená",K416,0)</f>
        <v>0</v>
      </c>
      <c r="BI416" s="139">
        <f>IF(O416="nulová",K416,0)</f>
        <v>0</v>
      </c>
      <c r="BJ416" s="16" t="s">
        <v>78</v>
      </c>
      <c r="BK416" s="139">
        <f>ROUND(P416*H416,2)</f>
        <v>0</v>
      </c>
      <c r="BL416" s="16" t="s">
        <v>141</v>
      </c>
      <c r="BM416" s="138" t="s">
        <v>663</v>
      </c>
    </row>
    <row r="417" spans="2:47" s="1" customFormat="1" ht="12">
      <c r="B417" s="31"/>
      <c r="D417" s="185" t="s">
        <v>142</v>
      </c>
      <c r="F417" s="171" t="s">
        <v>664</v>
      </c>
      <c r="I417" s="140"/>
      <c r="J417" s="140"/>
      <c r="M417" s="31"/>
      <c r="N417" s="141"/>
      <c r="X417" s="52"/>
      <c r="AT417" s="16" t="s">
        <v>142</v>
      </c>
      <c r="AU417" s="16" t="s">
        <v>80</v>
      </c>
    </row>
    <row r="418" spans="2:47" s="1" customFormat="1" ht="12">
      <c r="B418" s="31"/>
      <c r="D418" s="186" t="s">
        <v>144</v>
      </c>
      <c r="F418" s="172" t="s">
        <v>665</v>
      </c>
      <c r="I418" s="140"/>
      <c r="J418" s="140"/>
      <c r="M418" s="31"/>
      <c r="N418" s="141"/>
      <c r="X418" s="52"/>
      <c r="AT418" s="16" t="s">
        <v>144</v>
      </c>
      <c r="AU418" s="16" t="s">
        <v>80</v>
      </c>
    </row>
    <row r="419" spans="2:51" s="12" customFormat="1" ht="12">
      <c r="B419" s="142"/>
      <c r="D419" s="185" t="s">
        <v>151</v>
      </c>
      <c r="E419" s="143" t="s">
        <v>3</v>
      </c>
      <c r="F419" s="173" t="s">
        <v>666</v>
      </c>
      <c r="H419" s="191">
        <v>6</v>
      </c>
      <c r="I419" s="144"/>
      <c r="J419" s="144"/>
      <c r="M419" s="142"/>
      <c r="N419" s="145"/>
      <c r="X419" s="146"/>
      <c r="AT419" s="143" t="s">
        <v>151</v>
      </c>
      <c r="AU419" s="143" t="s">
        <v>80</v>
      </c>
      <c r="AV419" s="12" t="s">
        <v>80</v>
      </c>
      <c r="AW419" s="12" t="s">
        <v>5</v>
      </c>
      <c r="AX419" s="12" t="s">
        <v>71</v>
      </c>
      <c r="AY419" s="143" t="s">
        <v>133</v>
      </c>
    </row>
    <row r="420" spans="2:51" s="13" customFormat="1" ht="12">
      <c r="B420" s="147"/>
      <c r="D420" s="185" t="s">
        <v>151</v>
      </c>
      <c r="E420" s="148" t="s">
        <v>3</v>
      </c>
      <c r="F420" s="174" t="s">
        <v>153</v>
      </c>
      <c r="H420" s="192">
        <v>6</v>
      </c>
      <c r="I420" s="149"/>
      <c r="J420" s="149"/>
      <c r="M420" s="147"/>
      <c r="N420" s="150"/>
      <c r="X420" s="151"/>
      <c r="AT420" s="148" t="s">
        <v>151</v>
      </c>
      <c r="AU420" s="148" t="s">
        <v>80</v>
      </c>
      <c r="AV420" s="13" t="s">
        <v>141</v>
      </c>
      <c r="AW420" s="13" t="s">
        <v>5</v>
      </c>
      <c r="AX420" s="13" t="s">
        <v>78</v>
      </c>
      <c r="AY420" s="148" t="s">
        <v>133</v>
      </c>
    </row>
    <row r="421" spans="2:65" s="1" customFormat="1" ht="24.2" customHeight="1">
      <c r="B421" s="129"/>
      <c r="C421" s="183" t="s">
        <v>667</v>
      </c>
      <c r="D421" s="183" t="s">
        <v>136</v>
      </c>
      <c r="E421" s="184" t="s">
        <v>668</v>
      </c>
      <c r="F421" s="169" t="s">
        <v>669</v>
      </c>
      <c r="G421" s="189" t="s">
        <v>280</v>
      </c>
      <c r="H421" s="190">
        <v>6</v>
      </c>
      <c r="I421" s="131"/>
      <c r="J421" s="131"/>
      <c r="K421" s="132">
        <f>ROUND(P421*H421,2)</f>
        <v>0</v>
      </c>
      <c r="L421" s="130" t="s">
        <v>140</v>
      </c>
      <c r="M421" s="31"/>
      <c r="N421" s="133" t="s">
        <v>3</v>
      </c>
      <c r="O421" s="134" t="s">
        <v>40</v>
      </c>
      <c r="P421" s="135">
        <f>I421+J421</f>
        <v>0</v>
      </c>
      <c r="Q421" s="135">
        <f>ROUND(I421*H421,2)</f>
        <v>0</v>
      </c>
      <c r="R421" s="135">
        <f>ROUND(J421*H421,2)</f>
        <v>0</v>
      </c>
      <c r="T421" s="136">
        <f>S421*H421</f>
        <v>0</v>
      </c>
      <c r="U421" s="136">
        <v>0</v>
      </c>
      <c r="V421" s="136">
        <f>U421*H421</f>
        <v>0</v>
      </c>
      <c r="W421" s="136">
        <v>0</v>
      </c>
      <c r="X421" s="137">
        <f>W421*H421</f>
        <v>0</v>
      </c>
      <c r="AR421" s="138" t="s">
        <v>141</v>
      </c>
      <c r="AT421" s="138" t="s">
        <v>136</v>
      </c>
      <c r="AU421" s="138" t="s">
        <v>80</v>
      </c>
      <c r="AY421" s="16" t="s">
        <v>133</v>
      </c>
      <c r="BE421" s="139">
        <f>IF(O421="základní",K421,0)</f>
        <v>0</v>
      </c>
      <c r="BF421" s="139">
        <f>IF(O421="snížená",K421,0)</f>
        <v>0</v>
      </c>
      <c r="BG421" s="139">
        <f>IF(O421="zákl. přenesená",K421,0)</f>
        <v>0</v>
      </c>
      <c r="BH421" s="139">
        <f>IF(O421="sníž. přenesená",K421,0)</f>
        <v>0</v>
      </c>
      <c r="BI421" s="139">
        <f>IF(O421="nulová",K421,0)</f>
        <v>0</v>
      </c>
      <c r="BJ421" s="16" t="s">
        <v>78</v>
      </c>
      <c r="BK421" s="139">
        <f>ROUND(P421*H421,2)</f>
        <v>0</v>
      </c>
      <c r="BL421" s="16" t="s">
        <v>141</v>
      </c>
      <c r="BM421" s="138" t="s">
        <v>670</v>
      </c>
    </row>
    <row r="422" spans="2:47" s="1" customFormat="1" ht="19.5">
      <c r="B422" s="31"/>
      <c r="D422" s="185" t="s">
        <v>142</v>
      </c>
      <c r="F422" s="171" t="s">
        <v>671</v>
      </c>
      <c r="I422" s="140"/>
      <c r="J422" s="140"/>
      <c r="M422" s="31"/>
      <c r="N422" s="141"/>
      <c r="X422" s="52"/>
      <c r="AT422" s="16" t="s">
        <v>142</v>
      </c>
      <c r="AU422" s="16" t="s">
        <v>80</v>
      </c>
    </row>
    <row r="423" spans="2:47" s="1" customFormat="1" ht="12">
      <c r="B423" s="31"/>
      <c r="D423" s="186" t="s">
        <v>144</v>
      </c>
      <c r="F423" s="172" t="s">
        <v>672</v>
      </c>
      <c r="I423" s="140"/>
      <c r="J423" s="140"/>
      <c r="M423" s="31"/>
      <c r="N423" s="141"/>
      <c r="X423" s="52"/>
      <c r="AT423" s="16" t="s">
        <v>144</v>
      </c>
      <c r="AU423" s="16" t="s">
        <v>80</v>
      </c>
    </row>
    <row r="424" spans="2:51" s="12" customFormat="1" ht="12">
      <c r="B424" s="142"/>
      <c r="D424" s="185" t="s">
        <v>151</v>
      </c>
      <c r="E424" s="143" t="s">
        <v>3</v>
      </c>
      <c r="F424" s="173" t="s">
        <v>673</v>
      </c>
      <c r="H424" s="191">
        <v>6</v>
      </c>
      <c r="I424" s="144"/>
      <c r="J424" s="144"/>
      <c r="M424" s="142"/>
      <c r="N424" s="145"/>
      <c r="X424" s="146"/>
      <c r="AT424" s="143" t="s">
        <v>151</v>
      </c>
      <c r="AU424" s="143" t="s">
        <v>80</v>
      </c>
      <c r="AV424" s="12" t="s">
        <v>80</v>
      </c>
      <c r="AW424" s="12" t="s">
        <v>5</v>
      </c>
      <c r="AX424" s="12" t="s">
        <v>71</v>
      </c>
      <c r="AY424" s="143" t="s">
        <v>133</v>
      </c>
    </row>
    <row r="425" spans="2:51" s="13" customFormat="1" ht="12">
      <c r="B425" s="147"/>
      <c r="D425" s="185" t="s">
        <v>151</v>
      </c>
      <c r="E425" s="148" t="s">
        <v>3</v>
      </c>
      <c r="F425" s="174" t="s">
        <v>153</v>
      </c>
      <c r="H425" s="192">
        <v>6</v>
      </c>
      <c r="I425" s="149"/>
      <c r="J425" s="149"/>
      <c r="M425" s="147"/>
      <c r="N425" s="150"/>
      <c r="X425" s="151"/>
      <c r="AT425" s="148" t="s">
        <v>151</v>
      </c>
      <c r="AU425" s="148" t="s">
        <v>80</v>
      </c>
      <c r="AV425" s="13" t="s">
        <v>141</v>
      </c>
      <c r="AW425" s="13" t="s">
        <v>5</v>
      </c>
      <c r="AX425" s="13" t="s">
        <v>78</v>
      </c>
      <c r="AY425" s="148" t="s">
        <v>133</v>
      </c>
    </row>
    <row r="426" spans="2:65" s="1" customFormat="1" ht="24.2" customHeight="1">
      <c r="B426" s="129"/>
      <c r="C426" s="183" t="s">
        <v>461</v>
      </c>
      <c r="D426" s="183" t="s">
        <v>136</v>
      </c>
      <c r="E426" s="184" t="s">
        <v>674</v>
      </c>
      <c r="F426" s="169" t="s">
        <v>675</v>
      </c>
      <c r="G426" s="189" t="s">
        <v>280</v>
      </c>
      <c r="H426" s="190">
        <v>6</v>
      </c>
      <c r="I426" s="131"/>
      <c r="J426" s="131"/>
      <c r="K426" s="132">
        <f>ROUND(P426*H426,2)</f>
        <v>0</v>
      </c>
      <c r="L426" s="130" t="s">
        <v>140</v>
      </c>
      <c r="M426" s="31"/>
      <c r="N426" s="133" t="s">
        <v>3</v>
      </c>
      <c r="O426" s="134" t="s">
        <v>40</v>
      </c>
      <c r="P426" s="135">
        <f>I426+J426</f>
        <v>0</v>
      </c>
      <c r="Q426" s="135">
        <f>ROUND(I426*H426,2)</f>
        <v>0</v>
      </c>
      <c r="R426" s="135">
        <f>ROUND(J426*H426,2)</f>
        <v>0</v>
      </c>
      <c r="T426" s="136">
        <f>S426*H426</f>
        <v>0</v>
      </c>
      <c r="U426" s="136">
        <v>0</v>
      </c>
      <c r="V426" s="136">
        <f>U426*H426</f>
        <v>0</v>
      </c>
      <c r="W426" s="136">
        <v>0</v>
      </c>
      <c r="X426" s="137">
        <f>W426*H426</f>
        <v>0</v>
      </c>
      <c r="AR426" s="138" t="s">
        <v>141</v>
      </c>
      <c r="AT426" s="138" t="s">
        <v>136</v>
      </c>
      <c r="AU426" s="138" t="s">
        <v>80</v>
      </c>
      <c r="AY426" s="16" t="s">
        <v>133</v>
      </c>
      <c r="BE426" s="139">
        <f>IF(O426="základní",K426,0)</f>
        <v>0</v>
      </c>
      <c r="BF426" s="139">
        <f>IF(O426="snížená",K426,0)</f>
        <v>0</v>
      </c>
      <c r="BG426" s="139">
        <f>IF(O426="zákl. přenesená",K426,0)</f>
        <v>0</v>
      </c>
      <c r="BH426" s="139">
        <f>IF(O426="sníž. přenesená",K426,0)</f>
        <v>0</v>
      </c>
      <c r="BI426" s="139">
        <f>IF(O426="nulová",K426,0)</f>
        <v>0</v>
      </c>
      <c r="BJ426" s="16" t="s">
        <v>78</v>
      </c>
      <c r="BK426" s="139">
        <f>ROUND(P426*H426,2)</f>
        <v>0</v>
      </c>
      <c r="BL426" s="16" t="s">
        <v>141</v>
      </c>
      <c r="BM426" s="138" t="s">
        <v>676</v>
      </c>
    </row>
    <row r="427" spans="2:47" s="1" customFormat="1" ht="12">
      <c r="B427" s="31"/>
      <c r="D427" s="185" t="s">
        <v>142</v>
      </c>
      <c r="F427" s="171" t="s">
        <v>677</v>
      </c>
      <c r="I427" s="140"/>
      <c r="J427" s="140"/>
      <c r="M427" s="31"/>
      <c r="N427" s="141"/>
      <c r="X427" s="52"/>
      <c r="AT427" s="16" t="s">
        <v>142</v>
      </c>
      <c r="AU427" s="16" t="s">
        <v>80</v>
      </c>
    </row>
    <row r="428" spans="2:47" s="1" customFormat="1" ht="12">
      <c r="B428" s="31"/>
      <c r="D428" s="186" t="s">
        <v>144</v>
      </c>
      <c r="F428" s="172" t="s">
        <v>678</v>
      </c>
      <c r="I428" s="140"/>
      <c r="J428" s="140"/>
      <c r="M428" s="31"/>
      <c r="N428" s="141"/>
      <c r="X428" s="52"/>
      <c r="AT428" s="16" t="s">
        <v>144</v>
      </c>
      <c r="AU428" s="16" t="s">
        <v>80</v>
      </c>
    </row>
    <row r="429" spans="2:51" s="12" customFormat="1" ht="12">
      <c r="B429" s="142"/>
      <c r="D429" s="185" t="s">
        <v>151</v>
      </c>
      <c r="E429" s="143" t="s">
        <v>3</v>
      </c>
      <c r="F429" s="173" t="s">
        <v>679</v>
      </c>
      <c r="H429" s="191">
        <v>6</v>
      </c>
      <c r="I429" s="144"/>
      <c r="J429" s="144"/>
      <c r="M429" s="142"/>
      <c r="N429" s="145"/>
      <c r="X429" s="146"/>
      <c r="AT429" s="143" t="s">
        <v>151</v>
      </c>
      <c r="AU429" s="143" t="s">
        <v>80</v>
      </c>
      <c r="AV429" s="12" t="s">
        <v>80</v>
      </c>
      <c r="AW429" s="12" t="s">
        <v>5</v>
      </c>
      <c r="AX429" s="12" t="s">
        <v>71</v>
      </c>
      <c r="AY429" s="143" t="s">
        <v>133</v>
      </c>
    </row>
    <row r="430" spans="2:51" s="13" customFormat="1" ht="12">
      <c r="B430" s="147"/>
      <c r="D430" s="185" t="s">
        <v>151</v>
      </c>
      <c r="E430" s="148" t="s">
        <v>3</v>
      </c>
      <c r="F430" s="174" t="s">
        <v>153</v>
      </c>
      <c r="H430" s="192">
        <v>6</v>
      </c>
      <c r="I430" s="149"/>
      <c r="J430" s="149"/>
      <c r="M430" s="147"/>
      <c r="N430" s="150"/>
      <c r="X430" s="151"/>
      <c r="AT430" s="148" t="s">
        <v>151</v>
      </c>
      <c r="AU430" s="148" t="s">
        <v>80</v>
      </c>
      <c r="AV430" s="13" t="s">
        <v>141</v>
      </c>
      <c r="AW430" s="13" t="s">
        <v>5</v>
      </c>
      <c r="AX430" s="13" t="s">
        <v>78</v>
      </c>
      <c r="AY430" s="148" t="s">
        <v>133</v>
      </c>
    </row>
    <row r="431" spans="2:65" s="1" customFormat="1" ht="24.2" customHeight="1">
      <c r="B431" s="129"/>
      <c r="C431" s="183" t="s">
        <v>680</v>
      </c>
      <c r="D431" s="183" t="s">
        <v>136</v>
      </c>
      <c r="E431" s="184" t="s">
        <v>681</v>
      </c>
      <c r="F431" s="169" t="s">
        <v>682</v>
      </c>
      <c r="G431" s="189" t="s">
        <v>280</v>
      </c>
      <c r="H431" s="190">
        <v>27.9</v>
      </c>
      <c r="I431" s="131"/>
      <c r="J431" s="131"/>
      <c r="K431" s="132">
        <f>ROUND(P431*H431,2)</f>
        <v>0</v>
      </c>
      <c r="L431" s="130" t="s">
        <v>140</v>
      </c>
      <c r="M431" s="31"/>
      <c r="N431" s="133" t="s">
        <v>3</v>
      </c>
      <c r="O431" s="134" t="s">
        <v>40</v>
      </c>
      <c r="P431" s="135">
        <f>I431+J431</f>
        <v>0</v>
      </c>
      <c r="Q431" s="135">
        <f>ROUND(I431*H431,2)</f>
        <v>0</v>
      </c>
      <c r="R431" s="135">
        <f>ROUND(J431*H431,2)</f>
        <v>0</v>
      </c>
      <c r="T431" s="136">
        <f>S431*H431</f>
        <v>0</v>
      </c>
      <c r="U431" s="136">
        <v>0</v>
      </c>
      <c r="V431" s="136">
        <f>U431*H431</f>
        <v>0</v>
      </c>
      <c r="W431" s="136">
        <v>0</v>
      </c>
      <c r="X431" s="137">
        <f>W431*H431</f>
        <v>0</v>
      </c>
      <c r="AR431" s="138" t="s">
        <v>141</v>
      </c>
      <c r="AT431" s="138" t="s">
        <v>136</v>
      </c>
      <c r="AU431" s="138" t="s">
        <v>80</v>
      </c>
      <c r="AY431" s="16" t="s">
        <v>133</v>
      </c>
      <c r="BE431" s="139">
        <f>IF(O431="základní",K431,0)</f>
        <v>0</v>
      </c>
      <c r="BF431" s="139">
        <f>IF(O431="snížená",K431,0)</f>
        <v>0</v>
      </c>
      <c r="BG431" s="139">
        <f>IF(O431="zákl. přenesená",K431,0)</f>
        <v>0</v>
      </c>
      <c r="BH431" s="139">
        <f>IF(O431="sníž. přenesená",K431,0)</f>
        <v>0</v>
      </c>
      <c r="BI431" s="139">
        <f>IF(O431="nulová",K431,0)</f>
        <v>0</v>
      </c>
      <c r="BJ431" s="16" t="s">
        <v>78</v>
      </c>
      <c r="BK431" s="139">
        <f>ROUND(P431*H431,2)</f>
        <v>0</v>
      </c>
      <c r="BL431" s="16" t="s">
        <v>141</v>
      </c>
      <c r="BM431" s="138" t="s">
        <v>683</v>
      </c>
    </row>
    <row r="432" spans="2:47" s="1" customFormat="1" ht="12">
      <c r="B432" s="31"/>
      <c r="D432" s="185" t="s">
        <v>142</v>
      </c>
      <c r="F432" s="171" t="s">
        <v>684</v>
      </c>
      <c r="I432" s="140"/>
      <c r="J432" s="140"/>
      <c r="M432" s="31"/>
      <c r="N432" s="141"/>
      <c r="X432" s="52"/>
      <c r="AT432" s="16" t="s">
        <v>142</v>
      </c>
      <c r="AU432" s="16" t="s">
        <v>80</v>
      </c>
    </row>
    <row r="433" spans="2:47" s="1" customFormat="1" ht="12">
      <c r="B433" s="31"/>
      <c r="D433" s="186" t="s">
        <v>144</v>
      </c>
      <c r="F433" s="172" t="s">
        <v>685</v>
      </c>
      <c r="I433" s="140"/>
      <c r="J433" s="140"/>
      <c r="M433" s="31"/>
      <c r="N433" s="141"/>
      <c r="X433" s="52"/>
      <c r="AT433" s="16" t="s">
        <v>144</v>
      </c>
      <c r="AU433" s="16" t="s">
        <v>80</v>
      </c>
    </row>
    <row r="434" spans="2:51" s="12" customFormat="1" ht="12">
      <c r="B434" s="142"/>
      <c r="D434" s="185" t="s">
        <v>151</v>
      </c>
      <c r="E434" s="143" t="s">
        <v>3</v>
      </c>
      <c r="F434" s="173" t="s">
        <v>686</v>
      </c>
      <c r="H434" s="191">
        <v>27.9</v>
      </c>
      <c r="I434" s="144"/>
      <c r="J434" s="144"/>
      <c r="M434" s="142"/>
      <c r="N434" s="145"/>
      <c r="X434" s="146"/>
      <c r="AT434" s="143" t="s">
        <v>151</v>
      </c>
      <c r="AU434" s="143" t="s">
        <v>80</v>
      </c>
      <c r="AV434" s="12" t="s">
        <v>80</v>
      </c>
      <c r="AW434" s="12" t="s">
        <v>5</v>
      </c>
      <c r="AX434" s="12" t="s">
        <v>71</v>
      </c>
      <c r="AY434" s="143" t="s">
        <v>133</v>
      </c>
    </row>
    <row r="435" spans="2:51" s="13" customFormat="1" ht="12">
      <c r="B435" s="147"/>
      <c r="D435" s="185" t="s">
        <v>151</v>
      </c>
      <c r="E435" s="148" t="s">
        <v>3</v>
      </c>
      <c r="F435" s="174" t="s">
        <v>153</v>
      </c>
      <c r="H435" s="192">
        <v>27.9</v>
      </c>
      <c r="I435" s="149"/>
      <c r="J435" s="149"/>
      <c r="M435" s="147"/>
      <c r="N435" s="150"/>
      <c r="X435" s="151"/>
      <c r="AT435" s="148" t="s">
        <v>151</v>
      </c>
      <c r="AU435" s="148" t="s">
        <v>80</v>
      </c>
      <c r="AV435" s="13" t="s">
        <v>141</v>
      </c>
      <c r="AW435" s="13" t="s">
        <v>5</v>
      </c>
      <c r="AX435" s="13" t="s">
        <v>78</v>
      </c>
      <c r="AY435" s="148" t="s">
        <v>133</v>
      </c>
    </row>
    <row r="436" spans="2:65" s="1" customFormat="1" ht="24.2" customHeight="1">
      <c r="B436" s="129"/>
      <c r="C436" s="183" t="s">
        <v>467</v>
      </c>
      <c r="D436" s="183" t="s">
        <v>136</v>
      </c>
      <c r="E436" s="184" t="s">
        <v>687</v>
      </c>
      <c r="F436" s="169" t="s">
        <v>688</v>
      </c>
      <c r="G436" s="189" t="s">
        <v>280</v>
      </c>
      <c r="H436" s="190">
        <v>4</v>
      </c>
      <c r="I436" s="131"/>
      <c r="J436" s="131"/>
      <c r="K436" s="132">
        <f>ROUND(P436*H436,2)</f>
        <v>0</v>
      </c>
      <c r="L436" s="130" t="s">
        <v>140</v>
      </c>
      <c r="M436" s="31"/>
      <c r="N436" s="133" t="s">
        <v>3</v>
      </c>
      <c r="O436" s="134" t="s">
        <v>40</v>
      </c>
      <c r="P436" s="135">
        <f>I436+J436</f>
        <v>0</v>
      </c>
      <c r="Q436" s="135">
        <f>ROUND(I436*H436,2)</f>
        <v>0</v>
      </c>
      <c r="R436" s="135">
        <f>ROUND(J436*H436,2)</f>
        <v>0</v>
      </c>
      <c r="T436" s="136">
        <f>S436*H436</f>
        <v>0</v>
      </c>
      <c r="U436" s="136">
        <v>0</v>
      </c>
      <c r="V436" s="136">
        <f>U436*H436</f>
        <v>0</v>
      </c>
      <c r="W436" s="136">
        <v>0</v>
      </c>
      <c r="X436" s="137">
        <f>W436*H436</f>
        <v>0</v>
      </c>
      <c r="AR436" s="138" t="s">
        <v>141</v>
      </c>
      <c r="AT436" s="138" t="s">
        <v>136</v>
      </c>
      <c r="AU436" s="138" t="s">
        <v>80</v>
      </c>
      <c r="AY436" s="16" t="s">
        <v>133</v>
      </c>
      <c r="BE436" s="139">
        <f>IF(O436="základní",K436,0)</f>
        <v>0</v>
      </c>
      <c r="BF436" s="139">
        <f>IF(O436="snížená",K436,0)</f>
        <v>0</v>
      </c>
      <c r="BG436" s="139">
        <f>IF(O436="zákl. přenesená",K436,0)</f>
        <v>0</v>
      </c>
      <c r="BH436" s="139">
        <f>IF(O436="sníž. přenesená",K436,0)</f>
        <v>0</v>
      </c>
      <c r="BI436" s="139">
        <f>IF(O436="nulová",K436,0)</f>
        <v>0</v>
      </c>
      <c r="BJ436" s="16" t="s">
        <v>78</v>
      </c>
      <c r="BK436" s="139">
        <f>ROUND(P436*H436,2)</f>
        <v>0</v>
      </c>
      <c r="BL436" s="16" t="s">
        <v>141</v>
      </c>
      <c r="BM436" s="138" t="s">
        <v>689</v>
      </c>
    </row>
    <row r="437" spans="2:47" s="1" customFormat="1" ht="12">
      <c r="B437" s="31"/>
      <c r="D437" s="185" t="s">
        <v>142</v>
      </c>
      <c r="F437" s="171" t="s">
        <v>690</v>
      </c>
      <c r="I437" s="140"/>
      <c r="J437" s="140"/>
      <c r="M437" s="31"/>
      <c r="N437" s="141"/>
      <c r="X437" s="52"/>
      <c r="AT437" s="16" t="s">
        <v>142</v>
      </c>
      <c r="AU437" s="16" t="s">
        <v>80</v>
      </c>
    </row>
    <row r="438" spans="2:47" s="1" customFormat="1" ht="12">
      <c r="B438" s="31"/>
      <c r="D438" s="186" t="s">
        <v>144</v>
      </c>
      <c r="F438" s="172" t="s">
        <v>691</v>
      </c>
      <c r="I438" s="140"/>
      <c r="J438" s="140"/>
      <c r="M438" s="31"/>
      <c r="N438" s="141"/>
      <c r="X438" s="52"/>
      <c r="AT438" s="16" t="s">
        <v>144</v>
      </c>
      <c r="AU438" s="16" t="s">
        <v>80</v>
      </c>
    </row>
    <row r="439" spans="2:51" s="12" customFormat="1" ht="12">
      <c r="B439" s="142"/>
      <c r="D439" s="185" t="s">
        <v>151</v>
      </c>
      <c r="E439" s="143" t="s">
        <v>3</v>
      </c>
      <c r="F439" s="173" t="s">
        <v>692</v>
      </c>
      <c r="H439" s="191">
        <v>4</v>
      </c>
      <c r="I439" s="144"/>
      <c r="J439" s="144"/>
      <c r="M439" s="142"/>
      <c r="N439" s="145"/>
      <c r="X439" s="146"/>
      <c r="AT439" s="143" t="s">
        <v>151</v>
      </c>
      <c r="AU439" s="143" t="s">
        <v>80</v>
      </c>
      <c r="AV439" s="12" t="s">
        <v>80</v>
      </c>
      <c r="AW439" s="12" t="s">
        <v>5</v>
      </c>
      <c r="AX439" s="12" t="s">
        <v>71</v>
      </c>
      <c r="AY439" s="143" t="s">
        <v>133</v>
      </c>
    </row>
    <row r="440" spans="2:51" s="13" customFormat="1" ht="12">
      <c r="B440" s="147"/>
      <c r="D440" s="185" t="s">
        <v>151</v>
      </c>
      <c r="E440" s="148" t="s">
        <v>3</v>
      </c>
      <c r="F440" s="174" t="s">
        <v>153</v>
      </c>
      <c r="H440" s="192">
        <v>4</v>
      </c>
      <c r="I440" s="149"/>
      <c r="J440" s="149"/>
      <c r="M440" s="147"/>
      <c r="N440" s="150"/>
      <c r="X440" s="151"/>
      <c r="AT440" s="148" t="s">
        <v>151</v>
      </c>
      <c r="AU440" s="148" t="s">
        <v>80</v>
      </c>
      <c r="AV440" s="13" t="s">
        <v>141</v>
      </c>
      <c r="AW440" s="13" t="s">
        <v>5</v>
      </c>
      <c r="AX440" s="13" t="s">
        <v>78</v>
      </c>
      <c r="AY440" s="148" t="s">
        <v>133</v>
      </c>
    </row>
    <row r="441" spans="2:65" s="1" customFormat="1" ht="24.2" customHeight="1">
      <c r="B441" s="129"/>
      <c r="C441" s="183" t="s">
        <v>693</v>
      </c>
      <c r="D441" s="183" t="s">
        <v>136</v>
      </c>
      <c r="E441" s="184" t="s">
        <v>694</v>
      </c>
      <c r="F441" s="169" t="s">
        <v>695</v>
      </c>
      <c r="G441" s="189" t="s">
        <v>207</v>
      </c>
      <c r="H441" s="190">
        <v>2</v>
      </c>
      <c r="I441" s="131"/>
      <c r="J441" s="131"/>
      <c r="K441" s="132">
        <f>ROUND(P441*H441,2)</f>
        <v>0</v>
      </c>
      <c r="L441" s="130" t="s">
        <v>140</v>
      </c>
      <c r="M441" s="31"/>
      <c r="N441" s="133" t="s">
        <v>3</v>
      </c>
      <c r="O441" s="134" t="s">
        <v>40</v>
      </c>
      <c r="P441" s="135">
        <f>I441+J441</f>
        <v>0</v>
      </c>
      <c r="Q441" s="135">
        <f>ROUND(I441*H441,2)</f>
        <v>0</v>
      </c>
      <c r="R441" s="135">
        <f>ROUND(J441*H441,2)</f>
        <v>0</v>
      </c>
      <c r="T441" s="136">
        <f>S441*H441</f>
        <v>0</v>
      </c>
      <c r="U441" s="136">
        <v>0</v>
      </c>
      <c r="V441" s="136">
        <f>U441*H441</f>
        <v>0</v>
      </c>
      <c r="W441" s="136">
        <v>0</v>
      </c>
      <c r="X441" s="137">
        <f>W441*H441</f>
        <v>0</v>
      </c>
      <c r="AR441" s="138" t="s">
        <v>141</v>
      </c>
      <c r="AT441" s="138" t="s">
        <v>136</v>
      </c>
      <c r="AU441" s="138" t="s">
        <v>80</v>
      </c>
      <c r="AY441" s="16" t="s">
        <v>133</v>
      </c>
      <c r="BE441" s="139">
        <f>IF(O441="základní",K441,0)</f>
        <v>0</v>
      </c>
      <c r="BF441" s="139">
        <f>IF(O441="snížená",K441,0)</f>
        <v>0</v>
      </c>
      <c r="BG441" s="139">
        <f>IF(O441="zákl. přenesená",K441,0)</f>
        <v>0</v>
      </c>
      <c r="BH441" s="139">
        <f>IF(O441="sníž. přenesená",K441,0)</f>
        <v>0</v>
      </c>
      <c r="BI441" s="139">
        <f>IF(O441="nulová",K441,0)</f>
        <v>0</v>
      </c>
      <c r="BJ441" s="16" t="s">
        <v>78</v>
      </c>
      <c r="BK441" s="139">
        <f>ROUND(P441*H441,2)</f>
        <v>0</v>
      </c>
      <c r="BL441" s="16" t="s">
        <v>141</v>
      </c>
      <c r="BM441" s="138" t="s">
        <v>696</v>
      </c>
    </row>
    <row r="442" spans="2:47" s="1" customFormat="1" ht="19.5">
      <c r="B442" s="31"/>
      <c r="D442" s="185" t="s">
        <v>142</v>
      </c>
      <c r="F442" s="171" t="s">
        <v>697</v>
      </c>
      <c r="I442" s="140"/>
      <c r="J442" s="140"/>
      <c r="M442" s="31"/>
      <c r="N442" s="141"/>
      <c r="X442" s="52"/>
      <c r="AT442" s="16" t="s">
        <v>142</v>
      </c>
      <c r="AU442" s="16" t="s">
        <v>80</v>
      </c>
    </row>
    <row r="443" spans="2:47" s="1" customFormat="1" ht="12">
      <c r="B443" s="31"/>
      <c r="D443" s="186" t="s">
        <v>144</v>
      </c>
      <c r="F443" s="172" t="s">
        <v>698</v>
      </c>
      <c r="I443" s="140"/>
      <c r="J443" s="140"/>
      <c r="M443" s="31"/>
      <c r="N443" s="141"/>
      <c r="X443" s="52"/>
      <c r="AT443" s="16" t="s">
        <v>144</v>
      </c>
      <c r="AU443" s="16" t="s">
        <v>80</v>
      </c>
    </row>
    <row r="444" spans="2:51" s="12" customFormat="1" ht="12">
      <c r="B444" s="142"/>
      <c r="D444" s="185" t="s">
        <v>151</v>
      </c>
      <c r="E444" s="143" t="s">
        <v>3</v>
      </c>
      <c r="F444" s="173" t="s">
        <v>699</v>
      </c>
      <c r="H444" s="191">
        <v>2</v>
      </c>
      <c r="I444" s="144"/>
      <c r="J444" s="144"/>
      <c r="M444" s="142"/>
      <c r="N444" s="145"/>
      <c r="X444" s="146"/>
      <c r="AT444" s="143" t="s">
        <v>151</v>
      </c>
      <c r="AU444" s="143" t="s">
        <v>80</v>
      </c>
      <c r="AV444" s="12" t="s">
        <v>80</v>
      </c>
      <c r="AW444" s="12" t="s">
        <v>5</v>
      </c>
      <c r="AX444" s="12" t="s">
        <v>71</v>
      </c>
      <c r="AY444" s="143" t="s">
        <v>133</v>
      </c>
    </row>
    <row r="445" spans="2:51" s="13" customFormat="1" ht="12">
      <c r="B445" s="147"/>
      <c r="D445" s="185" t="s">
        <v>151</v>
      </c>
      <c r="E445" s="148" t="s">
        <v>3</v>
      </c>
      <c r="F445" s="174" t="s">
        <v>153</v>
      </c>
      <c r="H445" s="192">
        <v>2</v>
      </c>
      <c r="I445" s="149"/>
      <c r="J445" s="149"/>
      <c r="M445" s="147"/>
      <c r="N445" s="150"/>
      <c r="X445" s="151"/>
      <c r="AT445" s="148" t="s">
        <v>151</v>
      </c>
      <c r="AU445" s="148" t="s">
        <v>80</v>
      </c>
      <c r="AV445" s="13" t="s">
        <v>141</v>
      </c>
      <c r="AW445" s="13" t="s">
        <v>5</v>
      </c>
      <c r="AX445" s="13" t="s">
        <v>78</v>
      </c>
      <c r="AY445" s="148" t="s">
        <v>133</v>
      </c>
    </row>
    <row r="446" spans="2:63" s="11" customFormat="1" ht="22.9" customHeight="1">
      <c r="B446" s="116"/>
      <c r="D446" s="117" t="s">
        <v>70</v>
      </c>
      <c r="E446" s="127" t="s">
        <v>700</v>
      </c>
      <c r="F446" s="127" t="s">
        <v>701</v>
      </c>
      <c r="I446" s="119"/>
      <c r="J446" s="119"/>
      <c r="K446" s="128">
        <f>BK446</f>
        <v>0</v>
      </c>
      <c r="M446" s="116"/>
      <c r="N446" s="121"/>
      <c r="Q446" s="122">
        <f>SUM(Q447:Q476)</f>
        <v>0</v>
      </c>
      <c r="R446" s="122">
        <f>SUM(R447:R476)</f>
        <v>0</v>
      </c>
      <c r="T446" s="123">
        <f>SUM(T447:T476)</f>
        <v>0</v>
      </c>
      <c r="V446" s="123">
        <f>SUM(V447:V476)</f>
        <v>0</v>
      </c>
      <c r="X446" s="124">
        <f>SUM(X447:X476)</f>
        <v>0</v>
      </c>
      <c r="AR446" s="117" t="s">
        <v>78</v>
      </c>
      <c r="AT446" s="125" t="s">
        <v>70</v>
      </c>
      <c r="AU446" s="125" t="s">
        <v>78</v>
      </c>
      <c r="AY446" s="117" t="s">
        <v>133</v>
      </c>
      <c r="BK446" s="126">
        <f>SUM(BK447:BK476)</f>
        <v>0</v>
      </c>
    </row>
    <row r="447" spans="2:65" s="1" customFormat="1" ht="24">
      <c r="B447" s="129"/>
      <c r="C447" s="183" t="s">
        <v>473</v>
      </c>
      <c r="D447" s="183" t="s">
        <v>136</v>
      </c>
      <c r="E447" s="184" t="s">
        <v>702</v>
      </c>
      <c r="F447" s="169" t="s">
        <v>703</v>
      </c>
      <c r="G447" s="189" t="s">
        <v>360</v>
      </c>
      <c r="H447" s="190">
        <v>2</v>
      </c>
      <c r="I447" s="131"/>
      <c r="J447" s="131"/>
      <c r="K447" s="132">
        <f>ROUND(P447*H447,2)</f>
        <v>0</v>
      </c>
      <c r="L447" s="130" t="s">
        <v>140</v>
      </c>
      <c r="M447" s="31"/>
      <c r="N447" s="133" t="s">
        <v>3</v>
      </c>
      <c r="O447" s="134" t="s">
        <v>40</v>
      </c>
      <c r="P447" s="135">
        <f>I447+J447</f>
        <v>0</v>
      </c>
      <c r="Q447" s="135">
        <f>ROUND(I447*H447,2)</f>
        <v>0</v>
      </c>
      <c r="R447" s="135">
        <f>ROUND(J447*H447,2)</f>
        <v>0</v>
      </c>
      <c r="T447" s="136">
        <f>S447*H447</f>
        <v>0</v>
      </c>
      <c r="U447" s="136">
        <v>0</v>
      </c>
      <c r="V447" s="136">
        <f>U447*H447</f>
        <v>0</v>
      </c>
      <c r="W447" s="136">
        <v>0</v>
      </c>
      <c r="X447" s="137">
        <f>W447*H447</f>
        <v>0</v>
      </c>
      <c r="AR447" s="138" t="s">
        <v>141</v>
      </c>
      <c r="AT447" s="138" t="s">
        <v>136</v>
      </c>
      <c r="AU447" s="138" t="s">
        <v>80</v>
      </c>
      <c r="AY447" s="16" t="s">
        <v>133</v>
      </c>
      <c r="BE447" s="139">
        <f>IF(O447="základní",K447,0)</f>
        <v>0</v>
      </c>
      <c r="BF447" s="139">
        <f>IF(O447="snížená",K447,0)</f>
        <v>0</v>
      </c>
      <c r="BG447" s="139">
        <f>IF(O447="zákl. přenesená",K447,0)</f>
        <v>0</v>
      </c>
      <c r="BH447" s="139">
        <f>IF(O447="sníž. přenesená",K447,0)</f>
        <v>0</v>
      </c>
      <c r="BI447" s="139">
        <f>IF(O447="nulová",K447,0)</f>
        <v>0</v>
      </c>
      <c r="BJ447" s="16" t="s">
        <v>78</v>
      </c>
      <c r="BK447" s="139">
        <f>ROUND(P447*H447,2)</f>
        <v>0</v>
      </c>
      <c r="BL447" s="16" t="s">
        <v>141</v>
      </c>
      <c r="BM447" s="138" t="s">
        <v>704</v>
      </c>
    </row>
    <row r="448" spans="2:47" s="1" customFormat="1" ht="12">
      <c r="B448" s="31"/>
      <c r="D448" s="185" t="s">
        <v>142</v>
      </c>
      <c r="F448" s="171" t="s">
        <v>705</v>
      </c>
      <c r="I448" s="140"/>
      <c r="J448" s="140"/>
      <c r="M448" s="31"/>
      <c r="N448" s="141"/>
      <c r="X448" s="52"/>
      <c r="AT448" s="16" t="s">
        <v>142</v>
      </c>
      <c r="AU448" s="16" t="s">
        <v>80</v>
      </c>
    </row>
    <row r="449" spans="2:47" s="1" customFormat="1" ht="12">
      <c r="B449" s="31"/>
      <c r="D449" s="186" t="s">
        <v>144</v>
      </c>
      <c r="F449" s="172" t="s">
        <v>706</v>
      </c>
      <c r="I449" s="140"/>
      <c r="J449" s="140"/>
      <c r="M449" s="31"/>
      <c r="N449" s="141"/>
      <c r="X449" s="52"/>
      <c r="AT449" s="16" t="s">
        <v>144</v>
      </c>
      <c r="AU449" s="16" t="s">
        <v>80</v>
      </c>
    </row>
    <row r="450" spans="2:65" s="1" customFormat="1" ht="24.2" customHeight="1">
      <c r="B450" s="129"/>
      <c r="C450" s="183" t="s">
        <v>707</v>
      </c>
      <c r="D450" s="183" t="s">
        <v>136</v>
      </c>
      <c r="E450" s="184" t="s">
        <v>708</v>
      </c>
      <c r="F450" s="169" t="s">
        <v>709</v>
      </c>
      <c r="G450" s="189" t="s">
        <v>360</v>
      </c>
      <c r="H450" s="190">
        <v>26.354</v>
      </c>
      <c r="I450" s="131"/>
      <c r="J450" s="131"/>
      <c r="K450" s="132">
        <f>ROUND(P450*H450,2)</f>
        <v>0</v>
      </c>
      <c r="L450" s="130" t="s">
        <v>140</v>
      </c>
      <c r="M450" s="31"/>
      <c r="N450" s="133" t="s">
        <v>3</v>
      </c>
      <c r="O450" s="134" t="s">
        <v>40</v>
      </c>
      <c r="P450" s="135">
        <f>I450+J450</f>
        <v>0</v>
      </c>
      <c r="Q450" s="135">
        <f>ROUND(I450*H450,2)</f>
        <v>0</v>
      </c>
      <c r="R450" s="135">
        <f>ROUND(J450*H450,2)</f>
        <v>0</v>
      </c>
      <c r="T450" s="136">
        <f>S450*H450</f>
        <v>0</v>
      </c>
      <c r="U450" s="136">
        <v>0</v>
      </c>
      <c r="V450" s="136">
        <f>U450*H450</f>
        <v>0</v>
      </c>
      <c r="W450" s="136">
        <v>0</v>
      </c>
      <c r="X450" s="137">
        <f>W450*H450</f>
        <v>0</v>
      </c>
      <c r="AR450" s="138" t="s">
        <v>141</v>
      </c>
      <c r="AT450" s="138" t="s">
        <v>136</v>
      </c>
      <c r="AU450" s="138" t="s">
        <v>80</v>
      </c>
      <c r="AY450" s="16" t="s">
        <v>133</v>
      </c>
      <c r="BE450" s="139">
        <f>IF(O450="základní",K450,0)</f>
        <v>0</v>
      </c>
      <c r="BF450" s="139">
        <f>IF(O450="snížená",K450,0)</f>
        <v>0</v>
      </c>
      <c r="BG450" s="139">
        <f>IF(O450="zákl. přenesená",K450,0)</f>
        <v>0</v>
      </c>
      <c r="BH450" s="139">
        <f>IF(O450="sníž. přenesená",K450,0)</f>
        <v>0</v>
      </c>
      <c r="BI450" s="139">
        <f>IF(O450="nulová",K450,0)</f>
        <v>0</v>
      </c>
      <c r="BJ450" s="16" t="s">
        <v>78</v>
      </c>
      <c r="BK450" s="139">
        <f>ROUND(P450*H450,2)</f>
        <v>0</v>
      </c>
      <c r="BL450" s="16" t="s">
        <v>141</v>
      </c>
      <c r="BM450" s="138" t="s">
        <v>710</v>
      </c>
    </row>
    <row r="451" spans="2:47" s="1" customFormat="1" ht="12">
      <c r="B451" s="31"/>
      <c r="D451" s="185" t="s">
        <v>142</v>
      </c>
      <c r="F451" s="171" t="s">
        <v>711</v>
      </c>
      <c r="I451" s="140"/>
      <c r="J451" s="140"/>
      <c r="M451" s="31"/>
      <c r="N451" s="141"/>
      <c r="X451" s="52"/>
      <c r="AT451" s="16" t="s">
        <v>142</v>
      </c>
      <c r="AU451" s="16" t="s">
        <v>80</v>
      </c>
    </row>
    <row r="452" spans="2:47" s="1" customFormat="1" ht="12">
      <c r="B452" s="31"/>
      <c r="D452" s="186" t="s">
        <v>144</v>
      </c>
      <c r="F452" s="172" t="s">
        <v>712</v>
      </c>
      <c r="I452" s="140"/>
      <c r="J452" s="140"/>
      <c r="M452" s="31"/>
      <c r="N452" s="141"/>
      <c r="X452" s="52"/>
      <c r="AT452" s="16" t="s">
        <v>144</v>
      </c>
      <c r="AU452" s="16" t="s">
        <v>80</v>
      </c>
    </row>
    <row r="453" spans="2:51" s="14" customFormat="1" ht="12">
      <c r="B453" s="152"/>
      <c r="D453" s="185" t="s">
        <v>151</v>
      </c>
      <c r="E453" s="153" t="s">
        <v>3</v>
      </c>
      <c r="F453" s="175" t="s">
        <v>713</v>
      </c>
      <c r="H453" s="153" t="s">
        <v>3</v>
      </c>
      <c r="I453" s="154"/>
      <c r="J453" s="154"/>
      <c r="M453" s="152"/>
      <c r="N453" s="155"/>
      <c r="X453" s="156"/>
      <c r="AT453" s="153" t="s">
        <v>151</v>
      </c>
      <c r="AU453" s="153" t="s">
        <v>80</v>
      </c>
      <c r="AV453" s="14" t="s">
        <v>78</v>
      </c>
      <c r="AW453" s="14" t="s">
        <v>5</v>
      </c>
      <c r="AX453" s="14" t="s">
        <v>71</v>
      </c>
      <c r="AY453" s="153" t="s">
        <v>133</v>
      </c>
    </row>
    <row r="454" spans="2:51" s="12" customFormat="1" ht="12">
      <c r="B454" s="142"/>
      <c r="D454" s="185" t="s">
        <v>151</v>
      </c>
      <c r="E454" s="143" t="s">
        <v>3</v>
      </c>
      <c r="F454" s="173" t="s">
        <v>714</v>
      </c>
      <c r="H454" s="191">
        <v>16.187</v>
      </c>
      <c r="I454" s="144"/>
      <c r="J454" s="144"/>
      <c r="M454" s="142"/>
      <c r="N454" s="145"/>
      <c r="X454" s="146"/>
      <c r="AT454" s="143" t="s">
        <v>151</v>
      </c>
      <c r="AU454" s="143" t="s">
        <v>80</v>
      </c>
      <c r="AV454" s="12" t="s">
        <v>80</v>
      </c>
      <c r="AW454" s="12" t="s">
        <v>5</v>
      </c>
      <c r="AX454" s="12" t="s">
        <v>71</v>
      </c>
      <c r="AY454" s="143" t="s">
        <v>133</v>
      </c>
    </row>
    <row r="455" spans="2:51" s="12" customFormat="1" ht="12">
      <c r="B455" s="142"/>
      <c r="D455" s="185" t="s">
        <v>151</v>
      </c>
      <c r="E455" s="143" t="s">
        <v>3</v>
      </c>
      <c r="F455" s="173" t="s">
        <v>715</v>
      </c>
      <c r="H455" s="191">
        <v>0.819</v>
      </c>
      <c r="I455" s="144"/>
      <c r="J455" s="144"/>
      <c r="M455" s="142"/>
      <c r="N455" s="145"/>
      <c r="X455" s="146"/>
      <c r="AT455" s="143" t="s">
        <v>151</v>
      </c>
      <c r="AU455" s="143" t="s">
        <v>80</v>
      </c>
      <c r="AV455" s="12" t="s">
        <v>80</v>
      </c>
      <c r="AW455" s="12" t="s">
        <v>5</v>
      </c>
      <c r="AX455" s="12" t="s">
        <v>71</v>
      </c>
      <c r="AY455" s="143" t="s">
        <v>133</v>
      </c>
    </row>
    <row r="456" spans="2:51" s="12" customFormat="1" ht="12">
      <c r="B456" s="142"/>
      <c r="D456" s="185" t="s">
        <v>151</v>
      </c>
      <c r="E456" s="143" t="s">
        <v>3</v>
      </c>
      <c r="F456" s="173" t="s">
        <v>716</v>
      </c>
      <c r="H456" s="191">
        <v>9.348</v>
      </c>
      <c r="I456" s="144"/>
      <c r="J456" s="144"/>
      <c r="M456" s="142"/>
      <c r="N456" s="145"/>
      <c r="X456" s="146"/>
      <c r="AT456" s="143" t="s">
        <v>151</v>
      </c>
      <c r="AU456" s="143" t="s">
        <v>80</v>
      </c>
      <c r="AV456" s="12" t="s">
        <v>80</v>
      </c>
      <c r="AW456" s="12" t="s">
        <v>5</v>
      </c>
      <c r="AX456" s="12" t="s">
        <v>71</v>
      </c>
      <c r="AY456" s="143" t="s">
        <v>133</v>
      </c>
    </row>
    <row r="457" spans="2:51" s="13" customFormat="1" ht="12">
      <c r="B457" s="147"/>
      <c r="D457" s="185" t="s">
        <v>151</v>
      </c>
      <c r="E457" s="148" t="s">
        <v>3</v>
      </c>
      <c r="F457" s="174" t="s">
        <v>153</v>
      </c>
      <c r="H457" s="192">
        <v>26.354</v>
      </c>
      <c r="I457" s="149"/>
      <c r="J457" s="149"/>
      <c r="M457" s="147"/>
      <c r="N457" s="150"/>
      <c r="X457" s="151"/>
      <c r="AT457" s="148" t="s">
        <v>151</v>
      </c>
      <c r="AU457" s="148" t="s">
        <v>80</v>
      </c>
      <c r="AV457" s="13" t="s">
        <v>141</v>
      </c>
      <c r="AW457" s="13" t="s">
        <v>5</v>
      </c>
      <c r="AX457" s="13" t="s">
        <v>78</v>
      </c>
      <c r="AY457" s="148" t="s">
        <v>133</v>
      </c>
    </row>
    <row r="458" spans="2:65" s="1" customFormat="1" ht="24.2" customHeight="1">
      <c r="B458" s="129"/>
      <c r="C458" s="183" t="s">
        <v>480</v>
      </c>
      <c r="D458" s="183" t="s">
        <v>136</v>
      </c>
      <c r="E458" s="184" t="s">
        <v>717</v>
      </c>
      <c r="F458" s="169" t="s">
        <v>718</v>
      </c>
      <c r="G458" s="189" t="s">
        <v>360</v>
      </c>
      <c r="H458" s="190">
        <v>237.186</v>
      </c>
      <c r="I458" s="131"/>
      <c r="J458" s="131"/>
      <c r="K458" s="132">
        <f>ROUND(P458*H458,2)</f>
        <v>0</v>
      </c>
      <c r="L458" s="130" t="s">
        <v>140</v>
      </c>
      <c r="M458" s="31"/>
      <c r="N458" s="133" t="s">
        <v>3</v>
      </c>
      <c r="O458" s="134" t="s">
        <v>40</v>
      </c>
      <c r="P458" s="135">
        <f>I458+J458</f>
        <v>0</v>
      </c>
      <c r="Q458" s="135">
        <f>ROUND(I458*H458,2)</f>
        <v>0</v>
      </c>
      <c r="R458" s="135">
        <f>ROUND(J458*H458,2)</f>
        <v>0</v>
      </c>
      <c r="T458" s="136">
        <f>S458*H458</f>
        <v>0</v>
      </c>
      <c r="U458" s="136">
        <v>0</v>
      </c>
      <c r="V458" s="136">
        <f>U458*H458</f>
        <v>0</v>
      </c>
      <c r="W458" s="136">
        <v>0</v>
      </c>
      <c r="X458" s="137">
        <f>W458*H458</f>
        <v>0</v>
      </c>
      <c r="AR458" s="138" t="s">
        <v>141</v>
      </c>
      <c r="AT458" s="138" t="s">
        <v>136</v>
      </c>
      <c r="AU458" s="138" t="s">
        <v>80</v>
      </c>
      <c r="AY458" s="16" t="s">
        <v>133</v>
      </c>
      <c r="BE458" s="139">
        <f>IF(O458="základní",K458,0)</f>
        <v>0</v>
      </c>
      <c r="BF458" s="139">
        <f>IF(O458="snížená",K458,0)</f>
        <v>0</v>
      </c>
      <c r="BG458" s="139">
        <f>IF(O458="zákl. přenesená",K458,0)</f>
        <v>0</v>
      </c>
      <c r="BH458" s="139">
        <f>IF(O458="sníž. přenesená",K458,0)</f>
        <v>0</v>
      </c>
      <c r="BI458" s="139">
        <f>IF(O458="nulová",K458,0)</f>
        <v>0</v>
      </c>
      <c r="BJ458" s="16" t="s">
        <v>78</v>
      </c>
      <c r="BK458" s="139">
        <f>ROUND(P458*H458,2)</f>
        <v>0</v>
      </c>
      <c r="BL458" s="16" t="s">
        <v>141</v>
      </c>
      <c r="BM458" s="138" t="s">
        <v>719</v>
      </c>
    </row>
    <row r="459" spans="2:47" s="1" customFormat="1" ht="12">
      <c r="B459" s="31"/>
      <c r="D459" s="185" t="s">
        <v>142</v>
      </c>
      <c r="F459" s="171" t="s">
        <v>720</v>
      </c>
      <c r="I459" s="140"/>
      <c r="J459" s="140"/>
      <c r="M459" s="31"/>
      <c r="N459" s="141"/>
      <c r="X459" s="52"/>
      <c r="AT459" s="16" t="s">
        <v>142</v>
      </c>
      <c r="AU459" s="16" t="s">
        <v>80</v>
      </c>
    </row>
    <row r="460" spans="2:47" s="1" customFormat="1" ht="12">
      <c r="B460" s="31"/>
      <c r="D460" s="186" t="s">
        <v>144</v>
      </c>
      <c r="F460" s="172" t="s">
        <v>721</v>
      </c>
      <c r="I460" s="140"/>
      <c r="J460" s="140"/>
      <c r="M460" s="31"/>
      <c r="N460" s="141"/>
      <c r="X460" s="52"/>
      <c r="AT460" s="16" t="s">
        <v>144</v>
      </c>
      <c r="AU460" s="16" t="s">
        <v>80</v>
      </c>
    </row>
    <row r="461" spans="2:51" s="14" customFormat="1" ht="12">
      <c r="B461" s="152"/>
      <c r="D461" s="185" t="s">
        <v>151</v>
      </c>
      <c r="E461" s="153" t="s">
        <v>3</v>
      </c>
      <c r="F461" s="175" t="s">
        <v>722</v>
      </c>
      <c r="H461" s="153" t="s">
        <v>3</v>
      </c>
      <c r="I461" s="154"/>
      <c r="J461" s="154"/>
      <c r="M461" s="152"/>
      <c r="N461" s="155"/>
      <c r="X461" s="156"/>
      <c r="AT461" s="153" t="s">
        <v>151</v>
      </c>
      <c r="AU461" s="153" t="s">
        <v>80</v>
      </c>
      <c r="AV461" s="14" t="s">
        <v>78</v>
      </c>
      <c r="AW461" s="14" t="s">
        <v>5</v>
      </c>
      <c r="AX461" s="14" t="s">
        <v>71</v>
      </c>
      <c r="AY461" s="153" t="s">
        <v>133</v>
      </c>
    </row>
    <row r="462" spans="2:51" s="12" customFormat="1" ht="12">
      <c r="B462" s="142"/>
      <c r="D462" s="185" t="s">
        <v>151</v>
      </c>
      <c r="E462" s="143" t="s">
        <v>3</v>
      </c>
      <c r="F462" s="173" t="s">
        <v>723</v>
      </c>
      <c r="H462" s="191">
        <v>145.683</v>
      </c>
      <c r="I462" s="144"/>
      <c r="J462" s="144"/>
      <c r="M462" s="142"/>
      <c r="N462" s="145"/>
      <c r="X462" s="146"/>
      <c r="AT462" s="143" t="s">
        <v>151</v>
      </c>
      <c r="AU462" s="143" t="s">
        <v>80</v>
      </c>
      <c r="AV462" s="12" t="s">
        <v>80</v>
      </c>
      <c r="AW462" s="12" t="s">
        <v>5</v>
      </c>
      <c r="AX462" s="12" t="s">
        <v>71</v>
      </c>
      <c r="AY462" s="143" t="s">
        <v>133</v>
      </c>
    </row>
    <row r="463" spans="2:51" s="12" customFormat="1" ht="12">
      <c r="B463" s="142"/>
      <c r="D463" s="185" t="s">
        <v>151</v>
      </c>
      <c r="E463" s="143" t="s">
        <v>3</v>
      </c>
      <c r="F463" s="173" t="s">
        <v>724</v>
      </c>
      <c r="H463" s="191">
        <v>7.371</v>
      </c>
      <c r="I463" s="144"/>
      <c r="J463" s="144"/>
      <c r="M463" s="142"/>
      <c r="N463" s="145"/>
      <c r="X463" s="146"/>
      <c r="AT463" s="143" t="s">
        <v>151</v>
      </c>
      <c r="AU463" s="143" t="s">
        <v>80</v>
      </c>
      <c r="AV463" s="12" t="s">
        <v>80</v>
      </c>
      <c r="AW463" s="12" t="s">
        <v>5</v>
      </c>
      <c r="AX463" s="12" t="s">
        <v>71</v>
      </c>
      <c r="AY463" s="143" t="s">
        <v>133</v>
      </c>
    </row>
    <row r="464" spans="2:51" s="12" customFormat="1" ht="12">
      <c r="B464" s="142"/>
      <c r="D464" s="185" t="s">
        <v>151</v>
      </c>
      <c r="E464" s="143" t="s">
        <v>3</v>
      </c>
      <c r="F464" s="173" t="s">
        <v>725</v>
      </c>
      <c r="H464" s="191">
        <v>84.132</v>
      </c>
      <c r="I464" s="144"/>
      <c r="J464" s="144"/>
      <c r="M464" s="142"/>
      <c r="N464" s="145"/>
      <c r="X464" s="146"/>
      <c r="AT464" s="143" t="s">
        <v>151</v>
      </c>
      <c r="AU464" s="143" t="s">
        <v>80</v>
      </c>
      <c r="AV464" s="12" t="s">
        <v>80</v>
      </c>
      <c r="AW464" s="12" t="s">
        <v>5</v>
      </c>
      <c r="AX464" s="12" t="s">
        <v>71</v>
      </c>
      <c r="AY464" s="143" t="s">
        <v>133</v>
      </c>
    </row>
    <row r="465" spans="2:51" s="13" customFormat="1" ht="12">
      <c r="B465" s="147"/>
      <c r="D465" s="185" t="s">
        <v>151</v>
      </c>
      <c r="E465" s="148" t="s">
        <v>3</v>
      </c>
      <c r="F465" s="174" t="s">
        <v>153</v>
      </c>
      <c r="H465" s="192">
        <v>237.186</v>
      </c>
      <c r="I465" s="149"/>
      <c r="J465" s="149"/>
      <c r="M465" s="147"/>
      <c r="N465" s="150"/>
      <c r="X465" s="151"/>
      <c r="AT465" s="148" t="s">
        <v>151</v>
      </c>
      <c r="AU465" s="148" t="s">
        <v>80</v>
      </c>
      <c r="AV465" s="13" t="s">
        <v>141</v>
      </c>
      <c r="AW465" s="13" t="s">
        <v>5</v>
      </c>
      <c r="AX465" s="13" t="s">
        <v>78</v>
      </c>
      <c r="AY465" s="148" t="s">
        <v>133</v>
      </c>
    </row>
    <row r="466" spans="2:65" s="1" customFormat="1" ht="24.2" customHeight="1">
      <c r="B466" s="129"/>
      <c r="C466" s="183" t="s">
        <v>726</v>
      </c>
      <c r="D466" s="183" t="s">
        <v>136</v>
      </c>
      <c r="E466" s="184" t="s">
        <v>727</v>
      </c>
      <c r="F466" s="169" t="s">
        <v>728</v>
      </c>
      <c r="G466" s="189" t="s">
        <v>360</v>
      </c>
      <c r="H466" s="190">
        <v>25.535</v>
      </c>
      <c r="I466" s="131"/>
      <c r="J466" s="131"/>
      <c r="K466" s="132">
        <f>ROUND(P466*H466,2)</f>
        <v>0</v>
      </c>
      <c r="L466" s="130" t="s">
        <v>140</v>
      </c>
      <c r="M466" s="31"/>
      <c r="N466" s="133" t="s">
        <v>3</v>
      </c>
      <c r="O466" s="134" t="s">
        <v>40</v>
      </c>
      <c r="P466" s="135">
        <f>I466+J466</f>
        <v>0</v>
      </c>
      <c r="Q466" s="135">
        <f>ROUND(I466*H466,2)</f>
        <v>0</v>
      </c>
      <c r="R466" s="135">
        <f>ROUND(J466*H466,2)</f>
        <v>0</v>
      </c>
      <c r="T466" s="136">
        <f>S466*H466</f>
        <v>0</v>
      </c>
      <c r="U466" s="136">
        <v>0</v>
      </c>
      <c r="V466" s="136">
        <f>U466*H466</f>
        <v>0</v>
      </c>
      <c r="W466" s="136">
        <v>0</v>
      </c>
      <c r="X466" s="137">
        <f>W466*H466</f>
        <v>0</v>
      </c>
      <c r="AR466" s="138" t="s">
        <v>141</v>
      </c>
      <c r="AT466" s="138" t="s">
        <v>136</v>
      </c>
      <c r="AU466" s="138" t="s">
        <v>80</v>
      </c>
      <c r="AY466" s="16" t="s">
        <v>133</v>
      </c>
      <c r="BE466" s="139">
        <f>IF(O466="základní",K466,0)</f>
        <v>0</v>
      </c>
      <c r="BF466" s="139">
        <f>IF(O466="snížená",K466,0)</f>
        <v>0</v>
      </c>
      <c r="BG466" s="139">
        <f>IF(O466="zákl. přenesená",K466,0)</f>
        <v>0</v>
      </c>
      <c r="BH466" s="139">
        <f>IF(O466="sníž. přenesená",K466,0)</f>
        <v>0</v>
      </c>
      <c r="BI466" s="139">
        <f>IF(O466="nulová",K466,0)</f>
        <v>0</v>
      </c>
      <c r="BJ466" s="16" t="s">
        <v>78</v>
      </c>
      <c r="BK466" s="139">
        <f>ROUND(P466*H466,2)</f>
        <v>0</v>
      </c>
      <c r="BL466" s="16" t="s">
        <v>141</v>
      </c>
      <c r="BM466" s="138" t="s">
        <v>729</v>
      </c>
    </row>
    <row r="467" spans="2:47" s="1" customFormat="1" ht="19.5">
      <c r="B467" s="31"/>
      <c r="D467" s="185" t="s">
        <v>142</v>
      </c>
      <c r="F467" s="171" t="s">
        <v>730</v>
      </c>
      <c r="I467" s="140"/>
      <c r="J467" s="140"/>
      <c r="M467" s="31"/>
      <c r="N467" s="141"/>
      <c r="X467" s="52"/>
      <c r="AT467" s="16" t="s">
        <v>142</v>
      </c>
      <c r="AU467" s="16" t="s">
        <v>80</v>
      </c>
    </row>
    <row r="468" spans="2:47" s="1" customFormat="1" ht="12">
      <c r="B468" s="31"/>
      <c r="D468" s="186" t="s">
        <v>144</v>
      </c>
      <c r="F468" s="172" t="s">
        <v>731</v>
      </c>
      <c r="I468" s="140"/>
      <c r="J468" s="140"/>
      <c r="M468" s="31"/>
      <c r="N468" s="141"/>
      <c r="X468" s="52"/>
      <c r="AT468" s="16" t="s">
        <v>144</v>
      </c>
      <c r="AU468" s="16" t="s">
        <v>80</v>
      </c>
    </row>
    <row r="469" spans="2:51" s="12" customFormat="1" ht="12">
      <c r="B469" s="142"/>
      <c r="D469" s="185" t="s">
        <v>151</v>
      </c>
      <c r="E469" s="143" t="s">
        <v>3</v>
      </c>
      <c r="F469" s="173" t="s">
        <v>714</v>
      </c>
      <c r="H469" s="191">
        <v>16.187</v>
      </c>
      <c r="I469" s="144"/>
      <c r="J469" s="144"/>
      <c r="M469" s="142"/>
      <c r="N469" s="145"/>
      <c r="X469" s="146"/>
      <c r="AT469" s="143" t="s">
        <v>151</v>
      </c>
      <c r="AU469" s="143" t="s">
        <v>80</v>
      </c>
      <c r="AV469" s="12" t="s">
        <v>80</v>
      </c>
      <c r="AW469" s="12" t="s">
        <v>5</v>
      </c>
      <c r="AX469" s="12" t="s">
        <v>71</v>
      </c>
      <c r="AY469" s="143" t="s">
        <v>133</v>
      </c>
    </row>
    <row r="470" spans="2:51" s="12" customFormat="1" ht="12">
      <c r="B470" s="142"/>
      <c r="D470" s="185" t="s">
        <v>151</v>
      </c>
      <c r="E470" s="143" t="s">
        <v>3</v>
      </c>
      <c r="F470" s="173" t="s">
        <v>716</v>
      </c>
      <c r="H470" s="191">
        <v>9.348</v>
      </c>
      <c r="I470" s="144"/>
      <c r="J470" s="144"/>
      <c r="M470" s="142"/>
      <c r="N470" s="145"/>
      <c r="X470" s="146"/>
      <c r="AT470" s="143" t="s">
        <v>151</v>
      </c>
      <c r="AU470" s="143" t="s">
        <v>80</v>
      </c>
      <c r="AV470" s="12" t="s">
        <v>80</v>
      </c>
      <c r="AW470" s="12" t="s">
        <v>5</v>
      </c>
      <c r="AX470" s="12" t="s">
        <v>71</v>
      </c>
      <c r="AY470" s="143" t="s">
        <v>133</v>
      </c>
    </row>
    <row r="471" spans="2:51" s="13" customFormat="1" ht="12">
      <c r="B471" s="147"/>
      <c r="D471" s="185" t="s">
        <v>151</v>
      </c>
      <c r="E471" s="148" t="s">
        <v>3</v>
      </c>
      <c r="F471" s="174" t="s">
        <v>153</v>
      </c>
      <c r="H471" s="192">
        <v>25.535000000000004</v>
      </c>
      <c r="I471" s="149"/>
      <c r="J471" s="149"/>
      <c r="M471" s="147"/>
      <c r="N471" s="150"/>
      <c r="X471" s="151"/>
      <c r="AT471" s="148" t="s">
        <v>151</v>
      </c>
      <c r="AU471" s="148" t="s">
        <v>80</v>
      </c>
      <c r="AV471" s="13" t="s">
        <v>141</v>
      </c>
      <c r="AW471" s="13" t="s">
        <v>5</v>
      </c>
      <c r="AX471" s="13" t="s">
        <v>78</v>
      </c>
      <c r="AY471" s="148" t="s">
        <v>133</v>
      </c>
    </row>
    <row r="472" spans="2:65" s="1" customFormat="1" ht="24.2" customHeight="1">
      <c r="B472" s="129"/>
      <c r="C472" s="183" t="s">
        <v>487</v>
      </c>
      <c r="D472" s="183" t="s">
        <v>136</v>
      </c>
      <c r="E472" s="184" t="s">
        <v>732</v>
      </c>
      <c r="F472" s="169" t="s">
        <v>733</v>
      </c>
      <c r="G472" s="189" t="s">
        <v>360</v>
      </c>
      <c r="H472" s="190">
        <v>0.819</v>
      </c>
      <c r="I472" s="131"/>
      <c r="J472" s="131"/>
      <c r="K472" s="132">
        <f>ROUND(P472*H472,2)</f>
        <v>0</v>
      </c>
      <c r="L472" s="130" t="s">
        <v>140</v>
      </c>
      <c r="M472" s="31"/>
      <c r="N472" s="133" t="s">
        <v>3</v>
      </c>
      <c r="O472" s="134" t="s">
        <v>40</v>
      </c>
      <c r="P472" s="135">
        <f>I472+J472</f>
        <v>0</v>
      </c>
      <c r="Q472" s="135">
        <f>ROUND(I472*H472,2)</f>
        <v>0</v>
      </c>
      <c r="R472" s="135">
        <f>ROUND(J472*H472,2)</f>
        <v>0</v>
      </c>
      <c r="T472" s="136">
        <f>S472*H472</f>
        <v>0</v>
      </c>
      <c r="U472" s="136">
        <v>0</v>
      </c>
      <c r="V472" s="136">
        <f>U472*H472</f>
        <v>0</v>
      </c>
      <c r="W472" s="136">
        <v>0</v>
      </c>
      <c r="X472" s="137">
        <f>W472*H472</f>
        <v>0</v>
      </c>
      <c r="AR472" s="138" t="s">
        <v>141</v>
      </c>
      <c r="AT472" s="138" t="s">
        <v>136</v>
      </c>
      <c r="AU472" s="138" t="s">
        <v>80</v>
      </c>
      <c r="AY472" s="16" t="s">
        <v>133</v>
      </c>
      <c r="BE472" s="139">
        <f>IF(O472="základní",K472,0)</f>
        <v>0</v>
      </c>
      <c r="BF472" s="139">
        <f>IF(O472="snížená",K472,0)</f>
        <v>0</v>
      </c>
      <c r="BG472" s="139">
        <f>IF(O472="zákl. přenesená",K472,0)</f>
        <v>0</v>
      </c>
      <c r="BH472" s="139">
        <f>IF(O472="sníž. přenesená",K472,0)</f>
        <v>0</v>
      </c>
      <c r="BI472" s="139">
        <f>IF(O472="nulová",K472,0)</f>
        <v>0</v>
      </c>
      <c r="BJ472" s="16" t="s">
        <v>78</v>
      </c>
      <c r="BK472" s="139">
        <f>ROUND(P472*H472,2)</f>
        <v>0</v>
      </c>
      <c r="BL472" s="16" t="s">
        <v>141</v>
      </c>
      <c r="BM472" s="138" t="s">
        <v>734</v>
      </c>
    </row>
    <row r="473" spans="2:47" s="1" customFormat="1" ht="19.5">
      <c r="B473" s="31"/>
      <c r="D473" s="185" t="s">
        <v>142</v>
      </c>
      <c r="F473" s="171" t="s">
        <v>733</v>
      </c>
      <c r="I473" s="140"/>
      <c r="J473" s="140"/>
      <c r="M473" s="31"/>
      <c r="N473" s="141"/>
      <c r="X473" s="52"/>
      <c r="AT473" s="16" t="s">
        <v>142</v>
      </c>
      <c r="AU473" s="16" t="s">
        <v>80</v>
      </c>
    </row>
    <row r="474" spans="2:47" s="1" customFormat="1" ht="12">
      <c r="B474" s="31"/>
      <c r="D474" s="186" t="s">
        <v>144</v>
      </c>
      <c r="F474" s="172" t="s">
        <v>735</v>
      </c>
      <c r="I474" s="140"/>
      <c r="J474" s="140"/>
      <c r="M474" s="31"/>
      <c r="N474" s="141"/>
      <c r="X474" s="52"/>
      <c r="AT474" s="16" t="s">
        <v>144</v>
      </c>
      <c r="AU474" s="16" t="s">
        <v>80</v>
      </c>
    </row>
    <row r="475" spans="2:51" s="12" customFormat="1" ht="12">
      <c r="B475" s="142"/>
      <c r="D475" s="185" t="s">
        <v>151</v>
      </c>
      <c r="E475" s="143" t="s">
        <v>3</v>
      </c>
      <c r="F475" s="173" t="s">
        <v>715</v>
      </c>
      <c r="H475" s="191">
        <v>0.819</v>
      </c>
      <c r="I475" s="144"/>
      <c r="J475" s="144"/>
      <c r="M475" s="142"/>
      <c r="N475" s="145"/>
      <c r="X475" s="146"/>
      <c r="AT475" s="143" t="s">
        <v>151</v>
      </c>
      <c r="AU475" s="143" t="s">
        <v>80</v>
      </c>
      <c r="AV475" s="12" t="s">
        <v>80</v>
      </c>
      <c r="AW475" s="12" t="s">
        <v>5</v>
      </c>
      <c r="AX475" s="12" t="s">
        <v>71</v>
      </c>
      <c r="AY475" s="143" t="s">
        <v>133</v>
      </c>
    </row>
    <row r="476" spans="2:51" s="13" customFormat="1" ht="12">
      <c r="B476" s="147"/>
      <c r="D476" s="185" t="s">
        <v>151</v>
      </c>
      <c r="E476" s="148" t="s">
        <v>3</v>
      </c>
      <c r="F476" s="174" t="s">
        <v>153</v>
      </c>
      <c r="H476" s="192">
        <v>0.819</v>
      </c>
      <c r="I476" s="149"/>
      <c r="J476" s="149"/>
      <c r="M476" s="147"/>
      <c r="N476" s="150"/>
      <c r="X476" s="151"/>
      <c r="AT476" s="148" t="s">
        <v>151</v>
      </c>
      <c r="AU476" s="148" t="s">
        <v>80</v>
      </c>
      <c r="AV476" s="13" t="s">
        <v>141</v>
      </c>
      <c r="AW476" s="13" t="s">
        <v>5</v>
      </c>
      <c r="AX476" s="13" t="s">
        <v>78</v>
      </c>
      <c r="AY476" s="148" t="s">
        <v>133</v>
      </c>
    </row>
    <row r="477" spans="2:63" s="11" customFormat="1" ht="22.9" customHeight="1">
      <c r="B477" s="116"/>
      <c r="D477" s="117" t="s">
        <v>70</v>
      </c>
      <c r="E477" s="127" t="s">
        <v>736</v>
      </c>
      <c r="F477" s="127" t="s">
        <v>737</v>
      </c>
      <c r="I477" s="119"/>
      <c r="J477" s="119"/>
      <c r="K477" s="128">
        <f>BK477</f>
        <v>0</v>
      </c>
      <c r="M477" s="116"/>
      <c r="N477" s="121"/>
      <c r="Q477" s="122">
        <f>SUM(Q478:Q480)</f>
        <v>0</v>
      </c>
      <c r="R477" s="122">
        <f>SUM(R478:R480)</f>
        <v>0</v>
      </c>
      <c r="T477" s="123">
        <f>SUM(T478:T480)</f>
        <v>0</v>
      </c>
      <c r="V477" s="123">
        <f>SUM(V478:V480)</f>
        <v>0</v>
      </c>
      <c r="X477" s="124">
        <f>SUM(X478:X480)</f>
        <v>0</v>
      </c>
      <c r="AR477" s="117" t="s">
        <v>78</v>
      </c>
      <c r="AT477" s="125" t="s">
        <v>70</v>
      </c>
      <c r="AU477" s="125" t="s">
        <v>78</v>
      </c>
      <c r="AY477" s="117" t="s">
        <v>133</v>
      </c>
      <c r="BK477" s="126">
        <f>SUM(BK478:BK480)</f>
        <v>0</v>
      </c>
    </row>
    <row r="478" spans="2:65" s="1" customFormat="1" ht="24.2" customHeight="1">
      <c r="B478" s="129"/>
      <c r="C478" s="183" t="s">
        <v>738</v>
      </c>
      <c r="D478" s="183" t="s">
        <v>136</v>
      </c>
      <c r="E478" s="184" t="s">
        <v>739</v>
      </c>
      <c r="F478" s="169" t="s">
        <v>740</v>
      </c>
      <c r="G478" s="189" t="s">
        <v>360</v>
      </c>
      <c r="H478" s="190">
        <v>494.04</v>
      </c>
      <c r="I478" s="131"/>
      <c r="J478" s="131"/>
      <c r="K478" s="132">
        <f>ROUND(P478*H478,2)</f>
        <v>0</v>
      </c>
      <c r="L478" s="130" t="s">
        <v>140</v>
      </c>
      <c r="M478" s="31"/>
      <c r="N478" s="133" t="s">
        <v>3</v>
      </c>
      <c r="O478" s="134" t="s">
        <v>40</v>
      </c>
      <c r="P478" s="135">
        <f>I478+J478</f>
        <v>0</v>
      </c>
      <c r="Q478" s="135">
        <f>ROUND(I478*H478,2)</f>
        <v>0</v>
      </c>
      <c r="R478" s="135">
        <f>ROUND(J478*H478,2)</f>
        <v>0</v>
      </c>
      <c r="T478" s="136">
        <f>S478*H478</f>
        <v>0</v>
      </c>
      <c r="U478" s="136">
        <v>0</v>
      </c>
      <c r="V478" s="136">
        <f>U478*H478</f>
        <v>0</v>
      </c>
      <c r="W478" s="136">
        <v>0</v>
      </c>
      <c r="X478" s="137">
        <f>W478*H478</f>
        <v>0</v>
      </c>
      <c r="AR478" s="138" t="s">
        <v>141</v>
      </c>
      <c r="AT478" s="138" t="s">
        <v>136</v>
      </c>
      <c r="AU478" s="138" t="s">
        <v>80</v>
      </c>
      <c r="AY478" s="16" t="s">
        <v>133</v>
      </c>
      <c r="BE478" s="139">
        <f>IF(O478="základní",K478,0)</f>
        <v>0</v>
      </c>
      <c r="BF478" s="139">
        <f>IF(O478="snížená",K478,0)</f>
        <v>0</v>
      </c>
      <c r="BG478" s="139">
        <f>IF(O478="zákl. přenesená",K478,0)</f>
        <v>0</v>
      </c>
      <c r="BH478" s="139">
        <f>IF(O478="sníž. přenesená",K478,0)</f>
        <v>0</v>
      </c>
      <c r="BI478" s="139">
        <f>IF(O478="nulová",K478,0)</f>
        <v>0</v>
      </c>
      <c r="BJ478" s="16" t="s">
        <v>78</v>
      </c>
      <c r="BK478" s="139">
        <f>ROUND(P478*H478,2)</f>
        <v>0</v>
      </c>
      <c r="BL478" s="16" t="s">
        <v>141</v>
      </c>
      <c r="BM478" s="138" t="s">
        <v>741</v>
      </c>
    </row>
    <row r="479" spans="2:47" s="1" customFormat="1" ht="12">
      <c r="B479" s="31"/>
      <c r="D479" s="185" t="s">
        <v>142</v>
      </c>
      <c r="F479" s="171" t="s">
        <v>742</v>
      </c>
      <c r="I479" s="140"/>
      <c r="J479" s="140"/>
      <c r="M479" s="31"/>
      <c r="N479" s="141"/>
      <c r="X479" s="52"/>
      <c r="AT479" s="16" t="s">
        <v>142</v>
      </c>
      <c r="AU479" s="16" t="s">
        <v>80</v>
      </c>
    </row>
    <row r="480" spans="2:47" s="1" customFormat="1" ht="12">
      <c r="B480" s="31"/>
      <c r="D480" s="186" t="s">
        <v>144</v>
      </c>
      <c r="F480" s="172" t="s">
        <v>743</v>
      </c>
      <c r="I480" s="140"/>
      <c r="J480" s="140"/>
      <c r="M480" s="31"/>
      <c r="N480" s="141"/>
      <c r="X480" s="52"/>
      <c r="AT480" s="16" t="s">
        <v>144</v>
      </c>
      <c r="AU480" s="16" t="s">
        <v>80</v>
      </c>
    </row>
    <row r="481" spans="2:63" s="11" customFormat="1" ht="25.9" customHeight="1">
      <c r="B481" s="116"/>
      <c r="D481" s="117" t="s">
        <v>70</v>
      </c>
      <c r="E481" s="118" t="s">
        <v>744</v>
      </c>
      <c r="F481" s="118" t="s">
        <v>745</v>
      </c>
      <c r="I481" s="119"/>
      <c r="J481" s="119"/>
      <c r="K481" s="120">
        <f>BK481</f>
        <v>0</v>
      </c>
      <c r="M481" s="116"/>
      <c r="N481" s="121"/>
      <c r="Q481" s="122">
        <f>Q482</f>
        <v>0</v>
      </c>
      <c r="R481" s="122">
        <f>R482</f>
        <v>0</v>
      </c>
      <c r="T481" s="123">
        <f>T482</f>
        <v>0</v>
      </c>
      <c r="V481" s="123">
        <f>V482</f>
        <v>0</v>
      </c>
      <c r="X481" s="124">
        <f>X482</f>
        <v>0</v>
      </c>
      <c r="AR481" s="117" t="s">
        <v>80</v>
      </c>
      <c r="AT481" s="125" t="s">
        <v>70</v>
      </c>
      <c r="AU481" s="125" t="s">
        <v>71</v>
      </c>
      <c r="AY481" s="117" t="s">
        <v>133</v>
      </c>
      <c r="BK481" s="126">
        <f>BK482</f>
        <v>0</v>
      </c>
    </row>
    <row r="482" spans="2:63" s="11" customFormat="1" ht="22.9" customHeight="1">
      <c r="B482" s="116"/>
      <c r="D482" s="117" t="s">
        <v>70</v>
      </c>
      <c r="E482" s="127" t="s">
        <v>746</v>
      </c>
      <c r="F482" s="127" t="s">
        <v>747</v>
      </c>
      <c r="I482" s="119"/>
      <c r="J482" s="119"/>
      <c r="K482" s="128">
        <f>BK482</f>
        <v>0</v>
      </c>
      <c r="M482" s="116"/>
      <c r="N482" s="121"/>
      <c r="Q482" s="122">
        <f>SUM(Q483:Q509)</f>
        <v>0</v>
      </c>
      <c r="R482" s="122">
        <f>SUM(R483:R509)</f>
        <v>0</v>
      </c>
      <c r="T482" s="123">
        <f>SUM(T483:T509)</f>
        <v>0</v>
      </c>
      <c r="V482" s="123">
        <f>SUM(V483:V509)</f>
        <v>0</v>
      </c>
      <c r="X482" s="124">
        <f>SUM(X483:X509)</f>
        <v>0</v>
      </c>
      <c r="AR482" s="117" t="s">
        <v>80</v>
      </c>
      <c r="AT482" s="125" t="s">
        <v>70</v>
      </c>
      <c r="AU482" s="125" t="s">
        <v>78</v>
      </c>
      <c r="AY482" s="117" t="s">
        <v>133</v>
      </c>
      <c r="BK482" s="126">
        <f>SUM(BK483:BK509)</f>
        <v>0</v>
      </c>
    </row>
    <row r="483" spans="2:65" s="1" customFormat="1" ht="24.2" customHeight="1">
      <c r="B483" s="129"/>
      <c r="C483" s="183" t="s">
        <v>493</v>
      </c>
      <c r="D483" s="183" t="s">
        <v>136</v>
      </c>
      <c r="E483" s="184" t="s">
        <v>748</v>
      </c>
      <c r="F483" s="169" t="s">
        <v>749</v>
      </c>
      <c r="G483" s="189" t="s">
        <v>256</v>
      </c>
      <c r="H483" s="190">
        <v>272.2</v>
      </c>
      <c r="I483" s="131"/>
      <c r="J483" s="131"/>
      <c r="K483" s="132">
        <f>ROUND(P483*H483,2)</f>
        <v>0</v>
      </c>
      <c r="L483" s="130" t="s">
        <v>140</v>
      </c>
      <c r="M483" s="31"/>
      <c r="N483" s="133" t="s">
        <v>3</v>
      </c>
      <c r="O483" s="134" t="s">
        <v>40</v>
      </c>
      <c r="P483" s="135">
        <f>I483+J483</f>
        <v>0</v>
      </c>
      <c r="Q483" s="135">
        <f>ROUND(I483*H483,2)</f>
        <v>0</v>
      </c>
      <c r="R483" s="135">
        <f>ROUND(J483*H483,2)</f>
        <v>0</v>
      </c>
      <c r="T483" s="136">
        <f>S483*H483</f>
        <v>0</v>
      </c>
      <c r="U483" s="136">
        <v>0</v>
      </c>
      <c r="V483" s="136">
        <f>U483*H483</f>
        <v>0</v>
      </c>
      <c r="W483" s="136">
        <v>0</v>
      </c>
      <c r="X483" s="137">
        <f>W483*H483</f>
        <v>0</v>
      </c>
      <c r="AR483" s="138" t="s">
        <v>184</v>
      </c>
      <c r="AT483" s="138" t="s">
        <v>136</v>
      </c>
      <c r="AU483" s="138" t="s">
        <v>80</v>
      </c>
      <c r="AY483" s="16" t="s">
        <v>133</v>
      </c>
      <c r="BE483" s="139">
        <f>IF(O483="základní",K483,0)</f>
        <v>0</v>
      </c>
      <c r="BF483" s="139">
        <f>IF(O483="snížená",K483,0)</f>
        <v>0</v>
      </c>
      <c r="BG483" s="139">
        <f>IF(O483="zákl. přenesená",K483,0)</f>
        <v>0</v>
      </c>
      <c r="BH483" s="139">
        <f>IF(O483="sníž. přenesená",K483,0)</f>
        <v>0</v>
      </c>
      <c r="BI483" s="139">
        <f>IF(O483="nulová",K483,0)</f>
        <v>0</v>
      </c>
      <c r="BJ483" s="16" t="s">
        <v>78</v>
      </c>
      <c r="BK483" s="139">
        <f>ROUND(P483*H483,2)</f>
        <v>0</v>
      </c>
      <c r="BL483" s="16" t="s">
        <v>184</v>
      </c>
      <c r="BM483" s="138" t="s">
        <v>750</v>
      </c>
    </row>
    <row r="484" spans="2:47" s="1" customFormat="1" ht="12">
      <c r="B484" s="31"/>
      <c r="D484" s="185" t="s">
        <v>142</v>
      </c>
      <c r="F484" s="171" t="s">
        <v>751</v>
      </c>
      <c r="I484" s="140"/>
      <c r="J484" s="140"/>
      <c r="M484" s="31"/>
      <c r="N484" s="141"/>
      <c r="X484" s="52"/>
      <c r="AT484" s="16" t="s">
        <v>142</v>
      </c>
      <c r="AU484" s="16" t="s">
        <v>80</v>
      </c>
    </row>
    <row r="485" spans="2:47" s="1" customFormat="1" ht="12">
      <c r="B485" s="31"/>
      <c r="D485" s="186" t="s">
        <v>144</v>
      </c>
      <c r="F485" s="172" t="s">
        <v>752</v>
      </c>
      <c r="I485" s="140"/>
      <c r="J485" s="140"/>
      <c r="M485" s="31"/>
      <c r="N485" s="141"/>
      <c r="X485" s="52"/>
      <c r="AT485" s="16" t="s">
        <v>144</v>
      </c>
      <c r="AU485" s="16" t="s">
        <v>80</v>
      </c>
    </row>
    <row r="486" spans="2:51" s="12" customFormat="1" ht="12">
      <c r="B486" s="142"/>
      <c r="D486" s="185" t="s">
        <v>151</v>
      </c>
      <c r="E486" s="143" t="s">
        <v>3</v>
      </c>
      <c r="F486" s="173" t="s">
        <v>753</v>
      </c>
      <c r="H486" s="191">
        <v>272.2</v>
      </c>
      <c r="I486" s="144"/>
      <c r="J486" s="144"/>
      <c r="M486" s="142"/>
      <c r="N486" s="145"/>
      <c r="X486" s="146"/>
      <c r="AT486" s="143" t="s">
        <v>151</v>
      </c>
      <c r="AU486" s="143" t="s">
        <v>80</v>
      </c>
      <c r="AV486" s="12" t="s">
        <v>80</v>
      </c>
      <c r="AW486" s="12" t="s">
        <v>5</v>
      </c>
      <c r="AX486" s="12" t="s">
        <v>71</v>
      </c>
      <c r="AY486" s="143" t="s">
        <v>133</v>
      </c>
    </row>
    <row r="487" spans="2:51" s="13" customFormat="1" ht="12">
      <c r="B487" s="147"/>
      <c r="D487" s="185" t="s">
        <v>151</v>
      </c>
      <c r="E487" s="148" t="s">
        <v>3</v>
      </c>
      <c r="F487" s="174" t="s">
        <v>153</v>
      </c>
      <c r="H487" s="192">
        <v>272.2</v>
      </c>
      <c r="I487" s="149"/>
      <c r="J487" s="149"/>
      <c r="M487" s="147"/>
      <c r="N487" s="150"/>
      <c r="X487" s="151"/>
      <c r="AT487" s="148" t="s">
        <v>151</v>
      </c>
      <c r="AU487" s="148" t="s">
        <v>80</v>
      </c>
      <c r="AV487" s="13" t="s">
        <v>141</v>
      </c>
      <c r="AW487" s="13" t="s">
        <v>5</v>
      </c>
      <c r="AX487" s="13" t="s">
        <v>78</v>
      </c>
      <c r="AY487" s="148" t="s">
        <v>133</v>
      </c>
    </row>
    <row r="488" spans="2:65" s="1" customFormat="1" ht="24.2" customHeight="1">
      <c r="B488" s="129"/>
      <c r="C488" s="187" t="s">
        <v>754</v>
      </c>
      <c r="D488" s="187" t="s">
        <v>396</v>
      </c>
      <c r="E488" s="188" t="s">
        <v>755</v>
      </c>
      <c r="F488" s="180" t="s">
        <v>756</v>
      </c>
      <c r="G488" s="193" t="s">
        <v>256</v>
      </c>
      <c r="H488" s="194">
        <v>332.356</v>
      </c>
      <c r="I488" s="161"/>
      <c r="J488" s="162"/>
      <c r="K488" s="163">
        <f>ROUND(P488*H488,2)</f>
        <v>0</v>
      </c>
      <c r="L488" s="160" t="s">
        <v>140</v>
      </c>
      <c r="M488" s="164"/>
      <c r="N488" s="165" t="s">
        <v>3</v>
      </c>
      <c r="O488" s="134" t="s">
        <v>40</v>
      </c>
      <c r="P488" s="135">
        <f>I488+J488</f>
        <v>0</v>
      </c>
      <c r="Q488" s="135">
        <f>ROUND(I488*H488,2)</f>
        <v>0</v>
      </c>
      <c r="R488" s="135">
        <f>ROUND(J488*H488,2)</f>
        <v>0</v>
      </c>
      <c r="T488" s="136">
        <f>S488*H488</f>
        <v>0</v>
      </c>
      <c r="U488" s="136">
        <v>0</v>
      </c>
      <c r="V488" s="136">
        <f>U488*H488</f>
        <v>0</v>
      </c>
      <c r="W488" s="136">
        <v>0</v>
      </c>
      <c r="X488" s="137">
        <f>W488*H488</f>
        <v>0</v>
      </c>
      <c r="AR488" s="138" t="s">
        <v>328</v>
      </c>
      <c r="AT488" s="138" t="s">
        <v>396</v>
      </c>
      <c r="AU488" s="138" t="s">
        <v>80</v>
      </c>
      <c r="AY488" s="16" t="s">
        <v>133</v>
      </c>
      <c r="BE488" s="139">
        <f>IF(O488="základní",K488,0)</f>
        <v>0</v>
      </c>
      <c r="BF488" s="139">
        <f>IF(O488="snížená",K488,0)</f>
        <v>0</v>
      </c>
      <c r="BG488" s="139">
        <f>IF(O488="zákl. přenesená",K488,0)</f>
        <v>0</v>
      </c>
      <c r="BH488" s="139">
        <f>IF(O488="sníž. přenesená",K488,0)</f>
        <v>0</v>
      </c>
      <c r="BI488" s="139">
        <f>IF(O488="nulová",K488,0)</f>
        <v>0</v>
      </c>
      <c r="BJ488" s="16" t="s">
        <v>78</v>
      </c>
      <c r="BK488" s="139">
        <f>ROUND(P488*H488,2)</f>
        <v>0</v>
      </c>
      <c r="BL488" s="16" t="s">
        <v>184</v>
      </c>
      <c r="BM488" s="138" t="s">
        <v>757</v>
      </c>
    </row>
    <row r="489" spans="2:47" s="1" customFormat="1" ht="12">
      <c r="B489" s="31"/>
      <c r="D489" s="185" t="s">
        <v>142</v>
      </c>
      <c r="F489" s="171" t="s">
        <v>756</v>
      </c>
      <c r="I489" s="140"/>
      <c r="J489" s="140"/>
      <c r="M489" s="31"/>
      <c r="N489" s="141"/>
      <c r="X489" s="52"/>
      <c r="AT489" s="16" t="s">
        <v>142</v>
      </c>
      <c r="AU489" s="16" t="s">
        <v>80</v>
      </c>
    </row>
    <row r="490" spans="2:51" s="12" customFormat="1" ht="12">
      <c r="B490" s="142"/>
      <c r="D490" s="185" t="s">
        <v>151</v>
      </c>
      <c r="E490" s="143" t="s">
        <v>3</v>
      </c>
      <c r="F490" s="173" t="s">
        <v>758</v>
      </c>
      <c r="H490" s="191">
        <v>332.356</v>
      </c>
      <c r="I490" s="144"/>
      <c r="J490" s="144"/>
      <c r="M490" s="142"/>
      <c r="N490" s="145"/>
      <c r="X490" s="146"/>
      <c r="AT490" s="143" t="s">
        <v>151</v>
      </c>
      <c r="AU490" s="143" t="s">
        <v>80</v>
      </c>
      <c r="AV490" s="12" t="s">
        <v>80</v>
      </c>
      <c r="AW490" s="12" t="s">
        <v>5</v>
      </c>
      <c r="AX490" s="12" t="s">
        <v>71</v>
      </c>
      <c r="AY490" s="143" t="s">
        <v>133</v>
      </c>
    </row>
    <row r="491" spans="2:51" s="13" customFormat="1" ht="12">
      <c r="B491" s="147"/>
      <c r="D491" s="185" t="s">
        <v>151</v>
      </c>
      <c r="E491" s="148" t="s">
        <v>3</v>
      </c>
      <c r="F491" s="174" t="s">
        <v>153</v>
      </c>
      <c r="H491" s="192">
        <v>332.356</v>
      </c>
      <c r="I491" s="149"/>
      <c r="J491" s="149"/>
      <c r="M491" s="147"/>
      <c r="N491" s="150"/>
      <c r="X491" s="151"/>
      <c r="AT491" s="148" t="s">
        <v>151</v>
      </c>
      <c r="AU491" s="148" t="s">
        <v>80</v>
      </c>
      <c r="AV491" s="13" t="s">
        <v>141</v>
      </c>
      <c r="AW491" s="13" t="s">
        <v>5</v>
      </c>
      <c r="AX491" s="13" t="s">
        <v>78</v>
      </c>
      <c r="AY491" s="148" t="s">
        <v>133</v>
      </c>
    </row>
    <row r="492" spans="2:65" s="1" customFormat="1" ht="24.2" customHeight="1">
      <c r="B492" s="129"/>
      <c r="C492" s="183" t="s">
        <v>499</v>
      </c>
      <c r="D492" s="183" t="s">
        <v>136</v>
      </c>
      <c r="E492" s="184" t="s">
        <v>759</v>
      </c>
      <c r="F492" s="169" t="s">
        <v>760</v>
      </c>
      <c r="G492" s="189" t="s">
        <v>256</v>
      </c>
      <c r="H492" s="190">
        <v>112.01</v>
      </c>
      <c r="I492" s="131"/>
      <c r="J492" s="131"/>
      <c r="K492" s="132">
        <f>ROUND(P492*H492,2)</f>
        <v>0</v>
      </c>
      <c r="L492" s="130" t="s">
        <v>140</v>
      </c>
      <c r="M492" s="31"/>
      <c r="N492" s="133" t="s">
        <v>3</v>
      </c>
      <c r="O492" s="134" t="s">
        <v>40</v>
      </c>
      <c r="P492" s="135">
        <f>I492+J492</f>
        <v>0</v>
      </c>
      <c r="Q492" s="135">
        <f>ROUND(I492*H492,2)</f>
        <v>0</v>
      </c>
      <c r="R492" s="135">
        <f>ROUND(J492*H492,2)</f>
        <v>0</v>
      </c>
      <c r="T492" s="136">
        <f>S492*H492</f>
        <v>0</v>
      </c>
      <c r="U492" s="136">
        <v>0</v>
      </c>
      <c r="V492" s="136">
        <f>U492*H492</f>
        <v>0</v>
      </c>
      <c r="W492" s="136">
        <v>0</v>
      </c>
      <c r="X492" s="137">
        <f>W492*H492</f>
        <v>0</v>
      </c>
      <c r="AR492" s="138" t="s">
        <v>184</v>
      </c>
      <c r="AT492" s="138" t="s">
        <v>136</v>
      </c>
      <c r="AU492" s="138" t="s">
        <v>80</v>
      </c>
      <c r="AY492" s="16" t="s">
        <v>133</v>
      </c>
      <c r="BE492" s="139">
        <f>IF(O492="základní",K492,0)</f>
        <v>0</v>
      </c>
      <c r="BF492" s="139">
        <f>IF(O492="snížená",K492,0)</f>
        <v>0</v>
      </c>
      <c r="BG492" s="139">
        <f>IF(O492="zákl. přenesená",K492,0)</f>
        <v>0</v>
      </c>
      <c r="BH492" s="139">
        <f>IF(O492="sníž. přenesená",K492,0)</f>
        <v>0</v>
      </c>
      <c r="BI492" s="139">
        <f>IF(O492="nulová",K492,0)</f>
        <v>0</v>
      </c>
      <c r="BJ492" s="16" t="s">
        <v>78</v>
      </c>
      <c r="BK492" s="139">
        <f>ROUND(P492*H492,2)</f>
        <v>0</v>
      </c>
      <c r="BL492" s="16" t="s">
        <v>184</v>
      </c>
      <c r="BM492" s="138" t="s">
        <v>761</v>
      </c>
    </row>
    <row r="493" spans="2:47" s="1" customFormat="1" ht="12">
      <c r="B493" s="31"/>
      <c r="D493" s="185" t="s">
        <v>142</v>
      </c>
      <c r="F493" s="171" t="s">
        <v>762</v>
      </c>
      <c r="I493" s="140"/>
      <c r="J493" s="140"/>
      <c r="M493" s="31"/>
      <c r="N493" s="141"/>
      <c r="X493" s="52"/>
      <c r="AT493" s="16" t="s">
        <v>142</v>
      </c>
      <c r="AU493" s="16" t="s">
        <v>80</v>
      </c>
    </row>
    <row r="494" spans="2:47" s="1" customFormat="1" ht="12">
      <c r="B494" s="31"/>
      <c r="D494" s="186" t="s">
        <v>144</v>
      </c>
      <c r="F494" s="172" t="s">
        <v>763</v>
      </c>
      <c r="I494" s="140"/>
      <c r="J494" s="140"/>
      <c r="M494" s="31"/>
      <c r="N494" s="141"/>
      <c r="X494" s="52"/>
      <c r="AT494" s="16" t="s">
        <v>144</v>
      </c>
      <c r="AU494" s="16" t="s">
        <v>80</v>
      </c>
    </row>
    <row r="495" spans="2:51" s="12" customFormat="1" ht="12">
      <c r="B495" s="142"/>
      <c r="D495" s="185" t="s">
        <v>151</v>
      </c>
      <c r="E495" s="143" t="s">
        <v>3</v>
      </c>
      <c r="F495" s="173" t="s">
        <v>764</v>
      </c>
      <c r="H495" s="191">
        <v>112.01</v>
      </c>
      <c r="I495" s="144"/>
      <c r="J495" s="144"/>
      <c r="M495" s="142"/>
      <c r="N495" s="145"/>
      <c r="X495" s="146"/>
      <c r="AT495" s="143" t="s">
        <v>151</v>
      </c>
      <c r="AU495" s="143" t="s">
        <v>80</v>
      </c>
      <c r="AV495" s="12" t="s">
        <v>80</v>
      </c>
      <c r="AW495" s="12" t="s">
        <v>5</v>
      </c>
      <c r="AX495" s="12" t="s">
        <v>71</v>
      </c>
      <c r="AY495" s="143" t="s">
        <v>133</v>
      </c>
    </row>
    <row r="496" spans="2:51" s="13" customFormat="1" ht="12">
      <c r="B496" s="147"/>
      <c r="D496" s="185" t="s">
        <v>151</v>
      </c>
      <c r="E496" s="148" t="s">
        <v>3</v>
      </c>
      <c r="F496" s="174" t="s">
        <v>153</v>
      </c>
      <c r="H496" s="192">
        <v>112.01</v>
      </c>
      <c r="I496" s="149"/>
      <c r="J496" s="149"/>
      <c r="M496" s="147"/>
      <c r="N496" s="150"/>
      <c r="X496" s="151"/>
      <c r="AT496" s="148" t="s">
        <v>151</v>
      </c>
      <c r="AU496" s="148" t="s">
        <v>80</v>
      </c>
      <c r="AV496" s="13" t="s">
        <v>141</v>
      </c>
      <c r="AW496" s="13" t="s">
        <v>5</v>
      </c>
      <c r="AX496" s="13" t="s">
        <v>78</v>
      </c>
      <c r="AY496" s="148" t="s">
        <v>133</v>
      </c>
    </row>
    <row r="497" spans="2:65" s="1" customFormat="1" ht="24.2" customHeight="1">
      <c r="B497" s="129"/>
      <c r="C497" s="187" t="s">
        <v>765</v>
      </c>
      <c r="D497" s="187" t="s">
        <v>396</v>
      </c>
      <c r="E497" s="188" t="s">
        <v>766</v>
      </c>
      <c r="F497" s="180" t="s">
        <v>767</v>
      </c>
      <c r="G497" s="193" t="s">
        <v>256</v>
      </c>
      <c r="H497" s="194">
        <v>136.764</v>
      </c>
      <c r="I497" s="161"/>
      <c r="J497" s="162"/>
      <c r="K497" s="163">
        <f>ROUND(P497*H497,2)</f>
        <v>0</v>
      </c>
      <c r="L497" s="160" t="s">
        <v>140</v>
      </c>
      <c r="M497" s="164"/>
      <c r="N497" s="165" t="s">
        <v>3</v>
      </c>
      <c r="O497" s="134" t="s">
        <v>40</v>
      </c>
      <c r="P497" s="135">
        <f>I497+J497</f>
        <v>0</v>
      </c>
      <c r="Q497" s="135">
        <f>ROUND(I497*H497,2)</f>
        <v>0</v>
      </c>
      <c r="R497" s="135">
        <f>ROUND(J497*H497,2)</f>
        <v>0</v>
      </c>
      <c r="T497" s="136">
        <f>S497*H497</f>
        <v>0</v>
      </c>
      <c r="U497" s="136">
        <v>0</v>
      </c>
      <c r="V497" s="136">
        <f>U497*H497</f>
        <v>0</v>
      </c>
      <c r="W497" s="136">
        <v>0</v>
      </c>
      <c r="X497" s="137">
        <f>W497*H497</f>
        <v>0</v>
      </c>
      <c r="AR497" s="138" t="s">
        <v>328</v>
      </c>
      <c r="AT497" s="138" t="s">
        <v>396</v>
      </c>
      <c r="AU497" s="138" t="s">
        <v>80</v>
      </c>
      <c r="AY497" s="16" t="s">
        <v>133</v>
      </c>
      <c r="BE497" s="139">
        <f>IF(O497="základní",K497,0)</f>
        <v>0</v>
      </c>
      <c r="BF497" s="139">
        <f>IF(O497="snížená",K497,0)</f>
        <v>0</v>
      </c>
      <c r="BG497" s="139">
        <f>IF(O497="zákl. přenesená",K497,0)</f>
        <v>0</v>
      </c>
      <c r="BH497" s="139">
        <f>IF(O497="sníž. přenesená",K497,0)</f>
        <v>0</v>
      </c>
      <c r="BI497" s="139">
        <f>IF(O497="nulová",K497,0)</f>
        <v>0</v>
      </c>
      <c r="BJ497" s="16" t="s">
        <v>78</v>
      </c>
      <c r="BK497" s="139">
        <f>ROUND(P497*H497,2)</f>
        <v>0</v>
      </c>
      <c r="BL497" s="16" t="s">
        <v>184</v>
      </c>
      <c r="BM497" s="138" t="s">
        <v>768</v>
      </c>
    </row>
    <row r="498" spans="2:47" s="1" customFormat="1" ht="12">
      <c r="B498" s="31"/>
      <c r="D498" s="185" t="s">
        <v>142</v>
      </c>
      <c r="F498" s="171" t="s">
        <v>767</v>
      </c>
      <c r="I498" s="140"/>
      <c r="J498" s="140"/>
      <c r="M498" s="31"/>
      <c r="N498" s="141"/>
      <c r="X498" s="52"/>
      <c r="AT498" s="16" t="s">
        <v>142</v>
      </c>
      <c r="AU498" s="16" t="s">
        <v>80</v>
      </c>
    </row>
    <row r="499" spans="2:51" s="12" customFormat="1" ht="12">
      <c r="B499" s="142"/>
      <c r="D499" s="185" t="s">
        <v>151</v>
      </c>
      <c r="E499" s="143" t="s">
        <v>3</v>
      </c>
      <c r="F499" s="173" t="s">
        <v>769</v>
      </c>
      <c r="H499" s="191">
        <v>136.764</v>
      </c>
      <c r="I499" s="144"/>
      <c r="J499" s="144"/>
      <c r="M499" s="142"/>
      <c r="N499" s="145"/>
      <c r="X499" s="146"/>
      <c r="AT499" s="143" t="s">
        <v>151</v>
      </c>
      <c r="AU499" s="143" t="s">
        <v>80</v>
      </c>
      <c r="AV499" s="12" t="s">
        <v>80</v>
      </c>
      <c r="AW499" s="12" t="s">
        <v>5</v>
      </c>
      <c r="AX499" s="12" t="s">
        <v>71</v>
      </c>
      <c r="AY499" s="143" t="s">
        <v>133</v>
      </c>
    </row>
    <row r="500" spans="2:51" s="13" customFormat="1" ht="12">
      <c r="B500" s="147"/>
      <c r="D500" s="185" t="s">
        <v>151</v>
      </c>
      <c r="E500" s="148" t="s">
        <v>3</v>
      </c>
      <c r="F500" s="174" t="s">
        <v>153</v>
      </c>
      <c r="H500" s="192">
        <v>136.764</v>
      </c>
      <c r="I500" s="149"/>
      <c r="J500" s="149"/>
      <c r="M500" s="147"/>
      <c r="N500" s="150"/>
      <c r="X500" s="151"/>
      <c r="AT500" s="148" t="s">
        <v>151</v>
      </c>
      <c r="AU500" s="148" t="s">
        <v>80</v>
      </c>
      <c r="AV500" s="13" t="s">
        <v>141</v>
      </c>
      <c r="AW500" s="13" t="s">
        <v>5</v>
      </c>
      <c r="AX500" s="13" t="s">
        <v>78</v>
      </c>
      <c r="AY500" s="148" t="s">
        <v>133</v>
      </c>
    </row>
    <row r="501" spans="2:65" s="1" customFormat="1" ht="24.2" customHeight="1">
      <c r="B501" s="129"/>
      <c r="C501" s="183" t="s">
        <v>505</v>
      </c>
      <c r="D501" s="183" t="s">
        <v>136</v>
      </c>
      <c r="E501" s="184" t="s">
        <v>770</v>
      </c>
      <c r="F501" s="169" t="s">
        <v>771</v>
      </c>
      <c r="G501" s="189" t="s">
        <v>256</v>
      </c>
      <c r="H501" s="190">
        <v>272.2</v>
      </c>
      <c r="I501" s="131"/>
      <c r="J501" s="131"/>
      <c r="K501" s="132">
        <f>ROUND(P501*H501,2)</f>
        <v>0</v>
      </c>
      <c r="L501" s="130" t="s">
        <v>140</v>
      </c>
      <c r="M501" s="31"/>
      <c r="N501" s="133" t="s">
        <v>3</v>
      </c>
      <c r="O501" s="134" t="s">
        <v>40</v>
      </c>
      <c r="P501" s="135">
        <f>I501+J501</f>
        <v>0</v>
      </c>
      <c r="Q501" s="135">
        <f>ROUND(I501*H501,2)</f>
        <v>0</v>
      </c>
      <c r="R501" s="135">
        <f>ROUND(J501*H501,2)</f>
        <v>0</v>
      </c>
      <c r="T501" s="136">
        <f>S501*H501</f>
        <v>0</v>
      </c>
      <c r="U501" s="136">
        <v>0</v>
      </c>
      <c r="V501" s="136">
        <f>U501*H501</f>
        <v>0</v>
      </c>
      <c r="W501" s="136">
        <v>0</v>
      </c>
      <c r="X501" s="137">
        <f>W501*H501</f>
        <v>0</v>
      </c>
      <c r="AR501" s="138" t="s">
        <v>184</v>
      </c>
      <c r="AT501" s="138" t="s">
        <v>136</v>
      </c>
      <c r="AU501" s="138" t="s">
        <v>80</v>
      </c>
      <c r="AY501" s="16" t="s">
        <v>133</v>
      </c>
      <c r="BE501" s="139">
        <f>IF(O501="základní",K501,0)</f>
        <v>0</v>
      </c>
      <c r="BF501" s="139">
        <f>IF(O501="snížená",K501,0)</f>
        <v>0</v>
      </c>
      <c r="BG501" s="139">
        <f>IF(O501="zákl. přenesená",K501,0)</f>
        <v>0</v>
      </c>
      <c r="BH501" s="139">
        <f>IF(O501="sníž. přenesená",K501,0)</f>
        <v>0</v>
      </c>
      <c r="BI501" s="139">
        <f>IF(O501="nulová",K501,0)</f>
        <v>0</v>
      </c>
      <c r="BJ501" s="16" t="s">
        <v>78</v>
      </c>
      <c r="BK501" s="139">
        <f>ROUND(P501*H501,2)</f>
        <v>0</v>
      </c>
      <c r="BL501" s="16" t="s">
        <v>184</v>
      </c>
      <c r="BM501" s="138" t="s">
        <v>772</v>
      </c>
    </row>
    <row r="502" spans="2:47" s="1" customFormat="1" ht="12">
      <c r="B502" s="31"/>
      <c r="D502" s="185" t="s">
        <v>142</v>
      </c>
      <c r="F502" s="171" t="s">
        <v>773</v>
      </c>
      <c r="I502" s="140"/>
      <c r="J502" s="140"/>
      <c r="M502" s="31"/>
      <c r="N502" s="141"/>
      <c r="X502" s="52"/>
      <c r="AT502" s="16" t="s">
        <v>142</v>
      </c>
      <c r="AU502" s="16" t="s">
        <v>80</v>
      </c>
    </row>
    <row r="503" spans="2:47" s="1" customFormat="1" ht="12">
      <c r="B503" s="31"/>
      <c r="D503" s="186" t="s">
        <v>144</v>
      </c>
      <c r="F503" s="172" t="s">
        <v>774</v>
      </c>
      <c r="I503" s="140"/>
      <c r="J503" s="140"/>
      <c r="M503" s="31"/>
      <c r="N503" s="141"/>
      <c r="X503" s="52"/>
      <c r="AT503" s="16" t="s">
        <v>144</v>
      </c>
      <c r="AU503" s="16" t="s">
        <v>80</v>
      </c>
    </row>
    <row r="504" spans="2:51" s="12" customFormat="1" ht="12">
      <c r="B504" s="142"/>
      <c r="D504" s="185" t="s">
        <v>151</v>
      </c>
      <c r="E504" s="143" t="s">
        <v>3</v>
      </c>
      <c r="F504" s="173" t="s">
        <v>775</v>
      </c>
      <c r="H504" s="191">
        <v>272.2</v>
      </c>
      <c r="I504" s="144"/>
      <c r="J504" s="144"/>
      <c r="M504" s="142"/>
      <c r="N504" s="145"/>
      <c r="X504" s="146"/>
      <c r="AT504" s="143" t="s">
        <v>151</v>
      </c>
      <c r="AU504" s="143" t="s">
        <v>80</v>
      </c>
      <c r="AV504" s="12" t="s">
        <v>80</v>
      </c>
      <c r="AW504" s="12" t="s">
        <v>5</v>
      </c>
      <c r="AX504" s="12" t="s">
        <v>71</v>
      </c>
      <c r="AY504" s="143" t="s">
        <v>133</v>
      </c>
    </row>
    <row r="505" spans="2:51" s="13" customFormat="1" ht="12">
      <c r="B505" s="147"/>
      <c r="D505" s="185" t="s">
        <v>151</v>
      </c>
      <c r="E505" s="148" t="s">
        <v>3</v>
      </c>
      <c r="F505" s="174" t="s">
        <v>153</v>
      </c>
      <c r="H505" s="192">
        <v>272.2</v>
      </c>
      <c r="I505" s="149"/>
      <c r="J505" s="149"/>
      <c r="M505" s="147"/>
      <c r="N505" s="150"/>
      <c r="X505" s="151"/>
      <c r="AT505" s="148" t="s">
        <v>151</v>
      </c>
      <c r="AU505" s="148" t="s">
        <v>80</v>
      </c>
      <c r="AV505" s="13" t="s">
        <v>141</v>
      </c>
      <c r="AW505" s="13" t="s">
        <v>5</v>
      </c>
      <c r="AX505" s="13" t="s">
        <v>78</v>
      </c>
      <c r="AY505" s="148" t="s">
        <v>133</v>
      </c>
    </row>
    <row r="506" spans="2:65" s="1" customFormat="1" ht="24.2" customHeight="1">
      <c r="B506" s="129"/>
      <c r="C506" s="187" t="s">
        <v>776</v>
      </c>
      <c r="D506" s="187" t="s">
        <v>396</v>
      </c>
      <c r="E506" s="188" t="s">
        <v>777</v>
      </c>
      <c r="F506" s="180" t="s">
        <v>778</v>
      </c>
      <c r="G506" s="193" t="s">
        <v>256</v>
      </c>
      <c r="H506" s="194">
        <v>285.81</v>
      </c>
      <c r="I506" s="161"/>
      <c r="J506" s="162"/>
      <c r="K506" s="163">
        <f>ROUND(P506*H506,2)</f>
        <v>0</v>
      </c>
      <c r="L506" s="160" t="s">
        <v>140</v>
      </c>
      <c r="M506" s="164"/>
      <c r="N506" s="165" t="s">
        <v>3</v>
      </c>
      <c r="O506" s="134" t="s">
        <v>40</v>
      </c>
      <c r="P506" s="135">
        <f>I506+J506</f>
        <v>0</v>
      </c>
      <c r="Q506" s="135">
        <f>ROUND(I506*H506,2)</f>
        <v>0</v>
      </c>
      <c r="R506" s="135">
        <f>ROUND(J506*H506,2)</f>
        <v>0</v>
      </c>
      <c r="T506" s="136">
        <f>S506*H506</f>
        <v>0</v>
      </c>
      <c r="U506" s="136">
        <v>0</v>
      </c>
      <c r="V506" s="136">
        <f>U506*H506</f>
        <v>0</v>
      </c>
      <c r="W506" s="136">
        <v>0</v>
      </c>
      <c r="X506" s="137">
        <f>W506*H506</f>
        <v>0</v>
      </c>
      <c r="AR506" s="138" t="s">
        <v>328</v>
      </c>
      <c r="AT506" s="138" t="s">
        <v>396</v>
      </c>
      <c r="AU506" s="138" t="s">
        <v>80</v>
      </c>
      <c r="AY506" s="16" t="s">
        <v>133</v>
      </c>
      <c r="BE506" s="139">
        <f>IF(O506="základní",K506,0)</f>
        <v>0</v>
      </c>
      <c r="BF506" s="139">
        <f>IF(O506="snížená",K506,0)</f>
        <v>0</v>
      </c>
      <c r="BG506" s="139">
        <f>IF(O506="zákl. přenesená",K506,0)</f>
        <v>0</v>
      </c>
      <c r="BH506" s="139">
        <f>IF(O506="sníž. přenesená",K506,0)</f>
        <v>0</v>
      </c>
      <c r="BI506" s="139">
        <f>IF(O506="nulová",K506,0)</f>
        <v>0</v>
      </c>
      <c r="BJ506" s="16" t="s">
        <v>78</v>
      </c>
      <c r="BK506" s="139">
        <f>ROUND(P506*H506,2)</f>
        <v>0</v>
      </c>
      <c r="BL506" s="16" t="s">
        <v>184</v>
      </c>
      <c r="BM506" s="138" t="s">
        <v>779</v>
      </c>
    </row>
    <row r="507" spans="2:47" s="1" customFormat="1" ht="12">
      <c r="B507" s="31"/>
      <c r="D507" s="185" t="s">
        <v>142</v>
      </c>
      <c r="F507" s="171" t="s">
        <v>778</v>
      </c>
      <c r="I507" s="140"/>
      <c r="J507" s="140"/>
      <c r="M507" s="31"/>
      <c r="N507" s="141"/>
      <c r="X507" s="52"/>
      <c r="AT507" s="16" t="s">
        <v>142</v>
      </c>
      <c r="AU507" s="16" t="s">
        <v>80</v>
      </c>
    </row>
    <row r="508" spans="2:51" s="12" customFormat="1" ht="12">
      <c r="B508" s="142"/>
      <c r="D508" s="185" t="s">
        <v>151</v>
      </c>
      <c r="E508" s="143" t="s">
        <v>3</v>
      </c>
      <c r="F508" s="173" t="s">
        <v>780</v>
      </c>
      <c r="H508" s="191">
        <v>285.81</v>
      </c>
      <c r="I508" s="144"/>
      <c r="J508" s="144"/>
      <c r="M508" s="142"/>
      <c r="N508" s="145"/>
      <c r="X508" s="146"/>
      <c r="AT508" s="143" t="s">
        <v>151</v>
      </c>
      <c r="AU508" s="143" t="s">
        <v>80</v>
      </c>
      <c r="AV508" s="12" t="s">
        <v>80</v>
      </c>
      <c r="AW508" s="12" t="s">
        <v>5</v>
      </c>
      <c r="AX508" s="12" t="s">
        <v>71</v>
      </c>
      <c r="AY508" s="143" t="s">
        <v>133</v>
      </c>
    </row>
    <row r="509" spans="2:51" s="13" customFormat="1" ht="12">
      <c r="B509" s="147"/>
      <c r="D509" s="185" t="s">
        <v>151</v>
      </c>
      <c r="E509" s="148" t="s">
        <v>3</v>
      </c>
      <c r="F509" s="174" t="s">
        <v>153</v>
      </c>
      <c r="H509" s="192">
        <v>285.81</v>
      </c>
      <c r="I509" s="149"/>
      <c r="J509" s="149"/>
      <c r="M509" s="147"/>
      <c r="N509" s="166"/>
      <c r="O509" s="167"/>
      <c r="P509" s="167"/>
      <c r="Q509" s="167"/>
      <c r="R509" s="167"/>
      <c r="S509" s="167"/>
      <c r="T509" s="167"/>
      <c r="U509" s="167"/>
      <c r="V509" s="167"/>
      <c r="W509" s="167"/>
      <c r="X509" s="168"/>
      <c r="AT509" s="148" t="s">
        <v>151</v>
      </c>
      <c r="AU509" s="148" t="s">
        <v>80</v>
      </c>
      <c r="AV509" s="13" t="s">
        <v>141</v>
      </c>
      <c r="AW509" s="13" t="s">
        <v>5</v>
      </c>
      <c r="AX509" s="13" t="s">
        <v>78</v>
      </c>
      <c r="AY509" s="148" t="s">
        <v>133</v>
      </c>
    </row>
    <row r="510" spans="2:13" s="1" customFormat="1" ht="6.95" customHeight="1">
      <c r="B510" s="40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31"/>
    </row>
  </sheetData>
  <sheetProtection algorithmName="SHA-512" hashValue="1vDE+EoRb55LlYXUNeXNtHOcbAJsP1ILq1tm/bE2aR/kDd7BtU6asSBZKZm/BX7HPWNFqY1hb6brNUGIAAXAAg==" saltValue="czVMJ4X/25qS8B71le+t0A==" spinCount="100000" sheet="1" objects="1" scenarios="1"/>
  <autoFilter ref="C92:L509"/>
  <mergeCells count="9">
    <mergeCell ref="E52:H52"/>
    <mergeCell ref="E83:H83"/>
    <mergeCell ref="E85:H85"/>
    <mergeCell ref="M2:Z2"/>
    <mergeCell ref="E7:H7"/>
    <mergeCell ref="E9:H9"/>
    <mergeCell ref="E18:H18"/>
    <mergeCell ref="E27:H27"/>
    <mergeCell ref="E50:H50"/>
  </mergeCells>
  <hyperlinks>
    <hyperlink ref="F98" r:id="rId1" display="https://podminky.urs.cz/item/CS_URS_2024_01/111251101"/>
    <hyperlink ref="F103" r:id="rId2" display="https://podminky.urs.cz/item/CS_URS_2024_01/112101101"/>
    <hyperlink ref="F106" r:id="rId3" display="https://podminky.urs.cz/item/CS_URS_2024_01/112251101"/>
    <hyperlink ref="F109" r:id="rId4" display="https://podminky.urs.cz/item/CS_URS_2024_01/113106144"/>
    <hyperlink ref="F114" r:id="rId5" display="https://podminky.urs.cz/item/CS_URS_2024_01/113107342"/>
    <hyperlink ref="F119" r:id="rId6" display="https://podminky.urs.cz/item/CS_URS_2024_01/113202111"/>
    <hyperlink ref="F124" r:id="rId7" display="https://podminky.urs.cz/item/CS_URS_2024_01/119001421"/>
    <hyperlink ref="F129" r:id="rId8" display="https://podminky.urs.cz/item/CS_URS_2024_01/121151123"/>
    <hyperlink ref="F134" r:id="rId9" display="https://podminky.urs.cz/item/CS_URS_2024_01/122251104"/>
    <hyperlink ref="F139" r:id="rId10" display="https://podminky.urs.cz/item/CS_URS_2024_01/162201401"/>
    <hyperlink ref="F142" r:id="rId11" display="https://podminky.urs.cz/item/CS_URS_2024_01/162201411"/>
    <hyperlink ref="F145" r:id="rId12" display="https://podminky.urs.cz/item/CS_URS_2024_01/162201421"/>
    <hyperlink ref="F148" r:id="rId13" display="https://podminky.urs.cz/item/CS_URS_2024_01/162251102"/>
    <hyperlink ref="F153" r:id="rId14" display="https://podminky.urs.cz/item/CS_URS_2024_01/162301501"/>
    <hyperlink ref="F156" r:id="rId15" display="https://podminky.urs.cz/item/CS_URS_2024_01/162301931"/>
    <hyperlink ref="F161" r:id="rId16" display="https://podminky.urs.cz/item/CS_URS_2024_01/162301951"/>
    <hyperlink ref="F166" r:id="rId17" display="https://podminky.urs.cz/item/CS_URS_2024_01/162301971"/>
    <hyperlink ref="F171" r:id="rId18" display="https://podminky.urs.cz/item/CS_URS_2024_01/162301981"/>
    <hyperlink ref="F176" r:id="rId19" display="https://podminky.urs.cz/item/CS_URS_2024_01/162751117"/>
    <hyperlink ref="F181" r:id="rId20" display="https://podminky.urs.cz/item/CS_URS_2024_01/167151111"/>
    <hyperlink ref="F188" r:id="rId21" display="https://podminky.urs.cz/item/CS_URS_2024_01/171201221"/>
    <hyperlink ref="F193" r:id="rId22" display="https://podminky.urs.cz/item/CS_URS_2024_01/171251201"/>
    <hyperlink ref="F196" r:id="rId23" display="https://podminky.urs.cz/item/CS_URS_2024_01/174151101"/>
    <hyperlink ref="F201" r:id="rId24" display="https://podminky.urs.cz/item/CS_URS_2024_01/181351003"/>
    <hyperlink ref="F206" r:id="rId25" display="https://podminky.urs.cz/item/CS_URS_2024_01/181351113"/>
    <hyperlink ref="F211" r:id="rId26" display="https://podminky.urs.cz/item/CS_URS_2024_01/181411131"/>
    <hyperlink ref="F218" r:id="rId27" display="https://podminky.urs.cz/item/CS_URS_2024_01/181951111"/>
    <hyperlink ref="F223" r:id="rId28" display="https://podminky.urs.cz/item/CS_URS_2024_01/184103811"/>
    <hyperlink ref="F230" r:id="rId29" display="https://podminky.urs.cz/item/CS_URS_2024_01/185804312"/>
    <hyperlink ref="F236" r:id="rId30" display="https://podminky.urs.cz/item/CS_URS_2024_01/185851121"/>
    <hyperlink ref="F239" r:id="rId31" display="https://podminky.urs.cz/item/CS_URS_2024_01/185851129"/>
    <hyperlink ref="F245" r:id="rId32" display="https://podminky.urs.cz/item/CS_URS_2024_01/212752403"/>
    <hyperlink ref="F250" r:id="rId33" display="https://podminky.urs.cz/item/CS_URS_2024_01/212755214"/>
    <hyperlink ref="F255" r:id="rId34" display="https://podminky.urs.cz/item/CS_URS_2024_01/274321117"/>
    <hyperlink ref="F260" r:id="rId35" display="https://podminky.urs.cz/item/CS_URS_2024_01/274354111"/>
    <hyperlink ref="F265" r:id="rId36" display="https://podminky.urs.cz/item/CS_URS_2024_01/274354211"/>
    <hyperlink ref="F268" r:id="rId37" display="https://podminky.urs.cz/item/CS_URS_2024_01/274361116"/>
    <hyperlink ref="F274" r:id="rId38" display="https://podminky.urs.cz/item/CS_URS_2024_01/317321119"/>
    <hyperlink ref="F279" r:id="rId39" display="https://podminky.urs.cz/item/CS_URS_2024_01/317353121"/>
    <hyperlink ref="F284" r:id="rId40" display="https://podminky.urs.cz/item/CS_URS_2024_01/317353221"/>
    <hyperlink ref="F287" r:id="rId41" display="https://podminky.urs.cz/item/CS_URS_2024_01/317361116"/>
    <hyperlink ref="F292" r:id="rId42" display="https://podminky.urs.cz/item/CS_URS_2024_01/348262001"/>
    <hyperlink ref="F297" r:id="rId43" display="https://podminky.urs.cz/item/CS_URS_2024_01/327361016"/>
    <hyperlink ref="F307" r:id="rId44" display="https://podminky.urs.cz/item/CS_URS_2024_01/452311131"/>
    <hyperlink ref="F312" r:id="rId45" display="https://podminky.urs.cz/item/CS_URS_2024_01/452311151"/>
    <hyperlink ref="F317" r:id="rId46" display="https://podminky.urs.cz/item/CS_URS_2024_01/458311131"/>
    <hyperlink ref="F322" r:id="rId47" display="https://podminky.urs.cz/item/CS_URS_2024_01/458501111"/>
    <hyperlink ref="F332" r:id="rId48" display="https://podminky.urs.cz/item/CS_URS_2024_01/564851111"/>
    <hyperlink ref="F337" r:id="rId49" display="https://podminky.urs.cz/item/CS_URS_2024_01/567122114"/>
    <hyperlink ref="F342" r:id="rId50" display="https://podminky.urs.cz/item/CS_URS_2024_01/596211213"/>
    <hyperlink ref="F358" r:id="rId51" display="https://podminky.urs.cz/item/CS_URS_2024_01/628611131"/>
    <hyperlink ref="F363" r:id="rId52" display="https://podminky.urs.cz/item/CS_URS_2024_01/628611131"/>
    <hyperlink ref="F373" r:id="rId53" display="https://podminky.urs.cz/item/CS_URS_2024_01/914111111"/>
    <hyperlink ref="F381" r:id="rId54" display="https://podminky.urs.cz/item/CS_URS_2024_01/914511111"/>
    <hyperlink ref="F386" r:id="rId55" display="https://podminky.urs.cz/item/CS_URS_2024_01/914511112"/>
    <hyperlink ref="F399" r:id="rId56" display="https://podminky.urs.cz/item/CS_URS_2024_01/915131112"/>
    <hyperlink ref="F404" r:id="rId57" display="https://podminky.urs.cz/item/CS_URS_2024_01/915621111"/>
    <hyperlink ref="F409" r:id="rId58" display="https://podminky.urs.cz/item/CS_URS_2024_01/916231213"/>
    <hyperlink ref="F418" r:id="rId59" display="https://podminky.urs.cz/item/CS_URS_2024_01/919112213"/>
    <hyperlink ref="F423" r:id="rId60" display="https://podminky.urs.cz/item/CS_URS_2024_01/919121112"/>
    <hyperlink ref="F428" r:id="rId61" display="https://podminky.urs.cz/item/CS_URS_2024_01/919735112"/>
    <hyperlink ref="F433" r:id="rId62" display="https://podminky.urs.cz/item/CS_URS_2024_01/931994142"/>
    <hyperlink ref="F438" r:id="rId63" display="https://podminky.urs.cz/item/CS_URS_2024_01/935932328"/>
    <hyperlink ref="F443" r:id="rId64" display="https://podminky.urs.cz/item/CS_URS_2024_01/966006132"/>
    <hyperlink ref="F449" r:id="rId65" display="https://podminky.urs.cz/item/CS_URS_2024_01/997013811"/>
    <hyperlink ref="F452" r:id="rId66" display="https://podminky.urs.cz/item/CS_URS_2024_01/997221551"/>
    <hyperlink ref="F460" r:id="rId67" display="https://podminky.urs.cz/item/CS_URS_2024_01/997221559"/>
    <hyperlink ref="F468" r:id="rId68" display="https://podminky.urs.cz/item/CS_URS_2024_01/997221861"/>
    <hyperlink ref="F474" r:id="rId69" display="https://podminky.urs.cz/item/CS_URS_2024_01/997221875"/>
    <hyperlink ref="F480" r:id="rId70" display="https://podminky.urs.cz/item/CS_URS_2024_01/998223011"/>
    <hyperlink ref="F485" r:id="rId71" display="https://podminky.urs.cz/item/CS_URS_2024_01/711142559"/>
    <hyperlink ref="F494" r:id="rId72" display="https://podminky.urs.cz/item/CS_URS_2024_01/711462103"/>
    <hyperlink ref="F503" r:id="rId73" display="https://podminky.urs.cz/item/CS_URS_2024_01/71149127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989"/>
  <sheetViews>
    <sheetView showGridLines="0" workbookViewId="0" topLeftCell="A45">
      <selection activeCell="G92" sqref="G92:H98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3:46" ht="36.95" customHeight="1">
      <c r="M2" s="219" t="s">
        <v>7</v>
      </c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T2" s="16" t="s">
        <v>86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  <c r="AT3" s="16" t="s">
        <v>80</v>
      </c>
    </row>
    <row r="4" spans="2:46" ht="24.95" customHeight="1">
      <c r="B4" s="19"/>
      <c r="D4" s="20" t="s">
        <v>96</v>
      </c>
      <c r="M4" s="19"/>
      <c r="N4" s="85" t="s">
        <v>12</v>
      </c>
      <c r="AT4" s="16" t="s">
        <v>4</v>
      </c>
    </row>
    <row r="5" spans="2:13" ht="6.95" customHeight="1">
      <c r="B5" s="19"/>
      <c r="M5" s="19"/>
    </row>
    <row r="6" spans="2:13" ht="12" customHeight="1">
      <c r="B6" s="19"/>
      <c r="D6" s="26" t="s">
        <v>18</v>
      </c>
      <c r="M6" s="19"/>
    </row>
    <row r="7" spans="2:13" ht="16.5" customHeight="1">
      <c r="B7" s="19"/>
      <c r="E7" s="234" t="str">
        <f>'Rekapitulace stavby'!K6</f>
        <v>MIDAKON - Rekonstrukce lávky 28. října v České Lípě - chodník Purkyňova</v>
      </c>
      <c r="F7" s="235"/>
      <c r="G7" s="235"/>
      <c r="H7" s="235"/>
      <c r="M7" s="19"/>
    </row>
    <row r="8" spans="2:13" s="1" customFormat="1" ht="12" customHeight="1">
      <c r="B8" s="31"/>
      <c r="D8" s="26" t="s">
        <v>97</v>
      </c>
      <c r="M8" s="31"/>
    </row>
    <row r="9" spans="2:13" s="1" customFormat="1" ht="16.5" customHeight="1">
      <c r="B9" s="31"/>
      <c r="E9" s="213" t="s">
        <v>781</v>
      </c>
      <c r="F9" s="233"/>
      <c r="G9" s="233"/>
      <c r="H9" s="233"/>
      <c r="M9" s="31"/>
    </row>
    <row r="10" spans="2:13" s="1" customFormat="1" ht="12">
      <c r="B10" s="31"/>
      <c r="M10" s="31"/>
    </row>
    <row r="11" spans="2:13" s="1" customFormat="1" ht="12" customHeight="1">
      <c r="B11" s="31"/>
      <c r="D11" s="26" t="s">
        <v>20</v>
      </c>
      <c r="F11" s="24" t="s">
        <v>3</v>
      </c>
      <c r="I11" s="26" t="s">
        <v>21</v>
      </c>
      <c r="J11" s="24" t="s">
        <v>3</v>
      </c>
      <c r="M11" s="31"/>
    </row>
    <row r="12" spans="2:13" s="1" customFormat="1" ht="12" customHeight="1">
      <c r="B12" s="31"/>
      <c r="D12" s="26" t="s">
        <v>22</v>
      </c>
      <c r="F12" s="24" t="s">
        <v>23</v>
      </c>
      <c r="I12" s="26" t="s">
        <v>24</v>
      </c>
      <c r="J12" s="48" t="str">
        <f>'Rekapitulace stavby'!AN8</f>
        <v>21. 3. 2024</v>
      </c>
      <c r="M12" s="31"/>
    </row>
    <row r="13" spans="2:13" s="1" customFormat="1" ht="10.9" customHeight="1">
      <c r="B13" s="31"/>
      <c r="M13" s="31"/>
    </row>
    <row r="14" spans="2:13" s="1" customFormat="1" ht="12" customHeight="1">
      <c r="B14" s="31"/>
      <c r="D14" s="26" t="s">
        <v>26</v>
      </c>
      <c r="I14" s="26" t="s">
        <v>27</v>
      </c>
      <c r="J14" s="24" t="str">
        <f>IF('Rekapitulace stavby'!AN10="","",'Rekapitulace stavby'!AN10)</f>
        <v/>
      </c>
      <c r="M14" s="31"/>
    </row>
    <row r="15" spans="2:13" s="1" customFormat="1" ht="18" customHeight="1">
      <c r="B15" s="31"/>
      <c r="E15" s="24" t="str">
        <f>IF('Rekapitulace stavby'!E11="","",'Rekapitulace stavby'!E11)</f>
        <v xml:space="preserve"> </v>
      </c>
      <c r="I15" s="26" t="s">
        <v>28</v>
      </c>
      <c r="J15" s="24" t="str">
        <f>IF('Rekapitulace stavby'!AN11="","",'Rekapitulace stavby'!AN11)</f>
        <v/>
      </c>
      <c r="M15" s="31"/>
    </row>
    <row r="16" spans="2:13" s="1" customFormat="1" ht="6.95" customHeight="1">
      <c r="B16" s="31"/>
      <c r="M16" s="31"/>
    </row>
    <row r="17" spans="2:13" s="1" customFormat="1" ht="12" customHeight="1">
      <c r="B17" s="31"/>
      <c r="D17" s="26" t="s">
        <v>29</v>
      </c>
      <c r="I17" s="26" t="s">
        <v>27</v>
      </c>
      <c r="J17" s="27" t="str">
        <f>'Rekapitulace stavby'!AN13</f>
        <v>Vyplň údaj</v>
      </c>
      <c r="M17" s="31"/>
    </row>
    <row r="18" spans="2:13" s="1" customFormat="1" ht="18" customHeight="1">
      <c r="B18" s="31"/>
      <c r="E18" s="236" t="str">
        <f>'Rekapitulace stavby'!E14</f>
        <v>Vyplň údaj</v>
      </c>
      <c r="F18" s="228"/>
      <c r="G18" s="228"/>
      <c r="H18" s="228"/>
      <c r="I18" s="26" t="s">
        <v>28</v>
      </c>
      <c r="J18" s="27" t="str">
        <f>'Rekapitulace stavby'!AN14</f>
        <v>Vyplň údaj</v>
      </c>
      <c r="M18" s="31"/>
    </row>
    <row r="19" spans="2:13" s="1" customFormat="1" ht="6.95" customHeight="1">
      <c r="B19" s="31"/>
      <c r="M19" s="31"/>
    </row>
    <row r="20" spans="2:13" s="1" customFormat="1" ht="12" customHeight="1">
      <c r="B20" s="31"/>
      <c r="D20" s="26" t="s">
        <v>31</v>
      </c>
      <c r="I20" s="26" t="s">
        <v>27</v>
      </c>
      <c r="J20" s="24" t="str">
        <f>IF('Rekapitulace stavby'!AN16="","",'Rekapitulace stavby'!AN16)</f>
        <v/>
      </c>
      <c r="M20" s="31"/>
    </row>
    <row r="21" spans="2:13" s="1" customFormat="1" ht="18" customHeight="1">
      <c r="B21" s="31"/>
      <c r="E21" s="24" t="str">
        <f>IF('Rekapitulace stavby'!E17="","",'Rekapitulace stavby'!E17)</f>
        <v xml:space="preserve"> </v>
      </c>
      <c r="I21" s="26" t="s">
        <v>28</v>
      </c>
      <c r="J21" s="24" t="str">
        <f>IF('Rekapitulace stavby'!AN17="","",'Rekapitulace stavby'!AN17)</f>
        <v/>
      </c>
      <c r="M21" s="31"/>
    </row>
    <row r="22" spans="2:13" s="1" customFormat="1" ht="6.95" customHeight="1">
      <c r="B22" s="31"/>
      <c r="M22" s="31"/>
    </row>
    <row r="23" spans="2:13" s="1" customFormat="1" ht="12" customHeight="1">
      <c r="B23" s="31"/>
      <c r="D23" s="26" t="s">
        <v>32</v>
      </c>
      <c r="I23" s="26" t="s">
        <v>27</v>
      </c>
      <c r="J23" s="24" t="str">
        <f>IF('Rekapitulace stavby'!AN19="","",'Rekapitulace stavby'!AN19)</f>
        <v/>
      </c>
      <c r="M23" s="31"/>
    </row>
    <row r="24" spans="2:13" s="1" customFormat="1" ht="18" customHeight="1">
      <c r="B24" s="31"/>
      <c r="E24" s="24" t="str">
        <f>IF('Rekapitulace stavby'!E20="","",'Rekapitulace stavby'!E20)</f>
        <v xml:space="preserve"> </v>
      </c>
      <c r="I24" s="26" t="s">
        <v>28</v>
      </c>
      <c r="J24" s="24" t="str">
        <f>IF('Rekapitulace stavby'!AN20="","",'Rekapitulace stavby'!AN20)</f>
        <v/>
      </c>
      <c r="M24" s="31"/>
    </row>
    <row r="25" spans="2:13" s="1" customFormat="1" ht="6.95" customHeight="1">
      <c r="B25" s="31"/>
      <c r="M25" s="31"/>
    </row>
    <row r="26" spans="2:13" s="1" customFormat="1" ht="12" customHeight="1">
      <c r="B26" s="31"/>
      <c r="D26" s="26" t="s">
        <v>33</v>
      </c>
      <c r="M26" s="31"/>
    </row>
    <row r="27" spans="2:13" s="7" customFormat="1" ht="16.5" customHeight="1">
      <c r="B27" s="86"/>
      <c r="E27" s="232" t="s">
        <v>3</v>
      </c>
      <c r="F27" s="232"/>
      <c r="G27" s="232"/>
      <c r="H27" s="232"/>
      <c r="M27" s="86"/>
    </row>
    <row r="28" spans="2:13" s="1" customFormat="1" ht="6.95" customHeight="1">
      <c r="B28" s="31"/>
      <c r="M28" s="31"/>
    </row>
    <row r="29" spans="2:13" s="1" customFormat="1" ht="6.95" customHeight="1">
      <c r="B29" s="31"/>
      <c r="D29" s="49"/>
      <c r="E29" s="49"/>
      <c r="F29" s="49"/>
      <c r="G29" s="49"/>
      <c r="H29" s="49"/>
      <c r="I29" s="49"/>
      <c r="J29" s="49"/>
      <c r="K29" s="49"/>
      <c r="L29" s="49"/>
      <c r="M29" s="31"/>
    </row>
    <row r="30" spans="2:13" s="1" customFormat="1" ht="12.75">
      <c r="B30" s="31"/>
      <c r="E30" s="26" t="s">
        <v>99</v>
      </c>
      <c r="K30" s="87">
        <f>I61</f>
        <v>0</v>
      </c>
      <c r="M30" s="31"/>
    </row>
    <row r="31" spans="2:13" s="1" customFormat="1" ht="12.75">
      <c r="B31" s="31"/>
      <c r="E31" s="26" t="s">
        <v>100</v>
      </c>
      <c r="K31" s="87">
        <f>J61</f>
        <v>0</v>
      </c>
      <c r="M31" s="31"/>
    </row>
    <row r="32" spans="2:13" s="1" customFormat="1" ht="25.35" customHeight="1">
      <c r="B32" s="31"/>
      <c r="D32" s="88" t="s">
        <v>35</v>
      </c>
      <c r="K32" s="62">
        <f>ROUND(K89,2)</f>
        <v>0</v>
      </c>
      <c r="M32" s="31"/>
    </row>
    <row r="33" spans="2:13" s="1" customFormat="1" ht="6.95" customHeight="1">
      <c r="B33" s="31"/>
      <c r="D33" s="49"/>
      <c r="E33" s="49"/>
      <c r="F33" s="49"/>
      <c r="G33" s="49"/>
      <c r="H33" s="49"/>
      <c r="I33" s="49"/>
      <c r="J33" s="49"/>
      <c r="K33" s="49"/>
      <c r="L33" s="49"/>
      <c r="M33" s="31"/>
    </row>
    <row r="34" spans="2:13" s="1" customFormat="1" ht="14.45" customHeight="1">
      <c r="B34" s="31"/>
      <c r="F34" s="34" t="s">
        <v>37</v>
      </c>
      <c r="I34" s="34" t="s">
        <v>36</v>
      </c>
      <c r="K34" s="34" t="s">
        <v>38</v>
      </c>
      <c r="M34" s="31"/>
    </row>
    <row r="35" spans="2:13" s="1" customFormat="1" ht="14.45" customHeight="1">
      <c r="B35" s="31"/>
      <c r="D35" s="51" t="s">
        <v>39</v>
      </c>
      <c r="E35" s="26" t="s">
        <v>40</v>
      </c>
      <c r="F35" s="87">
        <f>ROUND((SUM(BE89:BE988)),2)</f>
        <v>0</v>
      </c>
      <c r="I35" s="89">
        <v>0.21</v>
      </c>
      <c r="K35" s="87">
        <f>ROUND(((SUM(BE89:BE988))*I35),2)</f>
        <v>0</v>
      </c>
      <c r="M35" s="31"/>
    </row>
    <row r="36" spans="2:13" s="1" customFormat="1" ht="14.45" customHeight="1">
      <c r="B36" s="31"/>
      <c r="E36" s="26" t="s">
        <v>41</v>
      </c>
      <c r="F36" s="87">
        <f>ROUND((SUM(BF89:BF988)),2)</f>
        <v>0</v>
      </c>
      <c r="I36" s="89">
        <v>0.12</v>
      </c>
      <c r="K36" s="87">
        <f>ROUND(((SUM(BF89:BF988))*I36),2)</f>
        <v>0</v>
      </c>
      <c r="M36" s="31"/>
    </row>
    <row r="37" spans="2:13" s="1" customFormat="1" ht="14.45" customHeight="1" hidden="1">
      <c r="B37" s="31"/>
      <c r="E37" s="26" t="s">
        <v>42</v>
      </c>
      <c r="F37" s="87">
        <f>ROUND((SUM(BG89:BG988)),2)</f>
        <v>0</v>
      </c>
      <c r="I37" s="89">
        <v>0.21</v>
      </c>
      <c r="K37" s="87">
        <f>0</f>
        <v>0</v>
      </c>
      <c r="M37" s="31"/>
    </row>
    <row r="38" spans="2:13" s="1" customFormat="1" ht="14.45" customHeight="1" hidden="1">
      <c r="B38" s="31"/>
      <c r="E38" s="26" t="s">
        <v>43</v>
      </c>
      <c r="F38" s="87">
        <f>ROUND((SUM(BH89:BH988)),2)</f>
        <v>0</v>
      </c>
      <c r="I38" s="89">
        <v>0.12</v>
      </c>
      <c r="K38" s="87">
        <f>0</f>
        <v>0</v>
      </c>
      <c r="M38" s="31"/>
    </row>
    <row r="39" spans="2:13" s="1" customFormat="1" ht="14.45" customHeight="1" hidden="1">
      <c r="B39" s="31"/>
      <c r="E39" s="26" t="s">
        <v>44</v>
      </c>
      <c r="F39" s="87">
        <f>ROUND((SUM(BI89:BI988)),2)</f>
        <v>0</v>
      </c>
      <c r="I39" s="89">
        <v>0</v>
      </c>
      <c r="K39" s="87">
        <f>0</f>
        <v>0</v>
      </c>
      <c r="M39" s="31"/>
    </row>
    <row r="40" spans="2:13" s="1" customFormat="1" ht="6.95" customHeight="1">
      <c r="B40" s="31"/>
      <c r="M40" s="31"/>
    </row>
    <row r="41" spans="2:13" s="1" customFormat="1" ht="25.35" customHeight="1">
      <c r="B41" s="31"/>
      <c r="C41" s="90"/>
      <c r="D41" s="91" t="s">
        <v>45</v>
      </c>
      <c r="E41" s="53"/>
      <c r="F41" s="53"/>
      <c r="G41" s="92" t="s">
        <v>46</v>
      </c>
      <c r="H41" s="93" t="s">
        <v>47</v>
      </c>
      <c r="I41" s="53"/>
      <c r="J41" s="53"/>
      <c r="K41" s="94">
        <f>SUM(K32:K39)</f>
        <v>0</v>
      </c>
      <c r="L41" s="95"/>
      <c r="M41" s="31"/>
    </row>
    <row r="42" spans="2:13" s="1" customFormat="1" ht="14.45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31"/>
    </row>
    <row r="46" spans="2:13" s="1" customFormat="1" ht="6.95" customHeight="1" hidden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31"/>
    </row>
    <row r="47" spans="2:13" s="1" customFormat="1" ht="24.95" customHeight="1" hidden="1">
      <c r="B47" s="31"/>
      <c r="C47" s="20" t="s">
        <v>101</v>
      </c>
      <c r="M47" s="31"/>
    </row>
    <row r="48" spans="2:13" s="1" customFormat="1" ht="6.95" customHeight="1" hidden="1">
      <c r="B48" s="31"/>
      <c r="M48" s="31"/>
    </row>
    <row r="49" spans="2:13" s="1" customFormat="1" ht="12" customHeight="1" hidden="1">
      <c r="B49" s="31"/>
      <c r="C49" s="26" t="s">
        <v>18</v>
      </c>
      <c r="M49" s="31"/>
    </row>
    <row r="50" spans="2:13" s="1" customFormat="1" ht="16.5" customHeight="1" hidden="1">
      <c r="B50" s="31"/>
      <c r="E50" s="234" t="str">
        <f>E7</f>
        <v>MIDAKON - Rekonstrukce lávky 28. října v České Lípě - chodník Purkyňova</v>
      </c>
      <c r="F50" s="235"/>
      <c r="G50" s="235"/>
      <c r="H50" s="235"/>
      <c r="M50" s="31"/>
    </row>
    <row r="51" spans="2:13" s="1" customFormat="1" ht="12" customHeight="1" hidden="1">
      <c r="B51" s="31"/>
      <c r="C51" s="26" t="s">
        <v>97</v>
      </c>
      <c r="M51" s="31"/>
    </row>
    <row r="52" spans="2:13" s="1" customFormat="1" ht="16.5" customHeight="1" hidden="1">
      <c r="B52" s="31"/>
      <c r="E52" s="213" t="str">
        <f>E9</f>
        <v>SO 103b - Chodník přes ulici Purkyňova – SSZ přechodu pro chodce</v>
      </c>
      <c r="F52" s="233"/>
      <c r="G52" s="233"/>
      <c r="H52" s="233"/>
      <c r="M52" s="31"/>
    </row>
    <row r="53" spans="2:13" s="1" customFormat="1" ht="6.95" customHeight="1" hidden="1">
      <c r="B53" s="31"/>
      <c r="M53" s="31"/>
    </row>
    <row r="54" spans="2:13" s="1" customFormat="1" ht="12" customHeight="1" hidden="1">
      <c r="B54" s="31"/>
      <c r="C54" s="26" t="s">
        <v>22</v>
      </c>
      <c r="F54" s="24" t="str">
        <f>F12</f>
        <v xml:space="preserve"> </v>
      </c>
      <c r="I54" s="26" t="s">
        <v>24</v>
      </c>
      <c r="J54" s="48" t="str">
        <f>IF(J12="","",J12)</f>
        <v>21. 3. 2024</v>
      </c>
      <c r="M54" s="31"/>
    </row>
    <row r="55" spans="2:13" s="1" customFormat="1" ht="6.95" customHeight="1" hidden="1">
      <c r="B55" s="31"/>
      <c r="M55" s="31"/>
    </row>
    <row r="56" spans="2:13" s="1" customFormat="1" ht="15.2" customHeight="1" hidden="1">
      <c r="B56" s="31"/>
      <c r="C56" s="26" t="s">
        <v>26</v>
      </c>
      <c r="F56" s="24" t="str">
        <f>E15</f>
        <v xml:space="preserve"> </v>
      </c>
      <c r="I56" s="26" t="s">
        <v>31</v>
      </c>
      <c r="J56" s="29" t="str">
        <f>E21</f>
        <v xml:space="preserve"> </v>
      </c>
      <c r="M56" s="31"/>
    </row>
    <row r="57" spans="2:13" s="1" customFormat="1" ht="15.2" customHeight="1" hidden="1">
      <c r="B57" s="31"/>
      <c r="C57" s="26" t="s">
        <v>29</v>
      </c>
      <c r="F57" s="24" t="str">
        <f>IF(E18="","",E18)</f>
        <v>Vyplň údaj</v>
      </c>
      <c r="I57" s="26" t="s">
        <v>32</v>
      </c>
      <c r="J57" s="29" t="str">
        <f>E24</f>
        <v xml:space="preserve"> </v>
      </c>
      <c r="M57" s="31"/>
    </row>
    <row r="58" spans="2:13" s="1" customFormat="1" ht="10.35" customHeight="1" hidden="1">
      <c r="B58" s="31"/>
      <c r="M58" s="31"/>
    </row>
    <row r="59" spans="2:13" s="1" customFormat="1" ht="29.25" customHeight="1" hidden="1">
      <c r="B59" s="31"/>
      <c r="C59" s="96" t="s">
        <v>102</v>
      </c>
      <c r="D59" s="90"/>
      <c r="E59" s="90"/>
      <c r="F59" s="90"/>
      <c r="G59" s="90"/>
      <c r="H59" s="90"/>
      <c r="I59" s="97" t="s">
        <v>103</v>
      </c>
      <c r="J59" s="97" t="s">
        <v>104</v>
      </c>
      <c r="K59" s="97" t="s">
        <v>105</v>
      </c>
      <c r="L59" s="90"/>
      <c r="M59" s="31"/>
    </row>
    <row r="60" spans="2:13" s="1" customFormat="1" ht="10.35" customHeight="1" hidden="1">
      <c r="B60" s="31"/>
      <c r="M60" s="31"/>
    </row>
    <row r="61" spans="2:47" s="1" customFormat="1" ht="22.9" customHeight="1" hidden="1">
      <c r="B61" s="31"/>
      <c r="C61" s="98" t="s">
        <v>69</v>
      </c>
      <c r="I61" s="62">
        <f aca="true" t="shared" si="0" ref="I61:J63">Q89</f>
        <v>0</v>
      </c>
      <c r="J61" s="62">
        <f t="shared" si="0"/>
        <v>0</v>
      </c>
      <c r="K61" s="62">
        <f>K89</f>
        <v>0</v>
      </c>
      <c r="M61" s="31"/>
      <c r="AU61" s="16" t="s">
        <v>106</v>
      </c>
    </row>
    <row r="62" spans="2:13" s="8" customFormat="1" ht="24.95" customHeight="1" hidden="1">
      <c r="B62" s="99"/>
      <c r="D62" s="100" t="s">
        <v>239</v>
      </c>
      <c r="E62" s="101"/>
      <c r="F62" s="101"/>
      <c r="G62" s="101"/>
      <c r="H62" s="101"/>
      <c r="I62" s="102">
        <f t="shared" si="0"/>
        <v>0</v>
      </c>
      <c r="J62" s="102">
        <f t="shared" si="0"/>
        <v>0</v>
      </c>
      <c r="K62" s="102">
        <f>K90</f>
        <v>0</v>
      </c>
      <c r="M62" s="99"/>
    </row>
    <row r="63" spans="2:13" s="9" customFormat="1" ht="19.9" customHeight="1" hidden="1">
      <c r="B63" s="103"/>
      <c r="D63" s="104" t="s">
        <v>240</v>
      </c>
      <c r="E63" s="105"/>
      <c r="F63" s="105"/>
      <c r="G63" s="105"/>
      <c r="H63" s="105"/>
      <c r="I63" s="106">
        <f t="shared" si="0"/>
        <v>0</v>
      </c>
      <c r="J63" s="106">
        <f t="shared" si="0"/>
        <v>0</v>
      </c>
      <c r="K63" s="106">
        <f>K91</f>
        <v>0</v>
      </c>
      <c r="M63" s="103"/>
    </row>
    <row r="64" spans="2:13" s="9" customFormat="1" ht="19.9" customHeight="1" hidden="1">
      <c r="B64" s="103"/>
      <c r="D64" s="104" t="s">
        <v>246</v>
      </c>
      <c r="E64" s="105"/>
      <c r="F64" s="105"/>
      <c r="G64" s="105"/>
      <c r="H64" s="105"/>
      <c r="I64" s="106">
        <f>Q207</f>
        <v>0</v>
      </c>
      <c r="J64" s="106">
        <f>R207</f>
        <v>0</v>
      </c>
      <c r="K64" s="106">
        <f>K207</f>
        <v>0</v>
      </c>
      <c r="M64" s="103"/>
    </row>
    <row r="65" spans="2:13" s="9" customFormat="1" ht="19.9" customHeight="1" hidden="1">
      <c r="B65" s="103"/>
      <c r="D65" s="104" t="s">
        <v>248</v>
      </c>
      <c r="E65" s="105"/>
      <c r="F65" s="105"/>
      <c r="G65" s="105"/>
      <c r="H65" s="105"/>
      <c r="I65" s="106">
        <f>Q208</f>
        <v>0</v>
      </c>
      <c r="J65" s="106">
        <f>R208</f>
        <v>0</v>
      </c>
      <c r="K65" s="106">
        <f>K208</f>
        <v>0</v>
      </c>
      <c r="M65" s="103"/>
    </row>
    <row r="66" spans="2:13" s="8" customFormat="1" ht="24.95" customHeight="1" hidden="1">
      <c r="B66" s="99"/>
      <c r="D66" s="100" t="s">
        <v>782</v>
      </c>
      <c r="E66" s="101"/>
      <c r="F66" s="101"/>
      <c r="G66" s="101"/>
      <c r="H66" s="101"/>
      <c r="I66" s="102">
        <f>Q212</f>
        <v>0</v>
      </c>
      <c r="J66" s="102">
        <f>R212</f>
        <v>0</v>
      </c>
      <c r="K66" s="102">
        <f>K212</f>
        <v>0</v>
      </c>
      <c r="M66" s="99"/>
    </row>
    <row r="67" spans="2:13" s="9" customFormat="1" ht="19.9" customHeight="1" hidden="1">
      <c r="B67" s="103"/>
      <c r="D67" s="104" t="s">
        <v>783</v>
      </c>
      <c r="E67" s="105"/>
      <c r="F67" s="105"/>
      <c r="G67" s="105"/>
      <c r="H67" s="105"/>
      <c r="I67" s="106">
        <f>Q213</f>
        <v>0</v>
      </c>
      <c r="J67" s="106">
        <f>R213</f>
        <v>0</v>
      </c>
      <c r="K67" s="106">
        <f>K213</f>
        <v>0</v>
      </c>
      <c r="M67" s="103"/>
    </row>
    <row r="68" spans="2:13" s="9" customFormat="1" ht="19.9" customHeight="1" hidden="1">
      <c r="B68" s="103"/>
      <c r="D68" s="104" t="s">
        <v>784</v>
      </c>
      <c r="E68" s="105"/>
      <c r="F68" s="105"/>
      <c r="G68" s="105"/>
      <c r="H68" s="105"/>
      <c r="I68" s="106">
        <f>Q345</f>
        <v>0</v>
      </c>
      <c r="J68" s="106">
        <f>R345</f>
        <v>0</v>
      </c>
      <c r="K68" s="106">
        <f>K345</f>
        <v>0</v>
      </c>
      <c r="M68" s="103"/>
    </row>
    <row r="69" spans="2:13" s="9" customFormat="1" ht="19.9" customHeight="1" hidden="1">
      <c r="B69" s="103"/>
      <c r="D69" s="104" t="s">
        <v>785</v>
      </c>
      <c r="E69" s="105"/>
      <c r="F69" s="105"/>
      <c r="G69" s="105"/>
      <c r="H69" s="105"/>
      <c r="I69" s="106">
        <f>Q764</f>
        <v>0</v>
      </c>
      <c r="J69" s="106">
        <f>R764</f>
        <v>0</v>
      </c>
      <c r="K69" s="106">
        <f>K764</f>
        <v>0</v>
      </c>
      <c r="M69" s="103"/>
    </row>
    <row r="70" spans="2:13" s="1" customFormat="1" ht="21.75" customHeight="1" hidden="1">
      <c r="B70" s="31"/>
      <c r="M70" s="31"/>
    </row>
    <row r="71" spans="2:13" s="1" customFormat="1" ht="6.95" customHeight="1" hidden="1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31"/>
    </row>
    <row r="72" ht="12" hidden="1"/>
    <row r="73" ht="12" hidden="1"/>
    <row r="74" ht="12" hidden="1"/>
    <row r="75" spans="2:13" s="1" customFormat="1" ht="6.95" customHeight="1">
      <c r="B75" s="42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31"/>
    </row>
    <row r="76" spans="2:13" s="1" customFormat="1" ht="24.95" customHeight="1">
      <c r="B76" s="31"/>
      <c r="C76" s="20" t="s">
        <v>113</v>
      </c>
      <c r="M76" s="31"/>
    </row>
    <row r="77" spans="2:13" s="1" customFormat="1" ht="6.95" customHeight="1">
      <c r="B77" s="31"/>
      <c r="M77" s="31"/>
    </row>
    <row r="78" spans="2:13" s="1" customFormat="1" ht="12" customHeight="1">
      <c r="B78" s="31"/>
      <c r="C78" s="26" t="s">
        <v>18</v>
      </c>
      <c r="M78" s="31"/>
    </row>
    <row r="79" spans="2:13" s="1" customFormat="1" ht="16.5" customHeight="1">
      <c r="B79" s="31"/>
      <c r="E79" s="234" t="str">
        <f>E7</f>
        <v>MIDAKON - Rekonstrukce lávky 28. října v České Lípě - chodník Purkyňova</v>
      </c>
      <c r="F79" s="235"/>
      <c r="G79" s="235"/>
      <c r="H79" s="235"/>
      <c r="M79" s="31"/>
    </row>
    <row r="80" spans="2:13" s="1" customFormat="1" ht="12" customHeight="1">
      <c r="B80" s="31"/>
      <c r="C80" s="26" t="s">
        <v>97</v>
      </c>
      <c r="M80" s="31"/>
    </row>
    <row r="81" spans="2:13" s="1" customFormat="1" ht="16.5" customHeight="1">
      <c r="B81" s="31"/>
      <c r="E81" s="213" t="str">
        <f>E9</f>
        <v>SO 103b - Chodník přes ulici Purkyňova – SSZ přechodu pro chodce</v>
      </c>
      <c r="F81" s="233"/>
      <c r="G81" s="233"/>
      <c r="H81" s="233"/>
      <c r="M81" s="31"/>
    </row>
    <row r="82" spans="2:13" s="1" customFormat="1" ht="6.95" customHeight="1">
      <c r="B82" s="31"/>
      <c r="M82" s="31"/>
    </row>
    <row r="83" spans="2:13" s="1" customFormat="1" ht="12" customHeight="1">
      <c r="B83" s="31"/>
      <c r="C83" s="26" t="s">
        <v>22</v>
      </c>
      <c r="F83" s="24" t="str">
        <f>F12</f>
        <v xml:space="preserve"> </v>
      </c>
      <c r="I83" s="26" t="s">
        <v>24</v>
      </c>
      <c r="J83" s="48" t="str">
        <f>IF(J12="","",J12)</f>
        <v>21. 3. 2024</v>
      </c>
      <c r="M83" s="31"/>
    </row>
    <row r="84" spans="2:13" s="1" customFormat="1" ht="6.95" customHeight="1">
      <c r="B84" s="31"/>
      <c r="M84" s="31"/>
    </row>
    <row r="85" spans="2:13" s="1" customFormat="1" ht="15.2" customHeight="1">
      <c r="B85" s="31"/>
      <c r="C85" s="26" t="s">
        <v>26</v>
      </c>
      <c r="F85" s="24" t="str">
        <f>E15</f>
        <v xml:space="preserve"> </v>
      </c>
      <c r="I85" s="26" t="s">
        <v>31</v>
      </c>
      <c r="J85" s="29" t="str">
        <f>E21</f>
        <v xml:space="preserve"> </v>
      </c>
      <c r="M85" s="31"/>
    </row>
    <row r="86" spans="2:13" s="1" customFormat="1" ht="15.2" customHeight="1">
      <c r="B86" s="31"/>
      <c r="C86" s="26" t="s">
        <v>29</v>
      </c>
      <c r="F86" s="24" t="str">
        <f>IF(E18="","",E18)</f>
        <v>Vyplň údaj</v>
      </c>
      <c r="I86" s="26" t="s">
        <v>32</v>
      </c>
      <c r="J86" s="29" t="str">
        <f>E24</f>
        <v xml:space="preserve"> </v>
      </c>
      <c r="M86" s="31"/>
    </row>
    <row r="87" spans="2:13" s="1" customFormat="1" ht="10.35" customHeight="1">
      <c r="B87" s="31"/>
      <c r="M87" s="31"/>
    </row>
    <row r="88" spans="2:24" s="10" customFormat="1" ht="29.25" customHeight="1">
      <c r="B88" s="107"/>
      <c r="C88" s="108" t="s">
        <v>114</v>
      </c>
      <c r="D88" s="109" t="s">
        <v>54</v>
      </c>
      <c r="E88" s="109" t="s">
        <v>50</v>
      </c>
      <c r="F88" s="109" t="s">
        <v>51</v>
      </c>
      <c r="G88" s="109" t="s">
        <v>115</v>
      </c>
      <c r="H88" s="109" t="s">
        <v>116</v>
      </c>
      <c r="I88" s="109" t="s">
        <v>117</v>
      </c>
      <c r="J88" s="109" t="s">
        <v>118</v>
      </c>
      <c r="K88" s="109" t="s">
        <v>105</v>
      </c>
      <c r="L88" s="110" t="s">
        <v>119</v>
      </c>
      <c r="M88" s="107"/>
      <c r="N88" s="55" t="s">
        <v>3</v>
      </c>
      <c r="O88" s="56" t="s">
        <v>39</v>
      </c>
      <c r="P88" s="56" t="s">
        <v>120</v>
      </c>
      <c r="Q88" s="56" t="s">
        <v>121</v>
      </c>
      <c r="R88" s="56" t="s">
        <v>122</v>
      </c>
      <c r="S88" s="56" t="s">
        <v>123</v>
      </c>
      <c r="T88" s="56" t="s">
        <v>124</v>
      </c>
      <c r="U88" s="56" t="s">
        <v>125</v>
      </c>
      <c r="V88" s="56" t="s">
        <v>126</v>
      </c>
      <c r="W88" s="56" t="s">
        <v>127</v>
      </c>
      <c r="X88" s="57" t="s">
        <v>128</v>
      </c>
    </row>
    <row r="89" spans="2:63" s="1" customFormat="1" ht="22.9" customHeight="1">
      <c r="B89" s="31"/>
      <c r="C89" s="60" t="s">
        <v>129</v>
      </c>
      <c r="K89" s="111">
        <f>BK89</f>
        <v>0</v>
      </c>
      <c r="M89" s="31"/>
      <c r="N89" s="58"/>
      <c r="O89" s="49"/>
      <c r="P89" s="49"/>
      <c r="Q89" s="112">
        <f>Q90+Q212</f>
        <v>0</v>
      </c>
      <c r="R89" s="112">
        <f>R90+R212</f>
        <v>0</v>
      </c>
      <c r="S89" s="49"/>
      <c r="T89" s="113">
        <f>T90+T212</f>
        <v>0</v>
      </c>
      <c r="U89" s="49"/>
      <c r="V89" s="113">
        <f>V90+V212</f>
        <v>0</v>
      </c>
      <c r="W89" s="49"/>
      <c r="X89" s="114">
        <f>X90+X212</f>
        <v>0</v>
      </c>
      <c r="AT89" s="16" t="s">
        <v>70</v>
      </c>
      <c r="AU89" s="16" t="s">
        <v>106</v>
      </c>
      <c r="BK89" s="115">
        <f>BK90+BK212</f>
        <v>0</v>
      </c>
    </row>
    <row r="90" spans="2:63" s="11" customFormat="1" ht="25.9" customHeight="1">
      <c r="B90" s="116"/>
      <c r="D90" s="117" t="s">
        <v>70</v>
      </c>
      <c r="E90" s="118" t="s">
        <v>251</v>
      </c>
      <c r="F90" s="118" t="s">
        <v>252</v>
      </c>
      <c r="I90" s="119"/>
      <c r="J90" s="119"/>
      <c r="K90" s="120">
        <f>BK90</f>
        <v>0</v>
      </c>
      <c r="M90" s="116"/>
      <c r="N90" s="121"/>
      <c r="Q90" s="122">
        <f>Q91+Q207+Q208</f>
        <v>0</v>
      </c>
      <c r="R90" s="122">
        <f>R91+R207+R208</f>
        <v>0</v>
      </c>
      <c r="T90" s="123">
        <f>T91+T207+T208</f>
        <v>0</v>
      </c>
      <c r="V90" s="123">
        <f>V91+V207+V208</f>
        <v>0</v>
      </c>
      <c r="X90" s="124">
        <f>X91+X207+X208</f>
        <v>0</v>
      </c>
      <c r="AR90" s="117" t="s">
        <v>78</v>
      </c>
      <c r="AT90" s="125" t="s">
        <v>70</v>
      </c>
      <c r="AU90" s="125" t="s">
        <v>71</v>
      </c>
      <c r="AY90" s="117" t="s">
        <v>133</v>
      </c>
      <c r="BK90" s="126">
        <f>BK91+BK207+BK208</f>
        <v>0</v>
      </c>
    </row>
    <row r="91" spans="2:63" s="11" customFormat="1" ht="22.9" customHeight="1">
      <c r="B91" s="116"/>
      <c r="D91" s="117" t="s">
        <v>70</v>
      </c>
      <c r="E91" s="127" t="s">
        <v>78</v>
      </c>
      <c r="F91" s="127" t="s">
        <v>253</v>
      </c>
      <c r="I91" s="119"/>
      <c r="J91" s="119"/>
      <c r="K91" s="128">
        <f>BK91</f>
        <v>0</v>
      </c>
      <c r="M91" s="116"/>
      <c r="N91" s="121"/>
      <c r="Q91" s="122">
        <f>SUM(Q92:Q206)</f>
        <v>0</v>
      </c>
      <c r="R91" s="122">
        <f>SUM(R92:R206)</f>
        <v>0</v>
      </c>
      <c r="T91" s="123">
        <f>SUM(T92:T206)</f>
        <v>0</v>
      </c>
      <c r="V91" s="123">
        <f>SUM(V92:V206)</f>
        <v>0</v>
      </c>
      <c r="X91" s="124">
        <f>SUM(X92:X206)</f>
        <v>0</v>
      </c>
      <c r="AR91" s="117" t="s">
        <v>78</v>
      </c>
      <c r="AT91" s="125" t="s">
        <v>70</v>
      </c>
      <c r="AU91" s="125" t="s">
        <v>78</v>
      </c>
      <c r="AY91" s="117" t="s">
        <v>133</v>
      </c>
      <c r="BK91" s="126">
        <f>SUM(BK92:BK206)</f>
        <v>0</v>
      </c>
    </row>
    <row r="92" spans="2:65" s="1" customFormat="1" ht="24.2" customHeight="1">
      <c r="B92" s="129"/>
      <c r="C92" s="183" t="s">
        <v>78</v>
      </c>
      <c r="D92" s="183" t="s">
        <v>136</v>
      </c>
      <c r="E92" s="184" t="s">
        <v>786</v>
      </c>
      <c r="F92" s="170" t="s">
        <v>787</v>
      </c>
      <c r="G92" s="189" t="s">
        <v>256</v>
      </c>
      <c r="H92" s="190">
        <v>6</v>
      </c>
      <c r="I92" s="131"/>
      <c r="J92" s="131"/>
      <c r="K92" s="181">
        <f>ROUND(P92*H92,2)</f>
        <v>0</v>
      </c>
      <c r="L92" s="130" t="s">
        <v>140</v>
      </c>
      <c r="M92" s="31"/>
      <c r="N92" s="133" t="s">
        <v>3</v>
      </c>
      <c r="O92" s="134" t="s">
        <v>40</v>
      </c>
      <c r="P92" s="135">
        <f>I92+J92</f>
        <v>0</v>
      </c>
      <c r="Q92" s="135">
        <f>ROUND(I92*H92,2)</f>
        <v>0</v>
      </c>
      <c r="R92" s="135">
        <f>ROUND(J92*H92,2)</f>
        <v>0</v>
      </c>
      <c r="T92" s="136">
        <f>S92*H92</f>
        <v>0</v>
      </c>
      <c r="U92" s="136">
        <v>0</v>
      </c>
      <c r="V92" s="136">
        <f>U92*H92</f>
        <v>0</v>
      </c>
      <c r="W92" s="136">
        <v>0</v>
      </c>
      <c r="X92" s="137">
        <f>W92*H92</f>
        <v>0</v>
      </c>
      <c r="AR92" s="138" t="s">
        <v>141</v>
      </c>
      <c r="AT92" s="138" t="s">
        <v>136</v>
      </c>
      <c r="AU92" s="138" t="s">
        <v>80</v>
      </c>
      <c r="AY92" s="16" t="s">
        <v>133</v>
      </c>
      <c r="BE92" s="139">
        <f>IF(O92="základní",K92,0)</f>
        <v>0</v>
      </c>
      <c r="BF92" s="139">
        <f>IF(O92="snížená",K92,0)</f>
        <v>0</v>
      </c>
      <c r="BG92" s="139">
        <f>IF(O92="zákl. přenesená",K92,0)</f>
        <v>0</v>
      </c>
      <c r="BH92" s="139">
        <f>IF(O92="sníž. přenesená",K92,0)</f>
        <v>0</v>
      </c>
      <c r="BI92" s="139">
        <f>IF(O92="nulová",K92,0)</f>
        <v>0</v>
      </c>
      <c r="BJ92" s="16" t="s">
        <v>78</v>
      </c>
      <c r="BK92" s="139">
        <f>ROUND(P92*H92,2)</f>
        <v>0</v>
      </c>
      <c r="BL92" s="16" t="s">
        <v>141</v>
      </c>
      <c r="BM92" s="138" t="s">
        <v>80</v>
      </c>
    </row>
    <row r="93" spans="2:47" s="1" customFormat="1" ht="12">
      <c r="B93" s="31"/>
      <c r="D93" s="185" t="s">
        <v>142</v>
      </c>
      <c r="F93" s="171" t="s">
        <v>788</v>
      </c>
      <c r="I93" s="140"/>
      <c r="J93" s="140"/>
      <c r="M93" s="31"/>
      <c r="N93" s="141"/>
      <c r="X93" s="52"/>
      <c r="AT93" s="16" t="s">
        <v>142</v>
      </c>
      <c r="AU93" s="16" t="s">
        <v>80</v>
      </c>
    </row>
    <row r="94" spans="2:47" s="1" customFormat="1" ht="12">
      <c r="B94" s="31"/>
      <c r="D94" s="186" t="s">
        <v>144</v>
      </c>
      <c r="F94" s="172" t="s">
        <v>789</v>
      </c>
      <c r="I94" s="140"/>
      <c r="J94" s="140"/>
      <c r="M94" s="31"/>
      <c r="N94" s="141"/>
      <c r="X94" s="52"/>
      <c r="AT94" s="16" t="s">
        <v>144</v>
      </c>
      <c r="AU94" s="16" t="s">
        <v>80</v>
      </c>
    </row>
    <row r="95" spans="2:51" s="14" customFormat="1" ht="12">
      <c r="B95" s="152"/>
      <c r="D95" s="185" t="s">
        <v>151</v>
      </c>
      <c r="E95" s="153" t="s">
        <v>3</v>
      </c>
      <c r="F95" s="175" t="s">
        <v>790</v>
      </c>
      <c r="H95" s="153" t="s">
        <v>3</v>
      </c>
      <c r="I95" s="154"/>
      <c r="J95" s="154"/>
      <c r="M95" s="152"/>
      <c r="N95" s="155"/>
      <c r="X95" s="156"/>
      <c r="AT95" s="153" t="s">
        <v>151</v>
      </c>
      <c r="AU95" s="153" t="s">
        <v>80</v>
      </c>
      <c r="AV95" s="14" t="s">
        <v>78</v>
      </c>
      <c r="AW95" s="14" t="s">
        <v>5</v>
      </c>
      <c r="AX95" s="14" t="s">
        <v>71</v>
      </c>
      <c r="AY95" s="153" t="s">
        <v>133</v>
      </c>
    </row>
    <row r="96" spans="2:51" s="14" customFormat="1" ht="12">
      <c r="B96" s="152"/>
      <c r="D96" s="185" t="s">
        <v>151</v>
      </c>
      <c r="E96" s="153" t="s">
        <v>3</v>
      </c>
      <c r="F96" s="175" t="s">
        <v>791</v>
      </c>
      <c r="H96" s="153" t="s">
        <v>3</v>
      </c>
      <c r="I96" s="154"/>
      <c r="J96" s="154"/>
      <c r="M96" s="152"/>
      <c r="N96" s="155"/>
      <c r="X96" s="156"/>
      <c r="AT96" s="153" t="s">
        <v>151</v>
      </c>
      <c r="AU96" s="153" t="s">
        <v>80</v>
      </c>
      <c r="AV96" s="14" t="s">
        <v>78</v>
      </c>
      <c r="AW96" s="14" t="s">
        <v>5</v>
      </c>
      <c r="AX96" s="14" t="s">
        <v>71</v>
      </c>
      <c r="AY96" s="153" t="s">
        <v>133</v>
      </c>
    </row>
    <row r="97" spans="2:51" s="12" customFormat="1" ht="12">
      <c r="B97" s="142"/>
      <c r="D97" s="185" t="s">
        <v>151</v>
      </c>
      <c r="E97" s="143" t="s">
        <v>3</v>
      </c>
      <c r="F97" s="173" t="s">
        <v>157</v>
      </c>
      <c r="H97" s="191">
        <v>6</v>
      </c>
      <c r="I97" s="144"/>
      <c r="J97" s="144"/>
      <c r="M97" s="142"/>
      <c r="N97" s="145"/>
      <c r="X97" s="146"/>
      <c r="AT97" s="143" t="s">
        <v>151</v>
      </c>
      <c r="AU97" s="143" t="s">
        <v>80</v>
      </c>
      <c r="AV97" s="12" t="s">
        <v>80</v>
      </c>
      <c r="AW97" s="12" t="s">
        <v>5</v>
      </c>
      <c r="AX97" s="12" t="s">
        <v>71</v>
      </c>
      <c r="AY97" s="143" t="s">
        <v>133</v>
      </c>
    </row>
    <row r="98" spans="2:51" s="13" customFormat="1" ht="12">
      <c r="B98" s="147"/>
      <c r="D98" s="185" t="s">
        <v>151</v>
      </c>
      <c r="E98" s="148" t="s">
        <v>3</v>
      </c>
      <c r="F98" s="174" t="s">
        <v>153</v>
      </c>
      <c r="H98" s="192">
        <v>6</v>
      </c>
      <c r="I98" s="149"/>
      <c r="J98" s="149"/>
      <c r="M98" s="147"/>
      <c r="N98" s="150"/>
      <c r="X98" s="151"/>
      <c r="AT98" s="148" t="s">
        <v>151</v>
      </c>
      <c r="AU98" s="148" t="s">
        <v>80</v>
      </c>
      <c r="AV98" s="13" t="s">
        <v>141</v>
      </c>
      <c r="AW98" s="13" t="s">
        <v>5</v>
      </c>
      <c r="AX98" s="13" t="s">
        <v>78</v>
      </c>
      <c r="AY98" s="148" t="s">
        <v>133</v>
      </c>
    </row>
    <row r="99" spans="2:65" s="1" customFormat="1" ht="24.2" customHeight="1">
      <c r="B99" s="129"/>
      <c r="C99" s="183" t="s">
        <v>80</v>
      </c>
      <c r="D99" s="183" t="s">
        <v>136</v>
      </c>
      <c r="E99" s="184" t="s">
        <v>792</v>
      </c>
      <c r="F99" s="169" t="s">
        <v>793</v>
      </c>
      <c r="G99" s="189" t="s">
        <v>256</v>
      </c>
      <c r="H99" s="190">
        <v>6</v>
      </c>
      <c r="I99" s="131"/>
      <c r="J99" s="131"/>
      <c r="K99" s="181">
        <f>ROUND(P99*H99,2)</f>
        <v>0</v>
      </c>
      <c r="L99" s="130" t="s">
        <v>140</v>
      </c>
      <c r="M99" s="31"/>
      <c r="N99" s="133" t="s">
        <v>3</v>
      </c>
      <c r="O99" s="134" t="s">
        <v>40</v>
      </c>
      <c r="P99" s="135">
        <f>I99+J99</f>
        <v>0</v>
      </c>
      <c r="Q99" s="135">
        <f>ROUND(I99*H99,2)</f>
        <v>0</v>
      </c>
      <c r="R99" s="135">
        <f>ROUND(J99*H99,2)</f>
        <v>0</v>
      </c>
      <c r="T99" s="136">
        <f>S99*H99</f>
        <v>0</v>
      </c>
      <c r="U99" s="136">
        <v>0</v>
      </c>
      <c r="V99" s="136">
        <f>U99*H99</f>
        <v>0</v>
      </c>
      <c r="W99" s="136">
        <v>0</v>
      </c>
      <c r="X99" s="137">
        <f>W99*H99</f>
        <v>0</v>
      </c>
      <c r="AR99" s="138" t="s">
        <v>141</v>
      </c>
      <c r="AT99" s="138" t="s">
        <v>136</v>
      </c>
      <c r="AU99" s="138" t="s">
        <v>80</v>
      </c>
      <c r="AY99" s="16" t="s">
        <v>133</v>
      </c>
      <c r="BE99" s="139">
        <f>IF(O99="základní",K99,0)</f>
        <v>0</v>
      </c>
      <c r="BF99" s="139">
        <f>IF(O99="snížená",K99,0)</f>
        <v>0</v>
      </c>
      <c r="BG99" s="139">
        <f>IF(O99="zákl. přenesená",K99,0)</f>
        <v>0</v>
      </c>
      <c r="BH99" s="139">
        <f>IF(O99="sníž. přenesená",K99,0)</f>
        <v>0</v>
      </c>
      <c r="BI99" s="139">
        <f>IF(O99="nulová",K99,0)</f>
        <v>0</v>
      </c>
      <c r="BJ99" s="16" t="s">
        <v>78</v>
      </c>
      <c r="BK99" s="139">
        <f>ROUND(P99*H99,2)</f>
        <v>0</v>
      </c>
      <c r="BL99" s="16" t="s">
        <v>141</v>
      </c>
      <c r="BM99" s="138" t="s">
        <v>141</v>
      </c>
    </row>
    <row r="100" spans="2:47" s="1" customFormat="1" ht="19.5">
      <c r="B100" s="31"/>
      <c r="D100" s="185" t="s">
        <v>142</v>
      </c>
      <c r="F100" s="171" t="s">
        <v>794</v>
      </c>
      <c r="I100" s="140"/>
      <c r="J100" s="140"/>
      <c r="M100" s="31"/>
      <c r="N100" s="141"/>
      <c r="X100" s="52"/>
      <c r="AT100" s="16" t="s">
        <v>142</v>
      </c>
      <c r="AU100" s="16" t="s">
        <v>80</v>
      </c>
    </row>
    <row r="101" spans="2:47" s="1" customFormat="1" ht="12">
      <c r="B101" s="31"/>
      <c r="D101" s="186" t="s">
        <v>144</v>
      </c>
      <c r="F101" s="172" t="s">
        <v>795</v>
      </c>
      <c r="I101" s="140"/>
      <c r="J101" s="140"/>
      <c r="M101" s="31"/>
      <c r="N101" s="141"/>
      <c r="X101" s="52"/>
      <c r="AT101" s="16" t="s">
        <v>144</v>
      </c>
      <c r="AU101" s="16" t="s">
        <v>80</v>
      </c>
    </row>
    <row r="102" spans="2:51" s="14" customFormat="1" ht="12">
      <c r="B102" s="152"/>
      <c r="D102" s="185" t="s">
        <v>151</v>
      </c>
      <c r="E102" s="153" t="s">
        <v>3</v>
      </c>
      <c r="F102" s="175" t="s">
        <v>790</v>
      </c>
      <c r="H102" s="153" t="s">
        <v>3</v>
      </c>
      <c r="I102" s="154"/>
      <c r="J102" s="154"/>
      <c r="M102" s="152"/>
      <c r="N102" s="155"/>
      <c r="X102" s="156"/>
      <c r="AT102" s="153" t="s">
        <v>151</v>
      </c>
      <c r="AU102" s="153" t="s">
        <v>80</v>
      </c>
      <c r="AV102" s="14" t="s">
        <v>78</v>
      </c>
      <c r="AW102" s="14" t="s">
        <v>5</v>
      </c>
      <c r="AX102" s="14" t="s">
        <v>71</v>
      </c>
      <c r="AY102" s="153" t="s">
        <v>133</v>
      </c>
    </row>
    <row r="103" spans="2:51" s="14" customFormat="1" ht="12">
      <c r="B103" s="152"/>
      <c r="D103" s="185" t="s">
        <v>151</v>
      </c>
      <c r="E103" s="153" t="s">
        <v>3</v>
      </c>
      <c r="F103" s="175" t="s">
        <v>791</v>
      </c>
      <c r="H103" s="153" t="s">
        <v>3</v>
      </c>
      <c r="I103" s="154"/>
      <c r="J103" s="154"/>
      <c r="M103" s="152"/>
      <c r="N103" s="155"/>
      <c r="X103" s="156"/>
      <c r="AT103" s="153" t="s">
        <v>151</v>
      </c>
      <c r="AU103" s="153" t="s">
        <v>80</v>
      </c>
      <c r="AV103" s="14" t="s">
        <v>78</v>
      </c>
      <c r="AW103" s="14" t="s">
        <v>5</v>
      </c>
      <c r="AX103" s="14" t="s">
        <v>71</v>
      </c>
      <c r="AY103" s="153" t="s">
        <v>133</v>
      </c>
    </row>
    <row r="104" spans="2:51" s="12" customFormat="1" ht="12">
      <c r="B104" s="142"/>
      <c r="D104" s="185" t="s">
        <v>151</v>
      </c>
      <c r="E104" s="143" t="s">
        <v>3</v>
      </c>
      <c r="F104" s="173" t="s">
        <v>157</v>
      </c>
      <c r="H104" s="191">
        <v>6</v>
      </c>
      <c r="I104" s="144"/>
      <c r="J104" s="144"/>
      <c r="M104" s="142"/>
      <c r="N104" s="145"/>
      <c r="X104" s="146"/>
      <c r="AT104" s="143" t="s">
        <v>151</v>
      </c>
      <c r="AU104" s="143" t="s">
        <v>80</v>
      </c>
      <c r="AV104" s="12" t="s">
        <v>80</v>
      </c>
      <c r="AW104" s="12" t="s">
        <v>5</v>
      </c>
      <c r="AX104" s="12" t="s">
        <v>71</v>
      </c>
      <c r="AY104" s="143" t="s">
        <v>133</v>
      </c>
    </row>
    <row r="105" spans="2:51" s="13" customFormat="1" ht="12">
      <c r="B105" s="147"/>
      <c r="D105" s="185" t="s">
        <v>151</v>
      </c>
      <c r="E105" s="148" t="s">
        <v>3</v>
      </c>
      <c r="F105" s="174" t="s">
        <v>153</v>
      </c>
      <c r="H105" s="192">
        <v>6</v>
      </c>
      <c r="I105" s="149"/>
      <c r="J105" s="149"/>
      <c r="M105" s="147"/>
      <c r="N105" s="150"/>
      <c r="X105" s="151"/>
      <c r="AT105" s="148" t="s">
        <v>151</v>
      </c>
      <c r="AU105" s="148" t="s">
        <v>80</v>
      </c>
      <c r="AV105" s="13" t="s">
        <v>141</v>
      </c>
      <c r="AW105" s="13" t="s">
        <v>5</v>
      </c>
      <c r="AX105" s="13" t="s">
        <v>78</v>
      </c>
      <c r="AY105" s="148" t="s">
        <v>133</v>
      </c>
    </row>
    <row r="106" spans="2:65" s="1" customFormat="1" ht="24.2" customHeight="1">
      <c r="B106" s="129"/>
      <c r="C106" s="183" t="s">
        <v>154</v>
      </c>
      <c r="D106" s="183" t="s">
        <v>136</v>
      </c>
      <c r="E106" s="184" t="s">
        <v>377</v>
      </c>
      <c r="F106" s="169" t="s">
        <v>378</v>
      </c>
      <c r="G106" s="189" t="s">
        <v>256</v>
      </c>
      <c r="H106" s="190">
        <v>6</v>
      </c>
      <c r="I106" s="131"/>
      <c r="J106" s="131"/>
      <c r="K106" s="181">
        <f>ROUND(P106*H106,2)</f>
        <v>0</v>
      </c>
      <c r="L106" s="130" t="s">
        <v>140</v>
      </c>
      <c r="M106" s="31"/>
      <c r="N106" s="133" t="s">
        <v>3</v>
      </c>
      <c r="O106" s="134" t="s">
        <v>40</v>
      </c>
      <c r="P106" s="135">
        <f>I106+J106</f>
        <v>0</v>
      </c>
      <c r="Q106" s="135">
        <f>ROUND(I106*H106,2)</f>
        <v>0</v>
      </c>
      <c r="R106" s="135">
        <f>ROUND(J106*H106,2)</f>
        <v>0</v>
      </c>
      <c r="T106" s="136">
        <f>S106*H106</f>
        <v>0</v>
      </c>
      <c r="U106" s="136">
        <v>0</v>
      </c>
      <c r="V106" s="136">
        <f>U106*H106</f>
        <v>0</v>
      </c>
      <c r="W106" s="136">
        <v>0</v>
      </c>
      <c r="X106" s="137">
        <f>W106*H106</f>
        <v>0</v>
      </c>
      <c r="AR106" s="138" t="s">
        <v>141</v>
      </c>
      <c r="AT106" s="138" t="s">
        <v>136</v>
      </c>
      <c r="AU106" s="138" t="s">
        <v>80</v>
      </c>
      <c r="AY106" s="16" t="s">
        <v>133</v>
      </c>
      <c r="BE106" s="139">
        <f>IF(O106="základní",K106,0)</f>
        <v>0</v>
      </c>
      <c r="BF106" s="139">
        <f>IF(O106="snížená",K106,0)</f>
        <v>0</v>
      </c>
      <c r="BG106" s="139">
        <f>IF(O106="zákl. přenesená",K106,0)</f>
        <v>0</v>
      </c>
      <c r="BH106" s="139">
        <f>IF(O106="sníž. přenesená",K106,0)</f>
        <v>0</v>
      </c>
      <c r="BI106" s="139">
        <f>IF(O106="nulová",K106,0)</f>
        <v>0</v>
      </c>
      <c r="BJ106" s="16" t="s">
        <v>78</v>
      </c>
      <c r="BK106" s="139">
        <f>ROUND(P106*H106,2)</f>
        <v>0</v>
      </c>
      <c r="BL106" s="16" t="s">
        <v>141</v>
      </c>
      <c r="BM106" s="138" t="s">
        <v>157</v>
      </c>
    </row>
    <row r="107" spans="2:47" s="1" customFormat="1" ht="12">
      <c r="B107" s="31"/>
      <c r="D107" s="185" t="s">
        <v>142</v>
      </c>
      <c r="F107" s="171" t="s">
        <v>380</v>
      </c>
      <c r="I107" s="140"/>
      <c r="J107" s="140"/>
      <c r="M107" s="31"/>
      <c r="N107" s="141"/>
      <c r="X107" s="52"/>
      <c r="AT107" s="16" t="s">
        <v>142</v>
      </c>
      <c r="AU107" s="16" t="s">
        <v>80</v>
      </c>
    </row>
    <row r="108" spans="2:47" s="1" customFormat="1" ht="12">
      <c r="B108" s="31"/>
      <c r="D108" s="186" t="s">
        <v>144</v>
      </c>
      <c r="F108" s="172" t="s">
        <v>381</v>
      </c>
      <c r="I108" s="140"/>
      <c r="J108" s="140"/>
      <c r="M108" s="31"/>
      <c r="N108" s="141"/>
      <c r="X108" s="52"/>
      <c r="AT108" s="16" t="s">
        <v>144</v>
      </c>
      <c r="AU108" s="16" t="s">
        <v>80</v>
      </c>
    </row>
    <row r="109" spans="2:51" s="14" customFormat="1" ht="12">
      <c r="B109" s="152"/>
      <c r="D109" s="185" t="s">
        <v>151</v>
      </c>
      <c r="E109" s="153" t="s">
        <v>3</v>
      </c>
      <c r="F109" s="175" t="s">
        <v>790</v>
      </c>
      <c r="H109" s="153" t="s">
        <v>3</v>
      </c>
      <c r="I109" s="154"/>
      <c r="J109" s="154"/>
      <c r="M109" s="152"/>
      <c r="N109" s="155"/>
      <c r="X109" s="156"/>
      <c r="AT109" s="153" t="s">
        <v>151</v>
      </c>
      <c r="AU109" s="153" t="s">
        <v>80</v>
      </c>
      <c r="AV109" s="14" t="s">
        <v>78</v>
      </c>
      <c r="AW109" s="14" t="s">
        <v>5</v>
      </c>
      <c r="AX109" s="14" t="s">
        <v>71</v>
      </c>
      <c r="AY109" s="153" t="s">
        <v>133</v>
      </c>
    </row>
    <row r="110" spans="2:51" s="14" customFormat="1" ht="12">
      <c r="B110" s="152"/>
      <c r="D110" s="185" t="s">
        <v>151</v>
      </c>
      <c r="E110" s="153" t="s">
        <v>3</v>
      </c>
      <c r="F110" s="175" t="s">
        <v>791</v>
      </c>
      <c r="H110" s="153" t="s">
        <v>3</v>
      </c>
      <c r="I110" s="154"/>
      <c r="J110" s="154"/>
      <c r="M110" s="152"/>
      <c r="N110" s="155"/>
      <c r="X110" s="156"/>
      <c r="AT110" s="153" t="s">
        <v>151</v>
      </c>
      <c r="AU110" s="153" t="s">
        <v>80</v>
      </c>
      <c r="AV110" s="14" t="s">
        <v>78</v>
      </c>
      <c r="AW110" s="14" t="s">
        <v>5</v>
      </c>
      <c r="AX110" s="14" t="s">
        <v>71</v>
      </c>
      <c r="AY110" s="153" t="s">
        <v>133</v>
      </c>
    </row>
    <row r="111" spans="2:51" s="12" customFormat="1" ht="12">
      <c r="B111" s="142"/>
      <c r="D111" s="185" t="s">
        <v>151</v>
      </c>
      <c r="E111" s="143" t="s">
        <v>3</v>
      </c>
      <c r="F111" s="173" t="s">
        <v>157</v>
      </c>
      <c r="H111" s="191">
        <v>6</v>
      </c>
      <c r="I111" s="144"/>
      <c r="J111" s="144"/>
      <c r="M111" s="142"/>
      <c r="N111" s="145"/>
      <c r="X111" s="146"/>
      <c r="AT111" s="143" t="s">
        <v>151</v>
      </c>
      <c r="AU111" s="143" t="s">
        <v>80</v>
      </c>
      <c r="AV111" s="12" t="s">
        <v>80</v>
      </c>
      <c r="AW111" s="12" t="s">
        <v>5</v>
      </c>
      <c r="AX111" s="12" t="s">
        <v>71</v>
      </c>
      <c r="AY111" s="143" t="s">
        <v>133</v>
      </c>
    </row>
    <row r="112" spans="2:51" s="13" customFormat="1" ht="12">
      <c r="B112" s="147"/>
      <c r="D112" s="185" t="s">
        <v>151</v>
      </c>
      <c r="E112" s="148" t="s">
        <v>3</v>
      </c>
      <c r="F112" s="174" t="s">
        <v>153</v>
      </c>
      <c r="H112" s="192">
        <v>6</v>
      </c>
      <c r="I112" s="149"/>
      <c r="J112" s="149"/>
      <c r="M112" s="147"/>
      <c r="N112" s="150"/>
      <c r="X112" s="151"/>
      <c r="AT112" s="148" t="s">
        <v>151</v>
      </c>
      <c r="AU112" s="148" t="s">
        <v>80</v>
      </c>
      <c r="AV112" s="13" t="s">
        <v>141</v>
      </c>
      <c r="AW112" s="13" t="s">
        <v>5</v>
      </c>
      <c r="AX112" s="13" t="s">
        <v>78</v>
      </c>
      <c r="AY112" s="148" t="s">
        <v>133</v>
      </c>
    </row>
    <row r="113" spans="2:65" s="1" customFormat="1" ht="24.2" customHeight="1">
      <c r="B113" s="129"/>
      <c r="C113" s="183" t="s">
        <v>141</v>
      </c>
      <c r="D113" s="183" t="s">
        <v>136</v>
      </c>
      <c r="E113" s="184" t="s">
        <v>796</v>
      </c>
      <c r="F113" s="169" t="s">
        <v>797</v>
      </c>
      <c r="G113" s="189" t="s">
        <v>256</v>
      </c>
      <c r="H113" s="190">
        <v>6</v>
      </c>
      <c r="I113" s="131"/>
      <c r="J113" s="131"/>
      <c r="K113" s="181">
        <f>ROUND(P113*H113,2)</f>
        <v>0</v>
      </c>
      <c r="L113" s="130" t="s">
        <v>140</v>
      </c>
      <c r="M113" s="31"/>
      <c r="N113" s="133" t="s">
        <v>3</v>
      </c>
      <c r="O113" s="134" t="s">
        <v>40</v>
      </c>
      <c r="P113" s="135">
        <f>I113+J113</f>
        <v>0</v>
      </c>
      <c r="Q113" s="135">
        <f>ROUND(I113*H113,2)</f>
        <v>0</v>
      </c>
      <c r="R113" s="135">
        <f>ROUND(J113*H113,2)</f>
        <v>0</v>
      </c>
      <c r="T113" s="136">
        <f>S113*H113</f>
        <v>0</v>
      </c>
      <c r="U113" s="136">
        <v>0</v>
      </c>
      <c r="V113" s="136">
        <f>U113*H113</f>
        <v>0</v>
      </c>
      <c r="W113" s="136">
        <v>0</v>
      </c>
      <c r="X113" s="137">
        <f>W113*H113</f>
        <v>0</v>
      </c>
      <c r="AR113" s="138" t="s">
        <v>141</v>
      </c>
      <c r="AT113" s="138" t="s">
        <v>136</v>
      </c>
      <c r="AU113" s="138" t="s">
        <v>80</v>
      </c>
      <c r="AY113" s="16" t="s">
        <v>133</v>
      </c>
      <c r="BE113" s="139">
        <f>IF(O113="základní",K113,0)</f>
        <v>0</v>
      </c>
      <c r="BF113" s="139">
        <f>IF(O113="snížená",K113,0)</f>
        <v>0</v>
      </c>
      <c r="BG113" s="139">
        <f>IF(O113="zákl. přenesená",K113,0)</f>
        <v>0</v>
      </c>
      <c r="BH113" s="139">
        <f>IF(O113="sníž. přenesená",K113,0)</f>
        <v>0</v>
      </c>
      <c r="BI113" s="139">
        <f>IF(O113="nulová",K113,0)</f>
        <v>0</v>
      </c>
      <c r="BJ113" s="16" t="s">
        <v>78</v>
      </c>
      <c r="BK113" s="139">
        <f>ROUND(P113*H113,2)</f>
        <v>0</v>
      </c>
      <c r="BL113" s="16" t="s">
        <v>141</v>
      </c>
      <c r="BM113" s="138" t="s">
        <v>163</v>
      </c>
    </row>
    <row r="114" spans="2:47" s="1" customFormat="1" ht="12">
      <c r="B114" s="31"/>
      <c r="D114" s="185" t="s">
        <v>142</v>
      </c>
      <c r="F114" s="171" t="s">
        <v>798</v>
      </c>
      <c r="I114" s="140"/>
      <c r="J114" s="140"/>
      <c r="M114" s="31"/>
      <c r="N114" s="141"/>
      <c r="X114" s="52"/>
      <c r="AT114" s="16" t="s">
        <v>142</v>
      </c>
      <c r="AU114" s="16" t="s">
        <v>80</v>
      </c>
    </row>
    <row r="115" spans="2:47" s="1" customFormat="1" ht="12">
      <c r="B115" s="31"/>
      <c r="D115" s="186" t="s">
        <v>144</v>
      </c>
      <c r="F115" s="172" t="s">
        <v>799</v>
      </c>
      <c r="I115" s="140"/>
      <c r="J115" s="140"/>
      <c r="M115" s="31"/>
      <c r="N115" s="141"/>
      <c r="X115" s="52"/>
      <c r="AT115" s="16" t="s">
        <v>144</v>
      </c>
      <c r="AU115" s="16" t="s">
        <v>80</v>
      </c>
    </row>
    <row r="116" spans="2:51" s="14" customFormat="1" ht="12">
      <c r="B116" s="152"/>
      <c r="D116" s="185" t="s">
        <v>151</v>
      </c>
      <c r="E116" s="153" t="s">
        <v>3</v>
      </c>
      <c r="F116" s="175" t="s">
        <v>790</v>
      </c>
      <c r="H116" s="153" t="s">
        <v>3</v>
      </c>
      <c r="I116" s="154"/>
      <c r="J116" s="154"/>
      <c r="M116" s="152"/>
      <c r="N116" s="155"/>
      <c r="X116" s="156"/>
      <c r="AT116" s="153" t="s">
        <v>151</v>
      </c>
      <c r="AU116" s="153" t="s">
        <v>80</v>
      </c>
      <c r="AV116" s="14" t="s">
        <v>78</v>
      </c>
      <c r="AW116" s="14" t="s">
        <v>5</v>
      </c>
      <c r="AX116" s="14" t="s">
        <v>71</v>
      </c>
      <c r="AY116" s="153" t="s">
        <v>133</v>
      </c>
    </row>
    <row r="117" spans="2:51" s="14" customFormat="1" ht="12">
      <c r="B117" s="152"/>
      <c r="D117" s="185" t="s">
        <v>151</v>
      </c>
      <c r="E117" s="153" t="s">
        <v>3</v>
      </c>
      <c r="F117" s="175" t="s">
        <v>800</v>
      </c>
      <c r="H117" s="153" t="s">
        <v>3</v>
      </c>
      <c r="I117" s="154"/>
      <c r="J117" s="154"/>
      <c r="M117" s="152"/>
      <c r="N117" s="155"/>
      <c r="X117" s="156"/>
      <c r="AT117" s="153" t="s">
        <v>151</v>
      </c>
      <c r="AU117" s="153" t="s">
        <v>80</v>
      </c>
      <c r="AV117" s="14" t="s">
        <v>78</v>
      </c>
      <c r="AW117" s="14" t="s">
        <v>5</v>
      </c>
      <c r="AX117" s="14" t="s">
        <v>71</v>
      </c>
      <c r="AY117" s="153" t="s">
        <v>133</v>
      </c>
    </row>
    <row r="118" spans="2:51" s="12" customFormat="1" ht="12">
      <c r="B118" s="142"/>
      <c r="D118" s="185" t="s">
        <v>151</v>
      </c>
      <c r="E118" s="143" t="s">
        <v>3</v>
      </c>
      <c r="F118" s="173" t="s">
        <v>157</v>
      </c>
      <c r="H118" s="191">
        <v>6</v>
      </c>
      <c r="I118" s="144"/>
      <c r="J118" s="144"/>
      <c r="M118" s="142"/>
      <c r="N118" s="145"/>
      <c r="X118" s="146"/>
      <c r="AT118" s="143" t="s">
        <v>151</v>
      </c>
      <c r="AU118" s="143" t="s">
        <v>80</v>
      </c>
      <c r="AV118" s="12" t="s">
        <v>80</v>
      </c>
      <c r="AW118" s="12" t="s">
        <v>5</v>
      </c>
      <c r="AX118" s="12" t="s">
        <v>71</v>
      </c>
      <c r="AY118" s="143" t="s">
        <v>133</v>
      </c>
    </row>
    <row r="119" spans="2:51" s="13" customFormat="1" ht="12">
      <c r="B119" s="147"/>
      <c r="D119" s="185" t="s">
        <v>151</v>
      </c>
      <c r="E119" s="148" t="s">
        <v>3</v>
      </c>
      <c r="F119" s="174" t="s">
        <v>153</v>
      </c>
      <c r="H119" s="192">
        <v>6</v>
      </c>
      <c r="I119" s="149"/>
      <c r="J119" s="149"/>
      <c r="M119" s="147"/>
      <c r="N119" s="150"/>
      <c r="X119" s="151"/>
      <c r="AT119" s="148" t="s">
        <v>151</v>
      </c>
      <c r="AU119" s="148" t="s">
        <v>80</v>
      </c>
      <c r="AV119" s="13" t="s">
        <v>141</v>
      </c>
      <c r="AW119" s="13" t="s">
        <v>5</v>
      </c>
      <c r="AX119" s="13" t="s">
        <v>78</v>
      </c>
      <c r="AY119" s="148" t="s">
        <v>133</v>
      </c>
    </row>
    <row r="120" spans="2:65" s="1" customFormat="1" ht="24.2" customHeight="1">
      <c r="B120" s="129"/>
      <c r="C120" s="187" t="s">
        <v>132</v>
      </c>
      <c r="D120" s="187" t="s">
        <v>396</v>
      </c>
      <c r="E120" s="188" t="s">
        <v>801</v>
      </c>
      <c r="F120" s="180" t="s">
        <v>802</v>
      </c>
      <c r="G120" s="193" t="s">
        <v>399</v>
      </c>
      <c r="H120" s="194">
        <v>0.12</v>
      </c>
      <c r="I120" s="161"/>
      <c r="J120" s="162"/>
      <c r="K120" s="182">
        <f>ROUND(P120*H120,2)</f>
        <v>0</v>
      </c>
      <c r="L120" s="160" t="s">
        <v>140</v>
      </c>
      <c r="M120" s="164"/>
      <c r="N120" s="165" t="s">
        <v>3</v>
      </c>
      <c r="O120" s="134" t="s">
        <v>40</v>
      </c>
      <c r="P120" s="135">
        <f>I120+J120</f>
        <v>0</v>
      </c>
      <c r="Q120" s="135">
        <f>ROUND(I120*H120,2)</f>
        <v>0</v>
      </c>
      <c r="R120" s="135">
        <f>ROUND(J120*H120,2)</f>
        <v>0</v>
      </c>
      <c r="T120" s="136">
        <f>S120*H120</f>
        <v>0</v>
      </c>
      <c r="U120" s="136">
        <v>0</v>
      </c>
      <c r="V120" s="136">
        <f>U120*H120</f>
        <v>0</v>
      </c>
      <c r="W120" s="136">
        <v>0</v>
      </c>
      <c r="X120" s="137">
        <f>W120*H120</f>
        <v>0</v>
      </c>
      <c r="AR120" s="138" t="s">
        <v>163</v>
      </c>
      <c r="AT120" s="138" t="s">
        <v>396</v>
      </c>
      <c r="AU120" s="138" t="s">
        <v>80</v>
      </c>
      <c r="AY120" s="16" t="s">
        <v>133</v>
      </c>
      <c r="BE120" s="139">
        <f>IF(O120="základní",K120,0)</f>
        <v>0</v>
      </c>
      <c r="BF120" s="139">
        <f>IF(O120="snížená",K120,0)</f>
        <v>0</v>
      </c>
      <c r="BG120" s="139">
        <f>IF(O120="zákl. přenesená",K120,0)</f>
        <v>0</v>
      </c>
      <c r="BH120" s="139">
        <f>IF(O120="sníž. přenesená",K120,0)</f>
        <v>0</v>
      </c>
      <c r="BI120" s="139">
        <f>IF(O120="nulová",K120,0)</f>
        <v>0</v>
      </c>
      <c r="BJ120" s="16" t="s">
        <v>78</v>
      </c>
      <c r="BK120" s="139">
        <f>ROUND(P120*H120,2)</f>
        <v>0</v>
      </c>
      <c r="BL120" s="16" t="s">
        <v>141</v>
      </c>
      <c r="BM120" s="138" t="s">
        <v>167</v>
      </c>
    </row>
    <row r="121" spans="2:47" s="1" customFormat="1" ht="12">
      <c r="B121" s="31"/>
      <c r="D121" s="185" t="s">
        <v>142</v>
      </c>
      <c r="F121" s="171" t="s">
        <v>802</v>
      </c>
      <c r="I121" s="140"/>
      <c r="J121" s="140"/>
      <c r="M121" s="31"/>
      <c r="N121" s="141"/>
      <c r="X121" s="52"/>
      <c r="AT121" s="16" t="s">
        <v>142</v>
      </c>
      <c r="AU121" s="16" t="s">
        <v>80</v>
      </c>
    </row>
    <row r="122" spans="2:51" s="14" customFormat="1" ht="12">
      <c r="B122" s="152"/>
      <c r="D122" s="185" t="s">
        <v>151</v>
      </c>
      <c r="E122" s="153" t="s">
        <v>3</v>
      </c>
      <c r="F122" s="175" t="s">
        <v>790</v>
      </c>
      <c r="H122" s="153" t="s">
        <v>3</v>
      </c>
      <c r="I122" s="154"/>
      <c r="J122" s="154"/>
      <c r="M122" s="152"/>
      <c r="N122" s="155"/>
      <c r="X122" s="156"/>
      <c r="AT122" s="153" t="s">
        <v>151</v>
      </c>
      <c r="AU122" s="153" t="s">
        <v>80</v>
      </c>
      <c r="AV122" s="14" t="s">
        <v>78</v>
      </c>
      <c r="AW122" s="14" t="s">
        <v>5</v>
      </c>
      <c r="AX122" s="14" t="s">
        <v>71</v>
      </c>
      <c r="AY122" s="153" t="s">
        <v>133</v>
      </c>
    </row>
    <row r="123" spans="2:51" s="14" customFormat="1" ht="12">
      <c r="B123" s="152"/>
      <c r="D123" s="185" t="s">
        <v>151</v>
      </c>
      <c r="E123" s="153" t="s">
        <v>3</v>
      </c>
      <c r="F123" s="175" t="s">
        <v>800</v>
      </c>
      <c r="H123" s="153" t="s">
        <v>3</v>
      </c>
      <c r="I123" s="154"/>
      <c r="J123" s="154"/>
      <c r="M123" s="152"/>
      <c r="N123" s="155"/>
      <c r="X123" s="156"/>
      <c r="AT123" s="153" t="s">
        <v>151</v>
      </c>
      <c r="AU123" s="153" t="s">
        <v>80</v>
      </c>
      <c r="AV123" s="14" t="s">
        <v>78</v>
      </c>
      <c r="AW123" s="14" t="s">
        <v>5</v>
      </c>
      <c r="AX123" s="14" t="s">
        <v>71</v>
      </c>
      <c r="AY123" s="153" t="s">
        <v>133</v>
      </c>
    </row>
    <row r="124" spans="2:51" s="14" customFormat="1" ht="12">
      <c r="B124" s="152"/>
      <c r="D124" s="185" t="s">
        <v>151</v>
      </c>
      <c r="E124" s="153" t="s">
        <v>3</v>
      </c>
      <c r="F124" s="175" t="s">
        <v>803</v>
      </c>
      <c r="H124" s="153" t="s">
        <v>3</v>
      </c>
      <c r="I124" s="154"/>
      <c r="J124" s="154"/>
      <c r="M124" s="152"/>
      <c r="N124" s="155"/>
      <c r="X124" s="156"/>
      <c r="AT124" s="153" t="s">
        <v>151</v>
      </c>
      <c r="AU124" s="153" t="s">
        <v>80</v>
      </c>
      <c r="AV124" s="14" t="s">
        <v>78</v>
      </c>
      <c r="AW124" s="14" t="s">
        <v>5</v>
      </c>
      <c r="AX124" s="14" t="s">
        <v>71</v>
      </c>
      <c r="AY124" s="153" t="s">
        <v>133</v>
      </c>
    </row>
    <row r="125" spans="2:51" s="12" customFormat="1" ht="12">
      <c r="B125" s="142"/>
      <c r="D125" s="185" t="s">
        <v>151</v>
      </c>
      <c r="E125" s="143" t="s">
        <v>3</v>
      </c>
      <c r="F125" s="173" t="s">
        <v>804</v>
      </c>
      <c r="H125" s="191">
        <v>0.12</v>
      </c>
      <c r="I125" s="144"/>
      <c r="J125" s="144"/>
      <c r="M125" s="142"/>
      <c r="N125" s="145"/>
      <c r="X125" s="146"/>
      <c r="AT125" s="143" t="s">
        <v>151</v>
      </c>
      <c r="AU125" s="143" t="s">
        <v>80</v>
      </c>
      <c r="AV125" s="12" t="s">
        <v>80</v>
      </c>
      <c r="AW125" s="12" t="s">
        <v>5</v>
      </c>
      <c r="AX125" s="12" t="s">
        <v>71</v>
      </c>
      <c r="AY125" s="143" t="s">
        <v>133</v>
      </c>
    </row>
    <row r="126" spans="2:51" s="13" customFormat="1" ht="12">
      <c r="B126" s="147"/>
      <c r="D126" s="185" t="s">
        <v>151</v>
      </c>
      <c r="E126" s="148" t="s">
        <v>3</v>
      </c>
      <c r="F126" s="174" t="s">
        <v>153</v>
      </c>
      <c r="H126" s="192">
        <v>0.12</v>
      </c>
      <c r="I126" s="149"/>
      <c r="J126" s="149"/>
      <c r="M126" s="147"/>
      <c r="N126" s="150"/>
      <c r="X126" s="151"/>
      <c r="AT126" s="148" t="s">
        <v>151</v>
      </c>
      <c r="AU126" s="148" t="s">
        <v>80</v>
      </c>
      <c r="AV126" s="13" t="s">
        <v>141</v>
      </c>
      <c r="AW126" s="13" t="s">
        <v>5</v>
      </c>
      <c r="AX126" s="13" t="s">
        <v>78</v>
      </c>
      <c r="AY126" s="148" t="s">
        <v>133</v>
      </c>
    </row>
    <row r="127" spans="2:65" s="1" customFormat="1" ht="24.2" customHeight="1">
      <c r="B127" s="129"/>
      <c r="C127" s="183" t="s">
        <v>157</v>
      </c>
      <c r="D127" s="183" t="s">
        <v>136</v>
      </c>
      <c r="E127" s="184" t="s">
        <v>805</v>
      </c>
      <c r="F127" s="169" t="s">
        <v>806</v>
      </c>
      <c r="G127" s="189" t="s">
        <v>256</v>
      </c>
      <c r="H127" s="190">
        <v>6</v>
      </c>
      <c r="I127" s="131"/>
      <c r="J127" s="131"/>
      <c r="K127" s="181">
        <f>ROUND(P127*H127,2)</f>
        <v>0</v>
      </c>
      <c r="L127" s="130" t="s">
        <v>140</v>
      </c>
      <c r="M127" s="31"/>
      <c r="N127" s="133" t="s">
        <v>3</v>
      </c>
      <c r="O127" s="134" t="s">
        <v>40</v>
      </c>
      <c r="P127" s="135">
        <f>I127+J127</f>
        <v>0</v>
      </c>
      <c r="Q127" s="135">
        <f>ROUND(I127*H127,2)</f>
        <v>0</v>
      </c>
      <c r="R127" s="135">
        <f>ROUND(J127*H127,2)</f>
        <v>0</v>
      </c>
      <c r="T127" s="136">
        <f>S127*H127</f>
        <v>0</v>
      </c>
      <c r="U127" s="136">
        <v>0</v>
      </c>
      <c r="V127" s="136">
        <f>U127*H127</f>
        <v>0</v>
      </c>
      <c r="W127" s="136">
        <v>0</v>
      </c>
      <c r="X127" s="137">
        <f>W127*H127</f>
        <v>0</v>
      </c>
      <c r="AR127" s="138" t="s">
        <v>141</v>
      </c>
      <c r="AT127" s="138" t="s">
        <v>136</v>
      </c>
      <c r="AU127" s="138" t="s">
        <v>80</v>
      </c>
      <c r="AY127" s="16" t="s">
        <v>133</v>
      </c>
      <c r="BE127" s="139">
        <f>IF(O127="základní",K127,0)</f>
        <v>0</v>
      </c>
      <c r="BF127" s="139">
        <f>IF(O127="snížená",K127,0)</f>
        <v>0</v>
      </c>
      <c r="BG127" s="139">
        <f>IF(O127="zákl. přenesená",K127,0)</f>
        <v>0</v>
      </c>
      <c r="BH127" s="139">
        <f>IF(O127="sníž. přenesená",K127,0)</f>
        <v>0</v>
      </c>
      <c r="BI127" s="139">
        <f>IF(O127="nulová",K127,0)</f>
        <v>0</v>
      </c>
      <c r="BJ127" s="16" t="s">
        <v>78</v>
      </c>
      <c r="BK127" s="139">
        <f>ROUND(P127*H127,2)</f>
        <v>0</v>
      </c>
      <c r="BL127" s="16" t="s">
        <v>141</v>
      </c>
      <c r="BM127" s="138" t="s">
        <v>10</v>
      </c>
    </row>
    <row r="128" spans="2:47" s="1" customFormat="1" ht="12">
      <c r="B128" s="31"/>
      <c r="D128" s="185" t="s">
        <v>142</v>
      </c>
      <c r="F128" s="171" t="s">
        <v>807</v>
      </c>
      <c r="I128" s="140"/>
      <c r="J128" s="140"/>
      <c r="M128" s="31"/>
      <c r="N128" s="141"/>
      <c r="X128" s="52"/>
      <c r="AT128" s="16" t="s">
        <v>142</v>
      </c>
      <c r="AU128" s="16" t="s">
        <v>80</v>
      </c>
    </row>
    <row r="129" spans="2:47" s="1" customFormat="1" ht="12">
      <c r="B129" s="31"/>
      <c r="D129" s="186" t="s">
        <v>144</v>
      </c>
      <c r="F129" s="172" t="s">
        <v>808</v>
      </c>
      <c r="I129" s="140"/>
      <c r="J129" s="140"/>
      <c r="M129" s="31"/>
      <c r="N129" s="141"/>
      <c r="X129" s="52"/>
      <c r="AT129" s="16" t="s">
        <v>144</v>
      </c>
      <c r="AU129" s="16" t="s">
        <v>80</v>
      </c>
    </row>
    <row r="130" spans="2:51" s="14" customFormat="1" ht="12">
      <c r="B130" s="152"/>
      <c r="D130" s="185" t="s">
        <v>151</v>
      </c>
      <c r="E130" s="153" t="s">
        <v>3</v>
      </c>
      <c r="F130" s="175" t="s">
        <v>790</v>
      </c>
      <c r="H130" s="153" t="s">
        <v>3</v>
      </c>
      <c r="I130" s="154"/>
      <c r="J130" s="154"/>
      <c r="M130" s="152"/>
      <c r="N130" s="155"/>
      <c r="X130" s="156"/>
      <c r="AT130" s="153" t="s">
        <v>151</v>
      </c>
      <c r="AU130" s="153" t="s">
        <v>80</v>
      </c>
      <c r="AV130" s="14" t="s">
        <v>78</v>
      </c>
      <c r="AW130" s="14" t="s">
        <v>5</v>
      </c>
      <c r="AX130" s="14" t="s">
        <v>71</v>
      </c>
      <c r="AY130" s="153" t="s">
        <v>133</v>
      </c>
    </row>
    <row r="131" spans="2:51" s="14" customFormat="1" ht="12">
      <c r="B131" s="152"/>
      <c r="D131" s="185" t="s">
        <v>151</v>
      </c>
      <c r="E131" s="153" t="s">
        <v>3</v>
      </c>
      <c r="F131" s="175" t="s">
        <v>791</v>
      </c>
      <c r="H131" s="153" t="s">
        <v>3</v>
      </c>
      <c r="I131" s="154"/>
      <c r="J131" s="154"/>
      <c r="M131" s="152"/>
      <c r="N131" s="155"/>
      <c r="X131" s="156"/>
      <c r="AT131" s="153" t="s">
        <v>151</v>
      </c>
      <c r="AU131" s="153" t="s">
        <v>80</v>
      </c>
      <c r="AV131" s="14" t="s">
        <v>78</v>
      </c>
      <c r="AW131" s="14" t="s">
        <v>5</v>
      </c>
      <c r="AX131" s="14" t="s">
        <v>71</v>
      </c>
      <c r="AY131" s="153" t="s">
        <v>133</v>
      </c>
    </row>
    <row r="132" spans="2:51" s="12" customFormat="1" ht="12">
      <c r="B132" s="142"/>
      <c r="D132" s="185" t="s">
        <v>151</v>
      </c>
      <c r="E132" s="143" t="s">
        <v>3</v>
      </c>
      <c r="F132" s="173" t="s">
        <v>157</v>
      </c>
      <c r="H132" s="191">
        <v>6</v>
      </c>
      <c r="I132" s="144"/>
      <c r="J132" s="144"/>
      <c r="M132" s="142"/>
      <c r="N132" s="145"/>
      <c r="X132" s="146"/>
      <c r="AT132" s="143" t="s">
        <v>151</v>
      </c>
      <c r="AU132" s="143" t="s">
        <v>80</v>
      </c>
      <c r="AV132" s="12" t="s">
        <v>80</v>
      </c>
      <c r="AW132" s="12" t="s">
        <v>5</v>
      </c>
      <c r="AX132" s="12" t="s">
        <v>71</v>
      </c>
      <c r="AY132" s="143" t="s">
        <v>133</v>
      </c>
    </row>
    <row r="133" spans="2:51" s="13" customFormat="1" ht="12">
      <c r="B133" s="147"/>
      <c r="D133" s="185" t="s">
        <v>151</v>
      </c>
      <c r="E133" s="148" t="s">
        <v>3</v>
      </c>
      <c r="F133" s="174" t="s">
        <v>153</v>
      </c>
      <c r="H133" s="192">
        <v>6</v>
      </c>
      <c r="I133" s="149"/>
      <c r="J133" s="149"/>
      <c r="M133" s="147"/>
      <c r="N133" s="150"/>
      <c r="X133" s="151"/>
      <c r="AT133" s="148" t="s">
        <v>151</v>
      </c>
      <c r="AU133" s="148" t="s">
        <v>80</v>
      </c>
      <c r="AV133" s="13" t="s">
        <v>141</v>
      </c>
      <c r="AW133" s="13" t="s">
        <v>5</v>
      </c>
      <c r="AX133" s="13" t="s">
        <v>78</v>
      </c>
      <c r="AY133" s="148" t="s">
        <v>133</v>
      </c>
    </row>
    <row r="134" spans="2:65" s="1" customFormat="1" ht="24.2" customHeight="1">
      <c r="B134" s="129"/>
      <c r="C134" s="183" t="s">
        <v>174</v>
      </c>
      <c r="D134" s="183" t="s">
        <v>136</v>
      </c>
      <c r="E134" s="184" t="s">
        <v>809</v>
      </c>
      <c r="F134" s="169" t="s">
        <v>810</v>
      </c>
      <c r="G134" s="189" t="s">
        <v>256</v>
      </c>
      <c r="H134" s="190">
        <v>6</v>
      </c>
      <c r="I134" s="131"/>
      <c r="J134" s="131"/>
      <c r="K134" s="181">
        <f>ROUND(P134*H134,2)</f>
        <v>0</v>
      </c>
      <c r="L134" s="130" t="s">
        <v>140</v>
      </c>
      <c r="M134" s="31"/>
      <c r="N134" s="133" t="s">
        <v>3</v>
      </c>
      <c r="O134" s="134" t="s">
        <v>40</v>
      </c>
      <c r="P134" s="135">
        <f>I134+J134</f>
        <v>0</v>
      </c>
      <c r="Q134" s="135">
        <f>ROUND(I134*H134,2)</f>
        <v>0</v>
      </c>
      <c r="R134" s="135">
        <f>ROUND(J134*H134,2)</f>
        <v>0</v>
      </c>
      <c r="T134" s="136">
        <f>S134*H134</f>
        <v>0</v>
      </c>
      <c r="U134" s="136">
        <v>0</v>
      </c>
      <c r="V134" s="136">
        <f>U134*H134</f>
        <v>0</v>
      </c>
      <c r="W134" s="136">
        <v>0</v>
      </c>
      <c r="X134" s="137">
        <f>W134*H134</f>
        <v>0</v>
      </c>
      <c r="AR134" s="138" t="s">
        <v>141</v>
      </c>
      <c r="AT134" s="138" t="s">
        <v>136</v>
      </c>
      <c r="AU134" s="138" t="s">
        <v>80</v>
      </c>
      <c r="AY134" s="16" t="s">
        <v>133</v>
      </c>
      <c r="BE134" s="139">
        <f>IF(O134="základní",K134,0)</f>
        <v>0</v>
      </c>
      <c r="BF134" s="139">
        <f>IF(O134="snížená",K134,0)</f>
        <v>0</v>
      </c>
      <c r="BG134" s="139">
        <f>IF(O134="zákl. přenesená",K134,0)</f>
        <v>0</v>
      </c>
      <c r="BH134" s="139">
        <f>IF(O134="sníž. přenesená",K134,0)</f>
        <v>0</v>
      </c>
      <c r="BI134" s="139">
        <f>IF(O134="nulová",K134,0)</f>
        <v>0</v>
      </c>
      <c r="BJ134" s="16" t="s">
        <v>78</v>
      </c>
      <c r="BK134" s="139">
        <f>ROUND(P134*H134,2)</f>
        <v>0</v>
      </c>
      <c r="BL134" s="16" t="s">
        <v>141</v>
      </c>
      <c r="BM134" s="138" t="s">
        <v>177</v>
      </c>
    </row>
    <row r="135" spans="2:47" s="1" customFormat="1" ht="12">
      <c r="B135" s="31"/>
      <c r="D135" s="185" t="s">
        <v>142</v>
      </c>
      <c r="F135" s="171" t="s">
        <v>811</v>
      </c>
      <c r="I135" s="140"/>
      <c r="J135" s="140"/>
      <c r="M135" s="31"/>
      <c r="N135" s="141"/>
      <c r="X135" s="52"/>
      <c r="AT135" s="16" t="s">
        <v>142</v>
      </c>
      <c r="AU135" s="16" t="s">
        <v>80</v>
      </c>
    </row>
    <row r="136" spans="2:47" s="1" customFormat="1" ht="12">
      <c r="B136" s="31"/>
      <c r="D136" s="186" t="s">
        <v>144</v>
      </c>
      <c r="F136" s="172" t="s">
        <v>812</v>
      </c>
      <c r="I136" s="140"/>
      <c r="J136" s="140"/>
      <c r="M136" s="31"/>
      <c r="N136" s="141"/>
      <c r="X136" s="52"/>
      <c r="AT136" s="16" t="s">
        <v>144</v>
      </c>
      <c r="AU136" s="16" t="s">
        <v>80</v>
      </c>
    </row>
    <row r="137" spans="2:51" s="14" customFormat="1" ht="12">
      <c r="B137" s="152"/>
      <c r="D137" s="185" t="s">
        <v>151</v>
      </c>
      <c r="E137" s="153" t="s">
        <v>3</v>
      </c>
      <c r="F137" s="175" t="s">
        <v>790</v>
      </c>
      <c r="H137" s="153" t="s">
        <v>3</v>
      </c>
      <c r="I137" s="154"/>
      <c r="J137" s="154"/>
      <c r="M137" s="152"/>
      <c r="N137" s="155"/>
      <c r="X137" s="156"/>
      <c r="AT137" s="153" t="s">
        <v>151</v>
      </c>
      <c r="AU137" s="153" t="s">
        <v>80</v>
      </c>
      <c r="AV137" s="14" t="s">
        <v>78</v>
      </c>
      <c r="AW137" s="14" t="s">
        <v>5</v>
      </c>
      <c r="AX137" s="14" t="s">
        <v>71</v>
      </c>
      <c r="AY137" s="153" t="s">
        <v>133</v>
      </c>
    </row>
    <row r="138" spans="2:51" s="14" customFormat="1" ht="12">
      <c r="B138" s="152"/>
      <c r="D138" s="185" t="s">
        <v>151</v>
      </c>
      <c r="E138" s="153" t="s">
        <v>3</v>
      </c>
      <c r="F138" s="175" t="s">
        <v>791</v>
      </c>
      <c r="H138" s="153" t="s">
        <v>3</v>
      </c>
      <c r="I138" s="154"/>
      <c r="J138" s="154"/>
      <c r="M138" s="152"/>
      <c r="N138" s="155"/>
      <c r="X138" s="156"/>
      <c r="AT138" s="153" t="s">
        <v>151</v>
      </c>
      <c r="AU138" s="153" t="s">
        <v>80</v>
      </c>
      <c r="AV138" s="14" t="s">
        <v>78</v>
      </c>
      <c r="AW138" s="14" t="s">
        <v>5</v>
      </c>
      <c r="AX138" s="14" t="s">
        <v>71</v>
      </c>
      <c r="AY138" s="153" t="s">
        <v>133</v>
      </c>
    </row>
    <row r="139" spans="2:51" s="12" customFormat="1" ht="12">
      <c r="B139" s="142"/>
      <c r="D139" s="185" t="s">
        <v>151</v>
      </c>
      <c r="E139" s="143" t="s">
        <v>3</v>
      </c>
      <c r="F139" s="173" t="s">
        <v>157</v>
      </c>
      <c r="H139" s="191">
        <v>6</v>
      </c>
      <c r="I139" s="144"/>
      <c r="J139" s="144"/>
      <c r="M139" s="142"/>
      <c r="N139" s="145"/>
      <c r="X139" s="146"/>
      <c r="AT139" s="143" t="s">
        <v>151</v>
      </c>
      <c r="AU139" s="143" t="s">
        <v>80</v>
      </c>
      <c r="AV139" s="12" t="s">
        <v>80</v>
      </c>
      <c r="AW139" s="12" t="s">
        <v>5</v>
      </c>
      <c r="AX139" s="12" t="s">
        <v>71</v>
      </c>
      <c r="AY139" s="143" t="s">
        <v>133</v>
      </c>
    </row>
    <row r="140" spans="2:51" s="13" customFormat="1" ht="12">
      <c r="B140" s="147"/>
      <c r="D140" s="185" t="s">
        <v>151</v>
      </c>
      <c r="E140" s="148" t="s">
        <v>3</v>
      </c>
      <c r="F140" s="174" t="s">
        <v>153</v>
      </c>
      <c r="H140" s="192">
        <v>6</v>
      </c>
      <c r="I140" s="149"/>
      <c r="J140" s="149"/>
      <c r="M140" s="147"/>
      <c r="N140" s="150"/>
      <c r="X140" s="151"/>
      <c r="AT140" s="148" t="s">
        <v>151</v>
      </c>
      <c r="AU140" s="148" t="s">
        <v>80</v>
      </c>
      <c r="AV140" s="13" t="s">
        <v>141</v>
      </c>
      <c r="AW140" s="13" t="s">
        <v>5</v>
      </c>
      <c r="AX140" s="13" t="s">
        <v>78</v>
      </c>
      <c r="AY140" s="148" t="s">
        <v>133</v>
      </c>
    </row>
    <row r="141" spans="2:65" s="1" customFormat="1" ht="24.2" customHeight="1">
      <c r="B141" s="129"/>
      <c r="C141" s="183" t="s">
        <v>163</v>
      </c>
      <c r="D141" s="183" t="s">
        <v>136</v>
      </c>
      <c r="E141" s="184" t="s">
        <v>813</v>
      </c>
      <c r="F141" s="169" t="s">
        <v>814</v>
      </c>
      <c r="G141" s="189" t="s">
        <v>256</v>
      </c>
      <c r="H141" s="190">
        <v>6</v>
      </c>
      <c r="I141" s="131"/>
      <c r="J141" s="131"/>
      <c r="K141" s="181">
        <f>ROUND(P141*H141,2)</f>
        <v>0</v>
      </c>
      <c r="L141" s="130" t="s">
        <v>140</v>
      </c>
      <c r="M141" s="31"/>
      <c r="N141" s="133" t="s">
        <v>3</v>
      </c>
      <c r="O141" s="134" t="s">
        <v>40</v>
      </c>
      <c r="P141" s="135">
        <f>I141+J141</f>
        <v>0</v>
      </c>
      <c r="Q141" s="135">
        <f>ROUND(I141*H141,2)</f>
        <v>0</v>
      </c>
      <c r="R141" s="135">
        <f>ROUND(J141*H141,2)</f>
        <v>0</v>
      </c>
      <c r="T141" s="136">
        <f>S141*H141</f>
        <v>0</v>
      </c>
      <c r="U141" s="136">
        <v>0</v>
      </c>
      <c r="V141" s="136">
        <f>U141*H141</f>
        <v>0</v>
      </c>
      <c r="W141" s="136">
        <v>0</v>
      </c>
      <c r="X141" s="137">
        <f>W141*H141</f>
        <v>0</v>
      </c>
      <c r="AR141" s="138" t="s">
        <v>141</v>
      </c>
      <c r="AT141" s="138" t="s">
        <v>136</v>
      </c>
      <c r="AU141" s="138" t="s">
        <v>80</v>
      </c>
      <c r="AY141" s="16" t="s">
        <v>133</v>
      </c>
      <c r="BE141" s="139">
        <f>IF(O141="základní",K141,0)</f>
        <v>0</v>
      </c>
      <c r="BF141" s="139">
        <f>IF(O141="snížená",K141,0)</f>
        <v>0</v>
      </c>
      <c r="BG141" s="139">
        <f>IF(O141="zákl. přenesená",K141,0)</f>
        <v>0</v>
      </c>
      <c r="BH141" s="139">
        <f>IF(O141="sníž. přenesená",K141,0)</f>
        <v>0</v>
      </c>
      <c r="BI141" s="139">
        <f>IF(O141="nulová",K141,0)</f>
        <v>0</v>
      </c>
      <c r="BJ141" s="16" t="s">
        <v>78</v>
      </c>
      <c r="BK141" s="139">
        <f>ROUND(P141*H141,2)</f>
        <v>0</v>
      </c>
      <c r="BL141" s="16" t="s">
        <v>141</v>
      </c>
      <c r="BM141" s="138" t="s">
        <v>184</v>
      </c>
    </row>
    <row r="142" spans="2:47" s="1" customFormat="1" ht="12">
      <c r="B142" s="31"/>
      <c r="D142" s="185" t="s">
        <v>142</v>
      </c>
      <c r="F142" s="171" t="s">
        <v>815</v>
      </c>
      <c r="I142" s="140"/>
      <c r="J142" s="140"/>
      <c r="M142" s="31"/>
      <c r="N142" s="141"/>
      <c r="X142" s="52"/>
      <c r="AT142" s="16" t="s">
        <v>142</v>
      </c>
      <c r="AU142" s="16" t="s">
        <v>80</v>
      </c>
    </row>
    <row r="143" spans="2:47" s="1" customFormat="1" ht="12">
      <c r="B143" s="31"/>
      <c r="D143" s="186" t="s">
        <v>144</v>
      </c>
      <c r="F143" s="172" t="s">
        <v>816</v>
      </c>
      <c r="I143" s="140"/>
      <c r="J143" s="140"/>
      <c r="M143" s="31"/>
      <c r="N143" s="141"/>
      <c r="X143" s="52"/>
      <c r="AT143" s="16" t="s">
        <v>144</v>
      </c>
      <c r="AU143" s="16" t="s">
        <v>80</v>
      </c>
    </row>
    <row r="144" spans="2:51" s="14" customFormat="1" ht="12">
      <c r="B144" s="152"/>
      <c r="D144" s="185" t="s">
        <v>151</v>
      </c>
      <c r="E144" s="153" t="s">
        <v>3</v>
      </c>
      <c r="F144" s="175" t="s">
        <v>790</v>
      </c>
      <c r="H144" s="153" t="s">
        <v>3</v>
      </c>
      <c r="I144" s="154"/>
      <c r="J144" s="154"/>
      <c r="M144" s="152"/>
      <c r="N144" s="155"/>
      <c r="X144" s="156"/>
      <c r="AT144" s="153" t="s">
        <v>151</v>
      </c>
      <c r="AU144" s="153" t="s">
        <v>80</v>
      </c>
      <c r="AV144" s="14" t="s">
        <v>78</v>
      </c>
      <c r="AW144" s="14" t="s">
        <v>5</v>
      </c>
      <c r="AX144" s="14" t="s">
        <v>71</v>
      </c>
      <c r="AY144" s="153" t="s">
        <v>133</v>
      </c>
    </row>
    <row r="145" spans="2:51" s="14" customFormat="1" ht="12">
      <c r="B145" s="152"/>
      <c r="D145" s="185" t="s">
        <v>151</v>
      </c>
      <c r="E145" s="153" t="s">
        <v>3</v>
      </c>
      <c r="F145" s="175" t="s">
        <v>791</v>
      </c>
      <c r="H145" s="153" t="s">
        <v>3</v>
      </c>
      <c r="I145" s="154"/>
      <c r="J145" s="154"/>
      <c r="M145" s="152"/>
      <c r="N145" s="155"/>
      <c r="X145" s="156"/>
      <c r="AT145" s="153" t="s">
        <v>151</v>
      </c>
      <c r="AU145" s="153" t="s">
        <v>80</v>
      </c>
      <c r="AV145" s="14" t="s">
        <v>78</v>
      </c>
      <c r="AW145" s="14" t="s">
        <v>5</v>
      </c>
      <c r="AX145" s="14" t="s">
        <v>71</v>
      </c>
      <c r="AY145" s="153" t="s">
        <v>133</v>
      </c>
    </row>
    <row r="146" spans="2:51" s="12" customFormat="1" ht="12">
      <c r="B146" s="142"/>
      <c r="D146" s="185" t="s">
        <v>151</v>
      </c>
      <c r="E146" s="143" t="s">
        <v>3</v>
      </c>
      <c r="F146" s="173" t="s">
        <v>157</v>
      </c>
      <c r="H146" s="191">
        <v>6</v>
      </c>
      <c r="I146" s="144"/>
      <c r="J146" s="144"/>
      <c r="M146" s="142"/>
      <c r="N146" s="145"/>
      <c r="X146" s="146"/>
      <c r="AT146" s="143" t="s">
        <v>151</v>
      </c>
      <c r="AU146" s="143" t="s">
        <v>80</v>
      </c>
      <c r="AV146" s="12" t="s">
        <v>80</v>
      </c>
      <c r="AW146" s="12" t="s">
        <v>5</v>
      </c>
      <c r="AX146" s="12" t="s">
        <v>71</v>
      </c>
      <c r="AY146" s="143" t="s">
        <v>133</v>
      </c>
    </row>
    <row r="147" spans="2:51" s="13" customFormat="1" ht="12">
      <c r="B147" s="147"/>
      <c r="D147" s="185" t="s">
        <v>151</v>
      </c>
      <c r="E147" s="148" t="s">
        <v>3</v>
      </c>
      <c r="F147" s="174" t="s">
        <v>153</v>
      </c>
      <c r="H147" s="192">
        <v>6</v>
      </c>
      <c r="I147" s="149"/>
      <c r="J147" s="149"/>
      <c r="M147" s="147"/>
      <c r="N147" s="150"/>
      <c r="X147" s="151"/>
      <c r="AT147" s="148" t="s">
        <v>151</v>
      </c>
      <c r="AU147" s="148" t="s">
        <v>80</v>
      </c>
      <c r="AV147" s="13" t="s">
        <v>141</v>
      </c>
      <c r="AW147" s="13" t="s">
        <v>5</v>
      </c>
      <c r="AX147" s="13" t="s">
        <v>78</v>
      </c>
      <c r="AY147" s="148" t="s">
        <v>133</v>
      </c>
    </row>
    <row r="148" spans="2:65" s="1" customFormat="1" ht="24.2" customHeight="1">
      <c r="B148" s="129"/>
      <c r="C148" s="183" t="s">
        <v>190</v>
      </c>
      <c r="D148" s="183" t="s">
        <v>136</v>
      </c>
      <c r="E148" s="184" t="s">
        <v>817</v>
      </c>
      <c r="F148" s="169" t="s">
        <v>818</v>
      </c>
      <c r="G148" s="189" t="s">
        <v>256</v>
      </c>
      <c r="H148" s="190">
        <v>6</v>
      </c>
      <c r="I148" s="131"/>
      <c r="J148" s="131"/>
      <c r="K148" s="181">
        <f>ROUND(P148*H148,2)</f>
        <v>0</v>
      </c>
      <c r="L148" s="130" t="s">
        <v>140</v>
      </c>
      <c r="M148" s="31"/>
      <c r="N148" s="133" t="s">
        <v>3</v>
      </c>
      <c r="O148" s="134" t="s">
        <v>40</v>
      </c>
      <c r="P148" s="135">
        <f>I148+J148</f>
        <v>0</v>
      </c>
      <c r="Q148" s="135">
        <f>ROUND(I148*H148,2)</f>
        <v>0</v>
      </c>
      <c r="R148" s="135">
        <f>ROUND(J148*H148,2)</f>
        <v>0</v>
      </c>
      <c r="T148" s="136">
        <f>S148*H148</f>
        <v>0</v>
      </c>
      <c r="U148" s="136">
        <v>0</v>
      </c>
      <c r="V148" s="136">
        <f>U148*H148</f>
        <v>0</v>
      </c>
      <c r="W148" s="136">
        <v>0</v>
      </c>
      <c r="X148" s="137">
        <f>W148*H148</f>
        <v>0</v>
      </c>
      <c r="AR148" s="138" t="s">
        <v>141</v>
      </c>
      <c r="AT148" s="138" t="s">
        <v>136</v>
      </c>
      <c r="AU148" s="138" t="s">
        <v>80</v>
      </c>
      <c r="AY148" s="16" t="s">
        <v>133</v>
      </c>
      <c r="BE148" s="139">
        <f>IF(O148="základní",K148,0)</f>
        <v>0</v>
      </c>
      <c r="BF148" s="139">
        <f>IF(O148="snížená",K148,0)</f>
        <v>0</v>
      </c>
      <c r="BG148" s="139">
        <f>IF(O148="zákl. přenesená",K148,0)</f>
        <v>0</v>
      </c>
      <c r="BH148" s="139">
        <f>IF(O148="sníž. přenesená",K148,0)</f>
        <v>0</v>
      </c>
      <c r="BI148" s="139">
        <f>IF(O148="nulová",K148,0)</f>
        <v>0</v>
      </c>
      <c r="BJ148" s="16" t="s">
        <v>78</v>
      </c>
      <c r="BK148" s="139">
        <f>ROUND(P148*H148,2)</f>
        <v>0</v>
      </c>
      <c r="BL148" s="16" t="s">
        <v>141</v>
      </c>
      <c r="BM148" s="138" t="s">
        <v>193</v>
      </c>
    </row>
    <row r="149" spans="2:47" s="1" customFormat="1" ht="12">
      <c r="B149" s="31"/>
      <c r="D149" s="185" t="s">
        <v>142</v>
      </c>
      <c r="F149" s="171" t="s">
        <v>819</v>
      </c>
      <c r="I149" s="140"/>
      <c r="J149" s="140"/>
      <c r="M149" s="31"/>
      <c r="N149" s="141"/>
      <c r="X149" s="52"/>
      <c r="AT149" s="16" t="s">
        <v>142</v>
      </c>
      <c r="AU149" s="16" t="s">
        <v>80</v>
      </c>
    </row>
    <row r="150" spans="2:47" s="1" customFormat="1" ht="12">
      <c r="B150" s="31"/>
      <c r="D150" s="186" t="s">
        <v>144</v>
      </c>
      <c r="F150" s="172" t="s">
        <v>820</v>
      </c>
      <c r="I150" s="140"/>
      <c r="J150" s="140"/>
      <c r="M150" s="31"/>
      <c r="N150" s="141"/>
      <c r="X150" s="52"/>
      <c r="AT150" s="16" t="s">
        <v>144</v>
      </c>
      <c r="AU150" s="16" t="s">
        <v>80</v>
      </c>
    </row>
    <row r="151" spans="2:51" s="14" customFormat="1" ht="12">
      <c r="B151" s="152"/>
      <c r="D151" s="185" t="s">
        <v>151</v>
      </c>
      <c r="E151" s="153" t="s">
        <v>3</v>
      </c>
      <c r="F151" s="175" t="s">
        <v>790</v>
      </c>
      <c r="H151" s="153" t="s">
        <v>3</v>
      </c>
      <c r="I151" s="154"/>
      <c r="J151" s="154"/>
      <c r="M151" s="152"/>
      <c r="N151" s="155"/>
      <c r="X151" s="156"/>
      <c r="AT151" s="153" t="s">
        <v>151</v>
      </c>
      <c r="AU151" s="153" t="s">
        <v>80</v>
      </c>
      <c r="AV151" s="14" t="s">
        <v>78</v>
      </c>
      <c r="AW151" s="14" t="s">
        <v>5</v>
      </c>
      <c r="AX151" s="14" t="s">
        <v>71</v>
      </c>
      <c r="AY151" s="153" t="s">
        <v>133</v>
      </c>
    </row>
    <row r="152" spans="2:51" s="14" customFormat="1" ht="12">
      <c r="B152" s="152"/>
      <c r="D152" s="185" t="s">
        <v>151</v>
      </c>
      <c r="E152" s="153" t="s">
        <v>3</v>
      </c>
      <c r="F152" s="175" t="s">
        <v>791</v>
      </c>
      <c r="H152" s="153" t="s">
        <v>3</v>
      </c>
      <c r="I152" s="154"/>
      <c r="J152" s="154"/>
      <c r="M152" s="152"/>
      <c r="N152" s="155"/>
      <c r="X152" s="156"/>
      <c r="AT152" s="153" t="s">
        <v>151</v>
      </c>
      <c r="AU152" s="153" t="s">
        <v>80</v>
      </c>
      <c r="AV152" s="14" t="s">
        <v>78</v>
      </c>
      <c r="AW152" s="14" t="s">
        <v>5</v>
      </c>
      <c r="AX152" s="14" t="s">
        <v>71</v>
      </c>
      <c r="AY152" s="153" t="s">
        <v>133</v>
      </c>
    </row>
    <row r="153" spans="2:51" s="12" customFormat="1" ht="12">
      <c r="B153" s="142"/>
      <c r="D153" s="185" t="s">
        <v>151</v>
      </c>
      <c r="E153" s="143" t="s">
        <v>3</v>
      </c>
      <c r="F153" s="173" t="s">
        <v>157</v>
      </c>
      <c r="H153" s="191">
        <v>6</v>
      </c>
      <c r="I153" s="144"/>
      <c r="J153" s="144"/>
      <c r="M153" s="142"/>
      <c r="N153" s="145"/>
      <c r="X153" s="146"/>
      <c r="AT153" s="143" t="s">
        <v>151</v>
      </c>
      <c r="AU153" s="143" t="s">
        <v>80</v>
      </c>
      <c r="AV153" s="12" t="s">
        <v>80</v>
      </c>
      <c r="AW153" s="12" t="s">
        <v>5</v>
      </c>
      <c r="AX153" s="12" t="s">
        <v>71</v>
      </c>
      <c r="AY153" s="143" t="s">
        <v>133</v>
      </c>
    </row>
    <row r="154" spans="2:51" s="13" customFormat="1" ht="12">
      <c r="B154" s="147"/>
      <c r="D154" s="185" t="s">
        <v>151</v>
      </c>
      <c r="E154" s="148" t="s">
        <v>3</v>
      </c>
      <c r="F154" s="174" t="s">
        <v>153</v>
      </c>
      <c r="H154" s="192">
        <v>6</v>
      </c>
      <c r="I154" s="149"/>
      <c r="J154" s="149"/>
      <c r="M154" s="147"/>
      <c r="N154" s="150"/>
      <c r="X154" s="151"/>
      <c r="AT154" s="148" t="s">
        <v>151</v>
      </c>
      <c r="AU154" s="148" t="s">
        <v>80</v>
      </c>
      <c r="AV154" s="13" t="s">
        <v>141</v>
      </c>
      <c r="AW154" s="13" t="s">
        <v>5</v>
      </c>
      <c r="AX154" s="13" t="s">
        <v>78</v>
      </c>
      <c r="AY154" s="148" t="s">
        <v>133</v>
      </c>
    </row>
    <row r="155" spans="2:65" s="1" customFormat="1" ht="24">
      <c r="B155" s="129"/>
      <c r="C155" s="183" t="s">
        <v>167</v>
      </c>
      <c r="D155" s="183" t="s">
        <v>136</v>
      </c>
      <c r="E155" s="184" t="s">
        <v>821</v>
      </c>
      <c r="F155" s="169" t="s">
        <v>822</v>
      </c>
      <c r="G155" s="189" t="s">
        <v>256</v>
      </c>
      <c r="H155" s="190">
        <v>6</v>
      </c>
      <c r="I155" s="131"/>
      <c r="J155" s="131"/>
      <c r="K155" s="181">
        <f>ROUND(P155*H155,2)</f>
        <v>0</v>
      </c>
      <c r="L155" s="130" t="s">
        <v>823</v>
      </c>
      <c r="M155" s="31"/>
      <c r="N155" s="133" t="s">
        <v>3</v>
      </c>
      <c r="O155" s="134" t="s">
        <v>40</v>
      </c>
      <c r="P155" s="135">
        <f>I155+J155</f>
        <v>0</v>
      </c>
      <c r="Q155" s="135">
        <f>ROUND(I155*H155,2)</f>
        <v>0</v>
      </c>
      <c r="R155" s="135">
        <f>ROUND(J155*H155,2)</f>
        <v>0</v>
      </c>
      <c r="T155" s="136">
        <f>S155*H155</f>
        <v>0</v>
      </c>
      <c r="U155" s="136">
        <v>0</v>
      </c>
      <c r="V155" s="136">
        <f>U155*H155</f>
        <v>0</v>
      </c>
      <c r="W155" s="136">
        <v>0</v>
      </c>
      <c r="X155" s="137">
        <f>W155*H155</f>
        <v>0</v>
      </c>
      <c r="AR155" s="138" t="s">
        <v>141</v>
      </c>
      <c r="AT155" s="138" t="s">
        <v>136</v>
      </c>
      <c r="AU155" s="138" t="s">
        <v>80</v>
      </c>
      <c r="AY155" s="16" t="s">
        <v>133</v>
      </c>
      <c r="BE155" s="139">
        <f>IF(O155="základní",K155,0)</f>
        <v>0</v>
      </c>
      <c r="BF155" s="139">
        <f>IF(O155="snížená",K155,0)</f>
        <v>0</v>
      </c>
      <c r="BG155" s="139">
        <f>IF(O155="zákl. přenesená",K155,0)</f>
        <v>0</v>
      </c>
      <c r="BH155" s="139">
        <f>IF(O155="sníž. přenesená",K155,0)</f>
        <v>0</v>
      </c>
      <c r="BI155" s="139">
        <f>IF(O155="nulová",K155,0)</f>
        <v>0</v>
      </c>
      <c r="BJ155" s="16" t="s">
        <v>78</v>
      </c>
      <c r="BK155" s="139">
        <f>ROUND(P155*H155,2)</f>
        <v>0</v>
      </c>
      <c r="BL155" s="16" t="s">
        <v>141</v>
      </c>
      <c r="BM155" s="138" t="s">
        <v>200</v>
      </c>
    </row>
    <row r="156" spans="2:47" s="1" customFormat="1" ht="19.5">
      <c r="B156" s="31"/>
      <c r="D156" s="185" t="s">
        <v>142</v>
      </c>
      <c r="F156" s="171" t="s">
        <v>824</v>
      </c>
      <c r="I156" s="140"/>
      <c r="J156" s="140"/>
      <c r="M156" s="31"/>
      <c r="N156" s="141"/>
      <c r="X156" s="52"/>
      <c r="AT156" s="16" t="s">
        <v>142</v>
      </c>
      <c r="AU156" s="16" t="s">
        <v>80</v>
      </c>
    </row>
    <row r="157" spans="2:47" s="1" customFormat="1" ht="12">
      <c r="B157" s="31"/>
      <c r="D157" s="186" t="s">
        <v>144</v>
      </c>
      <c r="F157" s="172" t="s">
        <v>825</v>
      </c>
      <c r="I157" s="140"/>
      <c r="J157" s="140"/>
      <c r="M157" s="31"/>
      <c r="N157" s="141"/>
      <c r="X157" s="52"/>
      <c r="AT157" s="16" t="s">
        <v>144</v>
      </c>
      <c r="AU157" s="16" t="s">
        <v>80</v>
      </c>
    </row>
    <row r="158" spans="2:51" s="14" customFormat="1" ht="12">
      <c r="B158" s="152"/>
      <c r="D158" s="185" t="s">
        <v>151</v>
      </c>
      <c r="E158" s="153" t="s">
        <v>3</v>
      </c>
      <c r="F158" s="175" t="s">
        <v>790</v>
      </c>
      <c r="H158" s="153" t="s">
        <v>3</v>
      </c>
      <c r="I158" s="154"/>
      <c r="J158" s="154"/>
      <c r="M158" s="152"/>
      <c r="N158" s="155"/>
      <c r="X158" s="156"/>
      <c r="AT158" s="153" t="s">
        <v>151</v>
      </c>
      <c r="AU158" s="153" t="s">
        <v>80</v>
      </c>
      <c r="AV158" s="14" t="s">
        <v>78</v>
      </c>
      <c r="AW158" s="14" t="s">
        <v>5</v>
      </c>
      <c r="AX158" s="14" t="s">
        <v>71</v>
      </c>
      <c r="AY158" s="153" t="s">
        <v>133</v>
      </c>
    </row>
    <row r="159" spans="2:51" s="14" customFormat="1" ht="12">
      <c r="B159" s="152"/>
      <c r="D159" s="185" t="s">
        <v>151</v>
      </c>
      <c r="E159" s="153" t="s">
        <v>3</v>
      </c>
      <c r="F159" s="175" t="s">
        <v>791</v>
      </c>
      <c r="H159" s="153" t="s">
        <v>3</v>
      </c>
      <c r="I159" s="154"/>
      <c r="J159" s="154"/>
      <c r="M159" s="152"/>
      <c r="N159" s="155"/>
      <c r="X159" s="156"/>
      <c r="AT159" s="153" t="s">
        <v>151</v>
      </c>
      <c r="AU159" s="153" t="s">
        <v>80</v>
      </c>
      <c r="AV159" s="14" t="s">
        <v>78</v>
      </c>
      <c r="AW159" s="14" t="s">
        <v>5</v>
      </c>
      <c r="AX159" s="14" t="s">
        <v>71</v>
      </c>
      <c r="AY159" s="153" t="s">
        <v>133</v>
      </c>
    </row>
    <row r="160" spans="2:51" s="12" customFormat="1" ht="12">
      <c r="B160" s="142"/>
      <c r="D160" s="185" t="s">
        <v>151</v>
      </c>
      <c r="E160" s="143" t="s">
        <v>3</v>
      </c>
      <c r="F160" s="173" t="s">
        <v>157</v>
      </c>
      <c r="H160" s="191">
        <v>6</v>
      </c>
      <c r="I160" s="144"/>
      <c r="J160" s="144"/>
      <c r="M160" s="142"/>
      <c r="N160" s="145"/>
      <c r="X160" s="146"/>
      <c r="AT160" s="143" t="s">
        <v>151</v>
      </c>
      <c r="AU160" s="143" t="s">
        <v>80</v>
      </c>
      <c r="AV160" s="12" t="s">
        <v>80</v>
      </c>
      <c r="AW160" s="12" t="s">
        <v>5</v>
      </c>
      <c r="AX160" s="12" t="s">
        <v>71</v>
      </c>
      <c r="AY160" s="143" t="s">
        <v>133</v>
      </c>
    </row>
    <row r="161" spans="2:51" s="13" customFormat="1" ht="12">
      <c r="B161" s="147"/>
      <c r="D161" s="185" t="s">
        <v>151</v>
      </c>
      <c r="E161" s="148" t="s">
        <v>3</v>
      </c>
      <c r="F161" s="174" t="s">
        <v>153</v>
      </c>
      <c r="H161" s="192">
        <v>6</v>
      </c>
      <c r="I161" s="149"/>
      <c r="J161" s="149"/>
      <c r="M161" s="147"/>
      <c r="N161" s="150"/>
      <c r="X161" s="151"/>
      <c r="AT161" s="148" t="s">
        <v>151</v>
      </c>
      <c r="AU161" s="148" t="s">
        <v>80</v>
      </c>
      <c r="AV161" s="13" t="s">
        <v>141</v>
      </c>
      <c r="AW161" s="13" t="s">
        <v>5</v>
      </c>
      <c r="AX161" s="13" t="s">
        <v>78</v>
      </c>
      <c r="AY161" s="148" t="s">
        <v>133</v>
      </c>
    </row>
    <row r="162" spans="2:65" s="1" customFormat="1" ht="24.2" customHeight="1">
      <c r="B162" s="129"/>
      <c r="C162" s="183" t="s">
        <v>204</v>
      </c>
      <c r="D162" s="183" t="s">
        <v>136</v>
      </c>
      <c r="E162" s="184" t="s">
        <v>826</v>
      </c>
      <c r="F162" s="169" t="s">
        <v>827</v>
      </c>
      <c r="G162" s="189" t="s">
        <v>256</v>
      </c>
      <c r="H162" s="190">
        <v>6</v>
      </c>
      <c r="I162" s="131"/>
      <c r="J162" s="131"/>
      <c r="K162" s="181">
        <f>ROUND(P162*H162,2)</f>
        <v>0</v>
      </c>
      <c r="L162" s="130" t="s">
        <v>823</v>
      </c>
      <c r="M162" s="31"/>
      <c r="N162" s="133" t="s">
        <v>3</v>
      </c>
      <c r="O162" s="134" t="s">
        <v>40</v>
      </c>
      <c r="P162" s="135">
        <f>I162+J162</f>
        <v>0</v>
      </c>
      <c r="Q162" s="135">
        <f>ROUND(I162*H162,2)</f>
        <v>0</v>
      </c>
      <c r="R162" s="135">
        <f>ROUND(J162*H162,2)</f>
        <v>0</v>
      </c>
      <c r="T162" s="136">
        <f>S162*H162</f>
        <v>0</v>
      </c>
      <c r="U162" s="136">
        <v>0</v>
      </c>
      <c r="V162" s="136">
        <f>U162*H162</f>
        <v>0</v>
      </c>
      <c r="W162" s="136">
        <v>0</v>
      </c>
      <c r="X162" s="137">
        <f>W162*H162</f>
        <v>0</v>
      </c>
      <c r="AR162" s="138" t="s">
        <v>141</v>
      </c>
      <c r="AT162" s="138" t="s">
        <v>136</v>
      </c>
      <c r="AU162" s="138" t="s">
        <v>80</v>
      </c>
      <c r="AY162" s="16" t="s">
        <v>133</v>
      </c>
      <c r="BE162" s="139">
        <f>IF(O162="základní",K162,0)</f>
        <v>0</v>
      </c>
      <c r="BF162" s="139">
        <f>IF(O162="snížená",K162,0)</f>
        <v>0</v>
      </c>
      <c r="BG162" s="139">
        <f>IF(O162="zákl. přenesená",K162,0)</f>
        <v>0</v>
      </c>
      <c r="BH162" s="139">
        <f>IF(O162="sníž. přenesená",K162,0)</f>
        <v>0</v>
      </c>
      <c r="BI162" s="139">
        <f>IF(O162="nulová",K162,0)</f>
        <v>0</v>
      </c>
      <c r="BJ162" s="16" t="s">
        <v>78</v>
      </c>
      <c r="BK162" s="139">
        <f>ROUND(P162*H162,2)</f>
        <v>0</v>
      </c>
      <c r="BL162" s="16" t="s">
        <v>141</v>
      </c>
      <c r="BM162" s="138" t="s">
        <v>208</v>
      </c>
    </row>
    <row r="163" spans="2:47" s="1" customFormat="1" ht="12">
      <c r="B163" s="31"/>
      <c r="D163" s="185" t="s">
        <v>142</v>
      </c>
      <c r="F163" s="171" t="s">
        <v>828</v>
      </c>
      <c r="I163" s="140"/>
      <c r="J163" s="140"/>
      <c r="M163" s="31"/>
      <c r="N163" s="141"/>
      <c r="X163" s="52"/>
      <c r="AT163" s="16" t="s">
        <v>142</v>
      </c>
      <c r="AU163" s="16" t="s">
        <v>80</v>
      </c>
    </row>
    <row r="164" spans="2:47" s="1" customFormat="1" ht="12">
      <c r="B164" s="31"/>
      <c r="D164" s="186" t="s">
        <v>144</v>
      </c>
      <c r="F164" s="172" t="s">
        <v>829</v>
      </c>
      <c r="I164" s="140"/>
      <c r="J164" s="140"/>
      <c r="M164" s="31"/>
      <c r="N164" s="141"/>
      <c r="X164" s="52"/>
      <c r="AT164" s="16" t="s">
        <v>144</v>
      </c>
      <c r="AU164" s="16" t="s">
        <v>80</v>
      </c>
    </row>
    <row r="165" spans="2:51" s="14" customFormat="1" ht="12">
      <c r="B165" s="152"/>
      <c r="D165" s="185" t="s">
        <v>151</v>
      </c>
      <c r="E165" s="153" t="s">
        <v>3</v>
      </c>
      <c r="F165" s="175" t="s">
        <v>790</v>
      </c>
      <c r="H165" s="153" t="s">
        <v>3</v>
      </c>
      <c r="I165" s="154"/>
      <c r="J165" s="154"/>
      <c r="M165" s="152"/>
      <c r="N165" s="155"/>
      <c r="X165" s="156"/>
      <c r="AT165" s="153" t="s">
        <v>151</v>
      </c>
      <c r="AU165" s="153" t="s">
        <v>80</v>
      </c>
      <c r="AV165" s="14" t="s">
        <v>78</v>
      </c>
      <c r="AW165" s="14" t="s">
        <v>5</v>
      </c>
      <c r="AX165" s="14" t="s">
        <v>71</v>
      </c>
      <c r="AY165" s="153" t="s">
        <v>133</v>
      </c>
    </row>
    <row r="166" spans="2:51" s="14" customFormat="1" ht="12">
      <c r="B166" s="152"/>
      <c r="D166" s="185" t="s">
        <v>151</v>
      </c>
      <c r="E166" s="153" t="s">
        <v>3</v>
      </c>
      <c r="F166" s="175" t="s">
        <v>791</v>
      </c>
      <c r="H166" s="153" t="s">
        <v>3</v>
      </c>
      <c r="I166" s="154"/>
      <c r="J166" s="154"/>
      <c r="M166" s="152"/>
      <c r="N166" s="155"/>
      <c r="X166" s="156"/>
      <c r="AT166" s="153" t="s">
        <v>151</v>
      </c>
      <c r="AU166" s="153" t="s">
        <v>80</v>
      </c>
      <c r="AV166" s="14" t="s">
        <v>78</v>
      </c>
      <c r="AW166" s="14" t="s">
        <v>5</v>
      </c>
      <c r="AX166" s="14" t="s">
        <v>71</v>
      </c>
      <c r="AY166" s="153" t="s">
        <v>133</v>
      </c>
    </row>
    <row r="167" spans="2:51" s="12" customFormat="1" ht="12">
      <c r="B167" s="142"/>
      <c r="D167" s="185" t="s">
        <v>151</v>
      </c>
      <c r="E167" s="143" t="s">
        <v>3</v>
      </c>
      <c r="F167" s="173" t="s">
        <v>157</v>
      </c>
      <c r="H167" s="191">
        <v>6</v>
      </c>
      <c r="I167" s="144"/>
      <c r="J167" s="144"/>
      <c r="M167" s="142"/>
      <c r="N167" s="145"/>
      <c r="X167" s="146"/>
      <c r="AT167" s="143" t="s">
        <v>151</v>
      </c>
      <c r="AU167" s="143" t="s">
        <v>80</v>
      </c>
      <c r="AV167" s="12" t="s">
        <v>80</v>
      </c>
      <c r="AW167" s="12" t="s">
        <v>5</v>
      </c>
      <c r="AX167" s="12" t="s">
        <v>71</v>
      </c>
      <c r="AY167" s="143" t="s">
        <v>133</v>
      </c>
    </row>
    <row r="168" spans="2:51" s="13" customFormat="1" ht="12">
      <c r="B168" s="147"/>
      <c r="D168" s="185" t="s">
        <v>151</v>
      </c>
      <c r="E168" s="148" t="s">
        <v>3</v>
      </c>
      <c r="F168" s="174" t="s">
        <v>153</v>
      </c>
      <c r="H168" s="192">
        <v>6</v>
      </c>
      <c r="I168" s="149"/>
      <c r="J168" s="149"/>
      <c r="M168" s="147"/>
      <c r="N168" s="150"/>
      <c r="X168" s="151"/>
      <c r="AT168" s="148" t="s">
        <v>151</v>
      </c>
      <c r="AU168" s="148" t="s">
        <v>80</v>
      </c>
      <c r="AV168" s="13" t="s">
        <v>141</v>
      </c>
      <c r="AW168" s="13" t="s">
        <v>5</v>
      </c>
      <c r="AX168" s="13" t="s">
        <v>78</v>
      </c>
      <c r="AY168" s="148" t="s">
        <v>133</v>
      </c>
    </row>
    <row r="169" spans="2:65" s="1" customFormat="1" ht="24.2" customHeight="1">
      <c r="B169" s="129"/>
      <c r="C169" s="183" t="s">
        <v>10</v>
      </c>
      <c r="D169" s="183" t="s">
        <v>136</v>
      </c>
      <c r="E169" s="184" t="s">
        <v>830</v>
      </c>
      <c r="F169" s="169" t="s">
        <v>831</v>
      </c>
      <c r="G169" s="189" t="s">
        <v>256</v>
      </c>
      <c r="H169" s="190">
        <v>6</v>
      </c>
      <c r="I169" s="131"/>
      <c r="J169" s="131"/>
      <c r="K169" s="181">
        <f>ROUND(P169*H169,2)</f>
        <v>0</v>
      </c>
      <c r="L169" s="130" t="s">
        <v>140</v>
      </c>
      <c r="M169" s="31"/>
      <c r="N169" s="133" t="s">
        <v>3</v>
      </c>
      <c r="O169" s="134" t="s">
        <v>40</v>
      </c>
      <c r="P169" s="135">
        <f>I169+J169</f>
        <v>0</v>
      </c>
      <c r="Q169" s="135">
        <f>ROUND(I169*H169,2)</f>
        <v>0</v>
      </c>
      <c r="R169" s="135">
        <f>ROUND(J169*H169,2)</f>
        <v>0</v>
      </c>
      <c r="T169" s="136">
        <f>S169*H169</f>
        <v>0</v>
      </c>
      <c r="U169" s="136">
        <v>0</v>
      </c>
      <c r="V169" s="136">
        <f>U169*H169</f>
        <v>0</v>
      </c>
      <c r="W169" s="136">
        <v>0</v>
      </c>
      <c r="X169" s="137">
        <f>W169*H169</f>
        <v>0</v>
      </c>
      <c r="AR169" s="138" t="s">
        <v>141</v>
      </c>
      <c r="AT169" s="138" t="s">
        <v>136</v>
      </c>
      <c r="AU169" s="138" t="s">
        <v>80</v>
      </c>
      <c r="AY169" s="16" t="s">
        <v>133</v>
      </c>
      <c r="BE169" s="139">
        <f>IF(O169="základní",K169,0)</f>
        <v>0</v>
      </c>
      <c r="BF169" s="139">
        <f>IF(O169="snížená",K169,0)</f>
        <v>0</v>
      </c>
      <c r="BG169" s="139">
        <f>IF(O169="zákl. přenesená",K169,0)</f>
        <v>0</v>
      </c>
      <c r="BH169" s="139">
        <f>IF(O169="sníž. přenesená",K169,0)</f>
        <v>0</v>
      </c>
      <c r="BI169" s="139">
        <f>IF(O169="nulová",K169,0)</f>
        <v>0</v>
      </c>
      <c r="BJ169" s="16" t="s">
        <v>78</v>
      </c>
      <c r="BK169" s="139">
        <f>ROUND(P169*H169,2)</f>
        <v>0</v>
      </c>
      <c r="BL169" s="16" t="s">
        <v>141</v>
      </c>
      <c r="BM169" s="138" t="s">
        <v>214</v>
      </c>
    </row>
    <row r="170" spans="2:47" s="1" customFormat="1" ht="12">
      <c r="B170" s="31"/>
      <c r="D170" s="185" t="s">
        <v>142</v>
      </c>
      <c r="F170" s="171" t="s">
        <v>832</v>
      </c>
      <c r="I170" s="140"/>
      <c r="J170" s="140"/>
      <c r="M170" s="31"/>
      <c r="N170" s="141"/>
      <c r="X170" s="52"/>
      <c r="AT170" s="16" t="s">
        <v>142</v>
      </c>
      <c r="AU170" s="16" t="s">
        <v>80</v>
      </c>
    </row>
    <row r="171" spans="2:47" s="1" customFormat="1" ht="12">
      <c r="B171" s="31"/>
      <c r="D171" s="186" t="s">
        <v>144</v>
      </c>
      <c r="F171" s="172" t="s">
        <v>833</v>
      </c>
      <c r="I171" s="140"/>
      <c r="J171" s="140"/>
      <c r="M171" s="31"/>
      <c r="N171" s="141"/>
      <c r="X171" s="52"/>
      <c r="AT171" s="16" t="s">
        <v>144</v>
      </c>
      <c r="AU171" s="16" t="s">
        <v>80</v>
      </c>
    </row>
    <row r="172" spans="2:51" s="14" customFormat="1" ht="12">
      <c r="B172" s="152"/>
      <c r="D172" s="185" t="s">
        <v>151</v>
      </c>
      <c r="E172" s="153" t="s">
        <v>3</v>
      </c>
      <c r="F172" s="175" t="s">
        <v>790</v>
      </c>
      <c r="H172" s="153" t="s">
        <v>3</v>
      </c>
      <c r="I172" s="154"/>
      <c r="J172" s="154"/>
      <c r="M172" s="152"/>
      <c r="N172" s="155"/>
      <c r="X172" s="156"/>
      <c r="AT172" s="153" t="s">
        <v>151</v>
      </c>
      <c r="AU172" s="153" t="s">
        <v>80</v>
      </c>
      <c r="AV172" s="14" t="s">
        <v>78</v>
      </c>
      <c r="AW172" s="14" t="s">
        <v>5</v>
      </c>
      <c r="AX172" s="14" t="s">
        <v>71</v>
      </c>
      <c r="AY172" s="153" t="s">
        <v>133</v>
      </c>
    </row>
    <row r="173" spans="2:51" s="14" customFormat="1" ht="12">
      <c r="B173" s="152"/>
      <c r="D173" s="185" t="s">
        <v>151</v>
      </c>
      <c r="E173" s="153" t="s">
        <v>3</v>
      </c>
      <c r="F173" s="175" t="s">
        <v>834</v>
      </c>
      <c r="H173" s="153" t="s">
        <v>3</v>
      </c>
      <c r="I173" s="154"/>
      <c r="J173" s="154"/>
      <c r="M173" s="152"/>
      <c r="N173" s="155"/>
      <c r="X173" s="156"/>
      <c r="AT173" s="153" t="s">
        <v>151</v>
      </c>
      <c r="AU173" s="153" t="s">
        <v>80</v>
      </c>
      <c r="AV173" s="14" t="s">
        <v>78</v>
      </c>
      <c r="AW173" s="14" t="s">
        <v>5</v>
      </c>
      <c r="AX173" s="14" t="s">
        <v>71</v>
      </c>
      <c r="AY173" s="153" t="s">
        <v>133</v>
      </c>
    </row>
    <row r="174" spans="2:51" s="12" customFormat="1" ht="12">
      <c r="B174" s="142"/>
      <c r="D174" s="185" t="s">
        <v>151</v>
      </c>
      <c r="E174" s="143" t="s">
        <v>3</v>
      </c>
      <c r="F174" s="173" t="s">
        <v>157</v>
      </c>
      <c r="H174" s="191">
        <v>6</v>
      </c>
      <c r="I174" s="144"/>
      <c r="J174" s="144"/>
      <c r="M174" s="142"/>
      <c r="N174" s="145"/>
      <c r="X174" s="146"/>
      <c r="AT174" s="143" t="s">
        <v>151</v>
      </c>
      <c r="AU174" s="143" t="s">
        <v>80</v>
      </c>
      <c r="AV174" s="12" t="s">
        <v>80</v>
      </c>
      <c r="AW174" s="12" t="s">
        <v>5</v>
      </c>
      <c r="AX174" s="12" t="s">
        <v>71</v>
      </c>
      <c r="AY174" s="143" t="s">
        <v>133</v>
      </c>
    </row>
    <row r="175" spans="2:51" s="13" customFormat="1" ht="12">
      <c r="B175" s="147"/>
      <c r="D175" s="185" t="s">
        <v>151</v>
      </c>
      <c r="E175" s="148" t="s">
        <v>3</v>
      </c>
      <c r="F175" s="174" t="s">
        <v>153</v>
      </c>
      <c r="H175" s="192">
        <v>6</v>
      </c>
      <c r="I175" s="149"/>
      <c r="J175" s="149"/>
      <c r="M175" s="147"/>
      <c r="N175" s="150"/>
      <c r="X175" s="151"/>
      <c r="AT175" s="148" t="s">
        <v>151</v>
      </c>
      <c r="AU175" s="148" t="s">
        <v>80</v>
      </c>
      <c r="AV175" s="13" t="s">
        <v>141</v>
      </c>
      <c r="AW175" s="13" t="s">
        <v>5</v>
      </c>
      <c r="AX175" s="13" t="s">
        <v>78</v>
      </c>
      <c r="AY175" s="148" t="s">
        <v>133</v>
      </c>
    </row>
    <row r="176" spans="2:65" s="1" customFormat="1" ht="24.2" customHeight="1">
      <c r="B176" s="129"/>
      <c r="C176" s="183" t="s">
        <v>217</v>
      </c>
      <c r="D176" s="183" t="s">
        <v>136</v>
      </c>
      <c r="E176" s="184" t="s">
        <v>835</v>
      </c>
      <c r="F176" s="169" t="s">
        <v>836</v>
      </c>
      <c r="G176" s="189" t="s">
        <v>296</v>
      </c>
      <c r="H176" s="190">
        <v>0.048</v>
      </c>
      <c r="I176" s="131"/>
      <c r="J176" s="131"/>
      <c r="K176" s="181">
        <f>ROUND(P176*H176,2)</f>
        <v>0</v>
      </c>
      <c r="L176" s="130" t="s">
        <v>140</v>
      </c>
      <c r="M176" s="31"/>
      <c r="N176" s="133" t="s">
        <v>3</v>
      </c>
      <c r="O176" s="134" t="s">
        <v>40</v>
      </c>
      <c r="P176" s="135">
        <f>I176+J176</f>
        <v>0</v>
      </c>
      <c r="Q176" s="135">
        <f>ROUND(I176*H176,2)</f>
        <v>0</v>
      </c>
      <c r="R176" s="135">
        <f>ROUND(J176*H176,2)</f>
        <v>0</v>
      </c>
      <c r="T176" s="136">
        <f>S176*H176</f>
        <v>0</v>
      </c>
      <c r="U176" s="136">
        <v>0</v>
      </c>
      <c r="V176" s="136">
        <f>U176*H176</f>
        <v>0</v>
      </c>
      <c r="W176" s="136">
        <v>0</v>
      </c>
      <c r="X176" s="137">
        <f>W176*H176</f>
        <v>0</v>
      </c>
      <c r="AR176" s="138" t="s">
        <v>141</v>
      </c>
      <c r="AT176" s="138" t="s">
        <v>136</v>
      </c>
      <c r="AU176" s="138" t="s">
        <v>80</v>
      </c>
      <c r="AY176" s="16" t="s">
        <v>133</v>
      </c>
      <c r="BE176" s="139">
        <f>IF(O176="základní",K176,0)</f>
        <v>0</v>
      </c>
      <c r="BF176" s="139">
        <f>IF(O176="snížená",K176,0)</f>
        <v>0</v>
      </c>
      <c r="BG176" s="139">
        <f>IF(O176="zákl. přenesená",K176,0)</f>
        <v>0</v>
      </c>
      <c r="BH176" s="139">
        <f>IF(O176="sníž. přenesená",K176,0)</f>
        <v>0</v>
      </c>
      <c r="BI176" s="139">
        <f>IF(O176="nulová",K176,0)</f>
        <v>0</v>
      </c>
      <c r="BJ176" s="16" t="s">
        <v>78</v>
      </c>
      <c r="BK176" s="139">
        <f>ROUND(P176*H176,2)</f>
        <v>0</v>
      </c>
      <c r="BL176" s="16" t="s">
        <v>141</v>
      </c>
      <c r="BM176" s="138" t="s">
        <v>220</v>
      </c>
    </row>
    <row r="177" spans="2:47" s="1" customFormat="1" ht="12">
      <c r="B177" s="31"/>
      <c r="D177" s="185" t="s">
        <v>142</v>
      </c>
      <c r="F177" s="171" t="s">
        <v>837</v>
      </c>
      <c r="I177" s="140"/>
      <c r="J177" s="140"/>
      <c r="M177" s="31"/>
      <c r="N177" s="141"/>
      <c r="X177" s="52"/>
      <c r="AT177" s="16" t="s">
        <v>142</v>
      </c>
      <c r="AU177" s="16" t="s">
        <v>80</v>
      </c>
    </row>
    <row r="178" spans="2:47" s="1" customFormat="1" ht="12">
      <c r="B178" s="31"/>
      <c r="D178" s="186" t="s">
        <v>144</v>
      </c>
      <c r="F178" s="172" t="s">
        <v>838</v>
      </c>
      <c r="I178" s="140"/>
      <c r="J178" s="140"/>
      <c r="M178" s="31"/>
      <c r="N178" s="141"/>
      <c r="X178" s="52"/>
      <c r="AT178" s="16" t="s">
        <v>144</v>
      </c>
      <c r="AU178" s="16" t="s">
        <v>80</v>
      </c>
    </row>
    <row r="179" spans="2:51" s="14" customFormat="1" ht="12">
      <c r="B179" s="152"/>
      <c r="D179" s="185" t="s">
        <v>151</v>
      </c>
      <c r="E179" s="153" t="s">
        <v>3</v>
      </c>
      <c r="F179" s="175" t="s">
        <v>790</v>
      </c>
      <c r="H179" s="153" t="s">
        <v>3</v>
      </c>
      <c r="I179" s="154"/>
      <c r="J179" s="154"/>
      <c r="M179" s="152"/>
      <c r="N179" s="155"/>
      <c r="X179" s="156"/>
      <c r="AT179" s="153" t="s">
        <v>151</v>
      </c>
      <c r="AU179" s="153" t="s">
        <v>80</v>
      </c>
      <c r="AV179" s="14" t="s">
        <v>78</v>
      </c>
      <c r="AW179" s="14" t="s">
        <v>5</v>
      </c>
      <c r="AX179" s="14" t="s">
        <v>71</v>
      </c>
      <c r="AY179" s="153" t="s">
        <v>133</v>
      </c>
    </row>
    <row r="180" spans="2:51" s="14" customFormat="1" ht="12">
      <c r="B180" s="152"/>
      <c r="D180" s="185" t="s">
        <v>151</v>
      </c>
      <c r="E180" s="153" t="s">
        <v>3</v>
      </c>
      <c r="F180" s="175" t="s">
        <v>839</v>
      </c>
      <c r="H180" s="153" t="s">
        <v>3</v>
      </c>
      <c r="I180" s="154"/>
      <c r="J180" s="154"/>
      <c r="M180" s="152"/>
      <c r="N180" s="155"/>
      <c r="X180" s="156"/>
      <c r="AT180" s="153" t="s">
        <v>151</v>
      </c>
      <c r="AU180" s="153" t="s">
        <v>80</v>
      </c>
      <c r="AV180" s="14" t="s">
        <v>78</v>
      </c>
      <c r="AW180" s="14" t="s">
        <v>5</v>
      </c>
      <c r="AX180" s="14" t="s">
        <v>71</v>
      </c>
      <c r="AY180" s="153" t="s">
        <v>133</v>
      </c>
    </row>
    <row r="181" spans="2:51" s="14" customFormat="1" ht="12">
      <c r="B181" s="152"/>
      <c r="D181" s="185" t="s">
        <v>151</v>
      </c>
      <c r="E181" s="153" t="s">
        <v>3</v>
      </c>
      <c r="F181" s="175" t="s">
        <v>840</v>
      </c>
      <c r="H181" s="153" t="s">
        <v>3</v>
      </c>
      <c r="I181" s="154"/>
      <c r="J181" s="154"/>
      <c r="M181" s="152"/>
      <c r="N181" s="155"/>
      <c r="X181" s="156"/>
      <c r="AT181" s="153" t="s">
        <v>151</v>
      </c>
      <c r="AU181" s="153" t="s">
        <v>80</v>
      </c>
      <c r="AV181" s="14" t="s">
        <v>78</v>
      </c>
      <c r="AW181" s="14" t="s">
        <v>5</v>
      </c>
      <c r="AX181" s="14" t="s">
        <v>71</v>
      </c>
      <c r="AY181" s="153" t="s">
        <v>133</v>
      </c>
    </row>
    <row r="182" spans="2:51" s="12" customFormat="1" ht="12">
      <c r="B182" s="142"/>
      <c r="D182" s="185" t="s">
        <v>151</v>
      </c>
      <c r="E182" s="143" t="s">
        <v>3</v>
      </c>
      <c r="F182" s="173" t="s">
        <v>841</v>
      </c>
      <c r="H182" s="191">
        <v>0.048</v>
      </c>
      <c r="I182" s="144"/>
      <c r="J182" s="144"/>
      <c r="M182" s="142"/>
      <c r="N182" s="145"/>
      <c r="X182" s="146"/>
      <c r="AT182" s="143" t="s">
        <v>151</v>
      </c>
      <c r="AU182" s="143" t="s">
        <v>80</v>
      </c>
      <c r="AV182" s="12" t="s">
        <v>80</v>
      </c>
      <c r="AW182" s="12" t="s">
        <v>5</v>
      </c>
      <c r="AX182" s="12" t="s">
        <v>71</v>
      </c>
      <c r="AY182" s="143" t="s">
        <v>133</v>
      </c>
    </row>
    <row r="183" spans="2:51" s="13" customFormat="1" ht="12">
      <c r="B183" s="147"/>
      <c r="D183" s="185" t="s">
        <v>151</v>
      </c>
      <c r="E183" s="148" t="s">
        <v>3</v>
      </c>
      <c r="F183" s="174" t="s">
        <v>153</v>
      </c>
      <c r="H183" s="192">
        <v>0.048</v>
      </c>
      <c r="I183" s="149"/>
      <c r="J183" s="149"/>
      <c r="M183" s="147"/>
      <c r="N183" s="150"/>
      <c r="X183" s="151"/>
      <c r="AT183" s="148" t="s">
        <v>151</v>
      </c>
      <c r="AU183" s="148" t="s">
        <v>80</v>
      </c>
      <c r="AV183" s="13" t="s">
        <v>141</v>
      </c>
      <c r="AW183" s="13" t="s">
        <v>5</v>
      </c>
      <c r="AX183" s="13" t="s">
        <v>78</v>
      </c>
      <c r="AY183" s="148" t="s">
        <v>133</v>
      </c>
    </row>
    <row r="184" spans="2:65" s="1" customFormat="1" ht="24.2" customHeight="1">
      <c r="B184" s="129"/>
      <c r="C184" s="187" t="s">
        <v>177</v>
      </c>
      <c r="D184" s="187" t="s">
        <v>396</v>
      </c>
      <c r="E184" s="188" t="s">
        <v>842</v>
      </c>
      <c r="F184" s="180" t="s">
        <v>843</v>
      </c>
      <c r="G184" s="193" t="s">
        <v>296</v>
      </c>
      <c r="H184" s="194">
        <v>0.048</v>
      </c>
      <c r="I184" s="161"/>
      <c r="J184" s="162"/>
      <c r="K184" s="182">
        <f>ROUND(P184*H184,2)</f>
        <v>0</v>
      </c>
      <c r="L184" s="160" t="s">
        <v>140</v>
      </c>
      <c r="M184" s="164"/>
      <c r="N184" s="165" t="s">
        <v>3</v>
      </c>
      <c r="O184" s="134" t="s">
        <v>40</v>
      </c>
      <c r="P184" s="135">
        <f>I184+J184</f>
        <v>0</v>
      </c>
      <c r="Q184" s="135">
        <f>ROUND(I184*H184,2)</f>
        <v>0</v>
      </c>
      <c r="R184" s="135">
        <f>ROUND(J184*H184,2)</f>
        <v>0</v>
      </c>
      <c r="T184" s="136">
        <f>S184*H184</f>
        <v>0</v>
      </c>
      <c r="U184" s="136">
        <v>0</v>
      </c>
      <c r="V184" s="136">
        <f>U184*H184</f>
        <v>0</v>
      </c>
      <c r="W184" s="136">
        <v>0</v>
      </c>
      <c r="X184" s="137">
        <f>W184*H184</f>
        <v>0</v>
      </c>
      <c r="AR184" s="138" t="s">
        <v>163</v>
      </c>
      <c r="AT184" s="138" t="s">
        <v>396</v>
      </c>
      <c r="AU184" s="138" t="s">
        <v>80</v>
      </c>
      <c r="AY184" s="16" t="s">
        <v>133</v>
      </c>
      <c r="BE184" s="139">
        <f>IF(O184="základní",K184,0)</f>
        <v>0</v>
      </c>
      <c r="BF184" s="139">
        <f>IF(O184="snížená",K184,0)</f>
        <v>0</v>
      </c>
      <c r="BG184" s="139">
        <f>IF(O184="zákl. přenesená",K184,0)</f>
        <v>0</v>
      </c>
      <c r="BH184" s="139">
        <f>IF(O184="sníž. přenesená",K184,0)</f>
        <v>0</v>
      </c>
      <c r="BI184" s="139">
        <f>IF(O184="nulová",K184,0)</f>
        <v>0</v>
      </c>
      <c r="BJ184" s="16" t="s">
        <v>78</v>
      </c>
      <c r="BK184" s="139">
        <f>ROUND(P184*H184,2)</f>
        <v>0</v>
      </c>
      <c r="BL184" s="16" t="s">
        <v>141</v>
      </c>
      <c r="BM184" s="138" t="s">
        <v>227</v>
      </c>
    </row>
    <row r="185" spans="2:47" s="1" customFormat="1" ht="12">
      <c r="B185" s="31"/>
      <c r="D185" s="185" t="s">
        <v>142</v>
      </c>
      <c r="F185" s="171" t="s">
        <v>843</v>
      </c>
      <c r="I185" s="140"/>
      <c r="J185" s="140"/>
      <c r="M185" s="31"/>
      <c r="N185" s="141"/>
      <c r="X185" s="52"/>
      <c r="AT185" s="16" t="s">
        <v>142</v>
      </c>
      <c r="AU185" s="16" t="s">
        <v>80</v>
      </c>
    </row>
    <row r="186" spans="2:51" s="14" customFormat="1" ht="12">
      <c r="B186" s="152"/>
      <c r="D186" s="185" t="s">
        <v>151</v>
      </c>
      <c r="E186" s="153" t="s">
        <v>3</v>
      </c>
      <c r="F186" s="175" t="s">
        <v>790</v>
      </c>
      <c r="H186" s="153" t="s">
        <v>3</v>
      </c>
      <c r="I186" s="154"/>
      <c r="J186" s="154"/>
      <c r="M186" s="152"/>
      <c r="N186" s="155"/>
      <c r="X186" s="156"/>
      <c r="AT186" s="153" t="s">
        <v>151</v>
      </c>
      <c r="AU186" s="153" t="s">
        <v>80</v>
      </c>
      <c r="AV186" s="14" t="s">
        <v>78</v>
      </c>
      <c r="AW186" s="14" t="s">
        <v>5</v>
      </c>
      <c r="AX186" s="14" t="s">
        <v>71</v>
      </c>
      <c r="AY186" s="153" t="s">
        <v>133</v>
      </c>
    </row>
    <row r="187" spans="2:51" s="14" customFormat="1" ht="12">
      <c r="B187" s="152"/>
      <c r="D187" s="185" t="s">
        <v>151</v>
      </c>
      <c r="E187" s="153" t="s">
        <v>3</v>
      </c>
      <c r="F187" s="175" t="s">
        <v>839</v>
      </c>
      <c r="H187" s="153" t="s">
        <v>3</v>
      </c>
      <c r="I187" s="154"/>
      <c r="J187" s="154"/>
      <c r="M187" s="152"/>
      <c r="N187" s="155"/>
      <c r="X187" s="156"/>
      <c r="AT187" s="153" t="s">
        <v>151</v>
      </c>
      <c r="AU187" s="153" t="s">
        <v>80</v>
      </c>
      <c r="AV187" s="14" t="s">
        <v>78</v>
      </c>
      <c r="AW187" s="14" t="s">
        <v>5</v>
      </c>
      <c r="AX187" s="14" t="s">
        <v>71</v>
      </c>
      <c r="AY187" s="153" t="s">
        <v>133</v>
      </c>
    </row>
    <row r="188" spans="2:51" s="14" customFormat="1" ht="12">
      <c r="B188" s="152"/>
      <c r="D188" s="185" t="s">
        <v>151</v>
      </c>
      <c r="E188" s="153" t="s">
        <v>3</v>
      </c>
      <c r="F188" s="175" t="s">
        <v>840</v>
      </c>
      <c r="H188" s="153" t="s">
        <v>3</v>
      </c>
      <c r="I188" s="154"/>
      <c r="J188" s="154"/>
      <c r="M188" s="152"/>
      <c r="N188" s="155"/>
      <c r="X188" s="156"/>
      <c r="AT188" s="153" t="s">
        <v>151</v>
      </c>
      <c r="AU188" s="153" t="s">
        <v>80</v>
      </c>
      <c r="AV188" s="14" t="s">
        <v>78</v>
      </c>
      <c r="AW188" s="14" t="s">
        <v>5</v>
      </c>
      <c r="AX188" s="14" t="s">
        <v>71</v>
      </c>
      <c r="AY188" s="153" t="s">
        <v>133</v>
      </c>
    </row>
    <row r="189" spans="2:51" s="12" customFormat="1" ht="12">
      <c r="B189" s="142"/>
      <c r="D189" s="185" t="s">
        <v>151</v>
      </c>
      <c r="E189" s="143" t="s">
        <v>3</v>
      </c>
      <c r="F189" s="173" t="s">
        <v>841</v>
      </c>
      <c r="H189" s="191">
        <v>0.048</v>
      </c>
      <c r="I189" s="144"/>
      <c r="J189" s="144"/>
      <c r="M189" s="142"/>
      <c r="N189" s="145"/>
      <c r="X189" s="146"/>
      <c r="AT189" s="143" t="s">
        <v>151</v>
      </c>
      <c r="AU189" s="143" t="s">
        <v>80</v>
      </c>
      <c r="AV189" s="12" t="s">
        <v>80</v>
      </c>
      <c r="AW189" s="12" t="s">
        <v>5</v>
      </c>
      <c r="AX189" s="12" t="s">
        <v>71</v>
      </c>
      <c r="AY189" s="143" t="s">
        <v>133</v>
      </c>
    </row>
    <row r="190" spans="2:51" s="13" customFormat="1" ht="12">
      <c r="B190" s="147"/>
      <c r="D190" s="185" t="s">
        <v>151</v>
      </c>
      <c r="E190" s="148" t="s">
        <v>3</v>
      </c>
      <c r="F190" s="174" t="s">
        <v>153</v>
      </c>
      <c r="H190" s="192">
        <v>0.048</v>
      </c>
      <c r="I190" s="149"/>
      <c r="J190" s="149"/>
      <c r="M190" s="147"/>
      <c r="N190" s="150"/>
      <c r="X190" s="151"/>
      <c r="AT190" s="148" t="s">
        <v>151</v>
      </c>
      <c r="AU190" s="148" t="s">
        <v>80</v>
      </c>
      <c r="AV190" s="13" t="s">
        <v>141</v>
      </c>
      <c r="AW190" s="13" t="s">
        <v>5</v>
      </c>
      <c r="AX190" s="13" t="s">
        <v>78</v>
      </c>
      <c r="AY190" s="148" t="s">
        <v>133</v>
      </c>
    </row>
    <row r="191" spans="2:65" s="1" customFormat="1" ht="24.2" customHeight="1">
      <c r="B191" s="129"/>
      <c r="C191" s="183" t="s">
        <v>232</v>
      </c>
      <c r="D191" s="183" t="s">
        <v>136</v>
      </c>
      <c r="E191" s="184" t="s">
        <v>426</v>
      </c>
      <c r="F191" s="169" t="s">
        <v>427</v>
      </c>
      <c r="G191" s="189" t="s">
        <v>296</v>
      </c>
      <c r="H191" s="190">
        <v>0.048</v>
      </c>
      <c r="I191" s="131"/>
      <c r="J191" s="131"/>
      <c r="K191" s="181">
        <f>ROUND(P191*H191,2)</f>
        <v>0</v>
      </c>
      <c r="L191" s="130" t="s">
        <v>140</v>
      </c>
      <c r="M191" s="31"/>
      <c r="N191" s="133" t="s">
        <v>3</v>
      </c>
      <c r="O191" s="134" t="s">
        <v>40</v>
      </c>
      <c r="P191" s="135">
        <f>I191+J191</f>
        <v>0</v>
      </c>
      <c r="Q191" s="135">
        <f>ROUND(I191*H191,2)</f>
        <v>0</v>
      </c>
      <c r="R191" s="135">
        <f>ROUND(J191*H191,2)</f>
        <v>0</v>
      </c>
      <c r="T191" s="136">
        <f>S191*H191</f>
        <v>0</v>
      </c>
      <c r="U191" s="136">
        <v>0</v>
      </c>
      <c r="V191" s="136">
        <f>U191*H191</f>
        <v>0</v>
      </c>
      <c r="W191" s="136">
        <v>0</v>
      </c>
      <c r="X191" s="137">
        <f>W191*H191</f>
        <v>0</v>
      </c>
      <c r="AR191" s="138" t="s">
        <v>141</v>
      </c>
      <c r="AT191" s="138" t="s">
        <v>136</v>
      </c>
      <c r="AU191" s="138" t="s">
        <v>80</v>
      </c>
      <c r="AY191" s="16" t="s">
        <v>133</v>
      </c>
      <c r="BE191" s="139">
        <f>IF(O191="základní",K191,0)</f>
        <v>0</v>
      </c>
      <c r="BF191" s="139">
        <f>IF(O191="snížená",K191,0)</f>
        <v>0</v>
      </c>
      <c r="BG191" s="139">
        <f>IF(O191="zákl. přenesená",K191,0)</f>
        <v>0</v>
      </c>
      <c r="BH191" s="139">
        <f>IF(O191="sníž. přenesená",K191,0)</f>
        <v>0</v>
      </c>
      <c r="BI191" s="139">
        <f>IF(O191="nulová",K191,0)</f>
        <v>0</v>
      </c>
      <c r="BJ191" s="16" t="s">
        <v>78</v>
      </c>
      <c r="BK191" s="139">
        <f>ROUND(P191*H191,2)</f>
        <v>0</v>
      </c>
      <c r="BL191" s="16" t="s">
        <v>141</v>
      </c>
      <c r="BM191" s="138" t="s">
        <v>235</v>
      </c>
    </row>
    <row r="192" spans="2:47" s="1" customFormat="1" ht="12">
      <c r="B192" s="31"/>
      <c r="D192" s="185" t="s">
        <v>142</v>
      </c>
      <c r="F192" s="171" t="s">
        <v>429</v>
      </c>
      <c r="I192" s="140"/>
      <c r="J192" s="140"/>
      <c r="M192" s="31"/>
      <c r="N192" s="141"/>
      <c r="X192" s="52"/>
      <c r="AT192" s="16" t="s">
        <v>142</v>
      </c>
      <c r="AU192" s="16" t="s">
        <v>80</v>
      </c>
    </row>
    <row r="193" spans="2:47" s="1" customFormat="1" ht="12">
      <c r="B193" s="31"/>
      <c r="D193" s="186" t="s">
        <v>144</v>
      </c>
      <c r="F193" s="172" t="s">
        <v>430</v>
      </c>
      <c r="I193" s="140"/>
      <c r="J193" s="140"/>
      <c r="M193" s="31"/>
      <c r="N193" s="141"/>
      <c r="X193" s="52"/>
      <c r="AT193" s="16" t="s">
        <v>144</v>
      </c>
      <c r="AU193" s="16" t="s">
        <v>80</v>
      </c>
    </row>
    <row r="194" spans="2:51" s="14" customFormat="1" ht="12">
      <c r="B194" s="152"/>
      <c r="D194" s="185" t="s">
        <v>151</v>
      </c>
      <c r="E194" s="153" t="s">
        <v>3</v>
      </c>
      <c r="F194" s="175" t="s">
        <v>790</v>
      </c>
      <c r="H194" s="153" t="s">
        <v>3</v>
      </c>
      <c r="I194" s="154"/>
      <c r="J194" s="154"/>
      <c r="M194" s="152"/>
      <c r="N194" s="155"/>
      <c r="X194" s="156"/>
      <c r="AT194" s="153" t="s">
        <v>151</v>
      </c>
      <c r="AU194" s="153" t="s">
        <v>80</v>
      </c>
      <c r="AV194" s="14" t="s">
        <v>78</v>
      </c>
      <c r="AW194" s="14" t="s">
        <v>5</v>
      </c>
      <c r="AX194" s="14" t="s">
        <v>71</v>
      </c>
      <c r="AY194" s="153" t="s">
        <v>133</v>
      </c>
    </row>
    <row r="195" spans="2:51" s="14" customFormat="1" ht="12">
      <c r="B195" s="152"/>
      <c r="D195" s="185" t="s">
        <v>151</v>
      </c>
      <c r="E195" s="153" t="s">
        <v>3</v>
      </c>
      <c r="F195" s="175" t="s">
        <v>839</v>
      </c>
      <c r="H195" s="153" t="s">
        <v>3</v>
      </c>
      <c r="I195" s="154"/>
      <c r="J195" s="154"/>
      <c r="M195" s="152"/>
      <c r="N195" s="155"/>
      <c r="X195" s="156"/>
      <c r="AT195" s="153" t="s">
        <v>151</v>
      </c>
      <c r="AU195" s="153" t="s">
        <v>80</v>
      </c>
      <c r="AV195" s="14" t="s">
        <v>78</v>
      </c>
      <c r="AW195" s="14" t="s">
        <v>5</v>
      </c>
      <c r="AX195" s="14" t="s">
        <v>71</v>
      </c>
      <c r="AY195" s="153" t="s">
        <v>133</v>
      </c>
    </row>
    <row r="196" spans="2:51" s="14" customFormat="1" ht="12">
      <c r="B196" s="152"/>
      <c r="D196" s="185" t="s">
        <v>151</v>
      </c>
      <c r="E196" s="153" t="s">
        <v>3</v>
      </c>
      <c r="F196" s="175" t="s">
        <v>840</v>
      </c>
      <c r="H196" s="153" t="s">
        <v>3</v>
      </c>
      <c r="I196" s="154"/>
      <c r="J196" s="154"/>
      <c r="M196" s="152"/>
      <c r="N196" s="155"/>
      <c r="X196" s="156"/>
      <c r="AT196" s="153" t="s">
        <v>151</v>
      </c>
      <c r="AU196" s="153" t="s">
        <v>80</v>
      </c>
      <c r="AV196" s="14" t="s">
        <v>78</v>
      </c>
      <c r="AW196" s="14" t="s">
        <v>5</v>
      </c>
      <c r="AX196" s="14" t="s">
        <v>71</v>
      </c>
      <c r="AY196" s="153" t="s">
        <v>133</v>
      </c>
    </row>
    <row r="197" spans="2:51" s="12" customFormat="1" ht="12">
      <c r="B197" s="142"/>
      <c r="D197" s="185" t="s">
        <v>151</v>
      </c>
      <c r="E197" s="143" t="s">
        <v>3</v>
      </c>
      <c r="F197" s="173" t="s">
        <v>841</v>
      </c>
      <c r="H197" s="191">
        <v>0.048</v>
      </c>
      <c r="I197" s="144"/>
      <c r="J197" s="144"/>
      <c r="M197" s="142"/>
      <c r="N197" s="145"/>
      <c r="X197" s="146"/>
      <c r="AT197" s="143" t="s">
        <v>151</v>
      </c>
      <c r="AU197" s="143" t="s">
        <v>80</v>
      </c>
      <c r="AV197" s="12" t="s">
        <v>80</v>
      </c>
      <c r="AW197" s="12" t="s">
        <v>5</v>
      </c>
      <c r="AX197" s="12" t="s">
        <v>71</v>
      </c>
      <c r="AY197" s="143" t="s">
        <v>133</v>
      </c>
    </row>
    <row r="198" spans="2:51" s="13" customFormat="1" ht="12">
      <c r="B198" s="147"/>
      <c r="D198" s="185" t="s">
        <v>151</v>
      </c>
      <c r="E198" s="148" t="s">
        <v>3</v>
      </c>
      <c r="F198" s="174" t="s">
        <v>153</v>
      </c>
      <c r="H198" s="192">
        <v>0.048</v>
      </c>
      <c r="I198" s="149"/>
      <c r="J198" s="149"/>
      <c r="M198" s="147"/>
      <c r="N198" s="150"/>
      <c r="X198" s="151"/>
      <c r="AT198" s="148" t="s">
        <v>151</v>
      </c>
      <c r="AU198" s="148" t="s">
        <v>80</v>
      </c>
      <c r="AV198" s="13" t="s">
        <v>141</v>
      </c>
      <c r="AW198" s="13" t="s">
        <v>5</v>
      </c>
      <c r="AX198" s="13" t="s">
        <v>78</v>
      </c>
      <c r="AY198" s="148" t="s">
        <v>133</v>
      </c>
    </row>
    <row r="199" spans="2:65" s="1" customFormat="1" ht="24.2" customHeight="1">
      <c r="B199" s="129"/>
      <c r="C199" s="183" t="s">
        <v>184</v>
      </c>
      <c r="D199" s="183" t="s">
        <v>136</v>
      </c>
      <c r="E199" s="184" t="s">
        <v>432</v>
      </c>
      <c r="F199" s="169" t="s">
        <v>433</v>
      </c>
      <c r="G199" s="189" t="s">
        <v>296</v>
      </c>
      <c r="H199" s="190">
        <v>0.192</v>
      </c>
      <c r="I199" s="131"/>
      <c r="J199" s="131"/>
      <c r="K199" s="181">
        <f>ROUND(P199*H199,2)</f>
        <v>0</v>
      </c>
      <c r="L199" s="130" t="s">
        <v>140</v>
      </c>
      <c r="M199" s="31"/>
      <c r="N199" s="133" t="s">
        <v>3</v>
      </c>
      <c r="O199" s="134" t="s">
        <v>40</v>
      </c>
      <c r="P199" s="135">
        <f>I199+J199</f>
        <v>0</v>
      </c>
      <c r="Q199" s="135">
        <f>ROUND(I199*H199,2)</f>
        <v>0</v>
      </c>
      <c r="R199" s="135">
        <f>ROUND(J199*H199,2)</f>
        <v>0</v>
      </c>
      <c r="T199" s="136">
        <f>S199*H199</f>
        <v>0</v>
      </c>
      <c r="U199" s="136">
        <v>0</v>
      </c>
      <c r="V199" s="136">
        <f>U199*H199</f>
        <v>0</v>
      </c>
      <c r="W199" s="136">
        <v>0</v>
      </c>
      <c r="X199" s="137">
        <f>W199*H199</f>
        <v>0</v>
      </c>
      <c r="AR199" s="138" t="s">
        <v>141</v>
      </c>
      <c r="AT199" s="138" t="s">
        <v>136</v>
      </c>
      <c r="AU199" s="138" t="s">
        <v>80</v>
      </c>
      <c r="AY199" s="16" t="s">
        <v>133</v>
      </c>
      <c r="BE199" s="139">
        <f>IF(O199="základní",K199,0)</f>
        <v>0</v>
      </c>
      <c r="BF199" s="139">
        <f>IF(O199="snížená",K199,0)</f>
        <v>0</v>
      </c>
      <c r="BG199" s="139">
        <f>IF(O199="zákl. přenesená",K199,0)</f>
        <v>0</v>
      </c>
      <c r="BH199" s="139">
        <f>IF(O199="sníž. přenesená",K199,0)</f>
        <v>0</v>
      </c>
      <c r="BI199" s="139">
        <f>IF(O199="nulová",K199,0)</f>
        <v>0</v>
      </c>
      <c r="BJ199" s="16" t="s">
        <v>78</v>
      </c>
      <c r="BK199" s="139">
        <f>ROUND(P199*H199,2)</f>
        <v>0</v>
      </c>
      <c r="BL199" s="16" t="s">
        <v>141</v>
      </c>
      <c r="BM199" s="138" t="s">
        <v>328</v>
      </c>
    </row>
    <row r="200" spans="2:47" s="1" customFormat="1" ht="12">
      <c r="B200" s="31"/>
      <c r="D200" s="185" t="s">
        <v>142</v>
      </c>
      <c r="F200" s="171" t="s">
        <v>435</v>
      </c>
      <c r="I200" s="140"/>
      <c r="J200" s="140"/>
      <c r="M200" s="31"/>
      <c r="N200" s="141"/>
      <c r="X200" s="52"/>
      <c r="AT200" s="16" t="s">
        <v>142</v>
      </c>
      <c r="AU200" s="16" t="s">
        <v>80</v>
      </c>
    </row>
    <row r="201" spans="2:47" s="1" customFormat="1" ht="12">
      <c r="B201" s="31"/>
      <c r="D201" s="186" t="s">
        <v>144</v>
      </c>
      <c r="F201" s="172" t="s">
        <v>436</v>
      </c>
      <c r="I201" s="140"/>
      <c r="J201" s="140"/>
      <c r="M201" s="31"/>
      <c r="N201" s="141"/>
      <c r="X201" s="52"/>
      <c r="AT201" s="16" t="s">
        <v>144</v>
      </c>
      <c r="AU201" s="16" t="s">
        <v>80</v>
      </c>
    </row>
    <row r="202" spans="2:51" s="14" customFormat="1" ht="12">
      <c r="B202" s="152"/>
      <c r="D202" s="185" t="s">
        <v>151</v>
      </c>
      <c r="E202" s="153" t="s">
        <v>3</v>
      </c>
      <c r="F202" s="175" t="s">
        <v>790</v>
      </c>
      <c r="H202" s="153" t="s">
        <v>3</v>
      </c>
      <c r="I202" s="154"/>
      <c r="J202" s="154"/>
      <c r="M202" s="152"/>
      <c r="N202" s="155"/>
      <c r="X202" s="156"/>
      <c r="AT202" s="153" t="s">
        <v>151</v>
      </c>
      <c r="AU202" s="153" t="s">
        <v>80</v>
      </c>
      <c r="AV202" s="14" t="s">
        <v>78</v>
      </c>
      <c r="AW202" s="14" t="s">
        <v>5</v>
      </c>
      <c r="AX202" s="14" t="s">
        <v>71</v>
      </c>
      <c r="AY202" s="153" t="s">
        <v>133</v>
      </c>
    </row>
    <row r="203" spans="2:51" s="14" customFormat="1" ht="12">
      <c r="B203" s="152"/>
      <c r="D203" s="185" t="s">
        <v>151</v>
      </c>
      <c r="E203" s="153" t="s">
        <v>3</v>
      </c>
      <c r="F203" s="175" t="s">
        <v>839</v>
      </c>
      <c r="H203" s="153" t="s">
        <v>3</v>
      </c>
      <c r="I203" s="154"/>
      <c r="J203" s="154"/>
      <c r="M203" s="152"/>
      <c r="N203" s="155"/>
      <c r="X203" s="156"/>
      <c r="AT203" s="153" t="s">
        <v>151</v>
      </c>
      <c r="AU203" s="153" t="s">
        <v>80</v>
      </c>
      <c r="AV203" s="14" t="s">
        <v>78</v>
      </c>
      <c r="AW203" s="14" t="s">
        <v>5</v>
      </c>
      <c r="AX203" s="14" t="s">
        <v>71</v>
      </c>
      <c r="AY203" s="153" t="s">
        <v>133</v>
      </c>
    </row>
    <row r="204" spans="2:51" s="14" customFormat="1" ht="12">
      <c r="B204" s="152"/>
      <c r="D204" s="185" t="s">
        <v>151</v>
      </c>
      <c r="E204" s="153" t="s">
        <v>3</v>
      </c>
      <c r="F204" s="175" t="s">
        <v>844</v>
      </c>
      <c r="H204" s="153" t="s">
        <v>3</v>
      </c>
      <c r="I204" s="154"/>
      <c r="J204" s="154"/>
      <c r="M204" s="152"/>
      <c r="N204" s="155"/>
      <c r="X204" s="156"/>
      <c r="AT204" s="153" t="s">
        <v>151</v>
      </c>
      <c r="AU204" s="153" t="s">
        <v>80</v>
      </c>
      <c r="AV204" s="14" t="s">
        <v>78</v>
      </c>
      <c r="AW204" s="14" t="s">
        <v>5</v>
      </c>
      <c r="AX204" s="14" t="s">
        <v>71</v>
      </c>
      <c r="AY204" s="153" t="s">
        <v>133</v>
      </c>
    </row>
    <row r="205" spans="2:51" s="12" customFormat="1" ht="12">
      <c r="B205" s="142"/>
      <c r="D205" s="185" t="s">
        <v>151</v>
      </c>
      <c r="E205" s="143" t="s">
        <v>3</v>
      </c>
      <c r="F205" s="173" t="s">
        <v>845</v>
      </c>
      <c r="H205" s="191">
        <v>0.192</v>
      </c>
      <c r="I205" s="144"/>
      <c r="J205" s="144"/>
      <c r="M205" s="142"/>
      <c r="N205" s="145"/>
      <c r="X205" s="146"/>
      <c r="AT205" s="143" t="s">
        <v>151</v>
      </c>
      <c r="AU205" s="143" t="s">
        <v>80</v>
      </c>
      <c r="AV205" s="12" t="s">
        <v>80</v>
      </c>
      <c r="AW205" s="12" t="s">
        <v>5</v>
      </c>
      <c r="AX205" s="12" t="s">
        <v>71</v>
      </c>
      <c r="AY205" s="143" t="s">
        <v>133</v>
      </c>
    </row>
    <row r="206" spans="2:51" s="13" customFormat="1" ht="12">
      <c r="B206" s="147"/>
      <c r="D206" s="185" t="s">
        <v>151</v>
      </c>
      <c r="E206" s="148" t="s">
        <v>3</v>
      </c>
      <c r="F206" s="174" t="s">
        <v>153</v>
      </c>
      <c r="H206" s="192">
        <v>0.192</v>
      </c>
      <c r="I206" s="149"/>
      <c r="J206" s="149"/>
      <c r="M206" s="147"/>
      <c r="N206" s="150"/>
      <c r="X206" s="151"/>
      <c r="AT206" s="148" t="s">
        <v>151</v>
      </c>
      <c r="AU206" s="148" t="s">
        <v>80</v>
      </c>
      <c r="AV206" s="13" t="s">
        <v>141</v>
      </c>
      <c r="AW206" s="13" t="s">
        <v>5</v>
      </c>
      <c r="AX206" s="13" t="s">
        <v>78</v>
      </c>
      <c r="AY206" s="148" t="s">
        <v>133</v>
      </c>
    </row>
    <row r="207" spans="2:63" s="11" customFormat="1" ht="22.9" customHeight="1">
      <c r="B207" s="116"/>
      <c r="D207" s="117" t="s">
        <v>70</v>
      </c>
      <c r="E207" s="127" t="s">
        <v>190</v>
      </c>
      <c r="F207" s="127" t="s">
        <v>594</v>
      </c>
      <c r="I207" s="119"/>
      <c r="J207" s="119"/>
      <c r="K207" s="128">
        <f>BK207</f>
        <v>0</v>
      </c>
      <c r="M207" s="116"/>
      <c r="N207" s="121"/>
      <c r="Q207" s="122">
        <v>0</v>
      </c>
      <c r="R207" s="122">
        <v>0</v>
      </c>
      <c r="T207" s="123">
        <v>0</v>
      </c>
      <c r="V207" s="123">
        <v>0</v>
      </c>
      <c r="X207" s="124">
        <v>0</v>
      </c>
      <c r="AR207" s="117" t="s">
        <v>78</v>
      </c>
      <c r="AT207" s="125" t="s">
        <v>70</v>
      </c>
      <c r="AU207" s="125" t="s">
        <v>78</v>
      </c>
      <c r="AY207" s="117" t="s">
        <v>133</v>
      </c>
      <c r="BK207" s="126">
        <v>0</v>
      </c>
    </row>
    <row r="208" spans="2:63" s="11" customFormat="1" ht="22.9" customHeight="1">
      <c r="B208" s="116"/>
      <c r="D208" s="117" t="s">
        <v>70</v>
      </c>
      <c r="E208" s="127" t="s">
        <v>736</v>
      </c>
      <c r="F208" s="127" t="s">
        <v>737</v>
      </c>
      <c r="I208" s="119"/>
      <c r="J208" s="119"/>
      <c r="K208" s="128">
        <f>BK208</f>
        <v>0</v>
      </c>
      <c r="M208" s="116"/>
      <c r="N208" s="121"/>
      <c r="Q208" s="122">
        <f>SUM(Q209:Q211)</f>
        <v>0</v>
      </c>
      <c r="R208" s="122">
        <f>SUM(R209:R211)</f>
        <v>0</v>
      </c>
      <c r="T208" s="123">
        <f>SUM(T209:T211)</f>
        <v>0</v>
      </c>
      <c r="V208" s="123">
        <f>SUM(V209:V211)</f>
        <v>0</v>
      </c>
      <c r="X208" s="124">
        <f>SUM(X209:X211)</f>
        <v>0</v>
      </c>
      <c r="AR208" s="117" t="s">
        <v>78</v>
      </c>
      <c r="AT208" s="125" t="s">
        <v>70</v>
      </c>
      <c r="AU208" s="125" t="s">
        <v>78</v>
      </c>
      <c r="AY208" s="117" t="s">
        <v>133</v>
      </c>
      <c r="BK208" s="126">
        <f>SUM(BK209:BK211)</f>
        <v>0</v>
      </c>
    </row>
    <row r="209" spans="2:65" s="1" customFormat="1" ht="24.2" customHeight="1">
      <c r="B209" s="129"/>
      <c r="C209" s="183" t="s">
        <v>331</v>
      </c>
      <c r="D209" s="183" t="s">
        <v>136</v>
      </c>
      <c r="E209" s="184" t="s">
        <v>846</v>
      </c>
      <c r="F209" s="169" t="s">
        <v>847</v>
      </c>
      <c r="G209" s="189" t="s">
        <v>360</v>
      </c>
      <c r="H209" s="190">
        <v>0.048</v>
      </c>
      <c r="I209" s="131"/>
      <c r="J209" s="131"/>
      <c r="K209" s="181">
        <f>ROUND(P209*H209,2)</f>
        <v>0</v>
      </c>
      <c r="L209" s="130" t="s">
        <v>140</v>
      </c>
      <c r="M209" s="31"/>
      <c r="N209" s="133" t="s">
        <v>3</v>
      </c>
      <c r="O209" s="134" t="s">
        <v>40</v>
      </c>
      <c r="P209" s="135">
        <f>I209+J209</f>
        <v>0</v>
      </c>
      <c r="Q209" s="135">
        <f>ROUND(I209*H209,2)</f>
        <v>0</v>
      </c>
      <c r="R209" s="135">
        <f>ROUND(J209*H209,2)</f>
        <v>0</v>
      </c>
      <c r="T209" s="136">
        <f>S209*H209</f>
        <v>0</v>
      </c>
      <c r="U209" s="136">
        <v>0</v>
      </c>
      <c r="V209" s="136">
        <f>U209*H209</f>
        <v>0</v>
      </c>
      <c r="W209" s="136">
        <v>0</v>
      </c>
      <c r="X209" s="137">
        <f>W209*H209</f>
        <v>0</v>
      </c>
      <c r="AR209" s="138" t="s">
        <v>141</v>
      </c>
      <c r="AT209" s="138" t="s">
        <v>136</v>
      </c>
      <c r="AU209" s="138" t="s">
        <v>80</v>
      </c>
      <c r="AY209" s="16" t="s">
        <v>133</v>
      </c>
      <c r="BE209" s="139">
        <f>IF(O209="základní",K209,0)</f>
        <v>0</v>
      </c>
      <c r="BF209" s="139">
        <f>IF(O209="snížená",K209,0)</f>
        <v>0</v>
      </c>
      <c r="BG209" s="139">
        <f>IF(O209="zákl. přenesená",K209,0)</f>
        <v>0</v>
      </c>
      <c r="BH209" s="139">
        <f>IF(O209="sníž. přenesená",K209,0)</f>
        <v>0</v>
      </c>
      <c r="BI209" s="139">
        <f>IF(O209="nulová",K209,0)</f>
        <v>0</v>
      </c>
      <c r="BJ209" s="16" t="s">
        <v>78</v>
      </c>
      <c r="BK209" s="139">
        <f>ROUND(P209*H209,2)</f>
        <v>0</v>
      </c>
      <c r="BL209" s="16" t="s">
        <v>141</v>
      </c>
      <c r="BM209" s="138" t="s">
        <v>334</v>
      </c>
    </row>
    <row r="210" spans="2:47" s="1" customFormat="1" ht="12">
      <c r="B210" s="31"/>
      <c r="D210" s="185" t="s">
        <v>142</v>
      </c>
      <c r="F210" s="171" t="s">
        <v>848</v>
      </c>
      <c r="I210" s="140"/>
      <c r="J210" s="140"/>
      <c r="M210" s="31"/>
      <c r="N210" s="141"/>
      <c r="X210" s="52"/>
      <c r="AT210" s="16" t="s">
        <v>142</v>
      </c>
      <c r="AU210" s="16" t="s">
        <v>80</v>
      </c>
    </row>
    <row r="211" spans="2:47" s="1" customFormat="1" ht="12">
      <c r="B211" s="31"/>
      <c r="D211" s="186" t="s">
        <v>144</v>
      </c>
      <c r="F211" s="172" t="s">
        <v>849</v>
      </c>
      <c r="I211" s="140"/>
      <c r="J211" s="140"/>
      <c r="M211" s="31"/>
      <c r="N211" s="141"/>
      <c r="X211" s="52"/>
      <c r="AT211" s="16" t="s">
        <v>144</v>
      </c>
      <c r="AU211" s="16" t="s">
        <v>80</v>
      </c>
    </row>
    <row r="212" spans="2:63" s="11" customFormat="1" ht="25.9" customHeight="1">
      <c r="B212" s="116"/>
      <c r="D212" s="117" t="s">
        <v>70</v>
      </c>
      <c r="E212" s="118" t="s">
        <v>396</v>
      </c>
      <c r="F212" s="118" t="s">
        <v>850</v>
      </c>
      <c r="I212" s="119"/>
      <c r="J212" s="119"/>
      <c r="K212" s="120">
        <f>BK212</f>
        <v>0</v>
      </c>
      <c r="M212" s="116"/>
      <c r="N212" s="121"/>
      <c r="Q212" s="122">
        <f>Q213+Q345+Q764</f>
        <v>0</v>
      </c>
      <c r="R212" s="122">
        <f>R213+R345+R764</f>
        <v>0</v>
      </c>
      <c r="T212" s="123">
        <f>T213+T345+T764</f>
        <v>0</v>
      </c>
      <c r="V212" s="123">
        <f>V213+V345+V764</f>
        <v>0</v>
      </c>
      <c r="X212" s="124">
        <f>X213+X345+X764</f>
        <v>0</v>
      </c>
      <c r="AR212" s="117" t="s">
        <v>154</v>
      </c>
      <c r="AT212" s="125" t="s">
        <v>70</v>
      </c>
      <c r="AU212" s="125" t="s">
        <v>71</v>
      </c>
      <c r="AY212" s="117" t="s">
        <v>133</v>
      </c>
      <c r="BK212" s="126">
        <f>BK213+BK345+BK764</f>
        <v>0</v>
      </c>
    </row>
    <row r="213" spans="2:63" s="11" customFormat="1" ht="22.9" customHeight="1">
      <c r="B213" s="116"/>
      <c r="D213" s="117" t="s">
        <v>70</v>
      </c>
      <c r="E213" s="127" t="s">
        <v>851</v>
      </c>
      <c r="F213" s="127" t="s">
        <v>852</v>
      </c>
      <c r="I213" s="119"/>
      <c r="J213" s="119"/>
      <c r="K213" s="128">
        <f>BK213</f>
        <v>0</v>
      </c>
      <c r="M213" s="116"/>
      <c r="N213" s="121"/>
      <c r="Q213" s="122">
        <f>SUM(Q214:Q344)</f>
        <v>0</v>
      </c>
      <c r="R213" s="122">
        <f>SUM(R214:R344)</f>
        <v>0</v>
      </c>
      <c r="T213" s="123">
        <f>SUM(T214:T344)</f>
        <v>0</v>
      </c>
      <c r="V213" s="123">
        <f>SUM(V214:V344)</f>
        <v>0</v>
      </c>
      <c r="X213" s="124">
        <f>SUM(X214:X344)</f>
        <v>0</v>
      </c>
      <c r="AR213" s="117" t="s">
        <v>154</v>
      </c>
      <c r="AT213" s="125" t="s">
        <v>70</v>
      </c>
      <c r="AU213" s="125" t="s">
        <v>78</v>
      </c>
      <c r="AY213" s="117" t="s">
        <v>133</v>
      </c>
      <c r="BK213" s="126">
        <f>SUM(BK214:BK344)</f>
        <v>0</v>
      </c>
    </row>
    <row r="214" spans="2:65" s="1" customFormat="1" ht="16.5" customHeight="1">
      <c r="B214" s="129"/>
      <c r="C214" s="183" t="s">
        <v>193</v>
      </c>
      <c r="D214" s="183" t="s">
        <v>136</v>
      </c>
      <c r="E214" s="184" t="s">
        <v>853</v>
      </c>
      <c r="F214" s="169" t="s">
        <v>854</v>
      </c>
      <c r="G214" s="189" t="s">
        <v>207</v>
      </c>
      <c r="H214" s="190">
        <v>2</v>
      </c>
      <c r="I214" s="131"/>
      <c r="J214" s="131"/>
      <c r="K214" s="181">
        <f>ROUND(P214*H214,2)</f>
        <v>0</v>
      </c>
      <c r="L214" s="130" t="s">
        <v>855</v>
      </c>
      <c r="M214" s="31"/>
      <c r="N214" s="133" t="s">
        <v>3</v>
      </c>
      <c r="O214" s="134" t="s">
        <v>40</v>
      </c>
      <c r="P214" s="135">
        <f>I214+J214</f>
        <v>0</v>
      </c>
      <c r="Q214" s="135">
        <f>ROUND(I214*H214,2)</f>
        <v>0</v>
      </c>
      <c r="R214" s="135">
        <f>ROUND(J214*H214,2)</f>
        <v>0</v>
      </c>
      <c r="T214" s="136">
        <f>S214*H214</f>
        <v>0</v>
      </c>
      <c r="U214" s="136">
        <v>0</v>
      </c>
      <c r="V214" s="136">
        <f>U214*H214</f>
        <v>0</v>
      </c>
      <c r="W214" s="136">
        <v>0</v>
      </c>
      <c r="X214" s="137">
        <f>W214*H214</f>
        <v>0</v>
      </c>
      <c r="AR214" s="138" t="s">
        <v>428</v>
      </c>
      <c r="AT214" s="138" t="s">
        <v>136</v>
      </c>
      <c r="AU214" s="138" t="s">
        <v>80</v>
      </c>
      <c r="AY214" s="16" t="s">
        <v>133</v>
      </c>
      <c r="BE214" s="139">
        <f>IF(O214="základní",K214,0)</f>
        <v>0</v>
      </c>
      <c r="BF214" s="139">
        <f>IF(O214="snížená",K214,0)</f>
        <v>0</v>
      </c>
      <c r="BG214" s="139">
        <f>IF(O214="zákl. přenesená",K214,0)</f>
        <v>0</v>
      </c>
      <c r="BH214" s="139">
        <f>IF(O214="sníž. přenesená",K214,0)</f>
        <v>0</v>
      </c>
      <c r="BI214" s="139">
        <f>IF(O214="nulová",K214,0)</f>
        <v>0</v>
      </c>
      <c r="BJ214" s="16" t="s">
        <v>78</v>
      </c>
      <c r="BK214" s="139">
        <f>ROUND(P214*H214,2)</f>
        <v>0</v>
      </c>
      <c r="BL214" s="16" t="s">
        <v>428</v>
      </c>
      <c r="BM214" s="138" t="s">
        <v>339</v>
      </c>
    </row>
    <row r="215" spans="2:47" s="1" customFormat="1" ht="12">
      <c r="B215" s="31"/>
      <c r="D215" s="185" t="s">
        <v>142</v>
      </c>
      <c r="F215" s="171" t="s">
        <v>854</v>
      </c>
      <c r="I215" s="140"/>
      <c r="J215" s="140"/>
      <c r="M215" s="31"/>
      <c r="N215" s="141"/>
      <c r="X215" s="52"/>
      <c r="AT215" s="16" t="s">
        <v>142</v>
      </c>
      <c r="AU215" s="16" t="s">
        <v>80</v>
      </c>
    </row>
    <row r="216" spans="2:51" s="14" customFormat="1" ht="12">
      <c r="B216" s="152"/>
      <c r="D216" s="185" t="s">
        <v>151</v>
      </c>
      <c r="E216" s="153" t="s">
        <v>3</v>
      </c>
      <c r="F216" s="175" t="s">
        <v>856</v>
      </c>
      <c r="H216" s="153" t="s">
        <v>3</v>
      </c>
      <c r="I216" s="154"/>
      <c r="J216" s="154"/>
      <c r="M216" s="152"/>
      <c r="N216" s="155"/>
      <c r="X216" s="156"/>
      <c r="AT216" s="153" t="s">
        <v>151</v>
      </c>
      <c r="AU216" s="153" t="s">
        <v>80</v>
      </c>
      <c r="AV216" s="14" t="s">
        <v>78</v>
      </c>
      <c r="AW216" s="14" t="s">
        <v>5</v>
      </c>
      <c r="AX216" s="14" t="s">
        <v>71</v>
      </c>
      <c r="AY216" s="153" t="s">
        <v>133</v>
      </c>
    </row>
    <row r="217" spans="2:51" s="14" customFormat="1" ht="12">
      <c r="B217" s="152"/>
      <c r="D217" s="185" t="s">
        <v>151</v>
      </c>
      <c r="E217" s="153" t="s">
        <v>3</v>
      </c>
      <c r="F217" s="175" t="s">
        <v>857</v>
      </c>
      <c r="H217" s="153" t="s">
        <v>3</v>
      </c>
      <c r="I217" s="154"/>
      <c r="J217" s="154"/>
      <c r="M217" s="152"/>
      <c r="N217" s="155"/>
      <c r="X217" s="156"/>
      <c r="AT217" s="153" t="s">
        <v>151</v>
      </c>
      <c r="AU217" s="153" t="s">
        <v>80</v>
      </c>
      <c r="AV217" s="14" t="s">
        <v>78</v>
      </c>
      <c r="AW217" s="14" t="s">
        <v>5</v>
      </c>
      <c r="AX217" s="14" t="s">
        <v>71</v>
      </c>
      <c r="AY217" s="153" t="s">
        <v>133</v>
      </c>
    </row>
    <row r="218" spans="2:51" s="12" customFormat="1" ht="12">
      <c r="B218" s="142"/>
      <c r="D218" s="185" t="s">
        <v>151</v>
      </c>
      <c r="E218" s="143" t="s">
        <v>3</v>
      </c>
      <c r="F218" s="173" t="s">
        <v>80</v>
      </c>
      <c r="H218" s="191">
        <v>2</v>
      </c>
      <c r="I218" s="144"/>
      <c r="J218" s="144"/>
      <c r="M218" s="142"/>
      <c r="N218" s="145"/>
      <c r="X218" s="146"/>
      <c r="AT218" s="143" t="s">
        <v>151</v>
      </c>
      <c r="AU218" s="143" t="s">
        <v>80</v>
      </c>
      <c r="AV218" s="12" t="s">
        <v>80</v>
      </c>
      <c r="AW218" s="12" t="s">
        <v>5</v>
      </c>
      <c r="AX218" s="12" t="s">
        <v>71</v>
      </c>
      <c r="AY218" s="143" t="s">
        <v>133</v>
      </c>
    </row>
    <row r="219" spans="2:51" s="13" customFormat="1" ht="12">
      <c r="B219" s="147"/>
      <c r="D219" s="185" t="s">
        <v>151</v>
      </c>
      <c r="E219" s="148" t="s">
        <v>3</v>
      </c>
      <c r="F219" s="174" t="s">
        <v>153</v>
      </c>
      <c r="H219" s="192">
        <v>2</v>
      </c>
      <c r="I219" s="149"/>
      <c r="J219" s="149"/>
      <c r="M219" s="147"/>
      <c r="N219" s="150"/>
      <c r="X219" s="151"/>
      <c r="AT219" s="148" t="s">
        <v>151</v>
      </c>
      <c r="AU219" s="148" t="s">
        <v>80</v>
      </c>
      <c r="AV219" s="13" t="s">
        <v>141</v>
      </c>
      <c r="AW219" s="13" t="s">
        <v>5</v>
      </c>
      <c r="AX219" s="13" t="s">
        <v>78</v>
      </c>
      <c r="AY219" s="148" t="s">
        <v>133</v>
      </c>
    </row>
    <row r="220" spans="2:65" s="1" customFormat="1" ht="16.5" customHeight="1">
      <c r="B220" s="129"/>
      <c r="C220" s="187" t="s">
        <v>343</v>
      </c>
      <c r="D220" s="187" t="s">
        <v>396</v>
      </c>
      <c r="E220" s="188" t="s">
        <v>858</v>
      </c>
      <c r="F220" s="180" t="s">
        <v>859</v>
      </c>
      <c r="G220" s="193" t="s">
        <v>860</v>
      </c>
      <c r="H220" s="194">
        <v>1</v>
      </c>
      <c r="I220" s="161"/>
      <c r="J220" s="162"/>
      <c r="K220" s="182">
        <f>ROUND(P220*H220,2)</f>
        <v>0</v>
      </c>
      <c r="L220" s="160" t="s">
        <v>855</v>
      </c>
      <c r="M220" s="164"/>
      <c r="N220" s="165" t="s">
        <v>3</v>
      </c>
      <c r="O220" s="134" t="s">
        <v>40</v>
      </c>
      <c r="P220" s="135">
        <f>I220+J220</f>
        <v>0</v>
      </c>
      <c r="Q220" s="135">
        <f>ROUND(I220*H220,2)</f>
        <v>0</v>
      </c>
      <c r="R220" s="135">
        <f>ROUND(J220*H220,2)</f>
        <v>0</v>
      </c>
      <c r="T220" s="136">
        <f>S220*H220</f>
        <v>0</v>
      </c>
      <c r="U220" s="136">
        <v>0</v>
      </c>
      <c r="V220" s="136">
        <f>U220*H220</f>
        <v>0</v>
      </c>
      <c r="W220" s="136">
        <v>0</v>
      </c>
      <c r="X220" s="137">
        <f>W220*H220</f>
        <v>0</v>
      </c>
      <c r="AR220" s="138" t="s">
        <v>861</v>
      </c>
      <c r="AT220" s="138" t="s">
        <v>396</v>
      </c>
      <c r="AU220" s="138" t="s">
        <v>80</v>
      </c>
      <c r="AY220" s="16" t="s">
        <v>133</v>
      </c>
      <c r="BE220" s="139">
        <f>IF(O220="základní",K220,0)</f>
        <v>0</v>
      </c>
      <c r="BF220" s="139">
        <f>IF(O220="snížená",K220,0)</f>
        <v>0</v>
      </c>
      <c r="BG220" s="139">
        <f>IF(O220="zákl. přenesená",K220,0)</f>
        <v>0</v>
      </c>
      <c r="BH220" s="139">
        <f>IF(O220="sníž. přenesená",K220,0)</f>
        <v>0</v>
      </c>
      <c r="BI220" s="139">
        <f>IF(O220="nulová",K220,0)</f>
        <v>0</v>
      </c>
      <c r="BJ220" s="16" t="s">
        <v>78</v>
      </c>
      <c r="BK220" s="139">
        <f>ROUND(P220*H220,2)</f>
        <v>0</v>
      </c>
      <c r="BL220" s="16" t="s">
        <v>428</v>
      </c>
      <c r="BM220" s="138" t="s">
        <v>346</v>
      </c>
    </row>
    <row r="221" spans="2:47" s="1" customFormat="1" ht="12">
      <c r="B221" s="31"/>
      <c r="D221" s="185" t="s">
        <v>142</v>
      </c>
      <c r="F221" s="171" t="s">
        <v>859</v>
      </c>
      <c r="I221" s="140"/>
      <c r="J221" s="140"/>
      <c r="M221" s="31"/>
      <c r="N221" s="141"/>
      <c r="X221" s="52"/>
      <c r="AT221" s="16" t="s">
        <v>142</v>
      </c>
      <c r="AU221" s="16" t="s">
        <v>80</v>
      </c>
    </row>
    <row r="222" spans="2:51" s="14" customFormat="1" ht="12">
      <c r="B222" s="152"/>
      <c r="D222" s="185" t="s">
        <v>151</v>
      </c>
      <c r="E222" s="153" t="s">
        <v>3</v>
      </c>
      <c r="F222" s="175" t="s">
        <v>856</v>
      </c>
      <c r="H222" s="153" t="s">
        <v>3</v>
      </c>
      <c r="I222" s="154"/>
      <c r="J222" s="154"/>
      <c r="M222" s="152"/>
      <c r="N222" s="155"/>
      <c r="X222" s="156"/>
      <c r="AT222" s="153" t="s">
        <v>151</v>
      </c>
      <c r="AU222" s="153" t="s">
        <v>80</v>
      </c>
      <c r="AV222" s="14" t="s">
        <v>78</v>
      </c>
      <c r="AW222" s="14" t="s">
        <v>5</v>
      </c>
      <c r="AX222" s="14" t="s">
        <v>71</v>
      </c>
      <c r="AY222" s="153" t="s">
        <v>133</v>
      </c>
    </row>
    <row r="223" spans="2:51" s="14" customFormat="1" ht="12">
      <c r="B223" s="152"/>
      <c r="D223" s="185" t="s">
        <v>151</v>
      </c>
      <c r="E223" s="153" t="s">
        <v>3</v>
      </c>
      <c r="F223" s="175" t="s">
        <v>857</v>
      </c>
      <c r="H223" s="153" t="s">
        <v>3</v>
      </c>
      <c r="I223" s="154"/>
      <c r="J223" s="154"/>
      <c r="M223" s="152"/>
      <c r="N223" s="155"/>
      <c r="X223" s="156"/>
      <c r="AT223" s="153" t="s">
        <v>151</v>
      </c>
      <c r="AU223" s="153" t="s">
        <v>80</v>
      </c>
      <c r="AV223" s="14" t="s">
        <v>78</v>
      </c>
      <c r="AW223" s="14" t="s">
        <v>5</v>
      </c>
      <c r="AX223" s="14" t="s">
        <v>71</v>
      </c>
      <c r="AY223" s="153" t="s">
        <v>133</v>
      </c>
    </row>
    <row r="224" spans="2:51" s="12" customFormat="1" ht="12">
      <c r="B224" s="142"/>
      <c r="D224" s="185" t="s">
        <v>151</v>
      </c>
      <c r="E224" s="143" t="s">
        <v>3</v>
      </c>
      <c r="F224" s="173" t="s">
        <v>78</v>
      </c>
      <c r="H224" s="191">
        <v>1</v>
      </c>
      <c r="I224" s="144"/>
      <c r="J224" s="144"/>
      <c r="M224" s="142"/>
      <c r="N224" s="145"/>
      <c r="X224" s="146"/>
      <c r="AT224" s="143" t="s">
        <v>151</v>
      </c>
      <c r="AU224" s="143" t="s">
        <v>80</v>
      </c>
      <c r="AV224" s="12" t="s">
        <v>80</v>
      </c>
      <c r="AW224" s="12" t="s">
        <v>5</v>
      </c>
      <c r="AX224" s="12" t="s">
        <v>71</v>
      </c>
      <c r="AY224" s="143" t="s">
        <v>133</v>
      </c>
    </row>
    <row r="225" spans="2:51" s="13" customFormat="1" ht="12">
      <c r="B225" s="147"/>
      <c r="D225" s="185" t="s">
        <v>151</v>
      </c>
      <c r="E225" s="148" t="s">
        <v>3</v>
      </c>
      <c r="F225" s="174" t="s">
        <v>153</v>
      </c>
      <c r="H225" s="192">
        <v>1</v>
      </c>
      <c r="I225" s="149"/>
      <c r="J225" s="149"/>
      <c r="M225" s="147"/>
      <c r="N225" s="150"/>
      <c r="X225" s="151"/>
      <c r="AT225" s="148" t="s">
        <v>151</v>
      </c>
      <c r="AU225" s="148" t="s">
        <v>80</v>
      </c>
      <c r="AV225" s="13" t="s">
        <v>141</v>
      </c>
      <c r="AW225" s="13" t="s">
        <v>5</v>
      </c>
      <c r="AX225" s="13" t="s">
        <v>78</v>
      </c>
      <c r="AY225" s="148" t="s">
        <v>133</v>
      </c>
    </row>
    <row r="226" spans="2:65" s="1" customFormat="1" ht="24.2" customHeight="1">
      <c r="B226" s="129"/>
      <c r="C226" s="183" t="s">
        <v>200</v>
      </c>
      <c r="D226" s="183" t="s">
        <v>136</v>
      </c>
      <c r="E226" s="184" t="s">
        <v>862</v>
      </c>
      <c r="F226" s="169" t="s">
        <v>863</v>
      </c>
      <c r="G226" s="189" t="s">
        <v>207</v>
      </c>
      <c r="H226" s="190">
        <v>8</v>
      </c>
      <c r="I226" s="131"/>
      <c r="J226" s="131"/>
      <c r="K226" s="181">
        <f>ROUND(P226*H226,2)</f>
        <v>0</v>
      </c>
      <c r="L226" s="130" t="s">
        <v>140</v>
      </c>
      <c r="M226" s="31"/>
      <c r="N226" s="133" t="s">
        <v>3</v>
      </c>
      <c r="O226" s="134" t="s">
        <v>40</v>
      </c>
      <c r="P226" s="135">
        <f>I226+J226</f>
        <v>0</v>
      </c>
      <c r="Q226" s="135">
        <f>ROUND(I226*H226,2)</f>
        <v>0</v>
      </c>
      <c r="R226" s="135">
        <f>ROUND(J226*H226,2)</f>
        <v>0</v>
      </c>
      <c r="T226" s="136">
        <f>S226*H226</f>
        <v>0</v>
      </c>
      <c r="U226" s="136">
        <v>0</v>
      </c>
      <c r="V226" s="136">
        <f>U226*H226</f>
        <v>0</v>
      </c>
      <c r="W226" s="136">
        <v>0</v>
      </c>
      <c r="X226" s="137">
        <f>W226*H226</f>
        <v>0</v>
      </c>
      <c r="AR226" s="138" t="s">
        <v>428</v>
      </c>
      <c r="AT226" s="138" t="s">
        <v>136</v>
      </c>
      <c r="AU226" s="138" t="s">
        <v>80</v>
      </c>
      <c r="AY226" s="16" t="s">
        <v>133</v>
      </c>
      <c r="BE226" s="139">
        <f>IF(O226="základní",K226,0)</f>
        <v>0</v>
      </c>
      <c r="BF226" s="139">
        <f>IF(O226="snížená",K226,0)</f>
        <v>0</v>
      </c>
      <c r="BG226" s="139">
        <f>IF(O226="zákl. přenesená",K226,0)</f>
        <v>0</v>
      </c>
      <c r="BH226" s="139">
        <f>IF(O226="sníž. přenesená",K226,0)</f>
        <v>0</v>
      </c>
      <c r="BI226" s="139">
        <f>IF(O226="nulová",K226,0)</f>
        <v>0</v>
      </c>
      <c r="BJ226" s="16" t="s">
        <v>78</v>
      </c>
      <c r="BK226" s="139">
        <f>ROUND(P226*H226,2)</f>
        <v>0</v>
      </c>
      <c r="BL226" s="16" t="s">
        <v>428</v>
      </c>
      <c r="BM226" s="138" t="s">
        <v>352</v>
      </c>
    </row>
    <row r="227" spans="2:47" s="1" customFormat="1" ht="12">
      <c r="B227" s="31"/>
      <c r="D227" s="185" t="s">
        <v>142</v>
      </c>
      <c r="F227" s="171" t="s">
        <v>864</v>
      </c>
      <c r="I227" s="140"/>
      <c r="J227" s="140"/>
      <c r="M227" s="31"/>
      <c r="N227" s="141"/>
      <c r="X227" s="52"/>
      <c r="AT227" s="16" t="s">
        <v>142</v>
      </c>
      <c r="AU227" s="16" t="s">
        <v>80</v>
      </c>
    </row>
    <row r="228" spans="2:47" s="1" customFormat="1" ht="12">
      <c r="B228" s="31"/>
      <c r="D228" s="186" t="s">
        <v>144</v>
      </c>
      <c r="F228" s="172" t="s">
        <v>865</v>
      </c>
      <c r="I228" s="140"/>
      <c r="J228" s="140"/>
      <c r="M228" s="31"/>
      <c r="N228" s="141"/>
      <c r="X228" s="52"/>
      <c r="AT228" s="16" t="s">
        <v>144</v>
      </c>
      <c r="AU228" s="16" t="s">
        <v>80</v>
      </c>
    </row>
    <row r="229" spans="2:51" s="14" customFormat="1" ht="12">
      <c r="B229" s="152"/>
      <c r="D229" s="185" t="s">
        <v>151</v>
      </c>
      <c r="E229" s="153" t="s">
        <v>3</v>
      </c>
      <c r="F229" s="175" t="s">
        <v>866</v>
      </c>
      <c r="H229" s="153" t="s">
        <v>3</v>
      </c>
      <c r="I229" s="154"/>
      <c r="J229" s="154"/>
      <c r="M229" s="152"/>
      <c r="N229" s="155"/>
      <c r="X229" s="156"/>
      <c r="AT229" s="153" t="s">
        <v>151</v>
      </c>
      <c r="AU229" s="153" t="s">
        <v>80</v>
      </c>
      <c r="AV229" s="14" t="s">
        <v>78</v>
      </c>
      <c r="AW229" s="14" t="s">
        <v>5</v>
      </c>
      <c r="AX229" s="14" t="s">
        <v>71</v>
      </c>
      <c r="AY229" s="153" t="s">
        <v>133</v>
      </c>
    </row>
    <row r="230" spans="2:51" s="14" customFormat="1" ht="12">
      <c r="B230" s="152"/>
      <c r="D230" s="185" t="s">
        <v>151</v>
      </c>
      <c r="E230" s="153" t="s">
        <v>3</v>
      </c>
      <c r="F230" s="175" t="s">
        <v>867</v>
      </c>
      <c r="H230" s="153" t="s">
        <v>3</v>
      </c>
      <c r="I230" s="154"/>
      <c r="J230" s="154"/>
      <c r="M230" s="152"/>
      <c r="N230" s="155"/>
      <c r="X230" s="156"/>
      <c r="AT230" s="153" t="s">
        <v>151</v>
      </c>
      <c r="AU230" s="153" t="s">
        <v>80</v>
      </c>
      <c r="AV230" s="14" t="s">
        <v>78</v>
      </c>
      <c r="AW230" s="14" t="s">
        <v>5</v>
      </c>
      <c r="AX230" s="14" t="s">
        <v>71</v>
      </c>
      <c r="AY230" s="153" t="s">
        <v>133</v>
      </c>
    </row>
    <row r="231" spans="2:51" s="14" customFormat="1" ht="12">
      <c r="B231" s="152"/>
      <c r="D231" s="185" t="s">
        <v>151</v>
      </c>
      <c r="E231" s="153" t="s">
        <v>3</v>
      </c>
      <c r="F231" s="175" t="s">
        <v>868</v>
      </c>
      <c r="H231" s="153" t="s">
        <v>3</v>
      </c>
      <c r="I231" s="154"/>
      <c r="J231" s="154"/>
      <c r="M231" s="152"/>
      <c r="N231" s="155"/>
      <c r="X231" s="156"/>
      <c r="AT231" s="153" t="s">
        <v>151</v>
      </c>
      <c r="AU231" s="153" t="s">
        <v>80</v>
      </c>
      <c r="AV231" s="14" t="s">
        <v>78</v>
      </c>
      <c r="AW231" s="14" t="s">
        <v>5</v>
      </c>
      <c r="AX231" s="14" t="s">
        <v>71</v>
      </c>
      <c r="AY231" s="153" t="s">
        <v>133</v>
      </c>
    </row>
    <row r="232" spans="2:51" s="12" customFormat="1" ht="12">
      <c r="B232" s="142"/>
      <c r="D232" s="185" t="s">
        <v>151</v>
      </c>
      <c r="E232" s="143" t="s">
        <v>3</v>
      </c>
      <c r="F232" s="173" t="s">
        <v>869</v>
      </c>
      <c r="H232" s="191">
        <v>8</v>
      </c>
      <c r="I232" s="144"/>
      <c r="J232" s="144"/>
      <c r="M232" s="142"/>
      <c r="N232" s="145"/>
      <c r="X232" s="146"/>
      <c r="AT232" s="143" t="s">
        <v>151</v>
      </c>
      <c r="AU232" s="143" t="s">
        <v>80</v>
      </c>
      <c r="AV232" s="12" t="s">
        <v>80</v>
      </c>
      <c r="AW232" s="12" t="s">
        <v>5</v>
      </c>
      <c r="AX232" s="12" t="s">
        <v>71</v>
      </c>
      <c r="AY232" s="143" t="s">
        <v>133</v>
      </c>
    </row>
    <row r="233" spans="2:51" s="13" customFormat="1" ht="12">
      <c r="B233" s="147"/>
      <c r="D233" s="185" t="s">
        <v>151</v>
      </c>
      <c r="E233" s="148" t="s">
        <v>3</v>
      </c>
      <c r="F233" s="174" t="s">
        <v>153</v>
      </c>
      <c r="H233" s="192">
        <v>8</v>
      </c>
      <c r="I233" s="149"/>
      <c r="J233" s="149"/>
      <c r="M233" s="147"/>
      <c r="N233" s="150"/>
      <c r="X233" s="151"/>
      <c r="AT233" s="148" t="s">
        <v>151</v>
      </c>
      <c r="AU233" s="148" t="s">
        <v>80</v>
      </c>
      <c r="AV233" s="13" t="s">
        <v>141</v>
      </c>
      <c r="AW233" s="13" t="s">
        <v>5</v>
      </c>
      <c r="AX233" s="13" t="s">
        <v>78</v>
      </c>
      <c r="AY233" s="148" t="s">
        <v>133</v>
      </c>
    </row>
    <row r="234" spans="2:65" s="1" customFormat="1" ht="24.2" customHeight="1">
      <c r="B234" s="129"/>
      <c r="C234" s="187" t="s">
        <v>9</v>
      </c>
      <c r="D234" s="187" t="s">
        <v>396</v>
      </c>
      <c r="E234" s="188" t="s">
        <v>870</v>
      </c>
      <c r="F234" s="180" t="s">
        <v>871</v>
      </c>
      <c r="G234" s="193" t="s">
        <v>207</v>
      </c>
      <c r="H234" s="194">
        <v>2</v>
      </c>
      <c r="I234" s="161"/>
      <c r="J234" s="162"/>
      <c r="K234" s="182">
        <f>ROUND(P234*H234,2)</f>
        <v>0</v>
      </c>
      <c r="L234" s="160" t="s">
        <v>140</v>
      </c>
      <c r="M234" s="164"/>
      <c r="N234" s="165" t="s">
        <v>3</v>
      </c>
      <c r="O234" s="134" t="s">
        <v>40</v>
      </c>
      <c r="P234" s="135">
        <f>I234+J234</f>
        <v>0</v>
      </c>
      <c r="Q234" s="135">
        <f>ROUND(I234*H234,2)</f>
        <v>0</v>
      </c>
      <c r="R234" s="135">
        <f>ROUND(J234*H234,2)</f>
        <v>0</v>
      </c>
      <c r="T234" s="136">
        <f>S234*H234</f>
        <v>0</v>
      </c>
      <c r="U234" s="136">
        <v>0</v>
      </c>
      <c r="V234" s="136">
        <f>U234*H234</f>
        <v>0</v>
      </c>
      <c r="W234" s="136">
        <v>0</v>
      </c>
      <c r="X234" s="137">
        <f>W234*H234</f>
        <v>0</v>
      </c>
      <c r="AR234" s="138" t="s">
        <v>861</v>
      </c>
      <c r="AT234" s="138" t="s">
        <v>396</v>
      </c>
      <c r="AU234" s="138" t="s">
        <v>80</v>
      </c>
      <c r="AY234" s="16" t="s">
        <v>133</v>
      </c>
      <c r="BE234" s="139">
        <f>IF(O234="základní",K234,0)</f>
        <v>0</v>
      </c>
      <c r="BF234" s="139">
        <f>IF(O234="snížená",K234,0)</f>
        <v>0</v>
      </c>
      <c r="BG234" s="139">
        <f>IF(O234="zákl. přenesená",K234,0)</f>
        <v>0</v>
      </c>
      <c r="BH234" s="139">
        <f>IF(O234="sníž. přenesená",K234,0)</f>
        <v>0</v>
      </c>
      <c r="BI234" s="139">
        <f>IF(O234="nulová",K234,0)</f>
        <v>0</v>
      </c>
      <c r="BJ234" s="16" t="s">
        <v>78</v>
      </c>
      <c r="BK234" s="139">
        <f>ROUND(P234*H234,2)</f>
        <v>0</v>
      </c>
      <c r="BL234" s="16" t="s">
        <v>428</v>
      </c>
      <c r="BM234" s="138" t="s">
        <v>361</v>
      </c>
    </row>
    <row r="235" spans="2:47" s="1" customFormat="1" ht="12">
      <c r="B235" s="31"/>
      <c r="D235" s="185" t="s">
        <v>142</v>
      </c>
      <c r="F235" s="171" t="s">
        <v>871</v>
      </c>
      <c r="I235" s="140"/>
      <c r="J235" s="140"/>
      <c r="M235" s="31"/>
      <c r="N235" s="141"/>
      <c r="X235" s="52"/>
      <c r="AT235" s="16" t="s">
        <v>142</v>
      </c>
      <c r="AU235" s="16" t="s">
        <v>80</v>
      </c>
    </row>
    <row r="236" spans="2:51" s="14" customFormat="1" ht="12">
      <c r="B236" s="152"/>
      <c r="D236" s="185" t="s">
        <v>151</v>
      </c>
      <c r="E236" s="153" t="s">
        <v>3</v>
      </c>
      <c r="F236" s="175" t="s">
        <v>866</v>
      </c>
      <c r="H236" s="153" t="s">
        <v>3</v>
      </c>
      <c r="I236" s="154"/>
      <c r="J236" s="154"/>
      <c r="M236" s="152"/>
      <c r="N236" s="155"/>
      <c r="X236" s="156"/>
      <c r="AT236" s="153" t="s">
        <v>151</v>
      </c>
      <c r="AU236" s="153" t="s">
        <v>80</v>
      </c>
      <c r="AV236" s="14" t="s">
        <v>78</v>
      </c>
      <c r="AW236" s="14" t="s">
        <v>5</v>
      </c>
      <c r="AX236" s="14" t="s">
        <v>71</v>
      </c>
      <c r="AY236" s="153" t="s">
        <v>133</v>
      </c>
    </row>
    <row r="237" spans="2:51" s="14" customFormat="1" ht="12">
      <c r="B237" s="152"/>
      <c r="D237" s="185" t="s">
        <v>151</v>
      </c>
      <c r="E237" s="153" t="s">
        <v>3</v>
      </c>
      <c r="F237" s="175" t="s">
        <v>867</v>
      </c>
      <c r="H237" s="153" t="s">
        <v>3</v>
      </c>
      <c r="I237" s="154"/>
      <c r="J237" s="154"/>
      <c r="M237" s="152"/>
      <c r="N237" s="155"/>
      <c r="X237" s="156"/>
      <c r="AT237" s="153" t="s">
        <v>151</v>
      </c>
      <c r="AU237" s="153" t="s">
        <v>80</v>
      </c>
      <c r="AV237" s="14" t="s">
        <v>78</v>
      </c>
      <c r="AW237" s="14" t="s">
        <v>5</v>
      </c>
      <c r="AX237" s="14" t="s">
        <v>71</v>
      </c>
      <c r="AY237" s="153" t="s">
        <v>133</v>
      </c>
    </row>
    <row r="238" spans="2:51" s="14" customFormat="1" ht="12">
      <c r="B238" s="152"/>
      <c r="D238" s="185" t="s">
        <v>151</v>
      </c>
      <c r="E238" s="153" t="s">
        <v>3</v>
      </c>
      <c r="F238" s="175" t="s">
        <v>872</v>
      </c>
      <c r="H238" s="153" t="s">
        <v>3</v>
      </c>
      <c r="I238" s="154"/>
      <c r="J238" s="154"/>
      <c r="M238" s="152"/>
      <c r="N238" s="155"/>
      <c r="X238" s="156"/>
      <c r="AT238" s="153" t="s">
        <v>151</v>
      </c>
      <c r="AU238" s="153" t="s">
        <v>80</v>
      </c>
      <c r="AV238" s="14" t="s">
        <v>78</v>
      </c>
      <c r="AW238" s="14" t="s">
        <v>5</v>
      </c>
      <c r="AX238" s="14" t="s">
        <v>71</v>
      </c>
      <c r="AY238" s="153" t="s">
        <v>133</v>
      </c>
    </row>
    <row r="239" spans="2:51" s="12" customFormat="1" ht="12">
      <c r="B239" s="142"/>
      <c r="D239" s="185" t="s">
        <v>151</v>
      </c>
      <c r="E239" s="143" t="s">
        <v>3</v>
      </c>
      <c r="F239" s="173" t="s">
        <v>873</v>
      </c>
      <c r="H239" s="191">
        <v>2</v>
      </c>
      <c r="I239" s="144"/>
      <c r="J239" s="144"/>
      <c r="M239" s="142"/>
      <c r="N239" s="145"/>
      <c r="X239" s="146"/>
      <c r="AT239" s="143" t="s">
        <v>151</v>
      </c>
      <c r="AU239" s="143" t="s">
        <v>80</v>
      </c>
      <c r="AV239" s="12" t="s">
        <v>80</v>
      </c>
      <c r="AW239" s="12" t="s">
        <v>5</v>
      </c>
      <c r="AX239" s="12" t="s">
        <v>71</v>
      </c>
      <c r="AY239" s="143" t="s">
        <v>133</v>
      </c>
    </row>
    <row r="240" spans="2:51" s="13" customFormat="1" ht="12">
      <c r="B240" s="147"/>
      <c r="D240" s="185" t="s">
        <v>151</v>
      </c>
      <c r="E240" s="148" t="s">
        <v>3</v>
      </c>
      <c r="F240" s="174" t="s">
        <v>153</v>
      </c>
      <c r="H240" s="192">
        <v>2</v>
      </c>
      <c r="I240" s="149"/>
      <c r="J240" s="149"/>
      <c r="M240" s="147"/>
      <c r="N240" s="150"/>
      <c r="X240" s="151"/>
      <c r="AT240" s="148" t="s">
        <v>151</v>
      </c>
      <c r="AU240" s="148" t="s">
        <v>80</v>
      </c>
      <c r="AV240" s="13" t="s">
        <v>141</v>
      </c>
      <c r="AW240" s="13" t="s">
        <v>5</v>
      </c>
      <c r="AX240" s="13" t="s">
        <v>78</v>
      </c>
      <c r="AY240" s="148" t="s">
        <v>133</v>
      </c>
    </row>
    <row r="241" spans="2:65" s="1" customFormat="1" ht="16.5" customHeight="1">
      <c r="B241" s="129"/>
      <c r="C241" s="183" t="s">
        <v>208</v>
      </c>
      <c r="D241" s="183" t="s">
        <v>136</v>
      </c>
      <c r="E241" s="184" t="s">
        <v>874</v>
      </c>
      <c r="F241" s="169" t="s">
        <v>875</v>
      </c>
      <c r="G241" s="189" t="s">
        <v>207</v>
      </c>
      <c r="H241" s="190">
        <v>1</v>
      </c>
      <c r="I241" s="131"/>
      <c r="J241" s="131"/>
      <c r="K241" s="181">
        <f>ROUND(P241*H241,2)</f>
        <v>0</v>
      </c>
      <c r="L241" s="130" t="s">
        <v>855</v>
      </c>
      <c r="M241" s="31"/>
      <c r="N241" s="133" t="s">
        <v>3</v>
      </c>
      <c r="O241" s="134" t="s">
        <v>40</v>
      </c>
      <c r="P241" s="135">
        <f>I241+J241</f>
        <v>0</v>
      </c>
      <c r="Q241" s="135">
        <f>ROUND(I241*H241,2)</f>
        <v>0</v>
      </c>
      <c r="R241" s="135">
        <f>ROUND(J241*H241,2)</f>
        <v>0</v>
      </c>
      <c r="T241" s="136">
        <f>S241*H241</f>
        <v>0</v>
      </c>
      <c r="U241" s="136">
        <v>0</v>
      </c>
      <c r="V241" s="136">
        <f>U241*H241</f>
        <v>0</v>
      </c>
      <c r="W241" s="136">
        <v>0</v>
      </c>
      <c r="X241" s="137">
        <f>W241*H241</f>
        <v>0</v>
      </c>
      <c r="AR241" s="138" t="s">
        <v>428</v>
      </c>
      <c r="AT241" s="138" t="s">
        <v>136</v>
      </c>
      <c r="AU241" s="138" t="s">
        <v>80</v>
      </c>
      <c r="AY241" s="16" t="s">
        <v>133</v>
      </c>
      <c r="BE241" s="139">
        <f>IF(O241="základní",K241,0)</f>
        <v>0</v>
      </c>
      <c r="BF241" s="139">
        <f>IF(O241="snížená",K241,0)</f>
        <v>0</v>
      </c>
      <c r="BG241" s="139">
        <f>IF(O241="zákl. přenesená",K241,0)</f>
        <v>0</v>
      </c>
      <c r="BH241" s="139">
        <f>IF(O241="sníž. přenesená",K241,0)</f>
        <v>0</v>
      </c>
      <c r="BI241" s="139">
        <f>IF(O241="nulová",K241,0)</f>
        <v>0</v>
      </c>
      <c r="BJ241" s="16" t="s">
        <v>78</v>
      </c>
      <c r="BK241" s="139">
        <f>ROUND(P241*H241,2)</f>
        <v>0</v>
      </c>
      <c r="BL241" s="16" t="s">
        <v>428</v>
      </c>
      <c r="BM241" s="138" t="s">
        <v>367</v>
      </c>
    </row>
    <row r="242" spans="2:47" s="1" customFormat="1" ht="12">
      <c r="B242" s="31"/>
      <c r="D242" s="185" t="s">
        <v>142</v>
      </c>
      <c r="F242" s="171" t="s">
        <v>875</v>
      </c>
      <c r="I242" s="140"/>
      <c r="J242" s="140"/>
      <c r="M242" s="31"/>
      <c r="N242" s="141"/>
      <c r="X242" s="52"/>
      <c r="AT242" s="16" t="s">
        <v>142</v>
      </c>
      <c r="AU242" s="16" t="s">
        <v>80</v>
      </c>
    </row>
    <row r="243" spans="2:51" s="14" customFormat="1" ht="12">
      <c r="B243" s="152"/>
      <c r="D243" s="185" t="s">
        <v>151</v>
      </c>
      <c r="E243" s="153" t="s">
        <v>3</v>
      </c>
      <c r="F243" s="175" t="s">
        <v>866</v>
      </c>
      <c r="H243" s="153" t="s">
        <v>3</v>
      </c>
      <c r="I243" s="154"/>
      <c r="J243" s="154"/>
      <c r="M243" s="152"/>
      <c r="N243" s="155"/>
      <c r="X243" s="156"/>
      <c r="AT243" s="153" t="s">
        <v>151</v>
      </c>
      <c r="AU243" s="153" t="s">
        <v>80</v>
      </c>
      <c r="AV243" s="14" t="s">
        <v>78</v>
      </c>
      <c r="AW243" s="14" t="s">
        <v>5</v>
      </c>
      <c r="AX243" s="14" t="s">
        <v>71</v>
      </c>
      <c r="AY243" s="153" t="s">
        <v>133</v>
      </c>
    </row>
    <row r="244" spans="2:51" s="14" customFormat="1" ht="12">
      <c r="B244" s="152"/>
      <c r="D244" s="185" t="s">
        <v>151</v>
      </c>
      <c r="E244" s="153" t="s">
        <v>3</v>
      </c>
      <c r="F244" s="175" t="s">
        <v>867</v>
      </c>
      <c r="H244" s="153" t="s">
        <v>3</v>
      </c>
      <c r="I244" s="154"/>
      <c r="J244" s="154"/>
      <c r="M244" s="152"/>
      <c r="N244" s="155"/>
      <c r="X244" s="156"/>
      <c r="AT244" s="153" t="s">
        <v>151</v>
      </c>
      <c r="AU244" s="153" t="s">
        <v>80</v>
      </c>
      <c r="AV244" s="14" t="s">
        <v>78</v>
      </c>
      <c r="AW244" s="14" t="s">
        <v>5</v>
      </c>
      <c r="AX244" s="14" t="s">
        <v>71</v>
      </c>
      <c r="AY244" s="153" t="s">
        <v>133</v>
      </c>
    </row>
    <row r="245" spans="2:51" s="14" customFormat="1" ht="12">
      <c r="B245" s="152"/>
      <c r="D245" s="185" t="s">
        <v>151</v>
      </c>
      <c r="E245" s="153" t="s">
        <v>3</v>
      </c>
      <c r="F245" s="175" t="s">
        <v>876</v>
      </c>
      <c r="H245" s="153" t="s">
        <v>3</v>
      </c>
      <c r="I245" s="154"/>
      <c r="J245" s="154"/>
      <c r="M245" s="152"/>
      <c r="N245" s="155"/>
      <c r="X245" s="156"/>
      <c r="AT245" s="153" t="s">
        <v>151</v>
      </c>
      <c r="AU245" s="153" t="s">
        <v>80</v>
      </c>
      <c r="AV245" s="14" t="s">
        <v>78</v>
      </c>
      <c r="AW245" s="14" t="s">
        <v>5</v>
      </c>
      <c r="AX245" s="14" t="s">
        <v>71</v>
      </c>
      <c r="AY245" s="153" t="s">
        <v>133</v>
      </c>
    </row>
    <row r="246" spans="2:51" s="12" customFormat="1" ht="12">
      <c r="B246" s="142"/>
      <c r="D246" s="185" t="s">
        <v>151</v>
      </c>
      <c r="E246" s="143" t="s">
        <v>3</v>
      </c>
      <c r="F246" s="173" t="s">
        <v>78</v>
      </c>
      <c r="H246" s="191">
        <v>1</v>
      </c>
      <c r="I246" s="144"/>
      <c r="J246" s="144"/>
      <c r="M246" s="142"/>
      <c r="N246" s="145"/>
      <c r="X246" s="146"/>
      <c r="AT246" s="143" t="s">
        <v>151</v>
      </c>
      <c r="AU246" s="143" t="s">
        <v>80</v>
      </c>
      <c r="AV246" s="12" t="s">
        <v>80</v>
      </c>
      <c r="AW246" s="12" t="s">
        <v>5</v>
      </c>
      <c r="AX246" s="12" t="s">
        <v>71</v>
      </c>
      <c r="AY246" s="143" t="s">
        <v>133</v>
      </c>
    </row>
    <row r="247" spans="2:51" s="13" customFormat="1" ht="12">
      <c r="B247" s="147"/>
      <c r="D247" s="185" t="s">
        <v>151</v>
      </c>
      <c r="E247" s="148" t="s">
        <v>3</v>
      </c>
      <c r="F247" s="174" t="s">
        <v>153</v>
      </c>
      <c r="H247" s="192">
        <v>1</v>
      </c>
      <c r="I247" s="149"/>
      <c r="J247" s="149"/>
      <c r="M247" s="147"/>
      <c r="N247" s="150"/>
      <c r="X247" s="151"/>
      <c r="AT247" s="148" t="s">
        <v>151</v>
      </c>
      <c r="AU247" s="148" t="s">
        <v>80</v>
      </c>
      <c r="AV247" s="13" t="s">
        <v>141</v>
      </c>
      <c r="AW247" s="13" t="s">
        <v>5</v>
      </c>
      <c r="AX247" s="13" t="s">
        <v>78</v>
      </c>
      <c r="AY247" s="148" t="s">
        <v>133</v>
      </c>
    </row>
    <row r="248" spans="2:65" s="1" customFormat="1" ht="16.5" customHeight="1">
      <c r="B248" s="129"/>
      <c r="C248" s="187" t="s">
        <v>370</v>
      </c>
      <c r="D248" s="187" t="s">
        <v>396</v>
      </c>
      <c r="E248" s="188" t="s">
        <v>877</v>
      </c>
      <c r="F248" s="180" t="s">
        <v>878</v>
      </c>
      <c r="G248" s="193" t="s">
        <v>207</v>
      </c>
      <c r="H248" s="194">
        <v>1</v>
      </c>
      <c r="I248" s="161"/>
      <c r="J248" s="162"/>
      <c r="K248" s="182">
        <f>ROUND(P248*H248,2)</f>
        <v>0</v>
      </c>
      <c r="L248" s="160" t="s">
        <v>855</v>
      </c>
      <c r="M248" s="164"/>
      <c r="N248" s="165" t="s">
        <v>3</v>
      </c>
      <c r="O248" s="134" t="s">
        <v>40</v>
      </c>
      <c r="P248" s="135">
        <f>I248+J248</f>
        <v>0</v>
      </c>
      <c r="Q248" s="135">
        <f>ROUND(I248*H248,2)</f>
        <v>0</v>
      </c>
      <c r="R248" s="135">
        <f>ROUND(J248*H248,2)</f>
        <v>0</v>
      </c>
      <c r="T248" s="136">
        <f>S248*H248</f>
        <v>0</v>
      </c>
      <c r="U248" s="136">
        <v>0</v>
      </c>
      <c r="V248" s="136">
        <f>U248*H248</f>
        <v>0</v>
      </c>
      <c r="W248" s="136">
        <v>0</v>
      </c>
      <c r="X248" s="137">
        <f>W248*H248</f>
        <v>0</v>
      </c>
      <c r="AR248" s="138" t="s">
        <v>861</v>
      </c>
      <c r="AT248" s="138" t="s">
        <v>396</v>
      </c>
      <c r="AU248" s="138" t="s">
        <v>80</v>
      </c>
      <c r="AY248" s="16" t="s">
        <v>133</v>
      </c>
      <c r="BE248" s="139">
        <f>IF(O248="základní",K248,0)</f>
        <v>0</v>
      </c>
      <c r="BF248" s="139">
        <f>IF(O248="snížená",K248,0)</f>
        <v>0</v>
      </c>
      <c r="BG248" s="139">
        <f>IF(O248="zákl. přenesená",K248,0)</f>
        <v>0</v>
      </c>
      <c r="BH248" s="139">
        <f>IF(O248="sníž. přenesená",K248,0)</f>
        <v>0</v>
      </c>
      <c r="BI248" s="139">
        <f>IF(O248="nulová",K248,0)</f>
        <v>0</v>
      </c>
      <c r="BJ248" s="16" t="s">
        <v>78</v>
      </c>
      <c r="BK248" s="139">
        <f>ROUND(P248*H248,2)</f>
        <v>0</v>
      </c>
      <c r="BL248" s="16" t="s">
        <v>428</v>
      </c>
      <c r="BM248" s="138" t="s">
        <v>373</v>
      </c>
    </row>
    <row r="249" spans="2:47" s="1" customFormat="1" ht="12">
      <c r="B249" s="31"/>
      <c r="D249" s="185" t="s">
        <v>142</v>
      </c>
      <c r="F249" s="171" t="s">
        <v>878</v>
      </c>
      <c r="I249" s="140"/>
      <c r="J249" s="140"/>
      <c r="M249" s="31"/>
      <c r="N249" s="141"/>
      <c r="X249" s="52"/>
      <c r="AT249" s="16" t="s">
        <v>142</v>
      </c>
      <c r="AU249" s="16" t="s">
        <v>80</v>
      </c>
    </row>
    <row r="250" spans="2:51" s="14" customFormat="1" ht="12">
      <c r="B250" s="152"/>
      <c r="D250" s="185" t="s">
        <v>151</v>
      </c>
      <c r="E250" s="153" t="s">
        <v>3</v>
      </c>
      <c r="F250" s="175" t="s">
        <v>866</v>
      </c>
      <c r="H250" s="153" t="s">
        <v>3</v>
      </c>
      <c r="I250" s="154"/>
      <c r="J250" s="154"/>
      <c r="M250" s="152"/>
      <c r="N250" s="155"/>
      <c r="X250" s="156"/>
      <c r="AT250" s="153" t="s">
        <v>151</v>
      </c>
      <c r="AU250" s="153" t="s">
        <v>80</v>
      </c>
      <c r="AV250" s="14" t="s">
        <v>78</v>
      </c>
      <c r="AW250" s="14" t="s">
        <v>5</v>
      </c>
      <c r="AX250" s="14" t="s">
        <v>71</v>
      </c>
      <c r="AY250" s="153" t="s">
        <v>133</v>
      </c>
    </row>
    <row r="251" spans="2:51" s="14" customFormat="1" ht="12">
      <c r="B251" s="152"/>
      <c r="D251" s="185" t="s">
        <v>151</v>
      </c>
      <c r="E251" s="153" t="s">
        <v>3</v>
      </c>
      <c r="F251" s="175" t="s">
        <v>867</v>
      </c>
      <c r="H251" s="153" t="s">
        <v>3</v>
      </c>
      <c r="I251" s="154"/>
      <c r="J251" s="154"/>
      <c r="M251" s="152"/>
      <c r="N251" s="155"/>
      <c r="X251" s="156"/>
      <c r="AT251" s="153" t="s">
        <v>151</v>
      </c>
      <c r="AU251" s="153" t="s">
        <v>80</v>
      </c>
      <c r="AV251" s="14" t="s">
        <v>78</v>
      </c>
      <c r="AW251" s="14" t="s">
        <v>5</v>
      </c>
      <c r="AX251" s="14" t="s">
        <v>71</v>
      </c>
      <c r="AY251" s="153" t="s">
        <v>133</v>
      </c>
    </row>
    <row r="252" spans="2:51" s="14" customFormat="1" ht="12">
      <c r="B252" s="152"/>
      <c r="D252" s="185" t="s">
        <v>151</v>
      </c>
      <c r="E252" s="153" t="s">
        <v>3</v>
      </c>
      <c r="F252" s="175" t="s">
        <v>876</v>
      </c>
      <c r="H252" s="153" t="s">
        <v>3</v>
      </c>
      <c r="I252" s="154"/>
      <c r="J252" s="154"/>
      <c r="M252" s="152"/>
      <c r="N252" s="155"/>
      <c r="X252" s="156"/>
      <c r="AT252" s="153" t="s">
        <v>151</v>
      </c>
      <c r="AU252" s="153" t="s">
        <v>80</v>
      </c>
      <c r="AV252" s="14" t="s">
        <v>78</v>
      </c>
      <c r="AW252" s="14" t="s">
        <v>5</v>
      </c>
      <c r="AX252" s="14" t="s">
        <v>71</v>
      </c>
      <c r="AY252" s="153" t="s">
        <v>133</v>
      </c>
    </row>
    <row r="253" spans="2:51" s="12" customFormat="1" ht="12">
      <c r="B253" s="142"/>
      <c r="D253" s="185" t="s">
        <v>151</v>
      </c>
      <c r="E253" s="143" t="s">
        <v>3</v>
      </c>
      <c r="F253" s="173" t="s">
        <v>78</v>
      </c>
      <c r="H253" s="191">
        <v>1</v>
      </c>
      <c r="I253" s="144"/>
      <c r="J253" s="144"/>
      <c r="M253" s="142"/>
      <c r="N253" s="145"/>
      <c r="X253" s="146"/>
      <c r="AT253" s="143" t="s">
        <v>151</v>
      </c>
      <c r="AU253" s="143" t="s">
        <v>80</v>
      </c>
      <c r="AV253" s="12" t="s">
        <v>80</v>
      </c>
      <c r="AW253" s="12" t="s">
        <v>5</v>
      </c>
      <c r="AX253" s="12" t="s">
        <v>71</v>
      </c>
      <c r="AY253" s="143" t="s">
        <v>133</v>
      </c>
    </row>
    <row r="254" spans="2:51" s="13" customFormat="1" ht="12">
      <c r="B254" s="147"/>
      <c r="D254" s="185" t="s">
        <v>151</v>
      </c>
      <c r="E254" s="148" t="s">
        <v>3</v>
      </c>
      <c r="F254" s="174" t="s">
        <v>153</v>
      </c>
      <c r="H254" s="192">
        <v>1</v>
      </c>
      <c r="I254" s="149"/>
      <c r="J254" s="149"/>
      <c r="M254" s="147"/>
      <c r="N254" s="150"/>
      <c r="X254" s="151"/>
      <c r="AT254" s="148" t="s">
        <v>151</v>
      </c>
      <c r="AU254" s="148" t="s">
        <v>80</v>
      </c>
      <c r="AV254" s="13" t="s">
        <v>141</v>
      </c>
      <c r="AW254" s="13" t="s">
        <v>5</v>
      </c>
      <c r="AX254" s="13" t="s">
        <v>78</v>
      </c>
      <c r="AY254" s="148" t="s">
        <v>133</v>
      </c>
    </row>
    <row r="255" spans="2:65" s="1" customFormat="1" ht="24.2" customHeight="1">
      <c r="B255" s="129"/>
      <c r="C255" s="183" t="s">
        <v>214</v>
      </c>
      <c r="D255" s="183" t="s">
        <v>136</v>
      </c>
      <c r="E255" s="184" t="s">
        <v>879</v>
      </c>
      <c r="F255" s="169" t="s">
        <v>880</v>
      </c>
      <c r="G255" s="189" t="s">
        <v>207</v>
      </c>
      <c r="H255" s="190">
        <v>4</v>
      </c>
      <c r="I255" s="131"/>
      <c r="J255" s="131"/>
      <c r="K255" s="181">
        <f>ROUND(P255*H255,2)</f>
        <v>0</v>
      </c>
      <c r="L255" s="130" t="s">
        <v>140</v>
      </c>
      <c r="M255" s="31"/>
      <c r="N255" s="133" t="s">
        <v>3</v>
      </c>
      <c r="O255" s="134" t="s">
        <v>40</v>
      </c>
      <c r="P255" s="135">
        <f>I255+J255</f>
        <v>0</v>
      </c>
      <c r="Q255" s="135">
        <f>ROUND(I255*H255,2)</f>
        <v>0</v>
      </c>
      <c r="R255" s="135">
        <f>ROUND(J255*H255,2)</f>
        <v>0</v>
      </c>
      <c r="T255" s="136">
        <f>S255*H255</f>
        <v>0</v>
      </c>
      <c r="U255" s="136">
        <v>0</v>
      </c>
      <c r="V255" s="136">
        <f>U255*H255</f>
        <v>0</v>
      </c>
      <c r="W255" s="136">
        <v>0</v>
      </c>
      <c r="X255" s="137">
        <f>W255*H255</f>
        <v>0</v>
      </c>
      <c r="AR255" s="138" t="s">
        <v>428</v>
      </c>
      <c r="AT255" s="138" t="s">
        <v>136</v>
      </c>
      <c r="AU255" s="138" t="s">
        <v>80</v>
      </c>
      <c r="AY255" s="16" t="s">
        <v>133</v>
      </c>
      <c r="BE255" s="139">
        <f>IF(O255="základní",K255,0)</f>
        <v>0</v>
      </c>
      <c r="BF255" s="139">
        <f>IF(O255="snížená",K255,0)</f>
        <v>0</v>
      </c>
      <c r="BG255" s="139">
        <f>IF(O255="zákl. přenesená",K255,0)</f>
        <v>0</v>
      </c>
      <c r="BH255" s="139">
        <f>IF(O255="sníž. přenesená",K255,0)</f>
        <v>0</v>
      </c>
      <c r="BI255" s="139">
        <f>IF(O255="nulová",K255,0)</f>
        <v>0</v>
      </c>
      <c r="BJ255" s="16" t="s">
        <v>78</v>
      </c>
      <c r="BK255" s="139">
        <f>ROUND(P255*H255,2)</f>
        <v>0</v>
      </c>
      <c r="BL255" s="16" t="s">
        <v>428</v>
      </c>
      <c r="BM255" s="138" t="s">
        <v>379</v>
      </c>
    </row>
    <row r="256" spans="2:47" s="1" customFormat="1" ht="12">
      <c r="B256" s="31"/>
      <c r="D256" s="185" t="s">
        <v>142</v>
      </c>
      <c r="F256" s="171" t="s">
        <v>881</v>
      </c>
      <c r="I256" s="140"/>
      <c r="J256" s="140"/>
      <c r="M256" s="31"/>
      <c r="N256" s="141"/>
      <c r="X256" s="52"/>
      <c r="AT256" s="16" t="s">
        <v>142</v>
      </c>
      <c r="AU256" s="16" t="s">
        <v>80</v>
      </c>
    </row>
    <row r="257" spans="2:47" s="1" customFormat="1" ht="12">
      <c r="B257" s="31"/>
      <c r="D257" s="186" t="s">
        <v>144</v>
      </c>
      <c r="F257" s="172" t="s">
        <v>882</v>
      </c>
      <c r="I257" s="140"/>
      <c r="J257" s="140"/>
      <c r="M257" s="31"/>
      <c r="N257" s="141"/>
      <c r="X257" s="52"/>
      <c r="AT257" s="16" t="s">
        <v>144</v>
      </c>
      <c r="AU257" s="16" t="s">
        <v>80</v>
      </c>
    </row>
    <row r="258" spans="2:51" s="14" customFormat="1" ht="12">
      <c r="B258" s="152"/>
      <c r="D258" s="185" t="s">
        <v>151</v>
      </c>
      <c r="E258" s="153" t="s">
        <v>3</v>
      </c>
      <c r="F258" s="175" t="s">
        <v>883</v>
      </c>
      <c r="H258" s="153" t="s">
        <v>3</v>
      </c>
      <c r="I258" s="154"/>
      <c r="J258" s="154"/>
      <c r="M258" s="152"/>
      <c r="N258" s="155"/>
      <c r="X258" s="156"/>
      <c r="AT258" s="153" t="s">
        <v>151</v>
      </c>
      <c r="AU258" s="153" t="s">
        <v>80</v>
      </c>
      <c r="AV258" s="14" t="s">
        <v>78</v>
      </c>
      <c r="AW258" s="14" t="s">
        <v>5</v>
      </c>
      <c r="AX258" s="14" t="s">
        <v>71</v>
      </c>
      <c r="AY258" s="153" t="s">
        <v>133</v>
      </c>
    </row>
    <row r="259" spans="2:51" s="12" customFormat="1" ht="12">
      <c r="B259" s="142"/>
      <c r="D259" s="185" t="s">
        <v>151</v>
      </c>
      <c r="E259" s="143" t="s">
        <v>3</v>
      </c>
      <c r="F259" s="173" t="s">
        <v>884</v>
      </c>
      <c r="H259" s="191">
        <v>4</v>
      </c>
      <c r="I259" s="144"/>
      <c r="J259" s="144"/>
      <c r="M259" s="142"/>
      <c r="N259" s="145"/>
      <c r="X259" s="146"/>
      <c r="AT259" s="143" t="s">
        <v>151</v>
      </c>
      <c r="AU259" s="143" t="s">
        <v>80</v>
      </c>
      <c r="AV259" s="12" t="s">
        <v>80</v>
      </c>
      <c r="AW259" s="12" t="s">
        <v>5</v>
      </c>
      <c r="AX259" s="12" t="s">
        <v>71</v>
      </c>
      <c r="AY259" s="143" t="s">
        <v>133</v>
      </c>
    </row>
    <row r="260" spans="2:51" s="13" customFormat="1" ht="12">
      <c r="B260" s="147"/>
      <c r="D260" s="185" t="s">
        <v>151</v>
      </c>
      <c r="E260" s="148" t="s">
        <v>3</v>
      </c>
      <c r="F260" s="174" t="s">
        <v>153</v>
      </c>
      <c r="H260" s="192">
        <v>4</v>
      </c>
      <c r="I260" s="149"/>
      <c r="J260" s="149"/>
      <c r="M260" s="147"/>
      <c r="N260" s="150"/>
      <c r="X260" s="151"/>
      <c r="AT260" s="148" t="s">
        <v>151</v>
      </c>
      <c r="AU260" s="148" t="s">
        <v>80</v>
      </c>
      <c r="AV260" s="13" t="s">
        <v>141</v>
      </c>
      <c r="AW260" s="13" t="s">
        <v>5</v>
      </c>
      <c r="AX260" s="13" t="s">
        <v>78</v>
      </c>
      <c r="AY260" s="148" t="s">
        <v>133</v>
      </c>
    </row>
    <row r="261" spans="2:65" s="1" customFormat="1" ht="24.2" customHeight="1">
      <c r="B261" s="129"/>
      <c r="C261" s="187" t="s">
        <v>383</v>
      </c>
      <c r="D261" s="187" t="s">
        <v>396</v>
      </c>
      <c r="E261" s="188" t="s">
        <v>885</v>
      </c>
      <c r="F261" s="180" t="s">
        <v>886</v>
      </c>
      <c r="G261" s="193" t="s">
        <v>207</v>
      </c>
      <c r="H261" s="194">
        <v>4</v>
      </c>
      <c r="I261" s="161"/>
      <c r="J261" s="162"/>
      <c r="K261" s="182">
        <f>ROUND(P261*H261,2)</f>
        <v>0</v>
      </c>
      <c r="L261" s="160" t="s">
        <v>140</v>
      </c>
      <c r="M261" s="164"/>
      <c r="N261" s="165" t="s">
        <v>3</v>
      </c>
      <c r="O261" s="134" t="s">
        <v>40</v>
      </c>
      <c r="P261" s="135">
        <f>I261+J261</f>
        <v>0</v>
      </c>
      <c r="Q261" s="135">
        <f>ROUND(I261*H261,2)</f>
        <v>0</v>
      </c>
      <c r="R261" s="135">
        <f>ROUND(J261*H261,2)</f>
        <v>0</v>
      </c>
      <c r="T261" s="136">
        <f>S261*H261</f>
        <v>0</v>
      </c>
      <c r="U261" s="136">
        <v>0</v>
      </c>
      <c r="V261" s="136">
        <f>U261*H261</f>
        <v>0</v>
      </c>
      <c r="W261" s="136">
        <v>0</v>
      </c>
      <c r="X261" s="137">
        <f>W261*H261</f>
        <v>0</v>
      </c>
      <c r="AR261" s="138" t="s">
        <v>861</v>
      </c>
      <c r="AT261" s="138" t="s">
        <v>396</v>
      </c>
      <c r="AU261" s="138" t="s">
        <v>80</v>
      </c>
      <c r="AY261" s="16" t="s">
        <v>133</v>
      </c>
      <c r="BE261" s="139">
        <f>IF(O261="základní",K261,0)</f>
        <v>0</v>
      </c>
      <c r="BF261" s="139">
        <f>IF(O261="snížená",K261,0)</f>
        <v>0</v>
      </c>
      <c r="BG261" s="139">
        <f>IF(O261="zákl. přenesená",K261,0)</f>
        <v>0</v>
      </c>
      <c r="BH261" s="139">
        <f>IF(O261="sníž. přenesená",K261,0)</f>
        <v>0</v>
      </c>
      <c r="BI261" s="139">
        <f>IF(O261="nulová",K261,0)</f>
        <v>0</v>
      </c>
      <c r="BJ261" s="16" t="s">
        <v>78</v>
      </c>
      <c r="BK261" s="139">
        <f>ROUND(P261*H261,2)</f>
        <v>0</v>
      </c>
      <c r="BL261" s="16" t="s">
        <v>428</v>
      </c>
      <c r="BM261" s="138" t="s">
        <v>386</v>
      </c>
    </row>
    <row r="262" spans="2:47" s="1" customFormat="1" ht="12">
      <c r="B262" s="31"/>
      <c r="D262" s="185" t="s">
        <v>142</v>
      </c>
      <c r="F262" s="171" t="s">
        <v>886</v>
      </c>
      <c r="I262" s="140"/>
      <c r="J262" s="140"/>
      <c r="M262" s="31"/>
      <c r="N262" s="141"/>
      <c r="X262" s="52"/>
      <c r="AT262" s="16" t="s">
        <v>142</v>
      </c>
      <c r="AU262" s="16" t="s">
        <v>80</v>
      </c>
    </row>
    <row r="263" spans="2:51" s="14" customFormat="1" ht="12">
      <c r="B263" s="152"/>
      <c r="D263" s="185" t="s">
        <v>151</v>
      </c>
      <c r="E263" s="153" t="s">
        <v>3</v>
      </c>
      <c r="F263" s="175" t="s">
        <v>883</v>
      </c>
      <c r="H263" s="153" t="s">
        <v>3</v>
      </c>
      <c r="I263" s="154"/>
      <c r="J263" s="154"/>
      <c r="M263" s="152"/>
      <c r="N263" s="155"/>
      <c r="X263" s="156"/>
      <c r="AT263" s="153" t="s">
        <v>151</v>
      </c>
      <c r="AU263" s="153" t="s">
        <v>80</v>
      </c>
      <c r="AV263" s="14" t="s">
        <v>78</v>
      </c>
      <c r="AW263" s="14" t="s">
        <v>5</v>
      </c>
      <c r="AX263" s="14" t="s">
        <v>71</v>
      </c>
      <c r="AY263" s="153" t="s">
        <v>133</v>
      </c>
    </row>
    <row r="264" spans="2:51" s="12" customFormat="1" ht="12">
      <c r="B264" s="142"/>
      <c r="D264" s="185" t="s">
        <v>151</v>
      </c>
      <c r="E264" s="143" t="s">
        <v>3</v>
      </c>
      <c r="F264" s="173" t="s">
        <v>884</v>
      </c>
      <c r="H264" s="191">
        <v>4</v>
      </c>
      <c r="I264" s="144"/>
      <c r="J264" s="144"/>
      <c r="M264" s="142"/>
      <c r="N264" s="145"/>
      <c r="X264" s="146"/>
      <c r="AT264" s="143" t="s">
        <v>151</v>
      </c>
      <c r="AU264" s="143" t="s">
        <v>80</v>
      </c>
      <c r="AV264" s="12" t="s">
        <v>80</v>
      </c>
      <c r="AW264" s="12" t="s">
        <v>5</v>
      </c>
      <c r="AX264" s="12" t="s">
        <v>71</v>
      </c>
      <c r="AY264" s="143" t="s">
        <v>133</v>
      </c>
    </row>
    <row r="265" spans="2:51" s="13" customFormat="1" ht="12">
      <c r="B265" s="147"/>
      <c r="D265" s="185" t="s">
        <v>151</v>
      </c>
      <c r="E265" s="148" t="s">
        <v>3</v>
      </c>
      <c r="F265" s="174" t="s">
        <v>153</v>
      </c>
      <c r="H265" s="192">
        <v>4</v>
      </c>
      <c r="I265" s="149"/>
      <c r="J265" s="149"/>
      <c r="M265" s="147"/>
      <c r="N265" s="150"/>
      <c r="X265" s="151"/>
      <c r="AT265" s="148" t="s">
        <v>151</v>
      </c>
      <c r="AU265" s="148" t="s">
        <v>80</v>
      </c>
      <c r="AV265" s="13" t="s">
        <v>141</v>
      </c>
      <c r="AW265" s="13" t="s">
        <v>5</v>
      </c>
      <c r="AX265" s="13" t="s">
        <v>78</v>
      </c>
      <c r="AY265" s="148" t="s">
        <v>133</v>
      </c>
    </row>
    <row r="266" spans="2:65" s="1" customFormat="1" ht="24.2" customHeight="1">
      <c r="B266" s="129"/>
      <c r="C266" s="183" t="s">
        <v>220</v>
      </c>
      <c r="D266" s="183" t="s">
        <v>136</v>
      </c>
      <c r="E266" s="184" t="s">
        <v>887</v>
      </c>
      <c r="F266" s="169" t="s">
        <v>888</v>
      </c>
      <c r="G266" s="189" t="s">
        <v>280</v>
      </c>
      <c r="H266" s="190">
        <v>25</v>
      </c>
      <c r="I266" s="131"/>
      <c r="J266" s="131"/>
      <c r="K266" s="181">
        <f>ROUND(P266*H266,2)</f>
        <v>0</v>
      </c>
      <c r="L266" s="130" t="s">
        <v>140</v>
      </c>
      <c r="M266" s="31"/>
      <c r="N266" s="133" t="s">
        <v>3</v>
      </c>
      <c r="O266" s="134" t="s">
        <v>40</v>
      </c>
      <c r="P266" s="135">
        <f>I266+J266</f>
        <v>0</v>
      </c>
      <c r="Q266" s="135">
        <f>ROUND(I266*H266,2)</f>
        <v>0</v>
      </c>
      <c r="R266" s="135">
        <f>ROUND(J266*H266,2)</f>
        <v>0</v>
      </c>
      <c r="T266" s="136">
        <f>S266*H266</f>
        <v>0</v>
      </c>
      <c r="U266" s="136">
        <v>0</v>
      </c>
      <c r="V266" s="136">
        <f>U266*H266</f>
        <v>0</v>
      </c>
      <c r="W266" s="136">
        <v>0</v>
      </c>
      <c r="X266" s="137">
        <f>W266*H266</f>
        <v>0</v>
      </c>
      <c r="AR266" s="138" t="s">
        <v>428</v>
      </c>
      <c r="AT266" s="138" t="s">
        <v>136</v>
      </c>
      <c r="AU266" s="138" t="s">
        <v>80</v>
      </c>
      <c r="AY266" s="16" t="s">
        <v>133</v>
      </c>
      <c r="BE266" s="139">
        <f>IF(O266="základní",K266,0)</f>
        <v>0</v>
      </c>
      <c r="BF266" s="139">
        <f>IF(O266="snížená",K266,0)</f>
        <v>0</v>
      </c>
      <c r="BG266" s="139">
        <f>IF(O266="zákl. přenesená",K266,0)</f>
        <v>0</v>
      </c>
      <c r="BH266" s="139">
        <f>IF(O266="sníž. přenesená",K266,0)</f>
        <v>0</v>
      </c>
      <c r="BI266" s="139">
        <f>IF(O266="nulová",K266,0)</f>
        <v>0</v>
      </c>
      <c r="BJ266" s="16" t="s">
        <v>78</v>
      </c>
      <c r="BK266" s="139">
        <f>ROUND(P266*H266,2)</f>
        <v>0</v>
      </c>
      <c r="BL266" s="16" t="s">
        <v>428</v>
      </c>
      <c r="BM266" s="138" t="s">
        <v>392</v>
      </c>
    </row>
    <row r="267" spans="2:47" s="1" customFormat="1" ht="12">
      <c r="B267" s="31"/>
      <c r="D267" s="185" t="s">
        <v>142</v>
      </c>
      <c r="F267" s="171" t="s">
        <v>889</v>
      </c>
      <c r="I267" s="140"/>
      <c r="J267" s="140"/>
      <c r="M267" s="31"/>
      <c r="N267" s="141"/>
      <c r="X267" s="52"/>
      <c r="AT267" s="16" t="s">
        <v>142</v>
      </c>
      <c r="AU267" s="16" t="s">
        <v>80</v>
      </c>
    </row>
    <row r="268" spans="2:47" s="1" customFormat="1" ht="12">
      <c r="B268" s="31"/>
      <c r="D268" s="186" t="s">
        <v>144</v>
      </c>
      <c r="F268" s="172" t="s">
        <v>890</v>
      </c>
      <c r="I268" s="140"/>
      <c r="J268" s="140"/>
      <c r="M268" s="31"/>
      <c r="N268" s="141"/>
      <c r="X268" s="52"/>
      <c r="AT268" s="16" t="s">
        <v>144</v>
      </c>
      <c r="AU268" s="16" t="s">
        <v>80</v>
      </c>
    </row>
    <row r="269" spans="2:51" s="14" customFormat="1" ht="12">
      <c r="B269" s="152"/>
      <c r="D269" s="185" t="s">
        <v>151</v>
      </c>
      <c r="E269" s="153" t="s">
        <v>3</v>
      </c>
      <c r="F269" s="175" t="s">
        <v>790</v>
      </c>
      <c r="H269" s="153" t="s">
        <v>3</v>
      </c>
      <c r="I269" s="154"/>
      <c r="J269" s="154"/>
      <c r="M269" s="152"/>
      <c r="N269" s="155"/>
      <c r="X269" s="156"/>
      <c r="AT269" s="153" t="s">
        <v>151</v>
      </c>
      <c r="AU269" s="153" t="s">
        <v>80</v>
      </c>
      <c r="AV269" s="14" t="s">
        <v>78</v>
      </c>
      <c r="AW269" s="14" t="s">
        <v>5</v>
      </c>
      <c r="AX269" s="14" t="s">
        <v>71</v>
      </c>
      <c r="AY269" s="153" t="s">
        <v>133</v>
      </c>
    </row>
    <row r="270" spans="2:51" s="14" customFormat="1" ht="12">
      <c r="B270" s="152"/>
      <c r="D270" s="185" t="s">
        <v>151</v>
      </c>
      <c r="E270" s="153" t="s">
        <v>3</v>
      </c>
      <c r="F270" s="175" t="s">
        <v>883</v>
      </c>
      <c r="H270" s="153" t="s">
        <v>3</v>
      </c>
      <c r="I270" s="154"/>
      <c r="J270" s="154"/>
      <c r="M270" s="152"/>
      <c r="N270" s="155"/>
      <c r="X270" s="156"/>
      <c r="AT270" s="153" t="s">
        <v>151</v>
      </c>
      <c r="AU270" s="153" t="s">
        <v>80</v>
      </c>
      <c r="AV270" s="14" t="s">
        <v>78</v>
      </c>
      <c r="AW270" s="14" t="s">
        <v>5</v>
      </c>
      <c r="AX270" s="14" t="s">
        <v>71</v>
      </c>
      <c r="AY270" s="153" t="s">
        <v>133</v>
      </c>
    </row>
    <row r="271" spans="2:51" s="14" customFormat="1" ht="12">
      <c r="B271" s="152"/>
      <c r="D271" s="185" t="s">
        <v>151</v>
      </c>
      <c r="E271" s="153" t="s">
        <v>3</v>
      </c>
      <c r="F271" s="175" t="s">
        <v>891</v>
      </c>
      <c r="H271" s="153" t="s">
        <v>3</v>
      </c>
      <c r="I271" s="154"/>
      <c r="J271" s="154"/>
      <c r="M271" s="152"/>
      <c r="N271" s="155"/>
      <c r="X271" s="156"/>
      <c r="AT271" s="153" t="s">
        <v>151</v>
      </c>
      <c r="AU271" s="153" t="s">
        <v>80</v>
      </c>
      <c r="AV271" s="14" t="s">
        <v>78</v>
      </c>
      <c r="AW271" s="14" t="s">
        <v>5</v>
      </c>
      <c r="AX271" s="14" t="s">
        <v>71</v>
      </c>
      <c r="AY271" s="153" t="s">
        <v>133</v>
      </c>
    </row>
    <row r="272" spans="2:51" s="12" customFormat="1" ht="12">
      <c r="B272" s="142"/>
      <c r="D272" s="185" t="s">
        <v>151</v>
      </c>
      <c r="E272" s="143" t="s">
        <v>3</v>
      </c>
      <c r="F272" s="173" t="s">
        <v>892</v>
      </c>
      <c r="H272" s="191">
        <v>25</v>
      </c>
      <c r="I272" s="144"/>
      <c r="J272" s="144"/>
      <c r="M272" s="142"/>
      <c r="N272" s="145"/>
      <c r="X272" s="146"/>
      <c r="AT272" s="143" t="s">
        <v>151</v>
      </c>
      <c r="AU272" s="143" t="s">
        <v>80</v>
      </c>
      <c r="AV272" s="12" t="s">
        <v>80</v>
      </c>
      <c r="AW272" s="12" t="s">
        <v>5</v>
      </c>
      <c r="AX272" s="12" t="s">
        <v>71</v>
      </c>
      <c r="AY272" s="143" t="s">
        <v>133</v>
      </c>
    </row>
    <row r="273" spans="2:51" s="13" customFormat="1" ht="12">
      <c r="B273" s="147"/>
      <c r="D273" s="185" t="s">
        <v>151</v>
      </c>
      <c r="E273" s="148" t="s">
        <v>3</v>
      </c>
      <c r="F273" s="174" t="s">
        <v>153</v>
      </c>
      <c r="H273" s="192">
        <v>25</v>
      </c>
      <c r="I273" s="149"/>
      <c r="J273" s="149"/>
      <c r="M273" s="147"/>
      <c r="N273" s="150"/>
      <c r="X273" s="151"/>
      <c r="AT273" s="148" t="s">
        <v>151</v>
      </c>
      <c r="AU273" s="148" t="s">
        <v>80</v>
      </c>
      <c r="AV273" s="13" t="s">
        <v>141</v>
      </c>
      <c r="AW273" s="13" t="s">
        <v>5</v>
      </c>
      <c r="AX273" s="13" t="s">
        <v>78</v>
      </c>
      <c r="AY273" s="148" t="s">
        <v>133</v>
      </c>
    </row>
    <row r="274" spans="2:65" s="1" customFormat="1" ht="24.2" customHeight="1">
      <c r="B274" s="129"/>
      <c r="C274" s="187" t="s">
        <v>395</v>
      </c>
      <c r="D274" s="187" t="s">
        <v>396</v>
      </c>
      <c r="E274" s="188" t="s">
        <v>893</v>
      </c>
      <c r="F274" s="180" t="s">
        <v>894</v>
      </c>
      <c r="G274" s="193" t="s">
        <v>399</v>
      </c>
      <c r="H274" s="194">
        <v>10</v>
      </c>
      <c r="I274" s="161"/>
      <c r="J274" s="162"/>
      <c r="K274" s="182">
        <f>ROUND(P274*H274,2)</f>
        <v>0</v>
      </c>
      <c r="L274" s="160" t="s">
        <v>140</v>
      </c>
      <c r="M274" s="164"/>
      <c r="N274" s="165" t="s">
        <v>3</v>
      </c>
      <c r="O274" s="134" t="s">
        <v>40</v>
      </c>
      <c r="P274" s="135">
        <f>I274+J274</f>
        <v>0</v>
      </c>
      <c r="Q274" s="135">
        <f>ROUND(I274*H274,2)</f>
        <v>0</v>
      </c>
      <c r="R274" s="135">
        <f>ROUND(J274*H274,2)</f>
        <v>0</v>
      </c>
      <c r="T274" s="136">
        <f>S274*H274</f>
        <v>0</v>
      </c>
      <c r="U274" s="136">
        <v>0</v>
      </c>
      <c r="V274" s="136">
        <f>U274*H274</f>
        <v>0</v>
      </c>
      <c r="W274" s="136">
        <v>0</v>
      </c>
      <c r="X274" s="137">
        <f>W274*H274</f>
        <v>0</v>
      </c>
      <c r="AR274" s="138" t="s">
        <v>861</v>
      </c>
      <c r="AT274" s="138" t="s">
        <v>396</v>
      </c>
      <c r="AU274" s="138" t="s">
        <v>80</v>
      </c>
      <c r="AY274" s="16" t="s">
        <v>133</v>
      </c>
      <c r="BE274" s="139">
        <f>IF(O274="základní",K274,0)</f>
        <v>0</v>
      </c>
      <c r="BF274" s="139">
        <f>IF(O274="snížená",K274,0)</f>
        <v>0</v>
      </c>
      <c r="BG274" s="139">
        <f>IF(O274="zákl. přenesená",K274,0)</f>
        <v>0</v>
      </c>
      <c r="BH274" s="139">
        <f>IF(O274="sníž. přenesená",K274,0)</f>
        <v>0</v>
      </c>
      <c r="BI274" s="139">
        <f>IF(O274="nulová",K274,0)</f>
        <v>0</v>
      </c>
      <c r="BJ274" s="16" t="s">
        <v>78</v>
      </c>
      <c r="BK274" s="139">
        <f>ROUND(P274*H274,2)</f>
        <v>0</v>
      </c>
      <c r="BL274" s="16" t="s">
        <v>428</v>
      </c>
      <c r="BM274" s="138" t="s">
        <v>400</v>
      </c>
    </row>
    <row r="275" spans="2:47" s="1" customFormat="1" ht="12">
      <c r="B275" s="31"/>
      <c r="D275" s="185" t="s">
        <v>142</v>
      </c>
      <c r="F275" s="171" t="s">
        <v>894</v>
      </c>
      <c r="I275" s="140"/>
      <c r="J275" s="140"/>
      <c r="M275" s="31"/>
      <c r="N275" s="141"/>
      <c r="X275" s="52"/>
      <c r="AT275" s="16" t="s">
        <v>142</v>
      </c>
      <c r="AU275" s="16" t="s">
        <v>80</v>
      </c>
    </row>
    <row r="276" spans="2:51" s="14" customFormat="1" ht="12">
      <c r="B276" s="152"/>
      <c r="D276" s="185" t="s">
        <v>151</v>
      </c>
      <c r="E276" s="153" t="s">
        <v>3</v>
      </c>
      <c r="F276" s="175" t="s">
        <v>790</v>
      </c>
      <c r="H276" s="153" t="s">
        <v>3</v>
      </c>
      <c r="I276" s="154"/>
      <c r="J276" s="154"/>
      <c r="M276" s="152"/>
      <c r="N276" s="155"/>
      <c r="X276" s="156"/>
      <c r="AT276" s="153" t="s">
        <v>151</v>
      </c>
      <c r="AU276" s="153" t="s">
        <v>80</v>
      </c>
      <c r="AV276" s="14" t="s">
        <v>78</v>
      </c>
      <c r="AW276" s="14" t="s">
        <v>5</v>
      </c>
      <c r="AX276" s="14" t="s">
        <v>71</v>
      </c>
      <c r="AY276" s="153" t="s">
        <v>133</v>
      </c>
    </row>
    <row r="277" spans="2:51" s="14" customFormat="1" ht="12">
      <c r="B277" s="152"/>
      <c r="D277" s="185" t="s">
        <v>151</v>
      </c>
      <c r="E277" s="153" t="s">
        <v>3</v>
      </c>
      <c r="F277" s="175" t="s">
        <v>883</v>
      </c>
      <c r="H277" s="153" t="s">
        <v>3</v>
      </c>
      <c r="I277" s="154"/>
      <c r="J277" s="154"/>
      <c r="M277" s="152"/>
      <c r="N277" s="155"/>
      <c r="X277" s="156"/>
      <c r="AT277" s="153" t="s">
        <v>151</v>
      </c>
      <c r="AU277" s="153" t="s">
        <v>80</v>
      </c>
      <c r="AV277" s="14" t="s">
        <v>78</v>
      </c>
      <c r="AW277" s="14" t="s">
        <v>5</v>
      </c>
      <c r="AX277" s="14" t="s">
        <v>71</v>
      </c>
      <c r="AY277" s="153" t="s">
        <v>133</v>
      </c>
    </row>
    <row r="278" spans="2:51" s="14" customFormat="1" ht="12">
      <c r="B278" s="152"/>
      <c r="D278" s="185" t="s">
        <v>151</v>
      </c>
      <c r="E278" s="153" t="s">
        <v>3</v>
      </c>
      <c r="F278" s="175" t="s">
        <v>891</v>
      </c>
      <c r="H278" s="153" t="s">
        <v>3</v>
      </c>
      <c r="I278" s="154"/>
      <c r="J278" s="154"/>
      <c r="M278" s="152"/>
      <c r="N278" s="155"/>
      <c r="X278" s="156"/>
      <c r="AT278" s="153" t="s">
        <v>151</v>
      </c>
      <c r="AU278" s="153" t="s">
        <v>80</v>
      </c>
      <c r="AV278" s="14" t="s">
        <v>78</v>
      </c>
      <c r="AW278" s="14" t="s">
        <v>5</v>
      </c>
      <c r="AX278" s="14" t="s">
        <v>71</v>
      </c>
      <c r="AY278" s="153" t="s">
        <v>133</v>
      </c>
    </row>
    <row r="279" spans="2:51" s="12" customFormat="1" ht="12">
      <c r="B279" s="142"/>
      <c r="D279" s="185" t="s">
        <v>151</v>
      </c>
      <c r="E279" s="143" t="s">
        <v>3</v>
      </c>
      <c r="F279" s="173" t="s">
        <v>895</v>
      </c>
      <c r="H279" s="191">
        <v>10</v>
      </c>
      <c r="I279" s="144"/>
      <c r="J279" s="144"/>
      <c r="M279" s="142"/>
      <c r="N279" s="145"/>
      <c r="X279" s="146"/>
      <c r="AT279" s="143" t="s">
        <v>151</v>
      </c>
      <c r="AU279" s="143" t="s">
        <v>80</v>
      </c>
      <c r="AV279" s="12" t="s">
        <v>80</v>
      </c>
      <c r="AW279" s="12" t="s">
        <v>5</v>
      </c>
      <c r="AX279" s="12" t="s">
        <v>71</v>
      </c>
      <c r="AY279" s="143" t="s">
        <v>133</v>
      </c>
    </row>
    <row r="280" spans="2:51" s="13" customFormat="1" ht="12">
      <c r="B280" s="147"/>
      <c r="D280" s="185" t="s">
        <v>151</v>
      </c>
      <c r="E280" s="148" t="s">
        <v>3</v>
      </c>
      <c r="F280" s="174" t="s">
        <v>153</v>
      </c>
      <c r="H280" s="192">
        <v>10</v>
      </c>
      <c r="I280" s="149"/>
      <c r="J280" s="149"/>
      <c r="M280" s="147"/>
      <c r="N280" s="150"/>
      <c r="X280" s="151"/>
      <c r="AT280" s="148" t="s">
        <v>151</v>
      </c>
      <c r="AU280" s="148" t="s">
        <v>80</v>
      </c>
      <c r="AV280" s="13" t="s">
        <v>141</v>
      </c>
      <c r="AW280" s="13" t="s">
        <v>5</v>
      </c>
      <c r="AX280" s="13" t="s">
        <v>78</v>
      </c>
      <c r="AY280" s="148" t="s">
        <v>133</v>
      </c>
    </row>
    <row r="281" spans="2:65" s="1" customFormat="1" ht="24.2" customHeight="1">
      <c r="B281" s="129"/>
      <c r="C281" s="183" t="s">
        <v>227</v>
      </c>
      <c r="D281" s="183" t="s">
        <v>136</v>
      </c>
      <c r="E281" s="184" t="s">
        <v>896</v>
      </c>
      <c r="F281" s="169" t="s">
        <v>897</v>
      </c>
      <c r="G281" s="189" t="s">
        <v>280</v>
      </c>
      <c r="H281" s="190">
        <v>5</v>
      </c>
      <c r="I281" s="131"/>
      <c r="J281" s="131"/>
      <c r="K281" s="181">
        <f>ROUND(P281*H281,2)</f>
        <v>0</v>
      </c>
      <c r="L281" s="130" t="s">
        <v>140</v>
      </c>
      <c r="M281" s="31"/>
      <c r="N281" s="133" t="s">
        <v>3</v>
      </c>
      <c r="O281" s="134" t="s">
        <v>40</v>
      </c>
      <c r="P281" s="135">
        <f>I281+J281</f>
        <v>0</v>
      </c>
      <c r="Q281" s="135">
        <f>ROUND(I281*H281,2)</f>
        <v>0</v>
      </c>
      <c r="R281" s="135">
        <f>ROUND(J281*H281,2)</f>
        <v>0</v>
      </c>
      <c r="T281" s="136">
        <f>S281*H281</f>
        <v>0</v>
      </c>
      <c r="U281" s="136">
        <v>0</v>
      </c>
      <c r="V281" s="136">
        <f>U281*H281</f>
        <v>0</v>
      </c>
      <c r="W281" s="136">
        <v>0</v>
      </c>
      <c r="X281" s="137">
        <f>W281*H281</f>
        <v>0</v>
      </c>
      <c r="AR281" s="138" t="s">
        <v>428</v>
      </c>
      <c r="AT281" s="138" t="s">
        <v>136</v>
      </c>
      <c r="AU281" s="138" t="s">
        <v>80</v>
      </c>
      <c r="AY281" s="16" t="s">
        <v>133</v>
      </c>
      <c r="BE281" s="139">
        <f>IF(O281="základní",K281,0)</f>
        <v>0</v>
      </c>
      <c r="BF281" s="139">
        <f>IF(O281="snížená",K281,0)</f>
        <v>0</v>
      </c>
      <c r="BG281" s="139">
        <f>IF(O281="zákl. přenesená",K281,0)</f>
        <v>0</v>
      </c>
      <c r="BH281" s="139">
        <f>IF(O281="sníž. přenesená",K281,0)</f>
        <v>0</v>
      </c>
      <c r="BI281" s="139">
        <f>IF(O281="nulová",K281,0)</f>
        <v>0</v>
      </c>
      <c r="BJ281" s="16" t="s">
        <v>78</v>
      </c>
      <c r="BK281" s="139">
        <f>ROUND(P281*H281,2)</f>
        <v>0</v>
      </c>
      <c r="BL281" s="16" t="s">
        <v>428</v>
      </c>
      <c r="BM281" s="138" t="s">
        <v>404</v>
      </c>
    </row>
    <row r="282" spans="2:47" s="1" customFormat="1" ht="19.5">
      <c r="B282" s="31"/>
      <c r="D282" s="185" t="s">
        <v>142</v>
      </c>
      <c r="F282" s="171" t="s">
        <v>898</v>
      </c>
      <c r="I282" s="140"/>
      <c r="J282" s="140"/>
      <c r="M282" s="31"/>
      <c r="N282" s="141"/>
      <c r="X282" s="52"/>
      <c r="AT282" s="16" t="s">
        <v>142</v>
      </c>
      <c r="AU282" s="16" t="s">
        <v>80</v>
      </c>
    </row>
    <row r="283" spans="2:47" s="1" customFormat="1" ht="12">
      <c r="B283" s="31"/>
      <c r="D283" s="186" t="s">
        <v>144</v>
      </c>
      <c r="F283" s="172" t="s">
        <v>899</v>
      </c>
      <c r="I283" s="140"/>
      <c r="J283" s="140"/>
      <c r="M283" s="31"/>
      <c r="N283" s="141"/>
      <c r="X283" s="52"/>
      <c r="AT283" s="16" t="s">
        <v>144</v>
      </c>
      <c r="AU283" s="16" t="s">
        <v>80</v>
      </c>
    </row>
    <row r="284" spans="2:51" s="14" customFormat="1" ht="12">
      <c r="B284" s="152"/>
      <c r="D284" s="185" t="s">
        <v>151</v>
      </c>
      <c r="E284" s="153" t="s">
        <v>3</v>
      </c>
      <c r="F284" s="175" t="s">
        <v>866</v>
      </c>
      <c r="H284" s="153" t="s">
        <v>3</v>
      </c>
      <c r="I284" s="154"/>
      <c r="J284" s="154"/>
      <c r="M284" s="152"/>
      <c r="N284" s="155"/>
      <c r="X284" s="156"/>
      <c r="AT284" s="153" t="s">
        <v>151</v>
      </c>
      <c r="AU284" s="153" t="s">
        <v>80</v>
      </c>
      <c r="AV284" s="14" t="s">
        <v>78</v>
      </c>
      <c r="AW284" s="14" t="s">
        <v>5</v>
      </c>
      <c r="AX284" s="14" t="s">
        <v>71</v>
      </c>
      <c r="AY284" s="153" t="s">
        <v>133</v>
      </c>
    </row>
    <row r="285" spans="2:51" s="14" customFormat="1" ht="12">
      <c r="B285" s="152"/>
      <c r="D285" s="185" t="s">
        <v>151</v>
      </c>
      <c r="E285" s="153" t="s">
        <v>3</v>
      </c>
      <c r="F285" s="175" t="s">
        <v>867</v>
      </c>
      <c r="H285" s="153" t="s">
        <v>3</v>
      </c>
      <c r="I285" s="154"/>
      <c r="J285" s="154"/>
      <c r="M285" s="152"/>
      <c r="N285" s="155"/>
      <c r="X285" s="156"/>
      <c r="AT285" s="153" t="s">
        <v>151</v>
      </c>
      <c r="AU285" s="153" t="s">
        <v>80</v>
      </c>
      <c r="AV285" s="14" t="s">
        <v>78</v>
      </c>
      <c r="AW285" s="14" t="s">
        <v>5</v>
      </c>
      <c r="AX285" s="14" t="s">
        <v>71</v>
      </c>
      <c r="AY285" s="153" t="s">
        <v>133</v>
      </c>
    </row>
    <row r="286" spans="2:51" s="14" customFormat="1" ht="12">
      <c r="B286" s="152"/>
      <c r="D286" s="185" t="s">
        <v>151</v>
      </c>
      <c r="E286" s="153" t="s">
        <v>3</v>
      </c>
      <c r="F286" s="175" t="s">
        <v>900</v>
      </c>
      <c r="H286" s="153" t="s">
        <v>3</v>
      </c>
      <c r="I286" s="154"/>
      <c r="J286" s="154"/>
      <c r="M286" s="152"/>
      <c r="N286" s="155"/>
      <c r="X286" s="156"/>
      <c r="AT286" s="153" t="s">
        <v>151</v>
      </c>
      <c r="AU286" s="153" t="s">
        <v>80</v>
      </c>
      <c r="AV286" s="14" t="s">
        <v>78</v>
      </c>
      <c r="AW286" s="14" t="s">
        <v>5</v>
      </c>
      <c r="AX286" s="14" t="s">
        <v>71</v>
      </c>
      <c r="AY286" s="153" t="s">
        <v>133</v>
      </c>
    </row>
    <row r="287" spans="2:51" s="12" customFormat="1" ht="12">
      <c r="B287" s="142"/>
      <c r="D287" s="185" t="s">
        <v>151</v>
      </c>
      <c r="E287" s="143" t="s">
        <v>3</v>
      </c>
      <c r="F287" s="173" t="s">
        <v>132</v>
      </c>
      <c r="H287" s="191">
        <v>5</v>
      </c>
      <c r="I287" s="144"/>
      <c r="J287" s="144"/>
      <c r="M287" s="142"/>
      <c r="N287" s="145"/>
      <c r="X287" s="146"/>
      <c r="AT287" s="143" t="s">
        <v>151</v>
      </c>
      <c r="AU287" s="143" t="s">
        <v>80</v>
      </c>
      <c r="AV287" s="12" t="s">
        <v>80</v>
      </c>
      <c r="AW287" s="12" t="s">
        <v>5</v>
      </c>
      <c r="AX287" s="12" t="s">
        <v>71</v>
      </c>
      <c r="AY287" s="143" t="s">
        <v>133</v>
      </c>
    </row>
    <row r="288" spans="2:51" s="13" customFormat="1" ht="12">
      <c r="B288" s="147"/>
      <c r="D288" s="185" t="s">
        <v>151</v>
      </c>
      <c r="E288" s="148" t="s">
        <v>3</v>
      </c>
      <c r="F288" s="174" t="s">
        <v>153</v>
      </c>
      <c r="H288" s="192">
        <v>5</v>
      </c>
      <c r="I288" s="149"/>
      <c r="J288" s="149"/>
      <c r="M288" s="147"/>
      <c r="N288" s="150"/>
      <c r="X288" s="151"/>
      <c r="AT288" s="148" t="s">
        <v>151</v>
      </c>
      <c r="AU288" s="148" t="s">
        <v>80</v>
      </c>
      <c r="AV288" s="13" t="s">
        <v>141</v>
      </c>
      <c r="AW288" s="13" t="s">
        <v>5</v>
      </c>
      <c r="AX288" s="13" t="s">
        <v>78</v>
      </c>
      <c r="AY288" s="148" t="s">
        <v>133</v>
      </c>
    </row>
    <row r="289" spans="2:65" s="1" customFormat="1" ht="24.2" customHeight="1">
      <c r="B289" s="129"/>
      <c r="C289" s="187" t="s">
        <v>408</v>
      </c>
      <c r="D289" s="187" t="s">
        <v>396</v>
      </c>
      <c r="E289" s="188" t="s">
        <v>901</v>
      </c>
      <c r="F289" s="180" t="s">
        <v>902</v>
      </c>
      <c r="G289" s="193" t="s">
        <v>280</v>
      </c>
      <c r="H289" s="194">
        <v>5.25</v>
      </c>
      <c r="I289" s="161"/>
      <c r="J289" s="162"/>
      <c r="K289" s="182">
        <f>ROUND(P289*H289,2)</f>
        <v>0</v>
      </c>
      <c r="L289" s="160" t="s">
        <v>140</v>
      </c>
      <c r="M289" s="164"/>
      <c r="N289" s="165" t="s">
        <v>3</v>
      </c>
      <c r="O289" s="134" t="s">
        <v>40</v>
      </c>
      <c r="P289" s="135">
        <f>I289+J289</f>
        <v>0</v>
      </c>
      <c r="Q289" s="135">
        <f>ROUND(I289*H289,2)</f>
        <v>0</v>
      </c>
      <c r="R289" s="135">
        <f>ROUND(J289*H289,2)</f>
        <v>0</v>
      </c>
      <c r="T289" s="136">
        <f>S289*H289</f>
        <v>0</v>
      </c>
      <c r="U289" s="136">
        <v>0</v>
      </c>
      <c r="V289" s="136">
        <f>U289*H289</f>
        <v>0</v>
      </c>
      <c r="W289" s="136">
        <v>0</v>
      </c>
      <c r="X289" s="137">
        <f>W289*H289</f>
        <v>0</v>
      </c>
      <c r="AR289" s="138" t="s">
        <v>861</v>
      </c>
      <c r="AT289" s="138" t="s">
        <v>396</v>
      </c>
      <c r="AU289" s="138" t="s">
        <v>80</v>
      </c>
      <c r="AY289" s="16" t="s">
        <v>133</v>
      </c>
      <c r="BE289" s="139">
        <f>IF(O289="základní",K289,0)</f>
        <v>0</v>
      </c>
      <c r="BF289" s="139">
        <f>IF(O289="snížená",K289,0)</f>
        <v>0</v>
      </c>
      <c r="BG289" s="139">
        <f>IF(O289="zákl. přenesená",K289,0)</f>
        <v>0</v>
      </c>
      <c r="BH289" s="139">
        <f>IF(O289="sníž. přenesená",K289,0)</f>
        <v>0</v>
      </c>
      <c r="BI289" s="139">
        <f>IF(O289="nulová",K289,0)</f>
        <v>0</v>
      </c>
      <c r="BJ289" s="16" t="s">
        <v>78</v>
      </c>
      <c r="BK289" s="139">
        <f>ROUND(P289*H289,2)</f>
        <v>0</v>
      </c>
      <c r="BL289" s="16" t="s">
        <v>428</v>
      </c>
      <c r="BM289" s="138" t="s">
        <v>411</v>
      </c>
    </row>
    <row r="290" spans="2:47" s="1" customFormat="1" ht="12">
      <c r="B290" s="31"/>
      <c r="D290" s="185" t="s">
        <v>142</v>
      </c>
      <c r="F290" s="171" t="s">
        <v>902</v>
      </c>
      <c r="I290" s="140"/>
      <c r="J290" s="140"/>
      <c r="M290" s="31"/>
      <c r="N290" s="141"/>
      <c r="X290" s="52"/>
      <c r="AT290" s="16" t="s">
        <v>142</v>
      </c>
      <c r="AU290" s="16" t="s">
        <v>80</v>
      </c>
    </row>
    <row r="291" spans="2:51" s="14" customFormat="1" ht="12">
      <c r="B291" s="152"/>
      <c r="D291" s="185" t="s">
        <v>151</v>
      </c>
      <c r="E291" s="153" t="s">
        <v>3</v>
      </c>
      <c r="F291" s="175" t="s">
        <v>866</v>
      </c>
      <c r="H291" s="153" t="s">
        <v>3</v>
      </c>
      <c r="I291" s="154"/>
      <c r="J291" s="154"/>
      <c r="M291" s="152"/>
      <c r="N291" s="155"/>
      <c r="X291" s="156"/>
      <c r="AT291" s="153" t="s">
        <v>151</v>
      </c>
      <c r="AU291" s="153" t="s">
        <v>80</v>
      </c>
      <c r="AV291" s="14" t="s">
        <v>78</v>
      </c>
      <c r="AW291" s="14" t="s">
        <v>5</v>
      </c>
      <c r="AX291" s="14" t="s">
        <v>71</v>
      </c>
      <c r="AY291" s="153" t="s">
        <v>133</v>
      </c>
    </row>
    <row r="292" spans="2:51" s="14" customFormat="1" ht="12">
      <c r="B292" s="152"/>
      <c r="D292" s="185" t="s">
        <v>151</v>
      </c>
      <c r="E292" s="153" t="s">
        <v>3</v>
      </c>
      <c r="F292" s="175" t="s">
        <v>867</v>
      </c>
      <c r="H292" s="153" t="s">
        <v>3</v>
      </c>
      <c r="I292" s="154"/>
      <c r="J292" s="154"/>
      <c r="M292" s="152"/>
      <c r="N292" s="155"/>
      <c r="X292" s="156"/>
      <c r="AT292" s="153" t="s">
        <v>151</v>
      </c>
      <c r="AU292" s="153" t="s">
        <v>80</v>
      </c>
      <c r="AV292" s="14" t="s">
        <v>78</v>
      </c>
      <c r="AW292" s="14" t="s">
        <v>5</v>
      </c>
      <c r="AX292" s="14" t="s">
        <v>71</v>
      </c>
      <c r="AY292" s="153" t="s">
        <v>133</v>
      </c>
    </row>
    <row r="293" spans="2:51" s="14" customFormat="1" ht="12">
      <c r="B293" s="152"/>
      <c r="D293" s="185" t="s">
        <v>151</v>
      </c>
      <c r="E293" s="153" t="s">
        <v>3</v>
      </c>
      <c r="F293" s="175" t="s">
        <v>903</v>
      </c>
      <c r="H293" s="153" t="s">
        <v>3</v>
      </c>
      <c r="I293" s="154"/>
      <c r="J293" s="154"/>
      <c r="M293" s="152"/>
      <c r="N293" s="155"/>
      <c r="X293" s="156"/>
      <c r="AT293" s="153" t="s">
        <v>151</v>
      </c>
      <c r="AU293" s="153" t="s">
        <v>80</v>
      </c>
      <c r="AV293" s="14" t="s">
        <v>78</v>
      </c>
      <c r="AW293" s="14" t="s">
        <v>5</v>
      </c>
      <c r="AX293" s="14" t="s">
        <v>71</v>
      </c>
      <c r="AY293" s="153" t="s">
        <v>133</v>
      </c>
    </row>
    <row r="294" spans="2:51" s="12" customFormat="1" ht="12">
      <c r="B294" s="142"/>
      <c r="D294" s="185" t="s">
        <v>151</v>
      </c>
      <c r="E294" s="143" t="s">
        <v>3</v>
      </c>
      <c r="F294" s="173" t="s">
        <v>904</v>
      </c>
      <c r="H294" s="191">
        <v>5.25</v>
      </c>
      <c r="I294" s="144"/>
      <c r="J294" s="144"/>
      <c r="M294" s="142"/>
      <c r="N294" s="145"/>
      <c r="X294" s="146"/>
      <c r="AT294" s="143" t="s">
        <v>151</v>
      </c>
      <c r="AU294" s="143" t="s">
        <v>80</v>
      </c>
      <c r="AV294" s="12" t="s">
        <v>80</v>
      </c>
      <c r="AW294" s="12" t="s">
        <v>5</v>
      </c>
      <c r="AX294" s="12" t="s">
        <v>71</v>
      </c>
      <c r="AY294" s="143" t="s">
        <v>133</v>
      </c>
    </row>
    <row r="295" spans="2:51" s="13" customFormat="1" ht="12">
      <c r="B295" s="147"/>
      <c r="D295" s="185" t="s">
        <v>151</v>
      </c>
      <c r="E295" s="148" t="s">
        <v>3</v>
      </c>
      <c r="F295" s="174" t="s">
        <v>153</v>
      </c>
      <c r="H295" s="192">
        <v>5.25</v>
      </c>
      <c r="I295" s="149"/>
      <c r="J295" s="149"/>
      <c r="M295" s="147"/>
      <c r="N295" s="150"/>
      <c r="X295" s="151"/>
      <c r="AT295" s="148" t="s">
        <v>151</v>
      </c>
      <c r="AU295" s="148" t="s">
        <v>80</v>
      </c>
      <c r="AV295" s="13" t="s">
        <v>141</v>
      </c>
      <c r="AW295" s="13" t="s">
        <v>5</v>
      </c>
      <c r="AX295" s="13" t="s">
        <v>78</v>
      </c>
      <c r="AY295" s="148" t="s">
        <v>133</v>
      </c>
    </row>
    <row r="296" spans="2:65" s="1" customFormat="1" ht="24.2" customHeight="1">
      <c r="B296" s="129"/>
      <c r="C296" s="183" t="s">
        <v>235</v>
      </c>
      <c r="D296" s="183" t="s">
        <v>136</v>
      </c>
      <c r="E296" s="184" t="s">
        <v>905</v>
      </c>
      <c r="F296" s="169" t="s">
        <v>906</v>
      </c>
      <c r="G296" s="189" t="s">
        <v>280</v>
      </c>
      <c r="H296" s="190">
        <v>55</v>
      </c>
      <c r="I296" s="131"/>
      <c r="J296" s="131"/>
      <c r="K296" s="181">
        <f>ROUND(P296*H296,2)</f>
        <v>0</v>
      </c>
      <c r="L296" s="130" t="s">
        <v>140</v>
      </c>
      <c r="M296" s="31"/>
      <c r="N296" s="133" t="s">
        <v>3</v>
      </c>
      <c r="O296" s="134" t="s">
        <v>40</v>
      </c>
      <c r="P296" s="135">
        <f>I296+J296</f>
        <v>0</v>
      </c>
      <c r="Q296" s="135">
        <f>ROUND(I296*H296,2)</f>
        <v>0</v>
      </c>
      <c r="R296" s="135">
        <f>ROUND(J296*H296,2)</f>
        <v>0</v>
      </c>
      <c r="T296" s="136">
        <f>S296*H296</f>
        <v>0</v>
      </c>
      <c r="U296" s="136">
        <v>0</v>
      </c>
      <c r="V296" s="136">
        <f>U296*H296</f>
        <v>0</v>
      </c>
      <c r="W296" s="136">
        <v>0</v>
      </c>
      <c r="X296" s="137">
        <f>W296*H296</f>
        <v>0</v>
      </c>
      <c r="AR296" s="138" t="s">
        <v>428</v>
      </c>
      <c r="AT296" s="138" t="s">
        <v>136</v>
      </c>
      <c r="AU296" s="138" t="s">
        <v>80</v>
      </c>
      <c r="AY296" s="16" t="s">
        <v>133</v>
      </c>
      <c r="BE296" s="139">
        <f>IF(O296="základní",K296,0)</f>
        <v>0</v>
      </c>
      <c r="BF296" s="139">
        <f>IF(O296="snížená",K296,0)</f>
        <v>0</v>
      </c>
      <c r="BG296" s="139">
        <f>IF(O296="zákl. přenesená",K296,0)</f>
        <v>0</v>
      </c>
      <c r="BH296" s="139">
        <f>IF(O296="sníž. přenesená",K296,0)</f>
        <v>0</v>
      </c>
      <c r="BI296" s="139">
        <f>IF(O296="nulová",K296,0)</f>
        <v>0</v>
      </c>
      <c r="BJ296" s="16" t="s">
        <v>78</v>
      </c>
      <c r="BK296" s="139">
        <f>ROUND(P296*H296,2)</f>
        <v>0</v>
      </c>
      <c r="BL296" s="16" t="s">
        <v>428</v>
      </c>
      <c r="BM296" s="138" t="s">
        <v>417</v>
      </c>
    </row>
    <row r="297" spans="2:47" s="1" customFormat="1" ht="19.5">
      <c r="B297" s="31"/>
      <c r="D297" s="185" t="s">
        <v>142</v>
      </c>
      <c r="F297" s="171" t="s">
        <v>907</v>
      </c>
      <c r="I297" s="140"/>
      <c r="J297" s="140"/>
      <c r="M297" s="31"/>
      <c r="N297" s="141"/>
      <c r="X297" s="52"/>
      <c r="AT297" s="16" t="s">
        <v>142</v>
      </c>
      <c r="AU297" s="16" t="s">
        <v>80</v>
      </c>
    </row>
    <row r="298" spans="2:47" s="1" customFormat="1" ht="12">
      <c r="B298" s="31"/>
      <c r="D298" s="186" t="s">
        <v>144</v>
      </c>
      <c r="F298" s="172" t="s">
        <v>908</v>
      </c>
      <c r="I298" s="140"/>
      <c r="J298" s="140"/>
      <c r="M298" s="31"/>
      <c r="N298" s="141"/>
      <c r="X298" s="52"/>
      <c r="AT298" s="16" t="s">
        <v>144</v>
      </c>
      <c r="AU298" s="16" t="s">
        <v>80</v>
      </c>
    </row>
    <row r="299" spans="2:51" s="14" customFormat="1" ht="12">
      <c r="B299" s="152"/>
      <c r="D299" s="185" t="s">
        <v>151</v>
      </c>
      <c r="E299" s="153" t="s">
        <v>3</v>
      </c>
      <c r="F299" s="175" t="s">
        <v>909</v>
      </c>
      <c r="H299" s="153" t="s">
        <v>3</v>
      </c>
      <c r="I299" s="154"/>
      <c r="J299" s="154"/>
      <c r="M299" s="152"/>
      <c r="N299" s="155"/>
      <c r="X299" s="156"/>
      <c r="AT299" s="153" t="s">
        <v>151</v>
      </c>
      <c r="AU299" s="153" t="s">
        <v>80</v>
      </c>
      <c r="AV299" s="14" t="s">
        <v>78</v>
      </c>
      <c r="AW299" s="14" t="s">
        <v>5</v>
      </c>
      <c r="AX299" s="14" t="s">
        <v>71</v>
      </c>
      <c r="AY299" s="153" t="s">
        <v>133</v>
      </c>
    </row>
    <row r="300" spans="2:51" s="14" customFormat="1" ht="12">
      <c r="B300" s="152"/>
      <c r="D300" s="185" t="s">
        <v>151</v>
      </c>
      <c r="E300" s="153" t="s">
        <v>3</v>
      </c>
      <c r="F300" s="175" t="s">
        <v>910</v>
      </c>
      <c r="H300" s="153" t="s">
        <v>3</v>
      </c>
      <c r="I300" s="154"/>
      <c r="J300" s="154"/>
      <c r="M300" s="152"/>
      <c r="N300" s="155"/>
      <c r="X300" s="156"/>
      <c r="AT300" s="153" t="s">
        <v>151</v>
      </c>
      <c r="AU300" s="153" t="s">
        <v>80</v>
      </c>
      <c r="AV300" s="14" t="s">
        <v>78</v>
      </c>
      <c r="AW300" s="14" t="s">
        <v>5</v>
      </c>
      <c r="AX300" s="14" t="s">
        <v>71</v>
      </c>
      <c r="AY300" s="153" t="s">
        <v>133</v>
      </c>
    </row>
    <row r="301" spans="2:51" s="12" customFormat="1" ht="12">
      <c r="B301" s="142"/>
      <c r="D301" s="185" t="s">
        <v>151</v>
      </c>
      <c r="E301" s="143" t="s">
        <v>3</v>
      </c>
      <c r="F301" s="173" t="s">
        <v>235</v>
      </c>
      <c r="H301" s="191">
        <v>30</v>
      </c>
      <c r="I301" s="144"/>
      <c r="J301" s="144"/>
      <c r="M301" s="142"/>
      <c r="N301" s="145"/>
      <c r="X301" s="146"/>
      <c r="AT301" s="143" t="s">
        <v>151</v>
      </c>
      <c r="AU301" s="143" t="s">
        <v>80</v>
      </c>
      <c r="AV301" s="12" t="s">
        <v>80</v>
      </c>
      <c r="AW301" s="12" t="s">
        <v>5</v>
      </c>
      <c r="AX301" s="12" t="s">
        <v>71</v>
      </c>
      <c r="AY301" s="143" t="s">
        <v>133</v>
      </c>
    </row>
    <row r="302" spans="2:51" s="14" customFormat="1" ht="12">
      <c r="B302" s="152"/>
      <c r="D302" s="185" t="s">
        <v>151</v>
      </c>
      <c r="E302" s="153" t="s">
        <v>3</v>
      </c>
      <c r="F302" s="175" t="s">
        <v>911</v>
      </c>
      <c r="H302" s="153" t="s">
        <v>3</v>
      </c>
      <c r="I302" s="154"/>
      <c r="J302" s="154"/>
      <c r="M302" s="152"/>
      <c r="N302" s="155"/>
      <c r="X302" s="156"/>
      <c r="AT302" s="153" t="s">
        <v>151</v>
      </c>
      <c r="AU302" s="153" t="s">
        <v>80</v>
      </c>
      <c r="AV302" s="14" t="s">
        <v>78</v>
      </c>
      <c r="AW302" s="14" t="s">
        <v>5</v>
      </c>
      <c r="AX302" s="14" t="s">
        <v>71</v>
      </c>
      <c r="AY302" s="153" t="s">
        <v>133</v>
      </c>
    </row>
    <row r="303" spans="2:51" s="12" customFormat="1" ht="12">
      <c r="B303" s="142"/>
      <c r="D303" s="185" t="s">
        <v>151</v>
      </c>
      <c r="E303" s="143" t="s">
        <v>3</v>
      </c>
      <c r="F303" s="173" t="s">
        <v>383</v>
      </c>
      <c r="H303" s="191">
        <v>25</v>
      </c>
      <c r="I303" s="144"/>
      <c r="J303" s="144"/>
      <c r="M303" s="142"/>
      <c r="N303" s="145"/>
      <c r="X303" s="146"/>
      <c r="AT303" s="143" t="s">
        <v>151</v>
      </c>
      <c r="AU303" s="143" t="s">
        <v>80</v>
      </c>
      <c r="AV303" s="12" t="s">
        <v>80</v>
      </c>
      <c r="AW303" s="12" t="s">
        <v>5</v>
      </c>
      <c r="AX303" s="12" t="s">
        <v>71</v>
      </c>
      <c r="AY303" s="143" t="s">
        <v>133</v>
      </c>
    </row>
    <row r="304" spans="2:51" s="13" customFormat="1" ht="12">
      <c r="B304" s="147"/>
      <c r="D304" s="185" t="s">
        <v>151</v>
      </c>
      <c r="E304" s="148" t="s">
        <v>3</v>
      </c>
      <c r="F304" s="174" t="s">
        <v>153</v>
      </c>
      <c r="H304" s="192">
        <v>55</v>
      </c>
      <c r="I304" s="149"/>
      <c r="J304" s="149"/>
      <c r="M304" s="147"/>
      <c r="N304" s="150"/>
      <c r="X304" s="151"/>
      <c r="AT304" s="148" t="s">
        <v>151</v>
      </c>
      <c r="AU304" s="148" t="s">
        <v>80</v>
      </c>
      <c r="AV304" s="13" t="s">
        <v>141</v>
      </c>
      <c r="AW304" s="13" t="s">
        <v>5</v>
      </c>
      <c r="AX304" s="13" t="s">
        <v>78</v>
      </c>
      <c r="AY304" s="148" t="s">
        <v>133</v>
      </c>
    </row>
    <row r="305" spans="2:65" s="1" customFormat="1" ht="16.5" customHeight="1">
      <c r="B305" s="129"/>
      <c r="C305" s="187" t="s">
        <v>418</v>
      </c>
      <c r="D305" s="187" t="s">
        <v>396</v>
      </c>
      <c r="E305" s="188" t="s">
        <v>912</v>
      </c>
      <c r="F305" s="180" t="s">
        <v>913</v>
      </c>
      <c r="G305" s="193" t="s">
        <v>280</v>
      </c>
      <c r="H305" s="194">
        <v>57.75</v>
      </c>
      <c r="I305" s="161"/>
      <c r="J305" s="162"/>
      <c r="K305" s="182">
        <f>ROUND(P305*H305,2)</f>
        <v>0</v>
      </c>
      <c r="L305" s="160" t="s">
        <v>855</v>
      </c>
      <c r="M305" s="164"/>
      <c r="N305" s="165" t="s">
        <v>3</v>
      </c>
      <c r="O305" s="134" t="s">
        <v>40</v>
      </c>
      <c r="P305" s="135">
        <f>I305+J305</f>
        <v>0</v>
      </c>
      <c r="Q305" s="135">
        <f>ROUND(I305*H305,2)</f>
        <v>0</v>
      </c>
      <c r="R305" s="135">
        <f>ROUND(J305*H305,2)</f>
        <v>0</v>
      </c>
      <c r="T305" s="136">
        <f>S305*H305</f>
        <v>0</v>
      </c>
      <c r="U305" s="136">
        <v>0</v>
      </c>
      <c r="V305" s="136">
        <f>U305*H305</f>
        <v>0</v>
      </c>
      <c r="W305" s="136">
        <v>0</v>
      </c>
      <c r="X305" s="137">
        <f>W305*H305</f>
        <v>0</v>
      </c>
      <c r="AR305" s="138" t="s">
        <v>861</v>
      </c>
      <c r="AT305" s="138" t="s">
        <v>396</v>
      </c>
      <c r="AU305" s="138" t="s">
        <v>80</v>
      </c>
      <c r="AY305" s="16" t="s">
        <v>133</v>
      </c>
      <c r="BE305" s="139">
        <f>IF(O305="základní",K305,0)</f>
        <v>0</v>
      </c>
      <c r="BF305" s="139">
        <f>IF(O305="snížená",K305,0)</f>
        <v>0</v>
      </c>
      <c r="BG305" s="139">
        <f>IF(O305="zákl. přenesená",K305,0)</f>
        <v>0</v>
      </c>
      <c r="BH305" s="139">
        <f>IF(O305="sníž. přenesená",K305,0)</f>
        <v>0</v>
      </c>
      <c r="BI305" s="139">
        <f>IF(O305="nulová",K305,0)</f>
        <v>0</v>
      </c>
      <c r="BJ305" s="16" t="s">
        <v>78</v>
      </c>
      <c r="BK305" s="139">
        <f>ROUND(P305*H305,2)</f>
        <v>0</v>
      </c>
      <c r="BL305" s="16" t="s">
        <v>428</v>
      </c>
      <c r="BM305" s="138" t="s">
        <v>421</v>
      </c>
    </row>
    <row r="306" spans="2:47" s="1" customFormat="1" ht="12">
      <c r="B306" s="31"/>
      <c r="D306" s="185" t="s">
        <v>142</v>
      </c>
      <c r="F306" s="171" t="s">
        <v>913</v>
      </c>
      <c r="I306" s="140"/>
      <c r="J306" s="140"/>
      <c r="M306" s="31"/>
      <c r="N306" s="141"/>
      <c r="X306" s="52"/>
      <c r="AT306" s="16" t="s">
        <v>142</v>
      </c>
      <c r="AU306" s="16" t="s">
        <v>80</v>
      </c>
    </row>
    <row r="307" spans="2:51" s="14" customFormat="1" ht="12">
      <c r="B307" s="152"/>
      <c r="D307" s="185" t="s">
        <v>151</v>
      </c>
      <c r="E307" s="153" t="s">
        <v>3</v>
      </c>
      <c r="F307" s="175" t="s">
        <v>909</v>
      </c>
      <c r="H307" s="153" t="s">
        <v>3</v>
      </c>
      <c r="I307" s="154"/>
      <c r="J307" s="154"/>
      <c r="M307" s="152"/>
      <c r="N307" s="155"/>
      <c r="X307" s="156"/>
      <c r="AT307" s="153" t="s">
        <v>151</v>
      </c>
      <c r="AU307" s="153" t="s">
        <v>80</v>
      </c>
      <c r="AV307" s="14" t="s">
        <v>78</v>
      </c>
      <c r="AW307" s="14" t="s">
        <v>5</v>
      </c>
      <c r="AX307" s="14" t="s">
        <v>71</v>
      </c>
      <c r="AY307" s="153" t="s">
        <v>133</v>
      </c>
    </row>
    <row r="308" spans="2:51" s="14" customFormat="1" ht="12">
      <c r="B308" s="152"/>
      <c r="D308" s="185" t="s">
        <v>151</v>
      </c>
      <c r="E308" s="153" t="s">
        <v>3</v>
      </c>
      <c r="F308" s="175" t="s">
        <v>914</v>
      </c>
      <c r="H308" s="153" t="s">
        <v>3</v>
      </c>
      <c r="I308" s="154"/>
      <c r="J308" s="154"/>
      <c r="M308" s="152"/>
      <c r="N308" s="155"/>
      <c r="X308" s="156"/>
      <c r="AT308" s="153" t="s">
        <v>151</v>
      </c>
      <c r="AU308" s="153" t="s">
        <v>80</v>
      </c>
      <c r="AV308" s="14" t="s">
        <v>78</v>
      </c>
      <c r="AW308" s="14" t="s">
        <v>5</v>
      </c>
      <c r="AX308" s="14" t="s">
        <v>71</v>
      </c>
      <c r="AY308" s="153" t="s">
        <v>133</v>
      </c>
    </row>
    <row r="309" spans="2:51" s="14" customFormat="1" ht="12">
      <c r="B309" s="152"/>
      <c r="D309" s="185" t="s">
        <v>151</v>
      </c>
      <c r="E309" s="153" t="s">
        <v>3</v>
      </c>
      <c r="F309" s="175" t="s">
        <v>910</v>
      </c>
      <c r="H309" s="153" t="s">
        <v>3</v>
      </c>
      <c r="I309" s="154"/>
      <c r="J309" s="154"/>
      <c r="M309" s="152"/>
      <c r="N309" s="155"/>
      <c r="X309" s="156"/>
      <c r="AT309" s="153" t="s">
        <v>151</v>
      </c>
      <c r="AU309" s="153" t="s">
        <v>80</v>
      </c>
      <c r="AV309" s="14" t="s">
        <v>78</v>
      </c>
      <c r="AW309" s="14" t="s">
        <v>5</v>
      </c>
      <c r="AX309" s="14" t="s">
        <v>71</v>
      </c>
      <c r="AY309" s="153" t="s">
        <v>133</v>
      </c>
    </row>
    <row r="310" spans="2:51" s="12" customFormat="1" ht="12">
      <c r="B310" s="142"/>
      <c r="D310" s="185" t="s">
        <v>151</v>
      </c>
      <c r="E310" s="143" t="s">
        <v>3</v>
      </c>
      <c r="F310" s="173" t="s">
        <v>915</v>
      </c>
      <c r="H310" s="191">
        <v>31.5</v>
      </c>
      <c r="I310" s="144"/>
      <c r="J310" s="144"/>
      <c r="M310" s="142"/>
      <c r="N310" s="145"/>
      <c r="X310" s="146"/>
      <c r="AT310" s="143" t="s">
        <v>151</v>
      </c>
      <c r="AU310" s="143" t="s">
        <v>80</v>
      </c>
      <c r="AV310" s="12" t="s">
        <v>80</v>
      </c>
      <c r="AW310" s="12" t="s">
        <v>5</v>
      </c>
      <c r="AX310" s="12" t="s">
        <v>71</v>
      </c>
      <c r="AY310" s="143" t="s">
        <v>133</v>
      </c>
    </row>
    <row r="311" spans="2:51" s="14" customFormat="1" ht="12">
      <c r="B311" s="152"/>
      <c r="D311" s="185" t="s">
        <v>151</v>
      </c>
      <c r="E311" s="153" t="s">
        <v>3</v>
      </c>
      <c r="F311" s="175" t="s">
        <v>911</v>
      </c>
      <c r="H311" s="153" t="s">
        <v>3</v>
      </c>
      <c r="I311" s="154"/>
      <c r="J311" s="154"/>
      <c r="M311" s="152"/>
      <c r="N311" s="155"/>
      <c r="X311" s="156"/>
      <c r="AT311" s="153" t="s">
        <v>151</v>
      </c>
      <c r="AU311" s="153" t="s">
        <v>80</v>
      </c>
      <c r="AV311" s="14" t="s">
        <v>78</v>
      </c>
      <c r="AW311" s="14" t="s">
        <v>5</v>
      </c>
      <c r="AX311" s="14" t="s">
        <v>71</v>
      </c>
      <c r="AY311" s="153" t="s">
        <v>133</v>
      </c>
    </row>
    <row r="312" spans="2:51" s="12" customFormat="1" ht="12">
      <c r="B312" s="142"/>
      <c r="D312" s="185" t="s">
        <v>151</v>
      </c>
      <c r="E312" s="143" t="s">
        <v>3</v>
      </c>
      <c r="F312" s="173" t="s">
        <v>916</v>
      </c>
      <c r="H312" s="191">
        <v>26.25</v>
      </c>
      <c r="I312" s="144"/>
      <c r="J312" s="144"/>
      <c r="M312" s="142"/>
      <c r="N312" s="145"/>
      <c r="X312" s="146"/>
      <c r="AT312" s="143" t="s">
        <v>151</v>
      </c>
      <c r="AU312" s="143" t="s">
        <v>80</v>
      </c>
      <c r="AV312" s="12" t="s">
        <v>80</v>
      </c>
      <c r="AW312" s="12" t="s">
        <v>5</v>
      </c>
      <c r="AX312" s="12" t="s">
        <v>71</v>
      </c>
      <c r="AY312" s="143" t="s">
        <v>133</v>
      </c>
    </row>
    <row r="313" spans="2:51" s="13" customFormat="1" ht="12">
      <c r="B313" s="147"/>
      <c r="D313" s="185" t="s">
        <v>151</v>
      </c>
      <c r="E313" s="148" t="s">
        <v>3</v>
      </c>
      <c r="F313" s="174" t="s">
        <v>153</v>
      </c>
      <c r="H313" s="192">
        <v>57.75</v>
      </c>
      <c r="I313" s="149"/>
      <c r="J313" s="149"/>
      <c r="M313" s="147"/>
      <c r="N313" s="150"/>
      <c r="X313" s="151"/>
      <c r="AT313" s="148" t="s">
        <v>151</v>
      </c>
      <c r="AU313" s="148" t="s">
        <v>80</v>
      </c>
      <c r="AV313" s="13" t="s">
        <v>141</v>
      </c>
      <c r="AW313" s="13" t="s">
        <v>5</v>
      </c>
      <c r="AX313" s="13" t="s">
        <v>78</v>
      </c>
      <c r="AY313" s="148" t="s">
        <v>133</v>
      </c>
    </row>
    <row r="314" spans="2:65" s="1" customFormat="1" ht="24.2" customHeight="1">
      <c r="B314" s="129"/>
      <c r="C314" s="183" t="s">
        <v>328</v>
      </c>
      <c r="D314" s="183" t="s">
        <v>136</v>
      </c>
      <c r="E314" s="184" t="s">
        <v>917</v>
      </c>
      <c r="F314" s="169" t="s">
        <v>918</v>
      </c>
      <c r="G314" s="189" t="s">
        <v>280</v>
      </c>
      <c r="H314" s="190">
        <v>10</v>
      </c>
      <c r="I314" s="131"/>
      <c r="J314" s="131"/>
      <c r="K314" s="181">
        <f>ROUND(P314*H314,2)</f>
        <v>0</v>
      </c>
      <c r="L314" s="130" t="s">
        <v>140</v>
      </c>
      <c r="M314" s="31"/>
      <c r="N314" s="133" t="s">
        <v>3</v>
      </c>
      <c r="O314" s="134" t="s">
        <v>40</v>
      </c>
      <c r="P314" s="135">
        <f>I314+J314</f>
        <v>0</v>
      </c>
      <c r="Q314" s="135">
        <f>ROUND(I314*H314,2)</f>
        <v>0</v>
      </c>
      <c r="R314" s="135">
        <f>ROUND(J314*H314,2)</f>
        <v>0</v>
      </c>
      <c r="T314" s="136">
        <f>S314*H314</f>
        <v>0</v>
      </c>
      <c r="U314" s="136">
        <v>0</v>
      </c>
      <c r="V314" s="136">
        <f>U314*H314</f>
        <v>0</v>
      </c>
      <c r="W314" s="136">
        <v>0</v>
      </c>
      <c r="X314" s="137">
        <f>W314*H314</f>
        <v>0</v>
      </c>
      <c r="AR314" s="138" t="s">
        <v>428</v>
      </c>
      <c r="AT314" s="138" t="s">
        <v>136</v>
      </c>
      <c r="AU314" s="138" t="s">
        <v>80</v>
      </c>
      <c r="AY314" s="16" t="s">
        <v>133</v>
      </c>
      <c r="BE314" s="139">
        <f>IF(O314="základní",K314,0)</f>
        <v>0</v>
      </c>
      <c r="BF314" s="139">
        <f>IF(O314="snížená",K314,0)</f>
        <v>0</v>
      </c>
      <c r="BG314" s="139">
        <f>IF(O314="zákl. přenesená",K314,0)</f>
        <v>0</v>
      </c>
      <c r="BH314" s="139">
        <f>IF(O314="sníž. přenesená",K314,0)</f>
        <v>0</v>
      </c>
      <c r="BI314" s="139">
        <f>IF(O314="nulová",K314,0)</f>
        <v>0</v>
      </c>
      <c r="BJ314" s="16" t="s">
        <v>78</v>
      </c>
      <c r="BK314" s="139">
        <f>ROUND(P314*H314,2)</f>
        <v>0</v>
      </c>
      <c r="BL314" s="16" t="s">
        <v>428</v>
      </c>
      <c r="BM314" s="138" t="s">
        <v>428</v>
      </c>
    </row>
    <row r="315" spans="2:47" s="1" customFormat="1" ht="19.5">
      <c r="B315" s="31"/>
      <c r="D315" s="185" t="s">
        <v>142</v>
      </c>
      <c r="F315" s="171" t="s">
        <v>919</v>
      </c>
      <c r="I315" s="140"/>
      <c r="J315" s="140"/>
      <c r="M315" s="31"/>
      <c r="N315" s="141"/>
      <c r="X315" s="52"/>
      <c r="AT315" s="16" t="s">
        <v>142</v>
      </c>
      <c r="AU315" s="16" t="s">
        <v>80</v>
      </c>
    </row>
    <row r="316" spans="2:47" s="1" customFormat="1" ht="12">
      <c r="B316" s="31"/>
      <c r="D316" s="186" t="s">
        <v>144</v>
      </c>
      <c r="F316" s="172" t="s">
        <v>920</v>
      </c>
      <c r="I316" s="140"/>
      <c r="J316" s="140"/>
      <c r="M316" s="31"/>
      <c r="N316" s="141"/>
      <c r="X316" s="52"/>
      <c r="AT316" s="16" t="s">
        <v>144</v>
      </c>
      <c r="AU316" s="16" t="s">
        <v>80</v>
      </c>
    </row>
    <row r="317" spans="2:51" s="14" customFormat="1" ht="12">
      <c r="B317" s="152"/>
      <c r="D317" s="185" t="s">
        <v>151</v>
      </c>
      <c r="E317" s="153" t="s">
        <v>3</v>
      </c>
      <c r="F317" s="175" t="s">
        <v>909</v>
      </c>
      <c r="H317" s="153" t="s">
        <v>3</v>
      </c>
      <c r="I317" s="154"/>
      <c r="J317" s="154"/>
      <c r="M317" s="152"/>
      <c r="N317" s="155"/>
      <c r="X317" s="156"/>
      <c r="AT317" s="153" t="s">
        <v>151</v>
      </c>
      <c r="AU317" s="153" t="s">
        <v>80</v>
      </c>
      <c r="AV317" s="14" t="s">
        <v>78</v>
      </c>
      <c r="AW317" s="14" t="s">
        <v>5</v>
      </c>
      <c r="AX317" s="14" t="s">
        <v>71</v>
      </c>
      <c r="AY317" s="153" t="s">
        <v>133</v>
      </c>
    </row>
    <row r="318" spans="2:51" s="14" customFormat="1" ht="12">
      <c r="B318" s="152"/>
      <c r="D318" s="185" t="s">
        <v>151</v>
      </c>
      <c r="E318" s="153" t="s">
        <v>3</v>
      </c>
      <c r="F318" s="175" t="s">
        <v>910</v>
      </c>
      <c r="H318" s="153" t="s">
        <v>3</v>
      </c>
      <c r="I318" s="154"/>
      <c r="J318" s="154"/>
      <c r="M318" s="152"/>
      <c r="N318" s="155"/>
      <c r="X318" s="156"/>
      <c r="AT318" s="153" t="s">
        <v>151</v>
      </c>
      <c r="AU318" s="153" t="s">
        <v>80</v>
      </c>
      <c r="AV318" s="14" t="s">
        <v>78</v>
      </c>
      <c r="AW318" s="14" t="s">
        <v>5</v>
      </c>
      <c r="AX318" s="14" t="s">
        <v>71</v>
      </c>
      <c r="AY318" s="153" t="s">
        <v>133</v>
      </c>
    </row>
    <row r="319" spans="2:51" s="12" customFormat="1" ht="12">
      <c r="B319" s="142"/>
      <c r="D319" s="185" t="s">
        <v>151</v>
      </c>
      <c r="E319" s="143" t="s">
        <v>3</v>
      </c>
      <c r="F319" s="173" t="s">
        <v>132</v>
      </c>
      <c r="H319" s="191">
        <v>5</v>
      </c>
      <c r="I319" s="144"/>
      <c r="J319" s="144"/>
      <c r="M319" s="142"/>
      <c r="N319" s="145"/>
      <c r="X319" s="146"/>
      <c r="AT319" s="143" t="s">
        <v>151</v>
      </c>
      <c r="AU319" s="143" t="s">
        <v>80</v>
      </c>
      <c r="AV319" s="12" t="s">
        <v>80</v>
      </c>
      <c r="AW319" s="12" t="s">
        <v>5</v>
      </c>
      <c r="AX319" s="12" t="s">
        <v>71</v>
      </c>
      <c r="AY319" s="143" t="s">
        <v>133</v>
      </c>
    </row>
    <row r="320" spans="2:51" s="14" customFormat="1" ht="12">
      <c r="B320" s="152"/>
      <c r="D320" s="185" t="s">
        <v>151</v>
      </c>
      <c r="E320" s="153" t="s">
        <v>3</v>
      </c>
      <c r="F320" s="175" t="s">
        <v>911</v>
      </c>
      <c r="H320" s="153" t="s">
        <v>3</v>
      </c>
      <c r="I320" s="154"/>
      <c r="J320" s="154"/>
      <c r="M320" s="152"/>
      <c r="N320" s="155"/>
      <c r="X320" s="156"/>
      <c r="AT320" s="153" t="s">
        <v>151</v>
      </c>
      <c r="AU320" s="153" t="s">
        <v>80</v>
      </c>
      <c r="AV320" s="14" t="s">
        <v>78</v>
      </c>
      <c r="AW320" s="14" t="s">
        <v>5</v>
      </c>
      <c r="AX320" s="14" t="s">
        <v>71</v>
      </c>
      <c r="AY320" s="153" t="s">
        <v>133</v>
      </c>
    </row>
    <row r="321" spans="2:51" s="12" customFormat="1" ht="12">
      <c r="B321" s="142"/>
      <c r="D321" s="185" t="s">
        <v>151</v>
      </c>
      <c r="E321" s="143" t="s">
        <v>3</v>
      </c>
      <c r="F321" s="173" t="s">
        <v>132</v>
      </c>
      <c r="H321" s="191">
        <v>5</v>
      </c>
      <c r="I321" s="144"/>
      <c r="J321" s="144"/>
      <c r="M321" s="142"/>
      <c r="N321" s="145"/>
      <c r="X321" s="146"/>
      <c r="AT321" s="143" t="s">
        <v>151</v>
      </c>
      <c r="AU321" s="143" t="s">
        <v>80</v>
      </c>
      <c r="AV321" s="12" t="s">
        <v>80</v>
      </c>
      <c r="AW321" s="12" t="s">
        <v>5</v>
      </c>
      <c r="AX321" s="12" t="s">
        <v>71</v>
      </c>
      <c r="AY321" s="143" t="s">
        <v>133</v>
      </c>
    </row>
    <row r="322" spans="2:51" s="13" customFormat="1" ht="12">
      <c r="B322" s="147"/>
      <c r="D322" s="185" t="s">
        <v>151</v>
      </c>
      <c r="E322" s="148" t="s">
        <v>3</v>
      </c>
      <c r="F322" s="174" t="s">
        <v>153</v>
      </c>
      <c r="H322" s="192">
        <v>10</v>
      </c>
      <c r="I322" s="149"/>
      <c r="J322" s="149"/>
      <c r="M322" s="147"/>
      <c r="N322" s="150"/>
      <c r="X322" s="151"/>
      <c r="AT322" s="148" t="s">
        <v>151</v>
      </c>
      <c r="AU322" s="148" t="s">
        <v>80</v>
      </c>
      <c r="AV322" s="13" t="s">
        <v>141</v>
      </c>
      <c r="AW322" s="13" t="s">
        <v>5</v>
      </c>
      <c r="AX322" s="13" t="s">
        <v>78</v>
      </c>
      <c r="AY322" s="148" t="s">
        <v>133</v>
      </c>
    </row>
    <row r="323" spans="2:65" s="1" customFormat="1" ht="16.5" customHeight="1">
      <c r="B323" s="129"/>
      <c r="C323" s="187" t="s">
        <v>431</v>
      </c>
      <c r="D323" s="187" t="s">
        <v>396</v>
      </c>
      <c r="E323" s="188" t="s">
        <v>921</v>
      </c>
      <c r="F323" s="180" t="s">
        <v>922</v>
      </c>
      <c r="G323" s="193" t="s">
        <v>280</v>
      </c>
      <c r="H323" s="194">
        <v>10.5</v>
      </c>
      <c r="I323" s="161"/>
      <c r="J323" s="162"/>
      <c r="K323" s="182">
        <f>ROUND(P323*H323,2)</f>
        <v>0</v>
      </c>
      <c r="L323" s="160" t="s">
        <v>855</v>
      </c>
      <c r="M323" s="164"/>
      <c r="N323" s="165" t="s">
        <v>3</v>
      </c>
      <c r="O323" s="134" t="s">
        <v>40</v>
      </c>
      <c r="P323" s="135">
        <f>I323+J323</f>
        <v>0</v>
      </c>
      <c r="Q323" s="135">
        <f>ROUND(I323*H323,2)</f>
        <v>0</v>
      </c>
      <c r="R323" s="135">
        <f>ROUND(J323*H323,2)</f>
        <v>0</v>
      </c>
      <c r="T323" s="136">
        <f>S323*H323</f>
        <v>0</v>
      </c>
      <c r="U323" s="136">
        <v>0</v>
      </c>
      <c r="V323" s="136">
        <f>U323*H323</f>
        <v>0</v>
      </c>
      <c r="W323" s="136">
        <v>0</v>
      </c>
      <c r="X323" s="137">
        <f>W323*H323</f>
        <v>0</v>
      </c>
      <c r="AR323" s="138" t="s">
        <v>861</v>
      </c>
      <c r="AT323" s="138" t="s">
        <v>396</v>
      </c>
      <c r="AU323" s="138" t="s">
        <v>80</v>
      </c>
      <c r="AY323" s="16" t="s">
        <v>133</v>
      </c>
      <c r="BE323" s="139">
        <f>IF(O323="základní",K323,0)</f>
        <v>0</v>
      </c>
      <c r="BF323" s="139">
        <f>IF(O323="snížená",K323,0)</f>
        <v>0</v>
      </c>
      <c r="BG323" s="139">
        <f>IF(O323="zákl. přenesená",K323,0)</f>
        <v>0</v>
      </c>
      <c r="BH323" s="139">
        <f>IF(O323="sníž. přenesená",K323,0)</f>
        <v>0</v>
      </c>
      <c r="BI323" s="139">
        <f>IF(O323="nulová",K323,0)</f>
        <v>0</v>
      </c>
      <c r="BJ323" s="16" t="s">
        <v>78</v>
      </c>
      <c r="BK323" s="139">
        <f>ROUND(P323*H323,2)</f>
        <v>0</v>
      </c>
      <c r="BL323" s="16" t="s">
        <v>428</v>
      </c>
      <c r="BM323" s="138" t="s">
        <v>434</v>
      </c>
    </row>
    <row r="324" spans="2:47" s="1" customFormat="1" ht="12">
      <c r="B324" s="31"/>
      <c r="D324" s="185" t="s">
        <v>142</v>
      </c>
      <c r="F324" s="171" t="s">
        <v>922</v>
      </c>
      <c r="I324" s="140"/>
      <c r="J324" s="140"/>
      <c r="M324" s="31"/>
      <c r="N324" s="141"/>
      <c r="X324" s="52"/>
      <c r="AT324" s="16" t="s">
        <v>142</v>
      </c>
      <c r="AU324" s="16" t="s">
        <v>80</v>
      </c>
    </row>
    <row r="325" spans="2:51" s="14" customFormat="1" ht="12">
      <c r="B325" s="152"/>
      <c r="D325" s="185" t="s">
        <v>151</v>
      </c>
      <c r="E325" s="153" t="s">
        <v>3</v>
      </c>
      <c r="F325" s="175" t="s">
        <v>909</v>
      </c>
      <c r="H325" s="153" t="s">
        <v>3</v>
      </c>
      <c r="I325" s="154"/>
      <c r="J325" s="154"/>
      <c r="M325" s="152"/>
      <c r="N325" s="155"/>
      <c r="X325" s="156"/>
      <c r="AT325" s="153" t="s">
        <v>151</v>
      </c>
      <c r="AU325" s="153" t="s">
        <v>80</v>
      </c>
      <c r="AV325" s="14" t="s">
        <v>78</v>
      </c>
      <c r="AW325" s="14" t="s">
        <v>5</v>
      </c>
      <c r="AX325" s="14" t="s">
        <v>71</v>
      </c>
      <c r="AY325" s="153" t="s">
        <v>133</v>
      </c>
    </row>
    <row r="326" spans="2:51" s="14" customFormat="1" ht="12">
      <c r="B326" s="152"/>
      <c r="D326" s="185" t="s">
        <v>151</v>
      </c>
      <c r="E326" s="153" t="s">
        <v>3</v>
      </c>
      <c r="F326" s="175" t="s">
        <v>914</v>
      </c>
      <c r="H326" s="153" t="s">
        <v>3</v>
      </c>
      <c r="I326" s="154"/>
      <c r="J326" s="154"/>
      <c r="M326" s="152"/>
      <c r="N326" s="155"/>
      <c r="X326" s="156"/>
      <c r="AT326" s="153" t="s">
        <v>151</v>
      </c>
      <c r="AU326" s="153" t="s">
        <v>80</v>
      </c>
      <c r="AV326" s="14" t="s">
        <v>78</v>
      </c>
      <c r="AW326" s="14" t="s">
        <v>5</v>
      </c>
      <c r="AX326" s="14" t="s">
        <v>71</v>
      </c>
      <c r="AY326" s="153" t="s">
        <v>133</v>
      </c>
    </row>
    <row r="327" spans="2:51" s="14" customFormat="1" ht="12">
      <c r="B327" s="152"/>
      <c r="D327" s="185" t="s">
        <v>151</v>
      </c>
      <c r="E327" s="153" t="s">
        <v>3</v>
      </c>
      <c r="F327" s="175" t="s">
        <v>910</v>
      </c>
      <c r="H327" s="153" t="s">
        <v>3</v>
      </c>
      <c r="I327" s="154"/>
      <c r="J327" s="154"/>
      <c r="M327" s="152"/>
      <c r="N327" s="155"/>
      <c r="X327" s="156"/>
      <c r="AT327" s="153" t="s">
        <v>151</v>
      </c>
      <c r="AU327" s="153" t="s">
        <v>80</v>
      </c>
      <c r="AV327" s="14" t="s">
        <v>78</v>
      </c>
      <c r="AW327" s="14" t="s">
        <v>5</v>
      </c>
      <c r="AX327" s="14" t="s">
        <v>71</v>
      </c>
      <c r="AY327" s="153" t="s">
        <v>133</v>
      </c>
    </row>
    <row r="328" spans="2:51" s="12" customFormat="1" ht="12">
      <c r="B328" s="142"/>
      <c r="D328" s="185" t="s">
        <v>151</v>
      </c>
      <c r="E328" s="143" t="s">
        <v>3</v>
      </c>
      <c r="F328" s="173" t="s">
        <v>904</v>
      </c>
      <c r="H328" s="191">
        <v>5.25</v>
      </c>
      <c r="I328" s="144"/>
      <c r="J328" s="144"/>
      <c r="M328" s="142"/>
      <c r="N328" s="145"/>
      <c r="X328" s="146"/>
      <c r="AT328" s="143" t="s">
        <v>151</v>
      </c>
      <c r="AU328" s="143" t="s">
        <v>80</v>
      </c>
      <c r="AV328" s="12" t="s">
        <v>80</v>
      </c>
      <c r="AW328" s="12" t="s">
        <v>5</v>
      </c>
      <c r="AX328" s="12" t="s">
        <v>71</v>
      </c>
      <c r="AY328" s="143" t="s">
        <v>133</v>
      </c>
    </row>
    <row r="329" spans="2:51" s="14" customFormat="1" ht="12">
      <c r="B329" s="152"/>
      <c r="D329" s="185" t="s">
        <v>151</v>
      </c>
      <c r="E329" s="153" t="s">
        <v>3</v>
      </c>
      <c r="F329" s="175" t="s">
        <v>911</v>
      </c>
      <c r="H329" s="153" t="s">
        <v>3</v>
      </c>
      <c r="I329" s="154"/>
      <c r="J329" s="154"/>
      <c r="M329" s="152"/>
      <c r="N329" s="155"/>
      <c r="X329" s="156"/>
      <c r="AT329" s="153" t="s">
        <v>151</v>
      </c>
      <c r="AU329" s="153" t="s">
        <v>80</v>
      </c>
      <c r="AV329" s="14" t="s">
        <v>78</v>
      </c>
      <c r="AW329" s="14" t="s">
        <v>5</v>
      </c>
      <c r="AX329" s="14" t="s">
        <v>71</v>
      </c>
      <c r="AY329" s="153" t="s">
        <v>133</v>
      </c>
    </row>
    <row r="330" spans="2:51" s="12" customFormat="1" ht="12">
      <c r="B330" s="142"/>
      <c r="D330" s="185" t="s">
        <v>151</v>
      </c>
      <c r="E330" s="143" t="s">
        <v>3</v>
      </c>
      <c r="F330" s="173" t="s">
        <v>904</v>
      </c>
      <c r="H330" s="191">
        <v>5.25</v>
      </c>
      <c r="I330" s="144"/>
      <c r="J330" s="144"/>
      <c r="M330" s="142"/>
      <c r="N330" s="145"/>
      <c r="X330" s="146"/>
      <c r="AT330" s="143" t="s">
        <v>151</v>
      </c>
      <c r="AU330" s="143" t="s">
        <v>80</v>
      </c>
      <c r="AV330" s="12" t="s">
        <v>80</v>
      </c>
      <c r="AW330" s="12" t="s">
        <v>5</v>
      </c>
      <c r="AX330" s="12" t="s">
        <v>71</v>
      </c>
      <c r="AY330" s="143" t="s">
        <v>133</v>
      </c>
    </row>
    <row r="331" spans="2:51" s="13" customFormat="1" ht="12">
      <c r="B331" s="147"/>
      <c r="D331" s="185" t="s">
        <v>151</v>
      </c>
      <c r="E331" s="148" t="s">
        <v>3</v>
      </c>
      <c r="F331" s="174" t="s">
        <v>153</v>
      </c>
      <c r="H331" s="192">
        <v>10.5</v>
      </c>
      <c r="I331" s="149"/>
      <c r="J331" s="149"/>
      <c r="M331" s="147"/>
      <c r="N331" s="150"/>
      <c r="X331" s="151"/>
      <c r="AT331" s="148" t="s">
        <v>151</v>
      </c>
      <c r="AU331" s="148" t="s">
        <v>80</v>
      </c>
      <c r="AV331" s="13" t="s">
        <v>141</v>
      </c>
      <c r="AW331" s="13" t="s">
        <v>5</v>
      </c>
      <c r="AX331" s="13" t="s">
        <v>78</v>
      </c>
      <c r="AY331" s="148" t="s">
        <v>133</v>
      </c>
    </row>
    <row r="332" spans="2:65" s="1" customFormat="1" ht="24.2" customHeight="1">
      <c r="B332" s="129"/>
      <c r="C332" s="183" t="s">
        <v>334</v>
      </c>
      <c r="D332" s="183" t="s">
        <v>136</v>
      </c>
      <c r="E332" s="184" t="s">
        <v>923</v>
      </c>
      <c r="F332" s="169" t="s">
        <v>924</v>
      </c>
      <c r="G332" s="189" t="s">
        <v>280</v>
      </c>
      <c r="H332" s="190">
        <v>40</v>
      </c>
      <c r="I332" s="131"/>
      <c r="J332" s="131"/>
      <c r="K332" s="181">
        <f>ROUND(P332*H332,2)</f>
        <v>0</v>
      </c>
      <c r="L332" s="130" t="s">
        <v>140</v>
      </c>
      <c r="M332" s="31"/>
      <c r="N332" s="133" t="s">
        <v>3</v>
      </c>
      <c r="O332" s="134" t="s">
        <v>40</v>
      </c>
      <c r="P332" s="135">
        <f>I332+J332</f>
        <v>0</v>
      </c>
      <c r="Q332" s="135">
        <f>ROUND(I332*H332,2)</f>
        <v>0</v>
      </c>
      <c r="R332" s="135">
        <f>ROUND(J332*H332,2)</f>
        <v>0</v>
      </c>
      <c r="T332" s="136">
        <f>S332*H332</f>
        <v>0</v>
      </c>
      <c r="U332" s="136">
        <v>0</v>
      </c>
      <c r="V332" s="136">
        <f>U332*H332</f>
        <v>0</v>
      </c>
      <c r="W332" s="136">
        <v>0</v>
      </c>
      <c r="X332" s="137">
        <f>W332*H332</f>
        <v>0</v>
      </c>
      <c r="AR332" s="138" t="s">
        <v>428</v>
      </c>
      <c r="AT332" s="138" t="s">
        <v>136</v>
      </c>
      <c r="AU332" s="138" t="s">
        <v>80</v>
      </c>
      <c r="AY332" s="16" t="s">
        <v>133</v>
      </c>
      <c r="BE332" s="139">
        <f>IF(O332="základní",K332,0)</f>
        <v>0</v>
      </c>
      <c r="BF332" s="139">
        <f>IF(O332="snížená",K332,0)</f>
        <v>0</v>
      </c>
      <c r="BG332" s="139">
        <f>IF(O332="zákl. přenesená",K332,0)</f>
        <v>0</v>
      </c>
      <c r="BH332" s="139">
        <f>IF(O332="sníž. přenesená",K332,0)</f>
        <v>0</v>
      </c>
      <c r="BI332" s="139">
        <f>IF(O332="nulová",K332,0)</f>
        <v>0</v>
      </c>
      <c r="BJ332" s="16" t="s">
        <v>78</v>
      </c>
      <c r="BK332" s="139">
        <f>ROUND(P332*H332,2)</f>
        <v>0</v>
      </c>
      <c r="BL332" s="16" t="s">
        <v>428</v>
      </c>
      <c r="BM332" s="138" t="s">
        <v>441</v>
      </c>
    </row>
    <row r="333" spans="2:47" s="1" customFormat="1" ht="19.5">
      <c r="B333" s="31"/>
      <c r="D333" s="185" t="s">
        <v>142</v>
      </c>
      <c r="F333" s="171" t="s">
        <v>925</v>
      </c>
      <c r="I333" s="140"/>
      <c r="J333" s="140"/>
      <c r="M333" s="31"/>
      <c r="N333" s="141"/>
      <c r="X333" s="52"/>
      <c r="AT333" s="16" t="s">
        <v>142</v>
      </c>
      <c r="AU333" s="16" t="s">
        <v>80</v>
      </c>
    </row>
    <row r="334" spans="2:47" s="1" customFormat="1" ht="12">
      <c r="B334" s="31"/>
      <c r="D334" s="186" t="s">
        <v>144</v>
      </c>
      <c r="F334" s="172" t="s">
        <v>926</v>
      </c>
      <c r="I334" s="140"/>
      <c r="J334" s="140"/>
      <c r="M334" s="31"/>
      <c r="N334" s="141"/>
      <c r="X334" s="52"/>
      <c r="AT334" s="16" t="s">
        <v>144</v>
      </c>
      <c r="AU334" s="16" t="s">
        <v>80</v>
      </c>
    </row>
    <row r="335" spans="2:51" s="14" customFormat="1" ht="12">
      <c r="B335" s="152"/>
      <c r="D335" s="185" t="s">
        <v>151</v>
      </c>
      <c r="E335" s="153" t="s">
        <v>3</v>
      </c>
      <c r="F335" s="175" t="s">
        <v>866</v>
      </c>
      <c r="H335" s="153" t="s">
        <v>3</v>
      </c>
      <c r="I335" s="154"/>
      <c r="J335" s="154"/>
      <c r="M335" s="152"/>
      <c r="N335" s="155"/>
      <c r="X335" s="156"/>
      <c r="AT335" s="153" t="s">
        <v>151</v>
      </c>
      <c r="AU335" s="153" t="s">
        <v>80</v>
      </c>
      <c r="AV335" s="14" t="s">
        <v>78</v>
      </c>
      <c r="AW335" s="14" t="s">
        <v>5</v>
      </c>
      <c r="AX335" s="14" t="s">
        <v>71</v>
      </c>
      <c r="AY335" s="153" t="s">
        <v>133</v>
      </c>
    </row>
    <row r="336" spans="2:51" s="14" customFormat="1" ht="12">
      <c r="B336" s="152"/>
      <c r="D336" s="185" t="s">
        <v>151</v>
      </c>
      <c r="E336" s="153" t="s">
        <v>3</v>
      </c>
      <c r="F336" s="175" t="s">
        <v>927</v>
      </c>
      <c r="H336" s="153" t="s">
        <v>3</v>
      </c>
      <c r="I336" s="154"/>
      <c r="J336" s="154"/>
      <c r="M336" s="152"/>
      <c r="N336" s="155"/>
      <c r="X336" s="156"/>
      <c r="AT336" s="153" t="s">
        <v>151</v>
      </c>
      <c r="AU336" s="153" t="s">
        <v>80</v>
      </c>
      <c r="AV336" s="14" t="s">
        <v>78</v>
      </c>
      <c r="AW336" s="14" t="s">
        <v>5</v>
      </c>
      <c r="AX336" s="14" t="s">
        <v>71</v>
      </c>
      <c r="AY336" s="153" t="s">
        <v>133</v>
      </c>
    </row>
    <row r="337" spans="2:51" s="12" customFormat="1" ht="12">
      <c r="B337" s="142"/>
      <c r="D337" s="185" t="s">
        <v>151</v>
      </c>
      <c r="E337" s="143" t="s">
        <v>3</v>
      </c>
      <c r="F337" s="173" t="s">
        <v>928</v>
      </c>
      <c r="H337" s="191">
        <v>40</v>
      </c>
      <c r="I337" s="144"/>
      <c r="J337" s="144"/>
      <c r="M337" s="142"/>
      <c r="N337" s="145"/>
      <c r="X337" s="146"/>
      <c r="AT337" s="143" t="s">
        <v>151</v>
      </c>
      <c r="AU337" s="143" t="s">
        <v>80</v>
      </c>
      <c r="AV337" s="12" t="s">
        <v>80</v>
      </c>
      <c r="AW337" s="12" t="s">
        <v>5</v>
      </c>
      <c r="AX337" s="12" t="s">
        <v>71</v>
      </c>
      <c r="AY337" s="143" t="s">
        <v>133</v>
      </c>
    </row>
    <row r="338" spans="2:51" s="13" customFormat="1" ht="12">
      <c r="B338" s="147"/>
      <c r="D338" s="185" t="s">
        <v>151</v>
      </c>
      <c r="E338" s="148" t="s">
        <v>3</v>
      </c>
      <c r="F338" s="174" t="s">
        <v>153</v>
      </c>
      <c r="H338" s="192">
        <v>40</v>
      </c>
      <c r="I338" s="149"/>
      <c r="J338" s="149"/>
      <c r="M338" s="147"/>
      <c r="N338" s="150"/>
      <c r="X338" s="151"/>
      <c r="AT338" s="148" t="s">
        <v>151</v>
      </c>
      <c r="AU338" s="148" t="s">
        <v>80</v>
      </c>
      <c r="AV338" s="13" t="s">
        <v>141</v>
      </c>
      <c r="AW338" s="13" t="s">
        <v>5</v>
      </c>
      <c r="AX338" s="13" t="s">
        <v>78</v>
      </c>
      <c r="AY338" s="148" t="s">
        <v>133</v>
      </c>
    </row>
    <row r="339" spans="2:65" s="1" customFormat="1" ht="16.5" customHeight="1">
      <c r="B339" s="129"/>
      <c r="C339" s="187" t="s">
        <v>445</v>
      </c>
      <c r="D339" s="187" t="s">
        <v>396</v>
      </c>
      <c r="E339" s="188" t="s">
        <v>929</v>
      </c>
      <c r="F339" s="180" t="s">
        <v>930</v>
      </c>
      <c r="G339" s="193" t="s">
        <v>280</v>
      </c>
      <c r="H339" s="194">
        <v>42</v>
      </c>
      <c r="I339" s="161"/>
      <c r="J339" s="162"/>
      <c r="K339" s="182">
        <f>ROUND(P339*H339,2)</f>
        <v>0</v>
      </c>
      <c r="L339" s="160" t="s">
        <v>855</v>
      </c>
      <c r="M339" s="164"/>
      <c r="N339" s="165" t="s">
        <v>3</v>
      </c>
      <c r="O339" s="134" t="s">
        <v>40</v>
      </c>
      <c r="P339" s="135">
        <f>I339+J339</f>
        <v>0</v>
      </c>
      <c r="Q339" s="135">
        <f>ROUND(I339*H339,2)</f>
        <v>0</v>
      </c>
      <c r="R339" s="135">
        <f>ROUND(J339*H339,2)</f>
        <v>0</v>
      </c>
      <c r="T339" s="136">
        <f>S339*H339</f>
        <v>0</v>
      </c>
      <c r="U339" s="136">
        <v>0</v>
      </c>
      <c r="V339" s="136">
        <f>U339*H339</f>
        <v>0</v>
      </c>
      <c r="W339" s="136">
        <v>0</v>
      </c>
      <c r="X339" s="137">
        <f>W339*H339</f>
        <v>0</v>
      </c>
      <c r="AR339" s="138" t="s">
        <v>861</v>
      </c>
      <c r="AT339" s="138" t="s">
        <v>396</v>
      </c>
      <c r="AU339" s="138" t="s">
        <v>80</v>
      </c>
      <c r="AY339" s="16" t="s">
        <v>133</v>
      </c>
      <c r="BE339" s="139">
        <f>IF(O339="základní",K339,0)</f>
        <v>0</v>
      </c>
      <c r="BF339" s="139">
        <f>IF(O339="snížená",K339,0)</f>
        <v>0</v>
      </c>
      <c r="BG339" s="139">
        <f>IF(O339="zákl. přenesená",K339,0)</f>
        <v>0</v>
      </c>
      <c r="BH339" s="139">
        <f>IF(O339="sníž. přenesená",K339,0)</f>
        <v>0</v>
      </c>
      <c r="BI339" s="139">
        <f>IF(O339="nulová",K339,0)</f>
        <v>0</v>
      </c>
      <c r="BJ339" s="16" t="s">
        <v>78</v>
      </c>
      <c r="BK339" s="139">
        <f>ROUND(P339*H339,2)</f>
        <v>0</v>
      </c>
      <c r="BL339" s="16" t="s">
        <v>428</v>
      </c>
      <c r="BM339" s="138" t="s">
        <v>448</v>
      </c>
    </row>
    <row r="340" spans="2:47" s="1" customFormat="1" ht="12">
      <c r="B340" s="31"/>
      <c r="D340" s="185" t="s">
        <v>142</v>
      </c>
      <c r="F340" s="171" t="s">
        <v>930</v>
      </c>
      <c r="I340" s="140"/>
      <c r="J340" s="140"/>
      <c r="M340" s="31"/>
      <c r="N340" s="141"/>
      <c r="X340" s="52"/>
      <c r="AT340" s="16" t="s">
        <v>142</v>
      </c>
      <c r="AU340" s="16" t="s">
        <v>80</v>
      </c>
    </row>
    <row r="341" spans="2:51" s="14" customFormat="1" ht="12">
      <c r="B341" s="152"/>
      <c r="D341" s="185" t="s">
        <v>151</v>
      </c>
      <c r="E341" s="153" t="s">
        <v>3</v>
      </c>
      <c r="F341" s="175" t="s">
        <v>866</v>
      </c>
      <c r="H341" s="153" t="s">
        <v>3</v>
      </c>
      <c r="I341" s="154"/>
      <c r="J341" s="154"/>
      <c r="M341" s="152"/>
      <c r="N341" s="155"/>
      <c r="X341" s="156"/>
      <c r="AT341" s="153" t="s">
        <v>151</v>
      </c>
      <c r="AU341" s="153" t="s">
        <v>80</v>
      </c>
      <c r="AV341" s="14" t="s">
        <v>78</v>
      </c>
      <c r="AW341" s="14" t="s">
        <v>5</v>
      </c>
      <c r="AX341" s="14" t="s">
        <v>71</v>
      </c>
      <c r="AY341" s="153" t="s">
        <v>133</v>
      </c>
    </row>
    <row r="342" spans="2:51" s="14" customFormat="1" ht="12">
      <c r="B342" s="152"/>
      <c r="D342" s="185" t="s">
        <v>151</v>
      </c>
      <c r="E342" s="153" t="s">
        <v>3</v>
      </c>
      <c r="F342" s="175" t="s">
        <v>931</v>
      </c>
      <c r="H342" s="153" t="s">
        <v>3</v>
      </c>
      <c r="I342" s="154"/>
      <c r="J342" s="154"/>
      <c r="M342" s="152"/>
      <c r="N342" s="155"/>
      <c r="X342" s="156"/>
      <c r="AT342" s="153" t="s">
        <v>151</v>
      </c>
      <c r="AU342" s="153" t="s">
        <v>80</v>
      </c>
      <c r="AV342" s="14" t="s">
        <v>78</v>
      </c>
      <c r="AW342" s="14" t="s">
        <v>5</v>
      </c>
      <c r="AX342" s="14" t="s">
        <v>71</v>
      </c>
      <c r="AY342" s="153" t="s">
        <v>133</v>
      </c>
    </row>
    <row r="343" spans="2:51" s="12" customFormat="1" ht="12">
      <c r="B343" s="142"/>
      <c r="D343" s="185" t="s">
        <v>151</v>
      </c>
      <c r="E343" s="143" t="s">
        <v>3</v>
      </c>
      <c r="F343" s="173" t="s">
        <v>932</v>
      </c>
      <c r="H343" s="191">
        <v>42</v>
      </c>
      <c r="I343" s="144"/>
      <c r="J343" s="144"/>
      <c r="M343" s="142"/>
      <c r="N343" s="145"/>
      <c r="X343" s="146"/>
      <c r="AT343" s="143" t="s">
        <v>151</v>
      </c>
      <c r="AU343" s="143" t="s">
        <v>80</v>
      </c>
      <c r="AV343" s="12" t="s">
        <v>80</v>
      </c>
      <c r="AW343" s="12" t="s">
        <v>5</v>
      </c>
      <c r="AX343" s="12" t="s">
        <v>71</v>
      </c>
      <c r="AY343" s="143" t="s">
        <v>133</v>
      </c>
    </row>
    <row r="344" spans="2:51" s="13" customFormat="1" ht="12">
      <c r="B344" s="147"/>
      <c r="D344" s="185" t="s">
        <v>151</v>
      </c>
      <c r="E344" s="148" t="s">
        <v>3</v>
      </c>
      <c r="F344" s="174" t="s">
        <v>153</v>
      </c>
      <c r="H344" s="192">
        <v>42</v>
      </c>
      <c r="I344" s="149"/>
      <c r="J344" s="149"/>
      <c r="M344" s="147"/>
      <c r="N344" s="150"/>
      <c r="X344" s="151"/>
      <c r="AT344" s="148" t="s">
        <v>151</v>
      </c>
      <c r="AU344" s="148" t="s">
        <v>80</v>
      </c>
      <c r="AV344" s="13" t="s">
        <v>141</v>
      </c>
      <c r="AW344" s="13" t="s">
        <v>5</v>
      </c>
      <c r="AX344" s="13" t="s">
        <v>78</v>
      </c>
      <c r="AY344" s="148" t="s">
        <v>133</v>
      </c>
    </row>
    <row r="345" spans="2:63" s="11" customFormat="1" ht="22.9" customHeight="1">
      <c r="B345" s="116"/>
      <c r="D345" s="117" t="s">
        <v>70</v>
      </c>
      <c r="E345" s="127" t="s">
        <v>933</v>
      </c>
      <c r="F345" s="127" t="s">
        <v>934</v>
      </c>
      <c r="I345" s="119"/>
      <c r="J345" s="119"/>
      <c r="K345" s="128">
        <f>BK345</f>
        <v>0</v>
      </c>
      <c r="M345" s="116"/>
      <c r="N345" s="121"/>
      <c r="Q345" s="122">
        <f>SUM(Q346:Q763)</f>
        <v>0</v>
      </c>
      <c r="R345" s="122">
        <f>SUM(R346:R763)</f>
        <v>0</v>
      </c>
      <c r="T345" s="123">
        <f>SUM(T346:T763)</f>
        <v>0</v>
      </c>
      <c r="V345" s="123">
        <f>SUM(V346:V763)</f>
        <v>0</v>
      </c>
      <c r="X345" s="124">
        <f>SUM(X346:X763)</f>
        <v>0</v>
      </c>
      <c r="AR345" s="117" t="s">
        <v>154</v>
      </c>
      <c r="AT345" s="125" t="s">
        <v>70</v>
      </c>
      <c r="AU345" s="125" t="s">
        <v>78</v>
      </c>
      <c r="AY345" s="117" t="s">
        <v>133</v>
      </c>
      <c r="BK345" s="126">
        <f>SUM(BK346:BK763)</f>
        <v>0</v>
      </c>
    </row>
    <row r="346" spans="2:65" s="1" customFormat="1" ht="24.2" customHeight="1">
      <c r="B346" s="129"/>
      <c r="C346" s="183" t="s">
        <v>339</v>
      </c>
      <c r="D346" s="183" t="s">
        <v>136</v>
      </c>
      <c r="E346" s="184" t="s">
        <v>935</v>
      </c>
      <c r="F346" s="169" t="s">
        <v>936</v>
      </c>
      <c r="G346" s="189" t="s">
        <v>207</v>
      </c>
      <c r="H346" s="190">
        <v>6</v>
      </c>
      <c r="I346" s="131"/>
      <c r="J346" s="131"/>
      <c r="K346" s="181">
        <f>ROUND(P346*H346,2)</f>
        <v>0</v>
      </c>
      <c r="L346" s="130" t="s">
        <v>140</v>
      </c>
      <c r="M346" s="31"/>
      <c r="N346" s="133" t="s">
        <v>3</v>
      </c>
      <c r="O346" s="134" t="s">
        <v>40</v>
      </c>
      <c r="P346" s="135">
        <f>I346+J346</f>
        <v>0</v>
      </c>
      <c r="Q346" s="135">
        <f>ROUND(I346*H346,2)</f>
        <v>0</v>
      </c>
      <c r="R346" s="135">
        <f>ROUND(J346*H346,2)</f>
        <v>0</v>
      </c>
      <c r="T346" s="136">
        <f>S346*H346</f>
        <v>0</v>
      </c>
      <c r="U346" s="136">
        <v>0</v>
      </c>
      <c r="V346" s="136">
        <f>U346*H346</f>
        <v>0</v>
      </c>
      <c r="W346" s="136">
        <v>0</v>
      </c>
      <c r="X346" s="137">
        <f>W346*H346</f>
        <v>0</v>
      </c>
      <c r="AR346" s="138" t="s">
        <v>428</v>
      </c>
      <c r="AT346" s="138" t="s">
        <v>136</v>
      </c>
      <c r="AU346" s="138" t="s">
        <v>80</v>
      </c>
      <c r="AY346" s="16" t="s">
        <v>133</v>
      </c>
      <c r="BE346" s="139">
        <f>IF(O346="základní",K346,0)</f>
        <v>0</v>
      </c>
      <c r="BF346" s="139">
        <f>IF(O346="snížená",K346,0)</f>
        <v>0</v>
      </c>
      <c r="BG346" s="139">
        <f>IF(O346="zákl. přenesená",K346,0)</f>
        <v>0</v>
      </c>
      <c r="BH346" s="139">
        <f>IF(O346="sníž. přenesená",K346,0)</f>
        <v>0</v>
      </c>
      <c r="BI346" s="139">
        <f>IF(O346="nulová",K346,0)</f>
        <v>0</v>
      </c>
      <c r="BJ346" s="16" t="s">
        <v>78</v>
      </c>
      <c r="BK346" s="139">
        <f>ROUND(P346*H346,2)</f>
        <v>0</v>
      </c>
      <c r="BL346" s="16" t="s">
        <v>428</v>
      </c>
      <c r="BM346" s="138" t="s">
        <v>454</v>
      </c>
    </row>
    <row r="347" spans="2:47" s="1" customFormat="1" ht="12">
      <c r="B347" s="31"/>
      <c r="D347" s="185" t="s">
        <v>142</v>
      </c>
      <c r="F347" s="171" t="s">
        <v>937</v>
      </c>
      <c r="I347" s="140"/>
      <c r="J347" s="140"/>
      <c r="M347" s="31"/>
      <c r="N347" s="141"/>
      <c r="X347" s="52"/>
      <c r="AT347" s="16" t="s">
        <v>142</v>
      </c>
      <c r="AU347" s="16" t="s">
        <v>80</v>
      </c>
    </row>
    <row r="348" spans="2:47" s="1" customFormat="1" ht="12">
      <c r="B348" s="31"/>
      <c r="D348" s="186" t="s">
        <v>144</v>
      </c>
      <c r="F348" s="172" t="s">
        <v>938</v>
      </c>
      <c r="I348" s="140"/>
      <c r="J348" s="140"/>
      <c r="M348" s="31"/>
      <c r="N348" s="141"/>
      <c r="X348" s="52"/>
      <c r="AT348" s="16" t="s">
        <v>144</v>
      </c>
      <c r="AU348" s="16" t="s">
        <v>80</v>
      </c>
    </row>
    <row r="349" spans="2:51" s="14" customFormat="1" ht="12">
      <c r="B349" s="152"/>
      <c r="D349" s="185" t="s">
        <v>151</v>
      </c>
      <c r="E349" s="153" t="s">
        <v>3</v>
      </c>
      <c r="F349" s="175" t="s">
        <v>866</v>
      </c>
      <c r="H349" s="153" t="s">
        <v>3</v>
      </c>
      <c r="I349" s="154"/>
      <c r="J349" s="154"/>
      <c r="M349" s="152"/>
      <c r="N349" s="155"/>
      <c r="X349" s="156"/>
      <c r="AT349" s="153" t="s">
        <v>151</v>
      </c>
      <c r="AU349" s="153" t="s">
        <v>80</v>
      </c>
      <c r="AV349" s="14" t="s">
        <v>78</v>
      </c>
      <c r="AW349" s="14" t="s">
        <v>5</v>
      </c>
      <c r="AX349" s="14" t="s">
        <v>71</v>
      </c>
      <c r="AY349" s="153" t="s">
        <v>133</v>
      </c>
    </row>
    <row r="350" spans="2:51" s="14" customFormat="1" ht="12">
      <c r="B350" s="152"/>
      <c r="D350" s="185" t="s">
        <v>151</v>
      </c>
      <c r="E350" s="153" t="s">
        <v>3</v>
      </c>
      <c r="F350" s="175" t="s">
        <v>939</v>
      </c>
      <c r="H350" s="153" t="s">
        <v>3</v>
      </c>
      <c r="I350" s="154"/>
      <c r="J350" s="154"/>
      <c r="M350" s="152"/>
      <c r="N350" s="155"/>
      <c r="X350" s="156"/>
      <c r="AT350" s="153" t="s">
        <v>151</v>
      </c>
      <c r="AU350" s="153" t="s">
        <v>80</v>
      </c>
      <c r="AV350" s="14" t="s">
        <v>78</v>
      </c>
      <c r="AW350" s="14" t="s">
        <v>5</v>
      </c>
      <c r="AX350" s="14" t="s">
        <v>71</v>
      </c>
      <c r="AY350" s="153" t="s">
        <v>133</v>
      </c>
    </row>
    <row r="351" spans="2:51" s="12" customFormat="1" ht="12">
      <c r="B351" s="142"/>
      <c r="D351" s="185" t="s">
        <v>151</v>
      </c>
      <c r="E351" s="143" t="s">
        <v>3</v>
      </c>
      <c r="F351" s="173" t="s">
        <v>940</v>
      </c>
      <c r="H351" s="191">
        <v>4</v>
      </c>
      <c r="I351" s="144"/>
      <c r="J351" s="144"/>
      <c r="M351" s="142"/>
      <c r="N351" s="145"/>
      <c r="X351" s="146"/>
      <c r="AT351" s="143" t="s">
        <v>151</v>
      </c>
      <c r="AU351" s="143" t="s">
        <v>80</v>
      </c>
      <c r="AV351" s="12" t="s">
        <v>80</v>
      </c>
      <c r="AW351" s="12" t="s">
        <v>5</v>
      </c>
      <c r="AX351" s="12" t="s">
        <v>71</v>
      </c>
      <c r="AY351" s="143" t="s">
        <v>133</v>
      </c>
    </row>
    <row r="352" spans="2:51" s="14" customFormat="1" ht="12">
      <c r="B352" s="152"/>
      <c r="D352" s="185" t="s">
        <v>151</v>
      </c>
      <c r="E352" s="153" t="s">
        <v>3</v>
      </c>
      <c r="F352" s="175" t="s">
        <v>941</v>
      </c>
      <c r="H352" s="153" t="s">
        <v>3</v>
      </c>
      <c r="I352" s="154"/>
      <c r="J352" s="154"/>
      <c r="M352" s="152"/>
      <c r="N352" s="155"/>
      <c r="X352" s="156"/>
      <c r="AT352" s="153" t="s">
        <v>151</v>
      </c>
      <c r="AU352" s="153" t="s">
        <v>80</v>
      </c>
      <c r="AV352" s="14" t="s">
        <v>78</v>
      </c>
      <c r="AW352" s="14" t="s">
        <v>5</v>
      </c>
      <c r="AX352" s="14" t="s">
        <v>71</v>
      </c>
      <c r="AY352" s="153" t="s">
        <v>133</v>
      </c>
    </row>
    <row r="353" spans="2:51" s="12" customFormat="1" ht="12">
      <c r="B353" s="142"/>
      <c r="D353" s="185" t="s">
        <v>151</v>
      </c>
      <c r="E353" s="143" t="s">
        <v>3</v>
      </c>
      <c r="F353" s="173" t="s">
        <v>942</v>
      </c>
      <c r="H353" s="191">
        <v>2</v>
      </c>
      <c r="I353" s="144"/>
      <c r="J353" s="144"/>
      <c r="M353" s="142"/>
      <c r="N353" s="145"/>
      <c r="X353" s="146"/>
      <c r="AT353" s="143" t="s">
        <v>151</v>
      </c>
      <c r="AU353" s="143" t="s">
        <v>80</v>
      </c>
      <c r="AV353" s="12" t="s">
        <v>80</v>
      </c>
      <c r="AW353" s="12" t="s">
        <v>5</v>
      </c>
      <c r="AX353" s="12" t="s">
        <v>71</v>
      </c>
      <c r="AY353" s="143" t="s">
        <v>133</v>
      </c>
    </row>
    <row r="354" spans="2:51" s="13" customFormat="1" ht="12">
      <c r="B354" s="147"/>
      <c r="D354" s="185" t="s">
        <v>151</v>
      </c>
      <c r="E354" s="148" t="s">
        <v>3</v>
      </c>
      <c r="F354" s="174" t="s">
        <v>153</v>
      </c>
      <c r="H354" s="192">
        <v>6</v>
      </c>
      <c r="I354" s="149"/>
      <c r="J354" s="149"/>
      <c r="M354" s="147"/>
      <c r="N354" s="150"/>
      <c r="X354" s="151"/>
      <c r="AT354" s="148" t="s">
        <v>151</v>
      </c>
      <c r="AU354" s="148" t="s">
        <v>80</v>
      </c>
      <c r="AV354" s="13" t="s">
        <v>141</v>
      </c>
      <c r="AW354" s="13" t="s">
        <v>5</v>
      </c>
      <c r="AX354" s="13" t="s">
        <v>78</v>
      </c>
      <c r="AY354" s="148" t="s">
        <v>133</v>
      </c>
    </row>
    <row r="355" spans="2:65" s="1" customFormat="1" ht="24.2" customHeight="1">
      <c r="B355" s="129"/>
      <c r="C355" s="187" t="s">
        <v>458</v>
      </c>
      <c r="D355" s="187" t="s">
        <v>396</v>
      </c>
      <c r="E355" s="188" t="s">
        <v>943</v>
      </c>
      <c r="F355" s="180" t="s">
        <v>944</v>
      </c>
      <c r="G355" s="193" t="s">
        <v>207</v>
      </c>
      <c r="H355" s="194">
        <v>6</v>
      </c>
      <c r="I355" s="161"/>
      <c r="J355" s="162"/>
      <c r="K355" s="182">
        <f>ROUND(P355*H355,2)</f>
        <v>0</v>
      </c>
      <c r="L355" s="160" t="s">
        <v>140</v>
      </c>
      <c r="M355" s="164"/>
      <c r="N355" s="165" t="s">
        <v>3</v>
      </c>
      <c r="O355" s="134" t="s">
        <v>40</v>
      </c>
      <c r="P355" s="135">
        <f>I355+J355</f>
        <v>0</v>
      </c>
      <c r="Q355" s="135">
        <f>ROUND(I355*H355,2)</f>
        <v>0</v>
      </c>
      <c r="R355" s="135">
        <f>ROUND(J355*H355,2)</f>
        <v>0</v>
      </c>
      <c r="T355" s="136">
        <f>S355*H355</f>
        <v>0</v>
      </c>
      <c r="U355" s="136">
        <v>0</v>
      </c>
      <c r="V355" s="136">
        <f>U355*H355</f>
        <v>0</v>
      </c>
      <c r="W355" s="136">
        <v>0</v>
      </c>
      <c r="X355" s="137">
        <f>W355*H355</f>
        <v>0</v>
      </c>
      <c r="AR355" s="138" t="s">
        <v>861</v>
      </c>
      <c r="AT355" s="138" t="s">
        <v>396</v>
      </c>
      <c r="AU355" s="138" t="s">
        <v>80</v>
      </c>
      <c r="AY355" s="16" t="s">
        <v>133</v>
      </c>
      <c r="BE355" s="139">
        <f>IF(O355="základní",K355,0)</f>
        <v>0</v>
      </c>
      <c r="BF355" s="139">
        <f>IF(O355="snížená",K355,0)</f>
        <v>0</v>
      </c>
      <c r="BG355" s="139">
        <f>IF(O355="zákl. přenesená",K355,0)</f>
        <v>0</v>
      </c>
      <c r="BH355" s="139">
        <f>IF(O355="sníž. přenesená",K355,0)</f>
        <v>0</v>
      </c>
      <c r="BI355" s="139">
        <f>IF(O355="nulová",K355,0)</f>
        <v>0</v>
      </c>
      <c r="BJ355" s="16" t="s">
        <v>78</v>
      </c>
      <c r="BK355" s="139">
        <f>ROUND(P355*H355,2)</f>
        <v>0</v>
      </c>
      <c r="BL355" s="16" t="s">
        <v>428</v>
      </c>
      <c r="BM355" s="138" t="s">
        <v>461</v>
      </c>
    </row>
    <row r="356" spans="2:47" s="1" customFormat="1" ht="12">
      <c r="B356" s="31"/>
      <c r="D356" s="185" t="s">
        <v>142</v>
      </c>
      <c r="F356" s="171" t="s">
        <v>944</v>
      </c>
      <c r="I356" s="140"/>
      <c r="J356" s="140"/>
      <c r="M356" s="31"/>
      <c r="N356" s="141"/>
      <c r="X356" s="52"/>
      <c r="AT356" s="16" t="s">
        <v>142</v>
      </c>
      <c r="AU356" s="16" t="s">
        <v>80</v>
      </c>
    </row>
    <row r="357" spans="2:51" s="14" customFormat="1" ht="12">
      <c r="B357" s="152"/>
      <c r="D357" s="185" t="s">
        <v>151</v>
      </c>
      <c r="E357" s="153" t="s">
        <v>3</v>
      </c>
      <c r="F357" s="175" t="s">
        <v>866</v>
      </c>
      <c r="H357" s="153" t="s">
        <v>3</v>
      </c>
      <c r="I357" s="154"/>
      <c r="J357" s="154"/>
      <c r="M357" s="152"/>
      <c r="N357" s="155"/>
      <c r="X357" s="156"/>
      <c r="AT357" s="153" t="s">
        <v>151</v>
      </c>
      <c r="AU357" s="153" t="s">
        <v>80</v>
      </c>
      <c r="AV357" s="14" t="s">
        <v>78</v>
      </c>
      <c r="AW357" s="14" t="s">
        <v>5</v>
      </c>
      <c r="AX357" s="14" t="s">
        <v>71</v>
      </c>
      <c r="AY357" s="153" t="s">
        <v>133</v>
      </c>
    </row>
    <row r="358" spans="2:51" s="14" customFormat="1" ht="12">
      <c r="B358" s="152"/>
      <c r="D358" s="185" t="s">
        <v>151</v>
      </c>
      <c r="E358" s="153" t="s">
        <v>3</v>
      </c>
      <c r="F358" s="175" t="s">
        <v>939</v>
      </c>
      <c r="H358" s="153" t="s">
        <v>3</v>
      </c>
      <c r="I358" s="154"/>
      <c r="J358" s="154"/>
      <c r="M358" s="152"/>
      <c r="N358" s="155"/>
      <c r="X358" s="156"/>
      <c r="AT358" s="153" t="s">
        <v>151</v>
      </c>
      <c r="AU358" s="153" t="s">
        <v>80</v>
      </c>
      <c r="AV358" s="14" t="s">
        <v>78</v>
      </c>
      <c r="AW358" s="14" t="s">
        <v>5</v>
      </c>
      <c r="AX358" s="14" t="s">
        <v>71</v>
      </c>
      <c r="AY358" s="153" t="s">
        <v>133</v>
      </c>
    </row>
    <row r="359" spans="2:51" s="12" customFormat="1" ht="12">
      <c r="B359" s="142"/>
      <c r="D359" s="185" t="s">
        <v>151</v>
      </c>
      <c r="E359" s="143" t="s">
        <v>3</v>
      </c>
      <c r="F359" s="173" t="s">
        <v>940</v>
      </c>
      <c r="H359" s="191">
        <v>4</v>
      </c>
      <c r="I359" s="144"/>
      <c r="J359" s="144"/>
      <c r="M359" s="142"/>
      <c r="N359" s="145"/>
      <c r="X359" s="146"/>
      <c r="AT359" s="143" t="s">
        <v>151</v>
      </c>
      <c r="AU359" s="143" t="s">
        <v>80</v>
      </c>
      <c r="AV359" s="12" t="s">
        <v>80</v>
      </c>
      <c r="AW359" s="12" t="s">
        <v>5</v>
      </c>
      <c r="AX359" s="12" t="s">
        <v>71</v>
      </c>
      <c r="AY359" s="143" t="s">
        <v>133</v>
      </c>
    </row>
    <row r="360" spans="2:51" s="14" customFormat="1" ht="12">
      <c r="B360" s="152"/>
      <c r="D360" s="185" t="s">
        <v>151</v>
      </c>
      <c r="E360" s="153" t="s">
        <v>3</v>
      </c>
      <c r="F360" s="175" t="s">
        <v>941</v>
      </c>
      <c r="H360" s="153" t="s">
        <v>3</v>
      </c>
      <c r="I360" s="154"/>
      <c r="J360" s="154"/>
      <c r="M360" s="152"/>
      <c r="N360" s="155"/>
      <c r="X360" s="156"/>
      <c r="AT360" s="153" t="s">
        <v>151</v>
      </c>
      <c r="AU360" s="153" t="s">
        <v>80</v>
      </c>
      <c r="AV360" s="14" t="s">
        <v>78</v>
      </c>
      <c r="AW360" s="14" t="s">
        <v>5</v>
      </c>
      <c r="AX360" s="14" t="s">
        <v>71</v>
      </c>
      <c r="AY360" s="153" t="s">
        <v>133</v>
      </c>
    </row>
    <row r="361" spans="2:51" s="12" customFormat="1" ht="12">
      <c r="B361" s="142"/>
      <c r="D361" s="185" t="s">
        <v>151</v>
      </c>
      <c r="E361" s="143" t="s">
        <v>3</v>
      </c>
      <c r="F361" s="173" t="s">
        <v>942</v>
      </c>
      <c r="H361" s="191">
        <v>2</v>
      </c>
      <c r="I361" s="144"/>
      <c r="J361" s="144"/>
      <c r="M361" s="142"/>
      <c r="N361" s="145"/>
      <c r="X361" s="146"/>
      <c r="AT361" s="143" t="s">
        <v>151</v>
      </c>
      <c r="AU361" s="143" t="s">
        <v>80</v>
      </c>
      <c r="AV361" s="12" t="s">
        <v>80</v>
      </c>
      <c r="AW361" s="12" t="s">
        <v>5</v>
      </c>
      <c r="AX361" s="12" t="s">
        <v>71</v>
      </c>
      <c r="AY361" s="143" t="s">
        <v>133</v>
      </c>
    </row>
    <row r="362" spans="2:51" s="13" customFormat="1" ht="12">
      <c r="B362" s="147"/>
      <c r="D362" s="185" t="s">
        <v>151</v>
      </c>
      <c r="E362" s="148" t="s">
        <v>3</v>
      </c>
      <c r="F362" s="174" t="s">
        <v>153</v>
      </c>
      <c r="H362" s="192">
        <v>6</v>
      </c>
      <c r="I362" s="149"/>
      <c r="J362" s="149"/>
      <c r="M362" s="147"/>
      <c r="N362" s="150"/>
      <c r="X362" s="151"/>
      <c r="AT362" s="148" t="s">
        <v>151</v>
      </c>
      <c r="AU362" s="148" t="s">
        <v>80</v>
      </c>
      <c r="AV362" s="13" t="s">
        <v>141</v>
      </c>
      <c r="AW362" s="13" t="s">
        <v>5</v>
      </c>
      <c r="AX362" s="13" t="s">
        <v>78</v>
      </c>
      <c r="AY362" s="148" t="s">
        <v>133</v>
      </c>
    </row>
    <row r="363" spans="2:65" s="1" customFormat="1" ht="24.2" customHeight="1">
      <c r="B363" s="129"/>
      <c r="C363" s="183" t="s">
        <v>346</v>
      </c>
      <c r="D363" s="183" t="s">
        <v>136</v>
      </c>
      <c r="E363" s="184" t="s">
        <v>945</v>
      </c>
      <c r="F363" s="169" t="s">
        <v>946</v>
      </c>
      <c r="G363" s="189" t="s">
        <v>207</v>
      </c>
      <c r="H363" s="190">
        <v>64</v>
      </c>
      <c r="I363" s="131"/>
      <c r="J363" s="131"/>
      <c r="K363" s="181">
        <f>ROUND(P363*H363,2)</f>
        <v>0</v>
      </c>
      <c r="L363" s="130" t="s">
        <v>140</v>
      </c>
      <c r="M363" s="31"/>
      <c r="N363" s="133" t="s">
        <v>3</v>
      </c>
      <c r="O363" s="134" t="s">
        <v>40</v>
      </c>
      <c r="P363" s="135">
        <f>I363+J363</f>
        <v>0</v>
      </c>
      <c r="Q363" s="135">
        <f>ROUND(I363*H363,2)</f>
        <v>0</v>
      </c>
      <c r="R363" s="135">
        <f>ROUND(J363*H363,2)</f>
        <v>0</v>
      </c>
      <c r="T363" s="136">
        <f>S363*H363</f>
        <v>0</v>
      </c>
      <c r="U363" s="136">
        <v>0</v>
      </c>
      <c r="V363" s="136">
        <f>U363*H363</f>
        <v>0</v>
      </c>
      <c r="W363" s="136">
        <v>0</v>
      </c>
      <c r="X363" s="137">
        <f>W363*H363</f>
        <v>0</v>
      </c>
      <c r="AR363" s="138" t="s">
        <v>428</v>
      </c>
      <c r="AT363" s="138" t="s">
        <v>136</v>
      </c>
      <c r="AU363" s="138" t="s">
        <v>80</v>
      </c>
      <c r="AY363" s="16" t="s">
        <v>133</v>
      </c>
      <c r="BE363" s="139">
        <f>IF(O363="základní",K363,0)</f>
        <v>0</v>
      </c>
      <c r="BF363" s="139">
        <f>IF(O363="snížená",K363,0)</f>
        <v>0</v>
      </c>
      <c r="BG363" s="139">
        <f>IF(O363="zákl. přenesená",K363,0)</f>
        <v>0</v>
      </c>
      <c r="BH363" s="139">
        <f>IF(O363="sníž. přenesená",K363,0)</f>
        <v>0</v>
      </c>
      <c r="BI363" s="139">
        <f>IF(O363="nulová",K363,0)</f>
        <v>0</v>
      </c>
      <c r="BJ363" s="16" t="s">
        <v>78</v>
      </c>
      <c r="BK363" s="139">
        <f>ROUND(P363*H363,2)</f>
        <v>0</v>
      </c>
      <c r="BL363" s="16" t="s">
        <v>428</v>
      </c>
      <c r="BM363" s="138" t="s">
        <v>467</v>
      </c>
    </row>
    <row r="364" spans="2:47" s="1" customFormat="1" ht="19.5">
      <c r="B364" s="31"/>
      <c r="D364" s="185" t="s">
        <v>142</v>
      </c>
      <c r="F364" s="171" t="s">
        <v>947</v>
      </c>
      <c r="I364" s="140"/>
      <c r="J364" s="140"/>
      <c r="M364" s="31"/>
      <c r="N364" s="141"/>
      <c r="X364" s="52"/>
      <c r="AT364" s="16" t="s">
        <v>142</v>
      </c>
      <c r="AU364" s="16" t="s">
        <v>80</v>
      </c>
    </row>
    <row r="365" spans="2:47" s="1" customFormat="1" ht="12">
      <c r="B365" s="31"/>
      <c r="D365" s="186" t="s">
        <v>144</v>
      </c>
      <c r="F365" s="172" t="s">
        <v>948</v>
      </c>
      <c r="I365" s="140"/>
      <c r="J365" s="140"/>
      <c r="M365" s="31"/>
      <c r="N365" s="141"/>
      <c r="X365" s="52"/>
      <c r="AT365" s="16" t="s">
        <v>144</v>
      </c>
      <c r="AU365" s="16" t="s">
        <v>80</v>
      </c>
    </row>
    <row r="366" spans="2:51" s="14" customFormat="1" ht="12">
      <c r="B366" s="152"/>
      <c r="D366" s="185" t="s">
        <v>151</v>
      </c>
      <c r="E366" s="153" t="s">
        <v>3</v>
      </c>
      <c r="F366" s="175" t="s">
        <v>866</v>
      </c>
      <c r="H366" s="153" t="s">
        <v>3</v>
      </c>
      <c r="I366" s="154"/>
      <c r="J366" s="154"/>
      <c r="M366" s="152"/>
      <c r="N366" s="155"/>
      <c r="X366" s="156"/>
      <c r="AT366" s="153" t="s">
        <v>151</v>
      </c>
      <c r="AU366" s="153" t="s">
        <v>80</v>
      </c>
      <c r="AV366" s="14" t="s">
        <v>78</v>
      </c>
      <c r="AW366" s="14" t="s">
        <v>5</v>
      </c>
      <c r="AX366" s="14" t="s">
        <v>71</v>
      </c>
      <c r="AY366" s="153" t="s">
        <v>133</v>
      </c>
    </row>
    <row r="367" spans="2:51" s="14" customFormat="1" ht="12">
      <c r="B367" s="152"/>
      <c r="D367" s="185" t="s">
        <v>151</v>
      </c>
      <c r="E367" s="153" t="s">
        <v>3</v>
      </c>
      <c r="F367" s="175" t="s">
        <v>949</v>
      </c>
      <c r="H367" s="153" t="s">
        <v>3</v>
      </c>
      <c r="I367" s="154"/>
      <c r="J367" s="154"/>
      <c r="M367" s="152"/>
      <c r="N367" s="155"/>
      <c r="X367" s="156"/>
      <c r="AT367" s="153" t="s">
        <v>151</v>
      </c>
      <c r="AU367" s="153" t="s">
        <v>80</v>
      </c>
      <c r="AV367" s="14" t="s">
        <v>78</v>
      </c>
      <c r="AW367" s="14" t="s">
        <v>5</v>
      </c>
      <c r="AX367" s="14" t="s">
        <v>71</v>
      </c>
      <c r="AY367" s="153" t="s">
        <v>133</v>
      </c>
    </row>
    <row r="368" spans="2:51" s="12" customFormat="1" ht="12">
      <c r="B368" s="142"/>
      <c r="D368" s="185" t="s">
        <v>151</v>
      </c>
      <c r="E368" s="143" t="s">
        <v>3</v>
      </c>
      <c r="F368" s="173" t="s">
        <v>950</v>
      </c>
      <c r="H368" s="191">
        <v>60</v>
      </c>
      <c r="I368" s="144"/>
      <c r="J368" s="144"/>
      <c r="M368" s="142"/>
      <c r="N368" s="145"/>
      <c r="X368" s="146"/>
      <c r="AT368" s="143" t="s">
        <v>151</v>
      </c>
      <c r="AU368" s="143" t="s">
        <v>80</v>
      </c>
      <c r="AV368" s="12" t="s">
        <v>80</v>
      </c>
      <c r="AW368" s="12" t="s">
        <v>5</v>
      </c>
      <c r="AX368" s="12" t="s">
        <v>71</v>
      </c>
      <c r="AY368" s="143" t="s">
        <v>133</v>
      </c>
    </row>
    <row r="369" spans="2:51" s="14" customFormat="1" ht="12">
      <c r="B369" s="152"/>
      <c r="D369" s="185" t="s">
        <v>151</v>
      </c>
      <c r="E369" s="153" t="s">
        <v>3</v>
      </c>
      <c r="F369" s="175" t="s">
        <v>951</v>
      </c>
      <c r="H369" s="153" t="s">
        <v>3</v>
      </c>
      <c r="I369" s="154"/>
      <c r="J369" s="154"/>
      <c r="M369" s="152"/>
      <c r="N369" s="155"/>
      <c r="X369" s="156"/>
      <c r="AT369" s="153" t="s">
        <v>151</v>
      </c>
      <c r="AU369" s="153" t="s">
        <v>80</v>
      </c>
      <c r="AV369" s="14" t="s">
        <v>78</v>
      </c>
      <c r="AW369" s="14" t="s">
        <v>5</v>
      </c>
      <c r="AX369" s="14" t="s">
        <v>71</v>
      </c>
      <c r="AY369" s="153" t="s">
        <v>133</v>
      </c>
    </row>
    <row r="370" spans="2:51" s="12" customFormat="1" ht="12">
      <c r="B370" s="142"/>
      <c r="D370" s="185" t="s">
        <v>151</v>
      </c>
      <c r="E370" s="143" t="s">
        <v>3</v>
      </c>
      <c r="F370" s="173" t="s">
        <v>952</v>
      </c>
      <c r="H370" s="191">
        <v>4</v>
      </c>
      <c r="I370" s="144"/>
      <c r="J370" s="144"/>
      <c r="M370" s="142"/>
      <c r="N370" s="145"/>
      <c r="X370" s="146"/>
      <c r="AT370" s="143" t="s">
        <v>151</v>
      </c>
      <c r="AU370" s="143" t="s">
        <v>80</v>
      </c>
      <c r="AV370" s="12" t="s">
        <v>80</v>
      </c>
      <c r="AW370" s="12" t="s">
        <v>5</v>
      </c>
      <c r="AX370" s="12" t="s">
        <v>71</v>
      </c>
      <c r="AY370" s="143" t="s">
        <v>133</v>
      </c>
    </row>
    <row r="371" spans="2:51" s="13" customFormat="1" ht="12">
      <c r="B371" s="147"/>
      <c r="D371" s="185" t="s">
        <v>151</v>
      </c>
      <c r="E371" s="148" t="s">
        <v>3</v>
      </c>
      <c r="F371" s="174" t="s">
        <v>153</v>
      </c>
      <c r="H371" s="192">
        <v>64</v>
      </c>
      <c r="I371" s="149"/>
      <c r="J371" s="149"/>
      <c r="M371" s="147"/>
      <c r="N371" s="150"/>
      <c r="X371" s="151"/>
      <c r="AT371" s="148" t="s">
        <v>151</v>
      </c>
      <c r="AU371" s="148" t="s">
        <v>80</v>
      </c>
      <c r="AV371" s="13" t="s">
        <v>141</v>
      </c>
      <c r="AW371" s="13" t="s">
        <v>5</v>
      </c>
      <c r="AX371" s="13" t="s">
        <v>78</v>
      </c>
      <c r="AY371" s="148" t="s">
        <v>133</v>
      </c>
    </row>
    <row r="372" spans="2:65" s="1" customFormat="1" ht="24.2" customHeight="1">
      <c r="B372" s="129"/>
      <c r="C372" s="183" t="s">
        <v>470</v>
      </c>
      <c r="D372" s="183" t="s">
        <v>136</v>
      </c>
      <c r="E372" s="184" t="s">
        <v>953</v>
      </c>
      <c r="F372" s="169" t="s">
        <v>954</v>
      </c>
      <c r="G372" s="189" t="s">
        <v>207</v>
      </c>
      <c r="H372" s="190">
        <v>4</v>
      </c>
      <c r="I372" s="131"/>
      <c r="J372" s="131"/>
      <c r="K372" s="181">
        <f>ROUND(P372*H372,2)</f>
        <v>0</v>
      </c>
      <c r="L372" s="130" t="s">
        <v>140</v>
      </c>
      <c r="M372" s="31"/>
      <c r="N372" s="133" t="s">
        <v>3</v>
      </c>
      <c r="O372" s="134" t="s">
        <v>40</v>
      </c>
      <c r="P372" s="135">
        <f>I372+J372</f>
        <v>0</v>
      </c>
      <c r="Q372" s="135">
        <f>ROUND(I372*H372,2)</f>
        <v>0</v>
      </c>
      <c r="R372" s="135">
        <f>ROUND(J372*H372,2)</f>
        <v>0</v>
      </c>
      <c r="T372" s="136">
        <f>S372*H372</f>
        <v>0</v>
      </c>
      <c r="U372" s="136">
        <v>0</v>
      </c>
      <c r="V372" s="136">
        <f>U372*H372</f>
        <v>0</v>
      </c>
      <c r="W372" s="136">
        <v>0</v>
      </c>
      <c r="X372" s="137">
        <f>W372*H372</f>
        <v>0</v>
      </c>
      <c r="AR372" s="138" t="s">
        <v>428</v>
      </c>
      <c r="AT372" s="138" t="s">
        <v>136</v>
      </c>
      <c r="AU372" s="138" t="s">
        <v>80</v>
      </c>
      <c r="AY372" s="16" t="s">
        <v>133</v>
      </c>
      <c r="BE372" s="139">
        <f>IF(O372="základní",K372,0)</f>
        <v>0</v>
      </c>
      <c r="BF372" s="139">
        <f>IF(O372="snížená",K372,0)</f>
        <v>0</v>
      </c>
      <c r="BG372" s="139">
        <f>IF(O372="zákl. přenesená",K372,0)</f>
        <v>0</v>
      </c>
      <c r="BH372" s="139">
        <f>IF(O372="sníž. přenesená",K372,0)</f>
        <v>0</v>
      </c>
      <c r="BI372" s="139">
        <f>IF(O372="nulová",K372,0)</f>
        <v>0</v>
      </c>
      <c r="BJ372" s="16" t="s">
        <v>78</v>
      </c>
      <c r="BK372" s="139">
        <f>ROUND(P372*H372,2)</f>
        <v>0</v>
      </c>
      <c r="BL372" s="16" t="s">
        <v>428</v>
      </c>
      <c r="BM372" s="138" t="s">
        <v>473</v>
      </c>
    </row>
    <row r="373" spans="2:47" s="1" customFormat="1" ht="12">
      <c r="B373" s="31"/>
      <c r="D373" s="185" t="s">
        <v>142</v>
      </c>
      <c r="F373" s="171" t="s">
        <v>955</v>
      </c>
      <c r="I373" s="140"/>
      <c r="J373" s="140"/>
      <c r="M373" s="31"/>
      <c r="N373" s="141"/>
      <c r="X373" s="52"/>
      <c r="AT373" s="16" t="s">
        <v>142</v>
      </c>
      <c r="AU373" s="16" t="s">
        <v>80</v>
      </c>
    </row>
    <row r="374" spans="2:47" s="1" customFormat="1" ht="12">
      <c r="B374" s="31"/>
      <c r="D374" s="186" t="s">
        <v>144</v>
      </c>
      <c r="F374" s="172" t="s">
        <v>956</v>
      </c>
      <c r="I374" s="140"/>
      <c r="J374" s="140"/>
      <c r="M374" s="31"/>
      <c r="N374" s="141"/>
      <c r="X374" s="52"/>
      <c r="AT374" s="16" t="s">
        <v>144</v>
      </c>
      <c r="AU374" s="16" t="s">
        <v>80</v>
      </c>
    </row>
    <row r="375" spans="2:51" s="14" customFormat="1" ht="12">
      <c r="B375" s="152"/>
      <c r="D375" s="185" t="s">
        <v>151</v>
      </c>
      <c r="E375" s="153" t="s">
        <v>3</v>
      </c>
      <c r="F375" s="175" t="s">
        <v>883</v>
      </c>
      <c r="H375" s="153" t="s">
        <v>3</v>
      </c>
      <c r="I375" s="154"/>
      <c r="J375" s="154"/>
      <c r="M375" s="152"/>
      <c r="N375" s="155"/>
      <c r="X375" s="156"/>
      <c r="AT375" s="153" t="s">
        <v>151</v>
      </c>
      <c r="AU375" s="153" t="s">
        <v>80</v>
      </c>
      <c r="AV375" s="14" t="s">
        <v>78</v>
      </c>
      <c r="AW375" s="14" t="s">
        <v>5</v>
      </c>
      <c r="AX375" s="14" t="s">
        <v>71</v>
      </c>
      <c r="AY375" s="153" t="s">
        <v>133</v>
      </c>
    </row>
    <row r="376" spans="2:51" s="12" customFormat="1" ht="12">
      <c r="B376" s="142"/>
      <c r="D376" s="185" t="s">
        <v>151</v>
      </c>
      <c r="E376" s="143" t="s">
        <v>3</v>
      </c>
      <c r="F376" s="173" t="s">
        <v>141</v>
      </c>
      <c r="H376" s="191">
        <v>4</v>
      </c>
      <c r="I376" s="144"/>
      <c r="J376" s="144"/>
      <c r="M376" s="142"/>
      <c r="N376" s="145"/>
      <c r="X376" s="146"/>
      <c r="AT376" s="143" t="s">
        <v>151</v>
      </c>
      <c r="AU376" s="143" t="s">
        <v>80</v>
      </c>
      <c r="AV376" s="12" t="s">
        <v>80</v>
      </c>
      <c r="AW376" s="12" t="s">
        <v>5</v>
      </c>
      <c r="AX376" s="12" t="s">
        <v>71</v>
      </c>
      <c r="AY376" s="143" t="s">
        <v>133</v>
      </c>
    </row>
    <row r="377" spans="2:51" s="13" customFormat="1" ht="12">
      <c r="B377" s="147"/>
      <c r="D377" s="185" t="s">
        <v>151</v>
      </c>
      <c r="E377" s="148" t="s">
        <v>3</v>
      </c>
      <c r="F377" s="174" t="s">
        <v>153</v>
      </c>
      <c r="H377" s="192">
        <v>4</v>
      </c>
      <c r="I377" s="149"/>
      <c r="J377" s="149"/>
      <c r="M377" s="147"/>
      <c r="N377" s="150"/>
      <c r="X377" s="151"/>
      <c r="AT377" s="148" t="s">
        <v>151</v>
      </c>
      <c r="AU377" s="148" t="s">
        <v>80</v>
      </c>
      <c r="AV377" s="13" t="s">
        <v>141</v>
      </c>
      <c r="AW377" s="13" t="s">
        <v>5</v>
      </c>
      <c r="AX377" s="13" t="s">
        <v>78</v>
      </c>
      <c r="AY377" s="148" t="s">
        <v>133</v>
      </c>
    </row>
    <row r="378" spans="2:65" s="1" customFormat="1" ht="24.2" customHeight="1">
      <c r="B378" s="129"/>
      <c r="C378" s="187" t="s">
        <v>352</v>
      </c>
      <c r="D378" s="187" t="s">
        <v>396</v>
      </c>
      <c r="E378" s="188" t="s">
        <v>957</v>
      </c>
      <c r="F378" s="180" t="s">
        <v>958</v>
      </c>
      <c r="G378" s="193" t="s">
        <v>207</v>
      </c>
      <c r="H378" s="194">
        <v>4</v>
      </c>
      <c r="I378" s="161"/>
      <c r="J378" s="162"/>
      <c r="K378" s="182">
        <f>ROUND(P378*H378,2)</f>
        <v>0</v>
      </c>
      <c r="L378" s="160" t="s">
        <v>140</v>
      </c>
      <c r="M378" s="164"/>
      <c r="N378" s="165" t="s">
        <v>3</v>
      </c>
      <c r="O378" s="134" t="s">
        <v>40</v>
      </c>
      <c r="P378" s="135">
        <f>I378+J378</f>
        <v>0</v>
      </c>
      <c r="Q378" s="135">
        <f>ROUND(I378*H378,2)</f>
        <v>0</v>
      </c>
      <c r="R378" s="135">
        <f>ROUND(J378*H378,2)</f>
        <v>0</v>
      </c>
      <c r="T378" s="136">
        <f>S378*H378</f>
        <v>0</v>
      </c>
      <c r="U378" s="136">
        <v>0</v>
      </c>
      <c r="V378" s="136">
        <f>U378*H378</f>
        <v>0</v>
      </c>
      <c r="W378" s="136">
        <v>0</v>
      </c>
      <c r="X378" s="137">
        <f>W378*H378</f>
        <v>0</v>
      </c>
      <c r="AR378" s="138" t="s">
        <v>861</v>
      </c>
      <c r="AT378" s="138" t="s">
        <v>396</v>
      </c>
      <c r="AU378" s="138" t="s">
        <v>80</v>
      </c>
      <c r="AY378" s="16" t="s">
        <v>133</v>
      </c>
      <c r="BE378" s="139">
        <f>IF(O378="základní",K378,0)</f>
        <v>0</v>
      </c>
      <c r="BF378" s="139">
        <f>IF(O378="snížená",K378,0)</f>
        <v>0</v>
      </c>
      <c r="BG378" s="139">
        <f>IF(O378="zákl. přenesená",K378,0)</f>
        <v>0</v>
      </c>
      <c r="BH378" s="139">
        <f>IF(O378="sníž. přenesená",K378,0)</f>
        <v>0</v>
      </c>
      <c r="BI378" s="139">
        <f>IF(O378="nulová",K378,0)</f>
        <v>0</v>
      </c>
      <c r="BJ378" s="16" t="s">
        <v>78</v>
      </c>
      <c r="BK378" s="139">
        <f>ROUND(P378*H378,2)</f>
        <v>0</v>
      </c>
      <c r="BL378" s="16" t="s">
        <v>428</v>
      </c>
      <c r="BM378" s="138" t="s">
        <v>480</v>
      </c>
    </row>
    <row r="379" spans="2:47" s="1" customFormat="1" ht="12">
      <c r="B379" s="31"/>
      <c r="D379" s="185" t="s">
        <v>142</v>
      </c>
      <c r="F379" s="171" t="s">
        <v>958</v>
      </c>
      <c r="I379" s="140"/>
      <c r="J379" s="140"/>
      <c r="M379" s="31"/>
      <c r="N379" s="141"/>
      <c r="X379" s="52"/>
      <c r="AT379" s="16" t="s">
        <v>142</v>
      </c>
      <c r="AU379" s="16" t="s">
        <v>80</v>
      </c>
    </row>
    <row r="380" spans="2:51" s="14" customFormat="1" ht="12">
      <c r="B380" s="152"/>
      <c r="D380" s="185" t="s">
        <v>151</v>
      </c>
      <c r="E380" s="153" t="s">
        <v>3</v>
      </c>
      <c r="F380" s="175" t="s">
        <v>883</v>
      </c>
      <c r="H380" s="153" t="s">
        <v>3</v>
      </c>
      <c r="I380" s="154"/>
      <c r="J380" s="154"/>
      <c r="M380" s="152"/>
      <c r="N380" s="155"/>
      <c r="X380" s="156"/>
      <c r="AT380" s="153" t="s">
        <v>151</v>
      </c>
      <c r="AU380" s="153" t="s">
        <v>80</v>
      </c>
      <c r="AV380" s="14" t="s">
        <v>78</v>
      </c>
      <c r="AW380" s="14" t="s">
        <v>5</v>
      </c>
      <c r="AX380" s="14" t="s">
        <v>71</v>
      </c>
      <c r="AY380" s="153" t="s">
        <v>133</v>
      </c>
    </row>
    <row r="381" spans="2:51" s="12" customFormat="1" ht="12">
      <c r="B381" s="142"/>
      <c r="D381" s="185" t="s">
        <v>151</v>
      </c>
      <c r="E381" s="143" t="s">
        <v>3</v>
      </c>
      <c r="F381" s="173" t="s">
        <v>141</v>
      </c>
      <c r="H381" s="191">
        <v>4</v>
      </c>
      <c r="I381" s="144"/>
      <c r="J381" s="144"/>
      <c r="M381" s="142"/>
      <c r="N381" s="145"/>
      <c r="X381" s="146"/>
      <c r="AT381" s="143" t="s">
        <v>151</v>
      </c>
      <c r="AU381" s="143" t="s">
        <v>80</v>
      </c>
      <c r="AV381" s="12" t="s">
        <v>80</v>
      </c>
      <c r="AW381" s="12" t="s">
        <v>5</v>
      </c>
      <c r="AX381" s="12" t="s">
        <v>71</v>
      </c>
      <c r="AY381" s="143" t="s">
        <v>133</v>
      </c>
    </row>
    <row r="382" spans="2:51" s="13" customFormat="1" ht="12">
      <c r="B382" s="147"/>
      <c r="D382" s="185" t="s">
        <v>151</v>
      </c>
      <c r="E382" s="148" t="s">
        <v>3</v>
      </c>
      <c r="F382" s="174" t="s">
        <v>153</v>
      </c>
      <c r="H382" s="192">
        <v>4</v>
      </c>
      <c r="I382" s="149"/>
      <c r="J382" s="149"/>
      <c r="M382" s="147"/>
      <c r="N382" s="150"/>
      <c r="X382" s="151"/>
      <c r="AT382" s="148" t="s">
        <v>151</v>
      </c>
      <c r="AU382" s="148" t="s">
        <v>80</v>
      </c>
      <c r="AV382" s="13" t="s">
        <v>141</v>
      </c>
      <c r="AW382" s="13" t="s">
        <v>5</v>
      </c>
      <c r="AX382" s="13" t="s">
        <v>78</v>
      </c>
      <c r="AY382" s="148" t="s">
        <v>133</v>
      </c>
    </row>
    <row r="383" spans="2:65" s="1" customFormat="1" ht="24.2" customHeight="1">
      <c r="B383" s="129"/>
      <c r="C383" s="183" t="s">
        <v>484</v>
      </c>
      <c r="D383" s="183" t="s">
        <v>136</v>
      </c>
      <c r="E383" s="184" t="s">
        <v>959</v>
      </c>
      <c r="F383" s="169" t="s">
        <v>960</v>
      </c>
      <c r="G383" s="189" t="s">
        <v>207</v>
      </c>
      <c r="H383" s="190">
        <v>98</v>
      </c>
      <c r="I383" s="131"/>
      <c r="J383" s="131"/>
      <c r="K383" s="181">
        <f>ROUND(P383*H383,2)</f>
        <v>0</v>
      </c>
      <c r="L383" s="130" t="s">
        <v>140</v>
      </c>
      <c r="M383" s="31"/>
      <c r="N383" s="133" t="s">
        <v>3</v>
      </c>
      <c r="O383" s="134" t="s">
        <v>40</v>
      </c>
      <c r="P383" s="135">
        <f>I383+J383</f>
        <v>0</v>
      </c>
      <c r="Q383" s="135">
        <f>ROUND(I383*H383,2)</f>
        <v>0</v>
      </c>
      <c r="R383" s="135">
        <f>ROUND(J383*H383,2)</f>
        <v>0</v>
      </c>
      <c r="T383" s="136">
        <f>S383*H383</f>
        <v>0</v>
      </c>
      <c r="U383" s="136">
        <v>0</v>
      </c>
      <c r="V383" s="136">
        <f>U383*H383</f>
        <v>0</v>
      </c>
      <c r="W383" s="136">
        <v>0</v>
      </c>
      <c r="X383" s="137">
        <f>W383*H383</f>
        <v>0</v>
      </c>
      <c r="AR383" s="138" t="s">
        <v>428</v>
      </c>
      <c r="AT383" s="138" t="s">
        <v>136</v>
      </c>
      <c r="AU383" s="138" t="s">
        <v>80</v>
      </c>
      <c r="AY383" s="16" t="s">
        <v>133</v>
      </c>
      <c r="BE383" s="139">
        <f>IF(O383="základní",K383,0)</f>
        <v>0</v>
      </c>
      <c r="BF383" s="139">
        <f>IF(O383="snížená",K383,0)</f>
        <v>0</v>
      </c>
      <c r="BG383" s="139">
        <f>IF(O383="zákl. přenesená",K383,0)</f>
        <v>0</v>
      </c>
      <c r="BH383" s="139">
        <f>IF(O383="sníž. přenesená",K383,0)</f>
        <v>0</v>
      </c>
      <c r="BI383" s="139">
        <f>IF(O383="nulová",K383,0)</f>
        <v>0</v>
      </c>
      <c r="BJ383" s="16" t="s">
        <v>78</v>
      </c>
      <c r="BK383" s="139">
        <f>ROUND(P383*H383,2)</f>
        <v>0</v>
      </c>
      <c r="BL383" s="16" t="s">
        <v>428</v>
      </c>
      <c r="BM383" s="138" t="s">
        <v>487</v>
      </c>
    </row>
    <row r="384" spans="2:47" s="1" customFormat="1" ht="12">
      <c r="B384" s="31"/>
      <c r="D384" s="185" t="s">
        <v>142</v>
      </c>
      <c r="F384" s="171" t="s">
        <v>961</v>
      </c>
      <c r="I384" s="140"/>
      <c r="J384" s="140"/>
      <c r="M384" s="31"/>
      <c r="N384" s="141"/>
      <c r="X384" s="52"/>
      <c r="AT384" s="16" t="s">
        <v>142</v>
      </c>
      <c r="AU384" s="16" t="s">
        <v>80</v>
      </c>
    </row>
    <row r="385" spans="2:47" s="1" customFormat="1" ht="12">
      <c r="B385" s="31"/>
      <c r="D385" s="186" t="s">
        <v>144</v>
      </c>
      <c r="F385" s="172" t="s">
        <v>962</v>
      </c>
      <c r="I385" s="140"/>
      <c r="J385" s="140"/>
      <c r="M385" s="31"/>
      <c r="N385" s="141"/>
      <c r="X385" s="52"/>
      <c r="AT385" s="16" t="s">
        <v>144</v>
      </c>
      <c r="AU385" s="16" t="s">
        <v>80</v>
      </c>
    </row>
    <row r="386" spans="2:51" s="14" customFormat="1" ht="12">
      <c r="B386" s="152"/>
      <c r="D386" s="185" t="s">
        <v>151</v>
      </c>
      <c r="E386" s="153" t="s">
        <v>3</v>
      </c>
      <c r="F386" s="175" t="s">
        <v>909</v>
      </c>
      <c r="H386" s="153" t="s">
        <v>3</v>
      </c>
      <c r="I386" s="154"/>
      <c r="J386" s="154"/>
      <c r="M386" s="152"/>
      <c r="N386" s="155"/>
      <c r="X386" s="156"/>
      <c r="AT386" s="153" t="s">
        <v>151</v>
      </c>
      <c r="AU386" s="153" t="s">
        <v>80</v>
      </c>
      <c r="AV386" s="14" t="s">
        <v>78</v>
      </c>
      <c r="AW386" s="14" t="s">
        <v>5</v>
      </c>
      <c r="AX386" s="14" t="s">
        <v>71</v>
      </c>
      <c r="AY386" s="153" t="s">
        <v>133</v>
      </c>
    </row>
    <row r="387" spans="2:51" s="14" customFormat="1" ht="12">
      <c r="B387" s="152"/>
      <c r="D387" s="185" t="s">
        <v>151</v>
      </c>
      <c r="E387" s="153" t="s">
        <v>3</v>
      </c>
      <c r="F387" s="175" t="s">
        <v>910</v>
      </c>
      <c r="H387" s="153" t="s">
        <v>3</v>
      </c>
      <c r="I387" s="154"/>
      <c r="J387" s="154"/>
      <c r="M387" s="152"/>
      <c r="N387" s="155"/>
      <c r="X387" s="156"/>
      <c r="AT387" s="153" t="s">
        <v>151</v>
      </c>
      <c r="AU387" s="153" t="s">
        <v>80</v>
      </c>
      <c r="AV387" s="14" t="s">
        <v>78</v>
      </c>
      <c r="AW387" s="14" t="s">
        <v>5</v>
      </c>
      <c r="AX387" s="14" t="s">
        <v>71</v>
      </c>
      <c r="AY387" s="153" t="s">
        <v>133</v>
      </c>
    </row>
    <row r="388" spans="2:51" s="12" customFormat="1" ht="12">
      <c r="B388" s="142"/>
      <c r="D388" s="185" t="s">
        <v>151</v>
      </c>
      <c r="E388" s="143" t="s">
        <v>3</v>
      </c>
      <c r="F388" s="173" t="s">
        <v>963</v>
      </c>
      <c r="H388" s="191">
        <v>54</v>
      </c>
      <c r="I388" s="144"/>
      <c r="J388" s="144"/>
      <c r="M388" s="142"/>
      <c r="N388" s="145"/>
      <c r="X388" s="146"/>
      <c r="AT388" s="143" t="s">
        <v>151</v>
      </c>
      <c r="AU388" s="143" t="s">
        <v>80</v>
      </c>
      <c r="AV388" s="12" t="s">
        <v>80</v>
      </c>
      <c r="AW388" s="12" t="s">
        <v>5</v>
      </c>
      <c r="AX388" s="12" t="s">
        <v>71</v>
      </c>
      <c r="AY388" s="143" t="s">
        <v>133</v>
      </c>
    </row>
    <row r="389" spans="2:51" s="14" customFormat="1" ht="12">
      <c r="B389" s="152"/>
      <c r="D389" s="185" t="s">
        <v>151</v>
      </c>
      <c r="E389" s="153" t="s">
        <v>3</v>
      </c>
      <c r="F389" s="175" t="s">
        <v>911</v>
      </c>
      <c r="H389" s="153" t="s">
        <v>3</v>
      </c>
      <c r="I389" s="154"/>
      <c r="J389" s="154"/>
      <c r="M389" s="152"/>
      <c r="N389" s="155"/>
      <c r="X389" s="156"/>
      <c r="AT389" s="153" t="s">
        <v>151</v>
      </c>
      <c r="AU389" s="153" t="s">
        <v>80</v>
      </c>
      <c r="AV389" s="14" t="s">
        <v>78</v>
      </c>
      <c r="AW389" s="14" t="s">
        <v>5</v>
      </c>
      <c r="AX389" s="14" t="s">
        <v>71</v>
      </c>
      <c r="AY389" s="153" t="s">
        <v>133</v>
      </c>
    </row>
    <row r="390" spans="2:51" s="12" customFormat="1" ht="12">
      <c r="B390" s="142"/>
      <c r="D390" s="185" t="s">
        <v>151</v>
      </c>
      <c r="E390" s="143" t="s">
        <v>3</v>
      </c>
      <c r="F390" s="173" t="s">
        <v>964</v>
      </c>
      <c r="H390" s="191">
        <v>44</v>
      </c>
      <c r="I390" s="144"/>
      <c r="J390" s="144"/>
      <c r="M390" s="142"/>
      <c r="N390" s="145"/>
      <c r="X390" s="146"/>
      <c r="AT390" s="143" t="s">
        <v>151</v>
      </c>
      <c r="AU390" s="143" t="s">
        <v>80</v>
      </c>
      <c r="AV390" s="12" t="s">
        <v>80</v>
      </c>
      <c r="AW390" s="12" t="s">
        <v>5</v>
      </c>
      <c r="AX390" s="12" t="s">
        <v>71</v>
      </c>
      <c r="AY390" s="143" t="s">
        <v>133</v>
      </c>
    </row>
    <row r="391" spans="2:51" s="13" customFormat="1" ht="12">
      <c r="B391" s="147"/>
      <c r="D391" s="185" t="s">
        <v>151</v>
      </c>
      <c r="E391" s="148" t="s">
        <v>3</v>
      </c>
      <c r="F391" s="174" t="s">
        <v>153</v>
      </c>
      <c r="H391" s="192">
        <v>98</v>
      </c>
      <c r="I391" s="149"/>
      <c r="J391" s="149"/>
      <c r="M391" s="147"/>
      <c r="N391" s="150"/>
      <c r="X391" s="151"/>
      <c r="AT391" s="148" t="s">
        <v>151</v>
      </c>
      <c r="AU391" s="148" t="s">
        <v>80</v>
      </c>
      <c r="AV391" s="13" t="s">
        <v>141</v>
      </c>
      <c r="AW391" s="13" t="s">
        <v>5</v>
      </c>
      <c r="AX391" s="13" t="s">
        <v>78</v>
      </c>
      <c r="AY391" s="148" t="s">
        <v>133</v>
      </c>
    </row>
    <row r="392" spans="2:65" s="1" customFormat="1" ht="24.2" customHeight="1">
      <c r="B392" s="129"/>
      <c r="C392" s="183" t="s">
        <v>361</v>
      </c>
      <c r="D392" s="183" t="s">
        <v>136</v>
      </c>
      <c r="E392" s="184" t="s">
        <v>965</v>
      </c>
      <c r="F392" s="169" t="s">
        <v>966</v>
      </c>
      <c r="G392" s="189" t="s">
        <v>207</v>
      </c>
      <c r="H392" s="190">
        <v>18</v>
      </c>
      <c r="I392" s="131"/>
      <c r="J392" s="131"/>
      <c r="K392" s="181">
        <f>ROUND(P392*H392,2)</f>
        <v>0</v>
      </c>
      <c r="L392" s="130" t="s">
        <v>140</v>
      </c>
      <c r="M392" s="31"/>
      <c r="N392" s="133" t="s">
        <v>3</v>
      </c>
      <c r="O392" s="134" t="s">
        <v>40</v>
      </c>
      <c r="P392" s="135">
        <f>I392+J392</f>
        <v>0</v>
      </c>
      <c r="Q392" s="135">
        <f>ROUND(I392*H392,2)</f>
        <v>0</v>
      </c>
      <c r="R392" s="135">
        <f>ROUND(J392*H392,2)</f>
        <v>0</v>
      </c>
      <c r="T392" s="136">
        <f>S392*H392</f>
        <v>0</v>
      </c>
      <c r="U392" s="136">
        <v>0</v>
      </c>
      <c r="V392" s="136">
        <f>U392*H392</f>
        <v>0</v>
      </c>
      <c r="W392" s="136">
        <v>0</v>
      </c>
      <c r="X392" s="137">
        <f>W392*H392</f>
        <v>0</v>
      </c>
      <c r="AR392" s="138" t="s">
        <v>428</v>
      </c>
      <c r="AT392" s="138" t="s">
        <v>136</v>
      </c>
      <c r="AU392" s="138" t="s">
        <v>80</v>
      </c>
      <c r="AY392" s="16" t="s">
        <v>133</v>
      </c>
      <c r="BE392" s="139">
        <f>IF(O392="základní",K392,0)</f>
        <v>0</v>
      </c>
      <c r="BF392" s="139">
        <f>IF(O392="snížená",K392,0)</f>
        <v>0</v>
      </c>
      <c r="BG392" s="139">
        <f>IF(O392="zákl. přenesená",K392,0)</f>
        <v>0</v>
      </c>
      <c r="BH392" s="139">
        <f>IF(O392="sníž. přenesená",K392,0)</f>
        <v>0</v>
      </c>
      <c r="BI392" s="139">
        <f>IF(O392="nulová",K392,0)</f>
        <v>0</v>
      </c>
      <c r="BJ392" s="16" t="s">
        <v>78</v>
      </c>
      <c r="BK392" s="139">
        <f>ROUND(P392*H392,2)</f>
        <v>0</v>
      </c>
      <c r="BL392" s="16" t="s">
        <v>428</v>
      </c>
      <c r="BM392" s="138" t="s">
        <v>493</v>
      </c>
    </row>
    <row r="393" spans="2:47" s="1" customFormat="1" ht="12">
      <c r="B393" s="31"/>
      <c r="D393" s="185" t="s">
        <v>142</v>
      </c>
      <c r="F393" s="171" t="s">
        <v>967</v>
      </c>
      <c r="I393" s="140"/>
      <c r="J393" s="140"/>
      <c r="M393" s="31"/>
      <c r="N393" s="141"/>
      <c r="X393" s="52"/>
      <c r="AT393" s="16" t="s">
        <v>142</v>
      </c>
      <c r="AU393" s="16" t="s">
        <v>80</v>
      </c>
    </row>
    <row r="394" spans="2:47" s="1" customFormat="1" ht="12">
      <c r="B394" s="31"/>
      <c r="D394" s="186" t="s">
        <v>144</v>
      </c>
      <c r="F394" s="172" t="s">
        <v>968</v>
      </c>
      <c r="I394" s="140"/>
      <c r="J394" s="140"/>
      <c r="M394" s="31"/>
      <c r="N394" s="141"/>
      <c r="X394" s="52"/>
      <c r="AT394" s="16" t="s">
        <v>144</v>
      </c>
      <c r="AU394" s="16" t="s">
        <v>80</v>
      </c>
    </row>
    <row r="395" spans="2:51" s="14" customFormat="1" ht="12">
      <c r="B395" s="152"/>
      <c r="D395" s="185" t="s">
        <v>151</v>
      </c>
      <c r="E395" s="153" t="s">
        <v>3</v>
      </c>
      <c r="F395" s="175" t="s">
        <v>909</v>
      </c>
      <c r="H395" s="153" t="s">
        <v>3</v>
      </c>
      <c r="I395" s="154"/>
      <c r="J395" s="154"/>
      <c r="M395" s="152"/>
      <c r="N395" s="155"/>
      <c r="X395" s="156"/>
      <c r="AT395" s="153" t="s">
        <v>151</v>
      </c>
      <c r="AU395" s="153" t="s">
        <v>80</v>
      </c>
      <c r="AV395" s="14" t="s">
        <v>78</v>
      </c>
      <c r="AW395" s="14" t="s">
        <v>5</v>
      </c>
      <c r="AX395" s="14" t="s">
        <v>71</v>
      </c>
      <c r="AY395" s="153" t="s">
        <v>133</v>
      </c>
    </row>
    <row r="396" spans="2:51" s="14" customFormat="1" ht="12">
      <c r="B396" s="152"/>
      <c r="D396" s="185" t="s">
        <v>151</v>
      </c>
      <c r="E396" s="153" t="s">
        <v>3</v>
      </c>
      <c r="F396" s="175" t="s">
        <v>910</v>
      </c>
      <c r="H396" s="153" t="s">
        <v>3</v>
      </c>
      <c r="I396" s="154"/>
      <c r="J396" s="154"/>
      <c r="M396" s="152"/>
      <c r="N396" s="155"/>
      <c r="X396" s="156"/>
      <c r="AT396" s="153" t="s">
        <v>151</v>
      </c>
      <c r="AU396" s="153" t="s">
        <v>80</v>
      </c>
      <c r="AV396" s="14" t="s">
        <v>78</v>
      </c>
      <c r="AW396" s="14" t="s">
        <v>5</v>
      </c>
      <c r="AX396" s="14" t="s">
        <v>71</v>
      </c>
      <c r="AY396" s="153" t="s">
        <v>133</v>
      </c>
    </row>
    <row r="397" spans="2:51" s="12" customFormat="1" ht="12">
      <c r="B397" s="142"/>
      <c r="D397" s="185" t="s">
        <v>151</v>
      </c>
      <c r="E397" s="143" t="s">
        <v>3</v>
      </c>
      <c r="F397" s="173" t="s">
        <v>969</v>
      </c>
      <c r="H397" s="191">
        <v>10</v>
      </c>
      <c r="I397" s="144"/>
      <c r="J397" s="144"/>
      <c r="M397" s="142"/>
      <c r="N397" s="145"/>
      <c r="X397" s="146"/>
      <c r="AT397" s="143" t="s">
        <v>151</v>
      </c>
      <c r="AU397" s="143" t="s">
        <v>80</v>
      </c>
      <c r="AV397" s="12" t="s">
        <v>80</v>
      </c>
      <c r="AW397" s="12" t="s">
        <v>5</v>
      </c>
      <c r="AX397" s="12" t="s">
        <v>71</v>
      </c>
      <c r="AY397" s="143" t="s">
        <v>133</v>
      </c>
    </row>
    <row r="398" spans="2:51" s="14" customFormat="1" ht="12">
      <c r="B398" s="152"/>
      <c r="D398" s="185" t="s">
        <v>151</v>
      </c>
      <c r="E398" s="153" t="s">
        <v>3</v>
      </c>
      <c r="F398" s="175" t="s">
        <v>911</v>
      </c>
      <c r="H398" s="153" t="s">
        <v>3</v>
      </c>
      <c r="I398" s="154"/>
      <c r="J398" s="154"/>
      <c r="M398" s="152"/>
      <c r="N398" s="155"/>
      <c r="X398" s="156"/>
      <c r="AT398" s="153" t="s">
        <v>151</v>
      </c>
      <c r="AU398" s="153" t="s">
        <v>80</v>
      </c>
      <c r="AV398" s="14" t="s">
        <v>78</v>
      </c>
      <c r="AW398" s="14" t="s">
        <v>5</v>
      </c>
      <c r="AX398" s="14" t="s">
        <v>71</v>
      </c>
      <c r="AY398" s="153" t="s">
        <v>133</v>
      </c>
    </row>
    <row r="399" spans="2:51" s="12" customFormat="1" ht="12">
      <c r="B399" s="142"/>
      <c r="D399" s="185" t="s">
        <v>151</v>
      </c>
      <c r="E399" s="143" t="s">
        <v>3</v>
      </c>
      <c r="F399" s="173" t="s">
        <v>970</v>
      </c>
      <c r="H399" s="191">
        <v>8</v>
      </c>
      <c r="I399" s="144"/>
      <c r="J399" s="144"/>
      <c r="M399" s="142"/>
      <c r="N399" s="145"/>
      <c r="X399" s="146"/>
      <c r="AT399" s="143" t="s">
        <v>151</v>
      </c>
      <c r="AU399" s="143" t="s">
        <v>80</v>
      </c>
      <c r="AV399" s="12" t="s">
        <v>80</v>
      </c>
      <c r="AW399" s="12" t="s">
        <v>5</v>
      </c>
      <c r="AX399" s="12" t="s">
        <v>71</v>
      </c>
      <c r="AY399" s="143" t="s">
        <v>133</v>
      </c>
    </row>
    <row r="400" spans="2:51" s="13" customFormat="1" ht="12">
      <c r="B400" s="147"/>
      <c r="D400" s="185" t="s">
        <v>151</v>
      </c>
      <c r="E400" s="148" t="s">
        <v>3</v>
      </c>
      <c r="F400" s="174" t="s">
        <v>153</v>
      </c>
      <c r="H400" s="192">
        <v>18</v>
      </c>
      <c r="I400" s="149"/>
      <c r="J400" s="149"/>
      <c r="M400" s="147"/>
      <c r="N400" s="150"/>
      <c r="X400" s="151"/>
      <c r="AT400" s="148" t="s">
        <v>151</v>
      </c>
      <c r="AU400" s="148" t="s">
        <v>80</v>
      </c>
      <c r="AV400" s="13" t="s">
        <v>141</v>
      </c>
      <c r="AW400" s="13" t="s">
        <v>5</v>
      </c>
      <c r="AX400" s="13" t="s">
        <v>78</v>
      </c>
      <c r="AY400" s="148" t="s">
        <v>133</v>
      </c>
    </row>
    <row r="401" spans="2:65" s="1" customFormat="1" ht="24.2" customHeight="1">
      <c r="B401" s="129"/>
      <c r="C401" s="183" t="s">
        <v>496</v>
      </c>
      <c r="D401" s="183" t="s">
        <v>136</v>
      </c>
      <c r="E401" s="184" t="s">
        <v>971</v>
      </c>
      <c r="F401" s="169" t="s">
        <v>972</v>
      </c>
      <c r="G401" s="189" t="s">
        <v>207</v>
      </c>
      <c r="H401" s="190">
        <v>4</v>
      </c>
      <c r="I401" s="131"/>
      <c r="J401" s="131"/>
      <c r="K401" s="181">
        <f>ROUND(P401*H401,2)</f>
        <v>0</v>
      </c>
      <c r="L401" s="130" t="s">
        <v>140</v>
      </c>
      <c r="M401" s="31"/>
      <c r="N401" s="133" t="s">
        <v>3</v>
      </c>
      <c r="O401" s="134" t="s">
        <v>40</v>
      </c>
      <c r="P401" s="135">
        <f>I401+J401</f>
        <v>0</v>
      </c>
      <c r="Q401" s="135">
        <f>ROUND(I401*H401,2)</f>
        <v>0</v>
      </c>
      <c r="R401" s="135">
        <f>ROUND(J401*H401,2)</f>
        <v>0</v>
      </c>
      <c r="T401" s="136">
        <f>S401*H401</f>
        <v>0</v>
      </c>
      <c r="U401" s="136">
        <v>0</v>
      </c>
      <c r="V401" s="136">
        <f>U401*H401</f>
        <v>0</v>
      </c>
      <c r="W401" s="136">
        <v>0</v>
      </c>
      <c r="X401" s="137">
        <f>W401*H401</f>
        <v>0</v>
      </c>
      <c r="AR401" s="138" t="s">
        <v>428</v>
      </c>
      <c r="AT401" s="138" t="s">
        <v>136</v>
      </c>
      <c r="AU401" s="138" t="s">
        <v>80</v>
      </c>
      <c r="AY401" s="16" t="s">
        <v>133</v>
      </c>
      <c r="BE401" s="139">
        <f>IF(O401="základní",K401,0)</f>
        <v>0</v>
      </c>
      <c r="BF401" s="139">
        <f>IF(O401="snížená",K401,0)</f>
        <v>0</v>
      </c>
      <c r="BG401" s="139">
        <f>IF(O401="zákl. přenesená",K401,0)</f>
        <v>0</v>
      </c>
      <c r="BH401" s="139">
        <f>IF(O401="sníž. přenesená",K401,0)</f>
        <v>0</v>
      </c>
      <c r="BI401" s="139">
        <f>IF(O401="nulová",K401,0)</f>
        <v>0</v>
      </c>
      <c r="BJ401" s="16" t="s">
        <v>78</v>
      </c>
      <c r="BK401" s="139">
        <f>ROUND(P401*H401,2)</f>
        <v>0</v>
      </c>
      <c r="BL401" s="16" t="s">
        <v>428</v>
      </c>
      <c r="BM401" s="138" t="s">
        <v>499</v>
      </c>
    </row>
    <row r="402" spans="2:47" s="1" customFormat="1" ht="19.5">
      <c r="B402" s="31"/>
      <c r="D402" s="185" t="s">
        <v>142</v>
      </c>
      <c r="F402" s="171" t="s">
        <v>973</v>
      </c>
      <c r="I402" s="140"/>
      <c r="J402" s="140"/>
      <c r="M402" s="31"/>
      <c r="N402" s="141"/>
      <c r="X402" s="52"/>
      <c r="AT402" s="16" t="s">
        <v>142</v>
      </c>
      <c r="AU402" s="16" t="s">
        <v>80</v>
      </c>
    </row>
    <row r="403" spans="2:47" s="1" customFormat="1" ht="12">
      <c r="B403" s="31"/>
      <c r="D403" s="186" t="s">
        <v>144</v>
      </c>
      <c r="F403" s="172" t="s">
        <v>974</v>
      </c>
      <c r="I403" s="140"/>
      <c r="J403" s="140"/>
      <c r="M403" s="31"/>
      <c r="N403" s="141"/>
      <c r="X403" s="52"/>
      <c r="AT403" s="16" t="s">
        <v>144</v>
      </c>
      <c r="AU403" s="16" t="s">
        <v>80</v>
      </c>
    </row>
    <row r="404" spans="2:51" s="14" customFormat="1" ht="12">
      <c r="B404" s="152"/>
      <c r="D404" s="185" t="s">
        <v>151</v>
      </c>
      <c r="E404" s="153" t="s">
        <v>3</v>
      </c>
      <c r="F404" s="175" t="s">
        <v>975</v>
      </c>
      <c r="H404" s="153" t="s">
        <v>3</v>
      </c>
      <c r="I404" s="154"/>
      <c r="J404" s="154"/>
      <c r="M404" s="152"/>
      <c r="N404" s="155"/>
      <c r="X404" s="156"/>
      <c r="AT404" s="153" t="s">
        <v>151</v>
      </c>
      <c r="AU404" s="153" t="s">
        <v>80</v>
      </c>
      <c r="AV404" s="14" t="s">
        <v>78</v>
      </c>
      <c r="AW404" s="14" t="s">
        <v>5</v>
      </c>
      <c r="AX404" s="14" t="s">
        <v>71</v>
      </c>
      <c r="AY404" s="153" t="s">
        <v>133</v>
      </c>
    </row>
    <row r="405" spans="2:51" s="14" customFormat="1" ht="12">
      <c r="B405" s="152"/>
      <c r="D405" s="185" t="s">
        <v>151</v>
      </c>
      <c r="E405" s="153" t="s">
        <v>3</v>
      </c>
      <c r="F405" s="175" t="s">
        <v>976</v>
      </c>
      <c r="H405" s="153" t="s">
        <v>3</v>
      </c>
      <c r="I405" s="154"/>
      <c r="J405" s="154"/>
      <c r="M405" s="152"/>
      <c r="N405" s="155"/>
      <c r="X405" s="156"/>
      <c r="AT405" s="153" t="s">
        <v>151</v>
      </c>
      <c r="AU405" s="153" t="s">
        <v>80</v>
      </c>
      <c r="AV405" s="14" t="s">
        <v>78</v>
      </c>
      <c r="AW405" s="14" t="s">
        <v>5</v>
      </c>
      <c r="AX405" s="14" t="s">
        <v>71</v>
      </c>
      <c r="AY405" s="153" t="s">
        <v>133</v>
      </c>
    </row>
    <row r="406" spans="2:51" s="12" customFormat="1" ht="12">
      <c r="B406" s="142"/>
      <c r="D406" s="185" t="s">
        <v>151</v>
      </c>
      <c r="E406" s="143" t="s">
        <v>3</v>
      </c>
      <c r="F406" s="173" t="s">
        <v>884</v>
      </c>
      <c r="H406" s="191">
        <v>4</v>
      </c>
      <c r="I406" s="144"/>
      <c r="J406" s="144"/>
      <c r="M406" s="142"/>
      <c r="N406" s="145"/>
      <c r="X406" s="146"/>
      <c r="AT406" s="143" t="s">
        <v>151</v>
      </c>
      <c r="AU406" s="143" t="s">
        <v>80</v>
      </c>
      <c r="AV406" s="12" t="s">
        <v>80</v>
      </c>
      <c r="AW406" s="12" t="s">
        <v>5</v>
      </c>
      <c r="AX406" s="12" t="s">
        <v>71</v>
      </c>
      <c r="AY406" s="143" t="s">
        <v>133</v>
      </c>
    </row>
    <row r="407" spans="2:51" s="13" customFormat="1" ht="12">
      <c r="B407" s="147"/>
      <c r="D407" s="185" t="s">
        <v>151</v>
      </c>
      <c r="E407" s="148" t="s">
        <v>3</v>
      </c>
      <c r="F407" s="174" t="s">
        <v>153</v>
      </c>
      <c r="H407" s="192">
        <v>4</v>
      </c>
      <c r="I407" s="149"/>
      <c r="J407" s="149"/>
      <c r="M407" s="147"/>
      <c r="N407" s="150"/>
      <c r="X407" s="151"/>
      <c r="AT407" s="148" t="s">
        <v>151</v>
      </c>
      <c r="AU407" s="148" t="s">
        <v>80</v>
      </c>
      <c r="AV407" s="13" t="s">
        <v>141</v>
      </c>
      <c r="AW407" s="13" t="s">
        <v>5</v>
      </c>
      <c r="AX407" s="13" t="s">
        <v>78</v>
      </c>
      <c r="AY407" s="148" t="s">
        <v>133</v>
      </c>
    </row>
    <row r="408" spans="2:65" s="1" customFormat="1" ht="24.2" customHeight="1">
      <c r="B408" s="129"/>
      <c r="C408" s="187" t="s">
        <v>367</v>
      </c>
      <c r="D408" s="187" t="s">
        <v>396</v>
      </c>
      <c r="E408" s="188" t="s">
        <v>977</v>
      </c>
      <c r="F408" s="180" t="s">
        <v>978</v>
      </c>
      <c r="G408" s="193" t="s">
        <v>280</v>
      </c>
      <c r="H408" s="194">
        <v>0.4</v>
      </c>
      <c r="I408" s="161"/>
      <c r="J408" s="162"/>
      <c r="K408" s="182">
        <f>ROUND(P408*H408,2)</f>
        <v>0</v>
      </c>
      <c r="L408" s="160" t="s">
        <v>140</v>
      </c>
      <c r="M408" s="164"/>
      <c r="N408" s="165" t="s">
        <v>3</v>
      </c>
      <c r="O408" s="134" t="s">
        <v>40</v>
      </c>
      <c r="P408" s="135">
        <f>I408+J408</f>
        <v>0</v>
      </c>
      <c r="Q408" s="135">
        <f>ROUND(I408*H408,2)</f>
        <v>0</v>
      </c>
      <c r="R408" s="135">
        <f>ROUND(J408*H408,2)</f>
        <v>0</v>
      </c>
      <c r="T408" s="136">
        <f>S408*H408</f>
        <v>0</v>
      </c>
      <c r="U408" s="136">
        <v>0</v>
      </c>
      <c r="V408" s="136">
        <f>U408*H408</f>
        <v>0</v>
      </c>
      <c r="W408" s="136">
        <v>0</v>
      </c>
      <c r="X408" s="137">
        <f>W408*H408</f>
        <v>0</v>
      </c>
      <c r="AR408" s="138" t="s">
        <v>861</v>
      </c>
      <c r="AT408" s="138" t="s">
        <v>396</v>
      </c>
      <c r="AU408" s="138" t="s">
        <v>80</v>
      </c>
      <c r="AY408" s="16" t="s">
        <v>133</v>
      </c>
      <c r="BE408" s="139">
        <f>IF(O408="základní",K408,0)</f>
        <v>0</v>
      </c>
      <c r="BF408" s="139">
        <f>IF(O408="snížená",K408,0)</f>
        <v>0</v>
      </c>
      <c r="BG408" s="139">
        <f>IF(O408="zákl. přenesená",K408,0)</f>
        <v>0</v>
      </c>
      <c r="BH408" s="139">
        <f>IF(O408="sníž. přenesená",K408,0)</f>
        <v>0</v>
      </c>
      <c r="BI408" s="139">
        <f>IF(O408="nulová",K408,0)</f>
        <v>0</v>
      </c>
      <c r="BJ408" s="16" t="s">
        <v>78</v>
      </c>
      <c r="BK408" s="139">
        <f>ROUND(P408*H408,2)</f>
        <v>0</v>
      </c>
      <c r="BL408" s="16" t="s">
        <v>428</v>
      </c>
      <c r="BM408" s="138" t="s">
        <v>505</v>
      </c>
    </row>
    <row r="409" spans="2:47" s="1" customFormat="1" ht="12">
      <c r="B409" s="31"/>
      <c r="D409" s="185" t="s">
        <v>142</v>
      </c>
      <c r="F409" s="171" t="s">
        <v>978</v>
      </c>
      <c r="I409" s="140"/>
      <c r="J409" s="140"/>
      <c r="M409" s="31"/>
      <c r="N409" s="141"/>
      <c r="X409" s="52"/>
      <c r="AT409" s="16" t="s">
        <v>142</v>
      </c>
      <c r="AU409" s="16" t="s">
        <v>80</v>
      </c>
    </row>
    <row r="410" spans="2:51" s="14" customFormat="1" ht="12">
      <c r="B410" s="152"/>
      <c r="D410" s="185" t="s">
        <v>151</v>
      </c>
      <c r="E410" s="153" t="s">
        <v>3</v>
      </c>
      <c r="F410" s="175" t="s">
        <v>975</v>
      </c>
      <c r="H410" s="153" t="s">
        <v>3</v>
      </c>
      <c r="I410" s="154"/>
      <c r="J410" s="154"/>
      <c r="M410" s="152"/>
      <c r="N410" s="155"/>
      <c r="X410" s="156"/>
      <c r="AT410" s="153" t="s">
        <v>151</v>
      </c>
      <c r="AU410" s="153" t="s">
        <v>80</v>
      </c>
      <c r="AV410" s="14" t="s">
        <v>78</v>
      </c>
      <c r="AW410" s="14" t="s">
        <v>5</v>
      </c>
      <c r="AX410" s="14" t="s">
        <v>71</v>
      </c>
      <c r="AY410" s="153" t="s">
        <v>133</v>
      </c>
    </row>
    <row r="411" spans="2:51" s="14" customFormat="1" ht="12">
      <c r="B411" s="152"/>
      <c r="D411" s="185" t="s">
        <v>151</v>
      </c>
      <c r="E411" s="153" t="s">
        <v>3</v>
      </c>
      <c r="F411" s="175" t="s">
        <v>976</v>
      </c>
      <c r="H411" s="153" t="s">
        <v>3</v>
      </c>
      <c r="I411" s="154"/>
      <c r="J411" s="154"/>
      <c r="M411" s="152"/>
      <c r="N411" s="155"/>
      <c r="X411" s="156"/>
      <c r="AT411" s="153" t="s">
        <v>151</v>
      </c>
      <c r="AU411" s="153" t="s">
        <v>80</v>
      </c>
      <c r="AV411" s="14" t="s">
        <v>78</v>
      </c>
      <c r="AW411" s="14" t="s">
        <v>5</v>
      </c>
      <c r="AX411" s="14" t="s">
        <v>71</v>
      </c>
      <c r="AY411" s="153" t="s">
        <v>133</v>
      </c>
    </row>
    <row r="412" spans="2:51" s="12" customFormat="1" ht="12">
      <c r="B412" s="142"/>
      <c r="D412" s="185" t="s">
        <v>151</v>
      </c>
      <c r="E412" s="143" t="s">
        <v>3</v>
      </c>
      <c r="F412" s="173" t="s">
        <v>979</v>
      </c>
      <c r="H412" s="191">
        <v>0.4</v>
      </c>
      <c r="I412" s="144"/>
      <c r="J412" s="144"/>
      <c r="M412" s="142"/>
      <c r="N412" s="145"/>
      <c r="X412" s="146"/>
      <c r="AT412" s="143" t="s">
        <v>151</v>
      </c>
      <c r="AU412" s="143" t="s">
        <v>80</v>
      </c>
      <c r="AV412" s="12" t="s">
        <v>80</v>
      </c>
      <c r="AW412" s="12" t="s">
        <v>5</v>
      </c>
      <c r="AX412" s="12" t="s">
        <v>71</v>
      </c>
      <c r="AY412" s="143" t="s">
        <v>133</v>
      </c>
    </row>
    <row r="413" spans="2:51" s="13" customFormat="1" ht="12">
      <c r="B413" s="147"/>
      <c r="D413" s="185" t="s">
        <v>151</v>
      </c>
      <c r="E413" s="148" t="s">
        <v>3</v>
      </c>
      <c r="F413" s="174" t="s">
        <v>153</v>
      </c>
      <c r="H413" s="192">
        <v>0.4</v>
      </c>
      <c r="I413" s="149"/>
      <c r="J413" s="149"/>
      <c r="M413" s="147"/>
      <c r="N413" s="150"/>
      <c r="X413" s="151"/>
      <c r="AT413" s="148" t="s">
        <v>151</v>
      </c>
      <c r="AU413" s="148" t="s">
        <v>80</v>
      </c>
      <c r="AV413" s="13" t="s">
        <v>141</v>
      </c>
      <c r="AW413" s="13" t="s">
        <v>5</v>
      </c>
      <c r="AX413" s="13" t="s">
        <v>78</v>
      </c>
      <c r="AY413" s="148" t="s">
        <v>133</v>
      </c>
    </row>
    <row r="414" spans="2:65" s="1" customFormat="1" ht="24.2" customHeight="1">
      <c r="B414" s="129"/>
      <c r="C414" s="183" t="s">
        <v>509</v>
      </c>
      <c r="D414" s="183" t="s">
        <v>136</v>
      </c>
      <c r="E414" s="184" t="s">
        <v>980</v>
      </c>
      <c r="F414" s="169" t="s">
        <v>981</v>
      </c>
      <c r="G414" s="189" t="s">
        <v>207</v>
      </c>
      <c r="H414" s="190">
        <v>2</v>
      </c>
      <c r="I414" s="131"/>
      <c r="J414" s="131"/>
      <c r="K414" s="181">
        <f>ROUND(P414*H414,2)</f>
        <v>0</v>
      </c>
      <c r="L414" s="130" t="s">
        <v>140</v>
      </c>
      <c r="M414" s="31"/>
      <c r="N414" s="133" t="s">
        <v>3</v>
      </c>
      <c r="O414" s="134" t="s">
        <v>40</v>
      </c>
      <c r="P414" s="135">
        <f>I414+J414</f>
        <v>0</v>
      </c>
      <c r="Q414" s="135">
        <f>ROUND(I414*H414,2)</f>
        <v>0</v>
      </c>
      <c r="R414" s="135">
        <f>ROUND(J414*H414,2)</f>
        <v>0</v>
      </c>
      <c r="T414" s="136">
        <f>S414*H414</f>
        <v>0</v>
      </c>
      <c r="U414" s="136">
        <v>0</v>
      </c>
      <c r="V414" s="136">
        <f>U414*H414</f>
        <v>0</v>
      </c>
      <c r="W414" s="136">
        <v>0</v>
      </c>
      <c r="X414" s="137">
        <f>W414*H414</f>
        <v>0</v>
      </c>
      <c r="AR414" s="138" t="s">
        <v>428</v>
      </c>
      <c r="AT414" s="138" t="s">
        <v>136</v>
      </c>
      <c r="AU414" s="138" t="s">
        <v>80</v>
      </c>
      <c r="AY414" s="16" t="s">
        <v>133</v>
      </c>
      <c r="BE414" s="139">
        <f>IF(O414="základní",K414,0)</f>
        <v>0</v>
      </c>
      <c r="BF414" s="139">
        <f>IF(O414="snížená",K414,0)</f>
        <v>0</v>
      </c>
      <c r="BG414" s="139">
        <f>IF(O414="zákl. přenesená",K414,0)</f>
        <v>0</v>
      </c>
      <c r="BH414" s="139">
        <f>IF(O414="sníž. přenesená",K414,0)</f>
        <v>0</v>
      </c>
      <c r="BI414" s="139">
        <f>IF(O414="nulová",K414,0)</f>
        <v>0</v>
      </c>
      <c r="BJ414" s="16" t="s">
        <v>78</v>
      </c>
      <c r="BK414" s="139">
        <f>ROUND(P414*H414,2)</f>
        <v>0</v>
      </c>
      <c r="BL414" s="16" t="s">
        <v>428</v>
      </c>
      <c r="BM414" s="138" t="s">
        <v>512</v>
      </c>
    </row>
    <row r="415" spans="2:47" s="1" customFormat="1" ht="19.5">
      <c r="B415" s="31"/>
      <c r="D415" s="185" t="s">
        <v>142</v>
      </c>
      <c r="F415" s="171" t="s">
        <v>982</v>
      </c>
      <c r="I415" s="140"/>
      <c r="J415" s="140"/>
      <c r="M415" s="31"/>
      <c r="N415" s="141"/>
      <c r="X415" s="52"/>
      <c r="AT415" s="16" t="s">
        <v>142</v>
      </c>
      <c r="AU415" s="16" t="s">
        <v>80</v>
      </c>
    </row>
    <row r="416" spans="2:47" s="1" customFormat="1" ht="12">
      <c r="B416" s="31"/>
      <c r="D416" s="186" t="s">
        <v>144</v>
      </c>
      <c r="F416" s="172" t="s">
        <v>983</v>
      </c>
      <c r="I416" s="140"/>
      <c r="J416" s="140"/>
      <c r="M416" s="31"/>
      <c r="N416" s="141"/>
      <c r="X416" s="52"/>
      <c r="AT416" s="16" t="s">
        <v>144</v>
      </c>
      <c r="AU416" s="16" t="s">
        <v>80</v>
      </c>
    </row>
    <row r="417" spans="2:51" s="14" customFormat="1" ht="12">
      <c r="B417" s="152"/>
      <c r="D417" s="185" t="s">
        <v>151</v>
      </c>
      <c r="E417" s="153" t="s">
        <v>3</v>
      </c>
      <c r="F417" s="175" t="s">
        <v>909</v>
      </c>
      <c r="H417" s="153" t="s">
        <v>3</v>
      </c>
      <c r="I417" s="154"/>
      <c r="J417" s="154"/>
      <c r="M417" s="152"/>
      <c r="N417" s="155"/>
      <c r="X417" s="156"/>
      <c r="AT417" s="153" t="s">
        <v>151</v>
      </c>
      <c r="AU417" s="153" t="s">
        <v>80</v>
      </c>
      <c r="AV417" s="14" t="s">
        <v>78</v>
      </c>
      <c r="AW417" s="14" t="s">
        <v>5</v>
      </c>
      <c r="AX417" s="14" t="s">
        <v>71</v>
      </c>
      <c r="AY417" s="153" t="s">
        <v>133</v>
      </c>
    </row>
    <row r="418" spans="2:51" s="14" customFormat="1" ht="12">
      <c r="B418" s="152"/>
      <c r="D418" s="185" t="s">
        <v>151</v>
      </c>
      <c r="E418" s="153" t="s">
        <v>3</v>
      </c>
      <c r="F418" s="175" t="s">
        <v>910</v>
      </c>
      <c r="H418" s="153" t="s">
        <v>3</v>
      </c>
      <c r="I418" s="154"/>
      <c r="J418" s="154"/>
      <c r="M418" s="152"/>
      <c r="N418" s="155"/>
      <c r="X418" s="156"/>
      <c r="AT418" s="153" t="s">
        <v>151</v>
      </c>
      <c r="AU418" s="153" t="s">
        <v>80</v>
      </c>
      <c r="AV418" s="14" t="s">
        <v>78</v>
      </c>
      <c r="AW418" s="14" t="s">
        <v>5</v>
      </c>
      <c r="AX418" s="14" t="s">
        <v>71</v>
      </c>
      <c r="AY418" s="153" t="s">
        <v>133</v>
      </c>
    </row>
    <row r="419" spans="2:51" s="12" customFormat="1" ht="12">
      <c r="B419" s="142"/>
      <c r="D419" s="185" t="s">
        <v>151</v>
      </c>
      <c r="E419" s="143" t="s">
        <v>3</v>
      </c>
      <c r="F419" s="173" t="s">
        <v>78</v>
      </c>
      <c r="H419" s="191">
        <v>1</v>
      </c>
      <c r="I419" s="144"/>
      <c r="J419" s="144"/>
      <c r="M419" s="142"/>
      <c r="N419" s="145"/>
      <c r="X419" s="146"/>
      <c r="AT419" s="143" t="s">
        <v>151</v>
      </c>
      <c r="AU419" s="143" t="s">
        <v>80</v>
      </c>
      <c r="AV419" s="12" t="s">
        <v>80</v>
      </c>
      <c r="AW419" s="12" t="s">
        <v>5</v>
      </c>
      <c r="AX419" s="12" t="s">
        <v>71</v>
      </c>
      <c r="AY419" s="143" t="s">
        <v>133</v>
      </c>
    </row>
    <row r="420" spans="2:51" s="14" customFormat="1" ht="12">
      <c r="B420" s="152"/>
      <c r="D420" s="185" t="s">
        <v>151</v>
      </c>
      <c r="E420" s="153" t="s">
        <v>3</v>
      </c>
      <c r="F420" s="175" t="s">
        <v>911</v>
      </c>
      <c r="H420" s="153" t="s">
        <v>3</v>
      </c>
      <c r="I420" s="154"/>
      <c r="J420" s="154"/>
      <c r="M420" s="152"/>
      <c r="N420" s="155"/>
      <c r="X420" s="156"/>
      <c r="AT420" s="153" t="s">
        <v>151</v>
      </c>
      <c r="AU420" s="153" t="s">
        <v>80</v>
      </c>
      <c r="AV420" s="14" t="s">
        <v>78</v>
      </c>
      <c r="AW420" s="14" t="s">
        <v>5</v>
      </c>
      <c r="AX420" s="14" t="s">
        <v>71</v>
      </c>
      <c r="AY420" s="153" t="s">
        <v>133</v>
      </c>
    </row>
    <row r="421" spans="2:51" s="12" customFormat="1" ht="12">
      <c r="B421" s="142"/>
      <c r="D421" s="185" t="s">
        <v>151</v>
      </c>
      <c r="E421" s="143" t="s">
        <v>3</v>
      </c>
      <c r="F421" s="173" t="s">
        <v>78</v>
      </c>
      <c r="H421" s="191">
        <v>1</v>
      </c>
      <c r="I421" s="144"/>
      <c r="J421" s="144"/>
      <c r="M421" s="142"/>
      <c r="N421" s="145"/>
      <c r="X421" s="146"/>
      <c r="AT421" s="143" t="s">
        <v>151</v>
      </c>
      <c r="AU421" s="143" t="s">
        <v>80</v>
      </c>
      <c r="AV421" s="12" t="s">
        <v>80</v>
      </c>
      <c r="AW421" s="12" t="s">
        <v>5</v>
      </c>
      <c r="AX421" s="12" t="s">
        <v>71</v>
      </c>
      <c r="AY421" s="143" t="s">
        <v>133</v>
      </c>
    </row>
    <row r="422" spans="2:51" s="13" customFormat="1" ht="12">
      <c r="B422" s="147"/>
      <c r="D422" s="185" t="s">
        <v>151</v>
      </c>
      <c r="E422" s="148" t="s">
        <v>3</v>
      </c>
      <c r="F422" s="174" t="s">
        <v>153</v>
      </c>
      <c r="H422" s="192">
        <v>2</v>
      </c>
      <c r="I422" s="149"/>
      <c r="J422" s="149"/>
      <c r="M422" s="147"/>
      <c r="N422" s="150"/>
      <c r="X422" s="151"/>
      <c r="AT422" s="148" t="s">
        <v>151</v>
      </c>
      <c r="AU422" s="148" t="s">
        <v>80</v>
      </c>
      <c r="AV422" s="13" t="s">
        <v>141</v>
      </c>
      <c r="AW422" s="13" t="s">
        <v>5</v>
      </c>
      <c r="AX422" s="13" t="s">
        <v>78</v>
      </c>
      <c r="AY422" s="148" t="s">
        <v>133</v>
      </c>
    </row>
    <row r="423" spans="2:65" s="1" customFormat="1" ht="24.2" customHeight="1">
      <c r="B423" s="129"/>
      <c r="C423" s="183" t="s">
        <v>373</v>
      </c>
      <c r="D423" s="183" t="s">
        <v>136</v>
      </c>
      <c r="E423" s="184" t="s">
        <v>984</v>
      </c>
      <c r="F423" s="169" t="s">
        <v>985</v>
      </c>
      <c r="G423" s="189" t="s">
        <v>207</v>
      </c>
      <c r="H423" s="190">
        <v>2</v>
      </c>
      <c r="I423" s="131"/>
      <c r="J423" s="131"/>
      <c r="K423" s="181">
        <f>ROUND(P423*H423,2)</f>
        <v>0</v>
      </c>
      <c r="L423" s="130" t="s">
        <v>140</v>
      </c>
      <c r="M423" s="31"/>
      <c r="N423" s="133" t="s">
        <v>3</v>
      </c>
      <c r="O423" s="134" t="s">
        <v>40</v>
      </c>
      <c r="P423" s="135">
        <f>I423+J423</f>
        <v>0</v>
      </c>
      <c r="Q423" s="135">
        <f>ROUND(I423*H423,2)</f>
        <v>0</v>
      </c>
      <c r="R423" s="135">
        <f>ROUND(J423*H423,2)</f>
        <v>0</v>
      </c>
      <c r="T423" s="136">
        <f>S423*H423</f>
        <v>0</v>
      </c>
      <c r="U423" s="136">
        <v>0</v>
      </c>
      <c r="V423" s="136">
        <f>U423*H423</f>
        <v>0</v>
      </c>
      <c r="W423" s="136">
        <v>0</v>
      </c>
      <c r="X423" s="137">
        <f>W423*H423</f>
        <v>0</v>
      </c>
      <c r="AR423" s="138" t="s">
        <v>428</v>
      </c>
      <c r="AT423" s="138" t="s">
        <v>136</v>
      </c>
      <c r="AU423" s="138" t="s">
        <v>80</v>
      </c>
      <c r="AY423" s="16" t="s">
        <v>133</v>
      </c>
      <c r="BE423" s="139">
        <f>IF(O423="základní",K423,0)</f>
        <v>0</v>
      </c>
      <c r="BF423" s="139">
        <f>IF(O423="snížená",K423,0)</f>
        <v>0</v>
      </c>
      <c r="BG423" s="139">
        <f>IF(O423="zákl. přenesená",K423,0)</f>
        <v>0</v>
      </c>
      <c r="BH423" s="139">
        <f>IF(O423="sníž. přenesená",K423,0)</f>
        <v>0</v>
      </c>
      <c r="BI423" s="139">
        <f>IF(O423="nulová",K423,0)</f>
        <v>0</v>
      </c>
      <c r="BJ423" s="16" t="s">
        <v>78</v>
      </c>
      <c r="BK423" s="139">
        <f>ROUND(P423*H423,2)</f>
        <v>0</v>
      </c>
      <c r="BL423" s="16" t="s">
        <v>428</v>
      </c>
      <c r="BM423" s="138" t="s">
        <v>519</v>
      </c>
    </row>
    <row r="424" spans="2:47" s="1" customFormat="1" ht="19.5">
      <c r="B424" s="31"/>
      <c r="D424" s="185" t="s">
        <v>142</v>
      </c>
      <c r="F424" s="171" t="s">
        <v>986</v>
      </c>
      <c r="I424" s="140"/>
      <c r="J424" s="140"/>
      <c r="M424" s="31"/>
      <c r="N424" s="141"/>
      <c r="X424" s="52"/>
      <c r="AT424" s="16" t="s">
        <v>142</v>
      </c>
      <c r="AU424" s="16" t="s">
        <v>80</v>
      </c>
    </row>
    <row r="425" spans="2:47" s="1" customFormat="1" ht="12">
      <c r="B425" s="31"/>
      <c r="D425" s="186" t="s">
        <v>144</v>
      </c>
      <c r="F425" s="172" t="s">
        <v>987</v>
      </c>
      <c r="I425" s="140"/>
      <c r="J425" s="140"/>
      <c r="M425" s="31"/>
      <c r="N425" s="141"/>
      <c r="X425" s="52"/>
      <c r="AT425" s="16" t="s">
        <v>144</v>
      </c>
      <c r="AU425" s="16" t="s">
        <v>80</v>
      </c>
    </row>
    <row r="426" spans="2:51" s="14" customFormat="1" ht="12">
      <c r="B426" s="152"/>
      <c r="D426" s="185" t="s">
        <v>151</v>
      </c>
      <c r="E426" s="153" t="s">
        <v>3</v>
      </c>
      <c r="F426" s="175" t="s">
        <v>909</v>
      </c>
      <c r="H426" s="153" t="s">
        <v>3</v>
      </c>
      <c r="I426" s="154"/>
      <c r="J426" s="154"/>
      <c r="M426" s="152"/>
      <c r="N426" s="155"/>
      <c r="X426" s="156"/>
      <c r="AT426" s="153" t="s">
        <v>151</v>
      </c>
      <c r="AU426" s="153" t="s">
        <v>80</v>
      </c>
      <c r="AV426" s="14" t="s">
        <v>78</v>
      </c>
      <c r="AW426" s="14" t="s">
        <v>5</v>
      </c>
      <c r="AX426" s="14" t="s">
        <v>71</v>
      </c>
      <c r="AY426" s="153" t="s">
        <v>133</v>
      </c>
    </row>
    <row r="427" spans="2:51" s="14" customFormat="1" ht="12">
      <c r="B427" s="152"/>
      <c r="D427" s="185" t="s">
        <v>151</v>
      </c>
      <c r="E427" s="153" t="s">
        <v>3</v>
      </c>
      <c r="F427" s="175" t="s">
        <v>910</v>
      </c>
      <c r="H427" s="153" t="s">
        <v>3</v>
      </c>
      <c r="I427" s="154"/>
      <c r="J427" s="154"/>
      <c r="M427" s="152"/>
      <c r="N427" s="155"/>
      <c r="X427" s="156"/>
      <c r="AT427" s="153" t="s">
        <v>151</v>
      </c>
      <c r="AU427" s="153" t="s">
        <v>80</v>
      </c>
      <c r="AV427" s="14" t="s">
        <v>78</v>
      </c>
      <c r="AW427" s="14" t="s">
        <v>5</v>
      </c>
      <c r="AX427" s="14" t="s">
        <v>71</v>
      </c>
      <c r="AY427" s="153" t="s">
        <v>133</v>
      </c>
    </row>
    <row r="428" spans="2:51" s="12" customFormat="1" ht="12">
      <c r="B428" s="142"/>
      <c r="D428" s="185" t="s">
        <v>151</v>
      </c>
      <c r="E428" s="143" t="s">
        <v>3</v>
      </c>
      <c r="F428" s="173" t="s">
        <v>78</v>
      </c>
      <c r="H428" s="191">
        <v>1</v>
      </c>
      <c r="I428" s="144"/>
      <c r="J428" s="144"/>
      <c r="M428" s="142"/>
      <c r="N428" s="145"/>
      <c r="X428" s="146"/>
      <c r="AT428" s="143" t="s">
        <v>151</v>
      </c>
      <c r="AU428" s="143" t="s">
        <v>80</v>
      </c>
      <c r="AV428" s="12" t="s">
        <v>80</v>
      </c>
      <c r="AW428" s="12" t="s">
        <v>5</v>
      </c>
      <c r="AX428" s="12" t="s">
        <v>71</v>
      </c>
      <c r="AY428" s="143" t="s">
        <v>133</v>
      </c>
    </row>
    <row r="429" spans="2:51" s="14" customFormat="1" ht="12">
      <c r="B429" s="152"/>
      <c r="D429" s="185" t="s">
        <v>151</v>
      </c>
      <c r="E429" s="153" t="s">
        <v>3</v>
      </c>
      <c r="F429" s="175" t="s">
        <v>911</v>
      </c>
      <c r="H429" s="153" t="s">
        <v>3</v>
      </c>
      <c r="I429" s="154"/>
      <c r="J429" s="154"/>
      <c r="M429" s="152"/>
      <c r="N429" s="155"/>
      <c r="X429" s="156"/>
      <c r="AT429" s="153" t="s">
        <v>151</v>
      </c>
      <c r="AU429" s="153" t="s">
        <v>80</v>
      </c>
      <c r="AV429" s="14" t="s">
        <v>78</v>
      </c>
      <c r="AW429" s="14" t="s">
        <v>5</v>
      </c>
      <c r="AX429" s="14" t="s">
        <v>71</v>
      </c>
      <c r="AY429" s="153" t="s">
        <v>133</v>
      </c>
    </row>
    <row r="430" spans="2:51" s="12" customFormat="1" ht="12">
      <c r="B430" s="142"/>
      <c r="D430" s="185" t="s">
        <v>151</v>
      </c>
      <c r="E430" s="143" t="s">
        <v>3</v>
      </c>
      <c r="F430" s="173" t="s">
        <v>78</v>
      </c>
      <c r="H430" s="191">
        <v>1</v>
      </c>
      <c r="I430" s="144"/>
      <c r="J430" s="144"/>
      <c r="M430" s="142"/>
      <c r="N430" s="145"/>
      <c r="X430" s="146"/>
      <c r="AT430" s="143" t="s">
        <v>151</v>
      </c>
      <c r="AU430" s="143" t="s">
        <v>80</v>
      </c>
      <c r="AV430" s="12" t="s">
        <v>80</v>
      </c>
      <c r="AW430" s="12" t="s">
        <v>5</v>
      </c>
      <c r="AX430" s="12" t="s">
        <v>71</v>
      </c>
      <c r="AY430" s="143" t="s">
        <v>133</v>
      </c>
    </row>
    <row r="431" spans="2:51" s="13" customFormat="1" ht="12">
      <c r="B431" s="147"/>
      <c r="D431" s="185" t="s">
        <v>151</v>
      </c>
      <c r="E431" s="148" t="s">
        <v>3</v>
      </c>
      <c r="F431" s="174" t="s">
        <v>153</v>
      </c>
      <c r="H431" s="192">
        <v>2</v>
      </c>
      <c r="I431" s="149"/>
      <c r="J431" s="149"/>
      <c r="M431" s="147"/>
      <c r="N431" s="150"/>
      <c r="X431" s="151"/>
      <c r="AT431" s="148" t="s">
        <v>151</v>
      </c>
      <c r="AU431" s="148" t="s">
        <v>80</v>
      </c>
      <c r="AV431" s="13" t="s">
        <v>141</v>
      </c>
      <c r="AW431" s="13" t="s">
        <v>5</v>
      </c>
      <c r="AX431" s="13" t="s">
        <v>78</v>
      </c>
      <c r="AY431" s="148" t="s">
        <v>133</v>
      </c>
    </row>
    <row r="432" spans="2:65" s="1" customFormat="1" ht="16.5" customHeight="1">
      <c r="B432" s="129"/>
      <c r="C432" s="187" t="s">
        <v>522</v>
      </c>
      <c r="D432" s="187" t="s">
        <v>396</v>
      </c>
      <c r="E432" s="188" t="s">
        <v>988</v>
      </c>
      <c r="F432" s="180" t="s">
        <v>989</v>
      </c>
      <c r="G432" s="193" t="s">
        <v>207</v>
      </c>
      <c r="H432" s="194">
        <v>2</v>
      </c>
      <c r="I432" s="161"/>
      <c r="J432" s="162"/>
      <c r="K432" s="182">
        <f>ROUND(P432*H432,2)</f>
        <v>0</v>
      </c>
      <c r="L432" s="160" t="s">
        <v>855</v>
      </c>
      <c r="M432" s="164"/>
      <c r="N432" s="165" t="s">
        <v>3</v>
      </c>
      <c r="O432" s="134" t="s">
        <v>40</v>
      </c>
      <c r="P432" s="135">
        <f>I432+J432</f>
        <v>0</v>
      </c>
      <c r="Q432" s="135">
        <f>ROUND(I432*H432,2)</f>
        <v>0</v>
      </c>
      <c r="R432" s="135">
        <f>ROUND(J432*H432,2)</f>
        <v>0</v>
      </c>
      <c r="T432" s="136">
        <f>S432*H432</f>
        <v>0</v>
      </c>
      <c r="U432" s="136">
        <v>0</v>
      </c>
      <c r="V432" s="136">
        <f>U432*H432</f>
        <v>0</v>
      </c>
      <c r="W432" s="136">
        <v>0</v>
      </c>
      <c r="X432" s="137">
        <f>W432*H432</f>
        <v>0</v>
      </c>
      <c r="AR432" s="138" t="s">
        <v>861</v>
      </c>
      <c r="AT432" s="138" t="s">
        <v>396</v>
      </c>
      <c r="AU432" s="138" t="s">
        <v>80</v>
      </c>
      <c r="AY432" s="16" t="s">
        <v>133</v>
      </c>
      <c r="BE432" s="139">
        <f>IF(O432="základní",K432,0)</f>
        <v>0</v>
      </c>
      <c r="BF432" s="139">
        <f>IF(O432="snížená",K432,0)</f>
        <v>0</v>
      </c>
      <c r="BG432" s="139">
        <f>IF(O432="zákl. přenesená",K432,0)</f>
        <v>0</v>
      </c>
      <c r="BH432" s="139">
        <f>IF(O432="sníž. přenesená",K432,0)</f>
        <v>0</v>
      </c>
      <c r="BI432" s="139">
        <f>IF(O432="nulová",K432,0)</f>
        <v>0</v>
      </c>
      <c r="BJ432" s="16" t="s">
        <v>78</v>
      </c>
      <c r="BK432" s="139">
        <f>ROUND(P432*H432,2)</f>
        <v>0</v>
      </c>
      <c r="BL432" s="16" t="s">
        <v>428</v>
      </c>
      <c r="BM432" s="138" t="s">
        <v>525</v>
      </c>
    </row>
    <row r="433" spans="2:47" s="1" customFormat="1" ht="12">
      <c r="B433" s="31"/>
      <c r="D433" s="185" t="s">
        <v>142</v>
      </c>
      <c r="F433" s="171" t="s">
        <v>989</v>
      </c>
      <c r="I433" s="140"/>
      <c r="J433" s="140"/>
      <c r="M433" s="31"/>
      <c r="N433" s="141"/>
      <c r="X433" s="52"/>
      <c r="AT433" s="16" t="s">
        <v>142</v>
      </c>
      <c r="AU433" s="16" t="s">
        <v>80</v>
      </c>
    </row>
    <row r="434" spans="2:51" s="14" customFormat="1" ht="12">
      <c r="B434" s="152"/>
      <c r="D434" s="185" t="s">
        <v>151</v>
      </c>
      <c r="E434" s="153" t="s">
        <v>3</v>
      </c>
      <c r="F434" s="175" t="s">
        <v>909</v>
      </c>
      <c r="H434" s="153" t="s">
        <v>3</v>
      </c>
      <c r="I434" s="154"/>
      <c r="J434" s="154"/>
      <c r="M434" s="152"/>
      <c r="N434" s="155"/>
      <c r="X434" s="156"/>
      <c r="AT434" s="153" t="s">
        <v>151</v>
      </c>
      <c r="AU434" s="153" t="s">
        <v>80</v>
      </c>
      <c r="AV434" s="14" t="s">
        <v>78</v>
      </c>
      <c r="AW434" s="14" t="s">
        <v>5</v>
      </c>
      <c r="AX434" s="14" t="s">
        <v>71</v>
      </c>
      <c r="AY434" s="153" t="s">
        <v>133</v>
      </c>
    </row>
    <row r="435" spans="2:51" s="14" customFormat="1" ht="12">
      <c r="B435" s="152"/>
      <c r="D435" s="185" t="s">
        <v>151</v>
      </c>
      <c r="E435" s="153" t="s">
        <v>3</v>
      </c>
      <c r="F435" s="175" t="s">
        <v>910</v>
      </c>
      <c r="H435" s="153" t="s">
        <v>3</v>
      </c>
      <c r="I435" s="154"/>
      <c r="J435" s="154"/>
      <c r="M435" s="152"/>
      <c r="N435" s="155"/>
      <c r="X435" s="156"/>
      <c r="AT435" s="153" t="s">
        <v>151</v>
      </c>
      <c r="AU435" s="153" t="s">
        <v>80</v>
      </c>
      <c r="AV435" s="14" t="s">
        <v>78</v>
      </c>
      <c r="AW435" s="14" t="s">
        <v>5</v>
      </c>
      <c r="AX435" s="14" t="s">
        <v>71</v>
      </c>
      <c r="AY435" s="153" t="s">
        <v>133</v>
      </c>
    </row>
    <row r="436" spans="2:51" s="12" customFormat="1" ht="12">
      <c r="B436" s="142"/>
      <c r="D436" s="185" t="s">
        <v>151</v>
      </c>
      <c r="E436" s="143" t="s">
        <v>3</v>
      </c>
      <c r="F436" s="173" t="s">
        <v>78</v>
      </c>
      <c r="H436" s="191">
        <v>1</v>
      </c>
      <c r="I436" s="144"/>
      <c r="J436" s="144"/>
      <c r="M436" s="142"/>
      <c r="N436" s="145"/>
      <c r="X436" s="146"/>
      <c r="AT436" s="143" t="s">
        <v>151</v>
      </c>
      <c r="AU436" s="143" t="s">
        <v>80</v>
      </c>
      <c r="AV436" s="12" t="s">
        <v>80</v>
      </c>
      <c r="AW436" s="12" t="s">
        <v>5</v>
      </c>
      <c r="AX436" s="12" t="s">
        <v>71</v>
      </c>
      <c r="AY436" s="143" t="s">
        <v>133</v>
      </c>
    </row>
    <row r="437" spans="2:51" s="14" customFormat="1" ht="12">
      <c r="B437" s="152"/>
      <c r="D437" s="185" t="s">
        <v>151</v>
      </c>
      <c r="E437" s="153" t="s">
        <v>3</v>
      </c>
      <c r="F437" s="175" t="s">
        <v>911</v>
      </c>
      <c r="H437" s="153" t="s">
        <v>3</v>
      </c>
      <c r="I437" s="154"/>
      <c r="J437" s="154"/>
      <c r="M437" s="152"/>
      <c r="N437" s="155"/>
      <c r="X437" s="156"/>
      <c r="AT437" s="153" t="s">
        <v>151</v>
      </c>
      <c r="AU437" s="153" t="s">
        <v>80</v>
      </c>
      <c r="AV437" s="14" t="s">
        <v>78</v>
      </c>
      <c r="AW437" s="14" t="s">
        <v>5</v>
      </c>
      <c r="AX437" s="14" t="s">
        <v>71</v>
      </c>
      <c r="AY437" s="153" t="s">
        <v>133</v>
      </c>
    </row>
    <row r="438" spans="2:51" s="12" customFormat="1" ht="12">
      <c r="B438" s="142"/>
      <c r="D438" s="185" t="s">
        <v>151</v>
      </c>
      <c r="E438" s="143" t="s">
        <v>3</v>
      </c>
      <c r="F438" s="173" t="s">
        <v>78</v>
      </c>
      <c r="H438" s="191">
        <v>1</v>
      </c>
      <c r="I438" s="144"/>
      <c r="J438" s="144"/>
      <c r="M438" s="142"/>
      <c r="N438" s="145"/>
      <c r="X438" s="146"/>
      <c r="AT438" s="143" t="s">
        <v>151</v>
      </c>
      <c r="AU438" s="143" t="s">
        <v>80</v>
      </c>
      <c r="AV438" s="12" t="s">
        <v>80</v>
      </c>
      <c r="AW438" s="12" t="s">
        <v>5</v>
      </c>
      <c r="AX438" s="12" t="s">
        <v>71</v>
      </c>
      <c r="AY438" s="143" t="s">
        <v>133</v>
      </c>
    </row>
    <row r="439" spans="2:51" s="13" customFormat="1" ht="12">
      <c r="B439" s="147"/>
      <c r="D439" s="185" t="s">
        <v>151</v>
      </c>
      <c r="E439" s="148" t="s">
        <v>3</v>
      </c>
      <c r="F439" s="174" t="s">
        <v>153</v>
      </c>
      <c r="H439" s="192">
        <v>2</v>
      </c>
      <c r="I439" s="149"/>
      <c r="J439" s="149"/>
      <c r="M439" s="147"/>
      <c r="N439" s="150"/>
      <c r="X439" s="151"/>
      <c r="AT439" s="148" t="s">
        <v>151</v>
      </c>
      <c r="AU439" s="148" t="s">
        <v>80</v>
      </c>
      <c r="AV439" s="13" t="s">
        <v>141</v>
      </c>
      <c r="AW439" s="13" t="s">
        <v>5</v>
      </c>
      <c r="AX439" s="13" t="s">
        <v>78</v>
      </c>
      <c r="AY439" s="148" t="s">
        <v>133</v>
      </c>
    </row>
    <row r="440" spans="2:65" s="1" customFormat="1" ht="24.2" customHeight="1">
      <c r="B440" s="129"/>
      <c r="C440" s="183" t="s">
        <v>379</v>
      </c>
      <c r="D440" s="183" t="s">
        <v>136</v>
      </c>
      <c r="E440" s="184" t="s">
        <v>990</v>
      </c>
      <c r="F440" s="169" t="s">
        <v>991</v>
      </c>
      <c r="G440" s="189" t="s">
        <v>207</v>
      </c>
      <c r="H440" s="190">
        <v>2</v>
      </c>
      <c r="I440" s="131"/>
      <c r="J440" s="131"/>
      <c r="K440" s="181">
        <f>ROUND(P440*H440,2)</f>
        <v>0</v>
      </c>
      <c r="L440" s="130" t="s">
        <v>140</v>
      </c>
      <c r="M440" s="31"/>
      <c r="N440" s="133" t="s">
        <v>3</v>
      </c>
      <c r="O440" s="134" t="s">
        <v>40</v>
      </c>
      <c r="P440" s="135">
        <f>I440+J440</f>
        <v>0</v>
      </c>
      <c r="Q440" s="135">
        <f>ROUND(I440*H440,2)</f>
        <v>0</v>
      </c>
      <c r="R440" s="135">
        <f>ROUND(J440*H440,2)</f>
        <v>0</v>
      </c>
      <c r="T440" s="136">
        <f>S440*H440</f>
        <v>0</v>
      </c>
      <c r="U440" s="136">
        <v>0</v>
      </c>
      <c r="V440" s="136">
        <f>U440*H440</f>
        <v>0</v>
      </c>
      <c r="W440" s="136">
        <v>0</v>
      </c>
      <c r="X440" s="137">
        <f>W440*H440</f>
        <v>0</v>
      </c>
      <c r="AR440" s="138" t="s">
        <v>428</v>
      </c>
      <c r="AT440" s="138" t="s">
        <v>136</v>
      </c>
      <c r="AU440" s="138" t="s">
        <v>80</v>
      </c>
      <c r="AY440" s="16" t="s">
        <v>133</v>
      </c>
      <c r="BE440" s="139">
        <f>IF(O440="základní",K440,0)</f>
        <v>0</v>
      </c>
      <c r="BF440" s="139">
        <f>IF(O440="snížená",K440,0)</f>
        <v>0</v>
      </c>
      <c r="BG440" s="139">
        <f>IF(O440="zákl. přenesená",K440,0)</f>
        <v>0</v>
      </c>
      <c r="BH440" s="139">
        <f>IF(O440="sníž. přenesená",K440,0)</f>
        <v>0</v>
      </c>
      <c r="BI440" s="139">
        <f>IF(O440="nulová",K440,0)</f>
        <v>0</v>
      </c>
      <c r="BJ440" s="16" t="s">
        <v>78</v>
      </c>
      <c r="BK440" s="139">
        <f>ROUND(P440*H440,2)</f>
        <v>0</v>
      </c>
      <c r="BL440" s="16" t="s">
        <v>428</v>
      </c>
      <c r="BM440" s="138" t="s">
        <v>531</v>
      </c>
    </row>
    <row r="441" spans="2:47" s="1" customFormat="1" ht="12">
      <c r="B441" s="31"/>
      <c r="D441" s="185" t="s">
        <v>142</v>
      </c>
      <c r="F441" s="171" t="s">
        <v>992</v>
      </c>
      <c r="I441" s="140"/>
      <c r="J441" s="140"/>
      <c r="M441" s="31"/>
      <c r="N441" s="141"/>
      <c r="X441" s="52"/>
      <c r="AT441" s="16" t="s">
        <v>142</v>
      </c>
      <c r="AU441" s="16" t="s">
        <v>80</v>
      </c>
    </row>
    <row r="442" spans="2:47" s="1" customFormat="1" ht="12">
      <c r="B442" s="31"/>
      <c r="D442" s="186" t="s">
        <v>144</v>
      </c>
      <c r="F442" s="172" t="s">
        <v>993</v>
      </c>
      <c r="I442" s="140"/>
      <c r="J442" s="140"/>
      <c r="M442" s="31"/>
      <c r="N442" s="141"/>
      <c r="X442" s="52"/>
      <c r="AT442" s="16" t="s">
        <v>144</v>
      </c>
      <c r="AU442" s="16" t="s">
        <v>80</v>
      </c>
    </row>
    <row r="443" spans="2:51" s="14" customFormat="1" ht="12">
      <c r="B443" s="152"/>
      <c r="D443" s="185" t="s">
        <v>151</v>
      </c>
      <c r="E443" s="153" t="s">
        <v>3</v>
      </c>
      <c r="F443" s="175" t="s">
        <v>909</v>
      </c>
      <c r="H443" s="153" t="s">
        <v>3</v>
      </c>
      <c r="I443" s="154"/>
      <c r="J443" s="154"/>
      <c r="M443" s="152"/>
      <c r="N443" s="155"/>
      <c r="X443" s="156"/>
      <c r="AT443" s="153" t="s">
        <v>151</v>
      </c>
      <c r="AU443" s="153" t="s">
        <v>80</v>
      </c>
      <c r="AV443" s="14" t="s">
        <v>78</v>
      </c>
      <c r="AW443" s="14" t="s">
        <v>5</v>
      </c>
      <c r="AX443" s="14" t="s">
        <v>71</v>
      </c>
      <c r="AY443" s="153" t="s">
        <v>133</v>
      </c>
    </row>
    <row r="444" spans="2:51" s="14" customFormat="1" ht="12">
      <c r="B444" s="152"/>
      <c r="D444" s="185" t="s">
        <v>151</v>
      </c>
      <c r="E444" s="153" t="s">
        <v>3</v>
      </c>
      <c r="F444" s="175" t="s">
        <v>910</v>
      </c>
      <c r="H444" s="153" t="s">
        <v>3</v>
      </c>
      <c r="I444" s="154"/>
      <c r="J444" s="154"/>
      <c r="M444" s="152"/>
      <c r="N444" s="155"/>
      <c r="X444" s="156"/>
      <c r="AT444" s="153" t="s">
        <v>151</v>
      </c>
      <c r="AU444" s="153" t="s">
        <v>80</v>
      </c>
      <c r="AV444" s="14" t="s">
        <v>78</v>
      </c>
      <c r="AW444" s="14" t="s">
        <v>5</v>
      </c>
      <c r="AX444" s="14" t="s">
        <v>71</v>
      </c>
      <c r="AY444" s="153" t="s">
        <v>133</v>
      </c>
    </row>
    <row r="445" spans="2:51" s="12" customFormat="1" ht="12">
      <c r="B445" s="142"/>
      <c r="D445" s="185" t="s">
        <v>151</v>
      </c>
      <c r="E445" s="143" t="s">
        <v>3</v>
      </c>
      <c r="F445" s="173" t="s">
        <v>78</v>
      </c>
      <c r="H445" s="191">
        <v>1</v>
      </c>
      <c r="I445" s="144"/>
      <c r="J445" s="144"/>
      <c r="M445" s="142"/>
      <c r="N445" s="145"/>
      <c r="X445" s="146"/>
      <c r="AT445" s="143" t="s">
        <v>151</v>
      </c>
      <c r="AU445" s="143" t="s">
        <v>80</v>
      </c>
      <c r="AV445" s="12" t="s">
        <v>80</v>
      </c>
      <c r="AW445" s="12" t="s">
        <v>5</v>
      </c>
      <c r="AX445" s="12" t="s">
        <v>71</v>
      </c>
      <c r="AY445" s="143" t="s">
        <v>133</v>
      </c>
    </row>
    <row r="446" spans="2:51" s="14" customFormat="1" ht="12">
      <c r="B446" s="152"/>
      <c r="D446" s="185" t="s">
        <v>151</v>
      </c>
      <c r="E446" s="153" t="s">
        <v>3</v>
      </c>
      <c r="F446" s="175" t="s">
        <v>911</v>
      </c>
      <c r="H446" s="153" t="s">
        <v>3</v>
      </c>
      <c r="I446" s="154"/>
      <c r="J446" s="154"/>
      <c r="M446" s="152"/>
      <c r="N446" s="155"/>
      <c r="X446" s="156"/>
      <c r="AT446" s="153" t="s">
        <v>151</v>
      </c>
      <c r="AU446" s="153" t="s">
        <v>80</v>
      </c>
      <c r="AV446" s="14" t="s">
        <v>78</v>
      </c>
      <c r="AW446" s="14" t="s">
        <v>5</v>
      </c>
      <c r="AX446" s="14" t="s">
        <v>71</v>
      </c>
      <c r="AY446" s="153" t="s">
        <v>133</v>
      </c>
    </row>
    <row r="447" spans="2:51" s="12" customFormat="1" ht="12">
      <c r="B447" s="142"/>
      <c r="D447" s="185" t="s">
        <v>151</v>
      </c>
      <c r="E447" s="143" t="s">
        <v>3</v>
      </c>
      <c r="F447" s="173" t="s">
        <v>78</v>
      </c>
      <c r="H447" s="191">
        <v>1</v>
      </c>
      <c r="I447" s="144"/>
      <c r="J447" s="144"/>
      <c r="M447" s="142"/>
      <c r="N447" s="145"/>
      <c r="X447" s="146"/>
      <c r="AT447" s="143" t="s">
        <v>151</v>
      </c>
      <c r="AU447" s="143" t="s">
        <v>80</v>
      </c>
      <c r="AV447" s="12" t="s">
        <v>80</v>
      </c>
      <c r="AW447" s="12" t="s">
        <v>5</v>
      </c>
      <c r="AX447" s="12" t="s">
        <v>71</v>
      </c>
      <c r="AY447" s="143" t="s">
        <v>133</v>
      </c>
    </row>
    <row r="448" spans="2:51" s="13" customFormat="1" ht="12">
      <c r="B448" s="147"/>
      <c r="D448" s="185" t="s">
        <v>151</v>
      </c>
      <c r="E448" s="148" t="s">
        <v>3</v>
      </c>
      <c r="F448" s="174" t="s">
        <v>153</v>
      </c>
      <c r="H448" s="192">
        <v>2</v>
      </c>
      <c r="I448" s="149"/>
      <c r="J448" s="149"/>
      <c r="M448" s="147"/>
      <c r="N448" s="150"/>
      <c r="X448" s="151"/>
      <c r="AT448" s="148" t="s">
        <v>151</v>
      </c>
      <c r="AU448" s="148" t="s">
        <v>80</v>
      </c>
      <c r="AV448" s="13" t="s">
        <v>141</v>
      </c>
      <c r="AW448" s="13" t="s">
        <v>5</v>
      </c>
      <c r="AX448" s="13" t="s">
        <v>78</v>
      </c>
      <c r="AY448" s="148" t="s">
        <v>133</v>
      </c>
    </row>
    <row r="449" spans="2:65" s="1" customFormat="1" ht="16.5" customHeight="1">
      <c r="B449" s="129"/>
      <c r="C449" s="187" t="s">
        <v>535</v>
      </c>
      <c r="D449" s="187" t="s">
        <v>396</v>
      </c>
      <c r="E449" s="188" t="s">
        <v>994</v>
      </c>
      <c r="F449" s="180" t="s">
        <v>995</v>
      </c>
      <c r="G449" s="193" t="s">
        <v>207</v>
      </c>
      <c r="H449" s="194">
        <v>2</v>
      </c>
      <c r="I449" s="161"/>
      <c r="J449" s="162"/>
      <c r="K449" s="182">
        <f>ROUND(P449*H449,2)</f>
        <v>0</v>
      </c>
      <c r="L449" s="160" t="s">
        <v>855</v>
      </c>
      <c r="M449" s="164"/>
      <c r="N449" s="165" t="s">
        <v>3</v>
      </c>
      <c r="O449" s="134" t="s">
        <v>40</v>
      </c>
      <c r="P449" s="135">
        <f>I449+J449</f>
        <v>0</v>
      </c>
      <c r="Q449" s="135">
        <f>ROUND(I449*H449,2)</f>
        <v>0</v>
      </c>
      <c r="R449" s="135">
        <f>ROUND(J449*H449,2)</f>
        <v>0</v>
      </c>
      <c r="T449" s="136">
        <f>S449*H449</f>
        <v>0</v>
      </c>
      <c r="U449" s="136">
        <v>0</v>
      </c>
      <c r="V449" s="136">
        <f>U449*H449</f>
        <v>0</v>
      </c>
      <c r="W449" s="136">
        <v>0</v>
      </c>
      <c r="X449" s="137">
        <f>W449*H449</f>
        <v>0</v>
      </c>
      <c r="AR449" s="138" t="s">
        <v>861</v>
      </c>
      <c r="AT449" s="138" t="s">
        <v>396</v>
      </c>
      <c r="AU449" s="138" t="s">
        <v>80</v>
      </c>
      <c r="AY449" s="16" t="s">
        <v>133</v>
      </c>
      <c r="BE449" s="139">
        <f>IF(O449="základní",K449,0)</f>
        <v>0</v>
      </c>
      <c r="BF449" s="139">
        <f>IF(O449="snížená",K449,0)</f>
        <v>0</v>
      </c>
      <c r="BG449" s="139">
        <f>IF(O449="zákl. přenesená",K449,0)</f>
        <v>0</v>
      </c>
      <c r="BH449" s="139">
        <f>IF(O449="sníž. přenesená",K449,0)</f>
        <v>0</v>
      </c>
      <c r="BI449" s="139">
        <f>IF(O449="nulová",K449,0)</f>
        <v>0</v>
      </c>
      <c r="BJ449" s="16" t="s">
        <v>78</v>
      </c>
      <c r="BK449" s="139">
        <f>ROUND(P449*H449,2)</f>
        <v>0</v>
      </c>
      <c r="BL449" s="16" t="s">
        <v>428</v>
      </c>
      <c r="BM449" s="138" t="s">
        <v>538</v>
      </c>
    </row>
    <row r="450" spans="2:47" s="1" customFormat="1" ht="12">
      <c r="B450" s="31"/>
      <c r="D450" s="185" t="s">
        <v>142</v>
      </c>
      <c r="F450" s="171" t="s">
        <v>995</v>
      </c>
      <c r="I450" s="140"/>
      <c r="J450" s="140"/>
      <c r="M450" s="31"/>
      <c r="N450" s="141"/>
      <c r="X450" s="52"/>
      <c r="AT450" s="16" t="s">
        <v>142</v>
      </c>
      <c r="AU450" s="16" t="s">
        <v>80</v>
      </c>
    </row>
    <row r="451" spans="2:51" s="14" customFormat="1" ht="12">
      <c r="B451" s="152"/>
      <c r="D451" s="185" t="s">
        <v>151</v>
      </c>
      <c r="E451" s="153" t="s">
        <v>3</v>
      </c>
      <c r="F451" s="175" t="s">
        <v>909</v>
      </c>
      <c r="H451" s="153" t="s">
        <v>3</v>
      </c>
      <c r="I451" s="154"/>
      <c r="J451" s="154"/>
      <c r="M451" s="152"/>
      <c r="N451" s="155"/>
      <c r="X451" s="156"/>
      <c r="AT451" s="153" t="s">
        <v>151</v>
      </c>
      <c r="AU451" s="153" t="s">
        <v>80</v>
      </c>
      <c r="AV451" s="14" t="s">
        <v>78</v>
      </c>
      <c r="AW451" s="14" t="s">
        <v>5</v>
      </c>
      <c r="AX451" s="14" t="s">
        <v>71</v>
      </c>
      <c r="AY451" s="153" t="s">
        <v>133</v>
      </c>
    </row>
    <row r="452" spans="2:51" s="14" customFormat="1" ht="12">
      <c r="B452" s="152"/>
      <c r="D452" s="185" t="s">
        <v>151</v>
      </c>
      <c r="E452" s="153" t="s">
        <v>3</v>
      </c>
      <c r="F452" s="175" t="s">
        <v>910</v>
      </c>
      <c r="H452" s="153" t="s">
        <v>3</v>
      </c>
      <c r="I452" s="154"/>
      <c r="J452" s="154"/>
      <c r="M452" s="152"/>
      <c r="N452" s="155"/>
      <c r="X452" s="156"/>
      <c r="AT452" s="153" t="s">
        <v>151</v>
      </c>
      <c r="AU452" s="153" t="s">
        <v>80</v>
      </c>
      <c r="AV452" s="14" t="s">
        <v>78</v>
      </c>
      <c r="AW452" s="14" t="s">
        <v>5</v>
      </c>
      <c r="AX452" s="14" t="s">
        <v>71</v>
      </c>
      <c r="AY452" s="153" t="s">
        <v>133</v>
      </c>
    </row>
    <row r="453" spans="2:51" s="12" customFormat="1" ht="12">
      <c r="B453" s="142"/>
      <c r="D453" s="185" t="s">
        <v>151</v>
      </c>
      <c r="E453" s="143" t="s">
        <v>3</v>
      </c>
      <c r="F453" s="173" t="s">
        <v>78</v>
      </c>
      <c r="H453" s="191">
        <v>1</v>
      </c>
      <c r="I453" s="144"/>
      <c r="J453" s="144"/>
      <c r="M453" s="142"/>
      <c r="N453" s="145"/>
      <c r="X453" s="146"/>
      <c r="AT453" s="143" t="s">
        <v>151</v>
      </c>
      <c r="AU453" s="143" t="s">
        <v>80</v>
      </c>
      <c r="AV453" s="12" t="s">
        <v>80</v>
      </c>
      <c r="AW453" s="12" t="s">
        <v>5</v>
      </c>
      <c r="AX453" s="12" t="s">
        <v>71</v>
      </c>
      <c r="AY453" s="143" t="s">
        <v>133</v>
      </c>
    </row>
    <row r="454" spans="2:51" s="14" customFormat="1" ht="12">
      <c r="B454" s="152"/>
      <c r="D454" s="185" t="s">
        <v>151</v>
      </c>
      <c r="E454" s="153" t="s">
        <v>3</v>
      </c>
      <c r="F454" s="175" t="s">
        <v>911</v>
      </c>
      <c r="H454" s="153" t="s">
        <v>3</v>
      </c>
      <c r="I454" s="154"/>
      <c r="J454" s="154"/>
      <c r="M454" s="152"/>
      <c r="N454" s="155"/>
      <c r="X454" s="156"/>
      <c r="AT454" s="153" t="s">
        <v>151</v>
      </c>
      <c r="AU454" s="153" t="s">
        <v>80</v>
      </c>
      <c r="AV454" s="14" t="s">
        <v>78</v>
      </c>
      <c r="AW454" s="14" t="s">
        <v>5</v>
      </c>
      <c r="AX454" s="14" t="s">
        <v>71</v>
      </c>
      <c r="AY454" s="153" t="s">
        <v>133</v>
      </c>
    </row>
    <row r="455" spans="2:51" s="12" customFormat="1" ht="12">
      <c r="B455" s="142"/>
      <c r="D455" s="185" t="s">
        <v>151</v>
      </c>
      <c r="E455" s="143" t="s">
        <v>3</v>
      </c>
      <c r="F455" s="173" t="s">
        <v>78</v>
      </c>
      <c r="H455" s="191">
        <v>1</v>
      </c>
      <c r="I455" s="144"/>
      <c r="J455" s="144"/>
      <c r="M455" s="142"/>
      <c r="N455" s="145"/>
      <c r="X455" s="146"/>
      <c r="AT455" s="143" t="s">
        <v>151</v>
      </c>
      <c r="AU455" s="143" t="s">
        <v>80</v>
      </c>
      <c r="AV455" s="12" t="s">
        <v>80</v>
      </c>
      <c r="AW455" s="12" t="s">
        <v>5</v>
      </c>
      <c r="AX455" s="12" t="s">
        <v>71</v>
      </c>
      <c r="AY455" s="143" t="s">
        <v>133</v>
      </c>
    </row>
    <row r="456" spans="2:51" s="13" customFormat="1" ht="12">
      <c r="B456" s="147"/>
      <c r="D456" s="185" t="s">
        <v>151</v>
      </c>
      <c r="E456" s="148" t="s">
        <v>3</v>
      </c>
      <c r="F456" s="174" t="s">
        <v>153</v>
      </c>
      <c r="H456" s="192">
        <v>2</v>
      </c>
      <c r="I456" s="149"/>
      <c r="J456" s="149"/>
      <c r="M456" s="147"/>
      <c r="N456" s="150"/>
      <c r="X456" s="151"/>
      <c r="AT456" s="148" t="s">
        <v>151</v>
      </c>
      <c r="AU456" s="148" t="s">
        <v>80</v>
      </c>
      <c r="AV456" s="13" t="s">
        <v>141</v>
      </c>
      <c r="AW456" s="13" t="s">
        <v>5</v>
      </c>
      <c r="AX456" s="13" t="s">
        <v>78</v>
      </c>
      <c r="AY456" s="148" t="s">
        <v>133</v>
      </c>
    </row>
    <row r="457" spans="2:65" s="1" customFormat="1" ht="24.2" customHeight="1">
      <c r="B457" s="129"/>
      <c r="C457" s="183" t="s">
        <v>386</v>
      </c>
      <c r="D457" s="183" t="s">
        <v>136</v>
      </c>
      <c r="E457" s="184" t="s">
        <v>996</v>
      </c>
      <c r="F457" s="169" t="s">
        <v>997</v>
      </c>
      <c r="G457" s="189" t="s">
        <v>207</v>
      </c>
      <c r="H457" s="190">
        <v>2</v>
      </c>
      <c r="I457" s="131"/>
      <c r="J457" s="131"/>
      <c r="K457" s="181">
        <f>ROUND(P457*H457,2)</f>
        <v>0</v>
      </c>
      <c r="L457" s="130" t="s">
        <v>140</v>
      </c>
      <c r="M457" s="31"/>
      <c r="N457" s="133" t="s">
        <v>3</v>
      </c>
      <c r="O457" s="134" t="s">
        <v>40</v>
      </c>
      <c r="P457" s="135">
        <f>I457+J457</f>
        <v>0</v>
      </c>
      <c r="Q457" s="135">
        <f>ROUND(I457*H457,2)</f>
        <v>0</v>
      </c>
      <c r="R457" s="135">
        <f>ROUND(J457*H457,2)</f>
        <v>0</v>
      </c>
      <c r="T457" s="136">
        <f>S457*H457</f>
        <v>0</v>
      </c>
      <c r="U457" s="136">
        <v>0</v>
      </c>
      <c r="V457" s="136">
        <f>U457*H457</f>
        <v>0</v>
      </c>
      <c r="W457" s="136">
        <v>0</v>
      </c>
      <c r="X457" s="137">
        <f>W457*H457</f>
        <v>0</v>
      </c>
      <c r="AR457" s="138" t="s">
        <v>428</v>
      </c>
      <c r="AT457" s="138" t="s">
        <v>136</v>
      </c>
      <c r="AU457" s="138" t="s">
        <v>80</v>
      </c>
      <c r="AY457" s="16" t="s">
        <v>133</v>
      </c>
      <c r="BE457" s="139">
        <f>IF(O457="základní",K457,0)</f>
        <v>0</v>
      </c>
      <c r="BF457" s="139">
        <f>IF(O457="snížená",K457,0)</f>
        <v>0</v>
      </c>
      <c r="BG457" s="139">
        <f>IF(O457="zákl. přenesená",K457,0)</f>
        <v>0</v>
      </c>
      <c r="BH457" s="139">
        <f>IF(O457="sníž. přenesená",K457,0)</f>
        <v>0</v>
      </c>
      <c r="BI457" s="139">
        <f>IF(O457="nulová",K457,0)</f>
        <v>0</v>
      </c>
      <c r="BJ457" s="16" t="s">
        <v>78</v>
      </c>
      <c r="BK457" s="139">
        <f>ROUND(P457*H457,2)</f>
        <v>0</v>
      </c>
      <c r="BL457" s="16" t="s">
        <v>428</v>
      </c>
      <c r="BM457" s="138" t="s">
        <v>544</v>
      </c>
    </row>
    <row r="458" spans="2:47" s="1" customFormat="1" ht="29.25">
      <c r="B458" s="31"/>
      <c r="D458" s="185" t="s">
        <v>142</v>
      </c>
      <c r="F458" s="171" t="s">
        <v>998</v>
      </c>
      <c r="I458" s="140"/>
      <c r="J458" s="140"/>
      <c r="M458" s="31"/>
      <c r="N458" s="141"/>
      <c r="X458" s="52"/>
      <c r="AT458" s="16" t="s">
        <v>142</v>
      </c>
      <c r="AU458" s="16" t="s">
        <v>80</v>
      </c>
    </row>
    <row r="459" spans="2:47" s="1" customFormat="1" ht="12">
      <c r="B459" s="31"/>
      <c r="D459" s="186" t="s">
        <v>144</v>
      </c>
      <c r="F459" s="172" t="s">
        <v>999</v>
      </c>
      <c r="I459" s="140"/>
      <c r="J459" s="140"/>
      <c r="M459" s="31"/>
      <c r="N459" s="141"/>
      <c r="X459" s="52"/>
      <c r="AT459" s="16" t="s">
        <v>144</v>
      </c>
      <c r="AU459" s="16" t="s">
        <v>80</v>
      </c>
    </row>
    <row r="460" spans="2:51" s="14" customFormat="1" ht="12">
      <c r="B460" s="152"/>
      <c r="D460" s="185" t="s">
        <v>151</v>
      </c>
      <c r="E460" s="153" t="s">
        <v>3</v>
      </c>
      <c r="F460" s="175" t="s">
        <v>909</v>
      </c>
      <c r="H460" s="153" t="s">
        <v>3</v>
      </c>
      <c r="I460" s="154"/>
      <c r="J460" s="154"/>
      <c r="M460" s="152"/>
      <c r="N460" s="155"/>
      <c r="X460" s="156"/>
      <c r="AT460" s="153" t="s">
        <v>151</v>
      </c>
      <c r="AU460" s="153" t="s">
        <v>80</v>
      </c>
      <c r="AV460" s="14" t="s">
        <v>78</v>
      </c>
      <c r="AW460" s="14" t="s">
        <v>5</v>
      </c>
      <c r="AX460" s="14" t="s">
        <v>71</v>
      </c>
      <c r="AY460" s="153" t="s">
        <v>133</v>
      </c>
    </row>
    <row r="461" spans="2:51" s="14" customFormat="1" ht="12">
      <c r="B461" s="152"/>
      <c r="D461" s="185" t="s">
        <v>151</v>
      </c>
      <c r="E461" s="153" t="s">
        <v>3</v>
      </c>
      <c r="F461" s="175" t="s">
        <v>910</v>
      </c>
      <c r="H461" s="153" t="s">
        <v>3</v>
      </c>
      <c r="I461" s="154"/>
      <c r="J461" s="154"/>
      <c r="M461" s="152"/>
      <c r="N461" s="155"/>
      <c r="X461" s="156"/>
      <c r="AT461" s="153" t="s">
        <v>151</v>
      </c>
      <c r="AU461" s="153" t="s">
        <v>80</v>
      </c>
      <c r="AV461" s="14" t="s">
        <v>78</v>
      </c>
      <c r="AW461" s="14" t="s">
        <v>5</v>
      </c>
      <c r="AX461" s="14" t="s">
        <v>71</v>
      </c>
      <c r="AY461" s="153" t="s">
        <v>133</v>
      </c>
    </row>
    <row r="462" spans="2:51" s="12" customFormat="1" ht="12">
      <c r="B462" s="142"/>
      <c r="D462" s="185" t="s">
        <v>151</v>
      </c>
      <c r="E462" s="143" t="s">
        <v>3</v>
      </c>
      <c r="F462" s="173" t="s">
        <v>78</v>
      </c>
      <c r="H462" s="191">
        <v>1</v>
      </c>
      <c r="I462" s="144"/>
      <c r="J462" s="144"/>
      <c r="M462" s="142"/>
      <c r="N462" s="145"/>
      <c r="X462" s="146"/>
      <c r="AT462" s="143" t="s">
        <v>151</v>
      </c>
      <c r="AU462" s="143" t="s">
        <v>80</v>
      </c>
      <c r="AV462" s="12" t="s">
        <v>80</v>
      </c>
      <c r="AW462" s="12" t="s">
        <v>5</v>
      </c>
      <c r="AX462" s="12" t="s">
        <v>71</v>
      </c>
      <c r="AY462" s="143" t="s">
        <v>133</v>
      </c>
    </row>
    <row r="463" spans="2:51" s="14" customFormat="1" ht="12">
      <c r="B463" s="152"/>
      <c r="D463" s="185" t="s">
        <v>151</v>
      </c>
      <c r="E463" s="153" t="s">
        <v>3</v>
      </c>
      <c r="F463" s="175" t="s">
        <v>911</v>
      </c>
      <c r="H463" s="153" t="s">
        <v>3</v>
      </c>
      <c r="I463" s="154"/>
      <c r="J463" s="154"/>
      <c r="M463" s="152"/>
      <c r="N463" s="155"/>
      <c r="X463" s="156"/>
      <c r="AT463" s="153" t="s">
        <v>151</v>
      </c>
      <c r="AU463" s="153" t="s">
        <v>80</v>
      </c>
      <c r="AV463" s="14" t="s">
        <v>78</v>
      </c>
      <c r="AW463" s="14" t="s">
        <v>5</v>
      </c>
      <c r="AX463" s="14" t="s">
        <v>71</v>
      </c>
      <c r="AY463" s="153" t="s">
        <v>133</v>
      </c>
    </row>
    <row r="464" spans="2:51" s="12" customFormat="1" ht="12">
      <c r="B464" s="142"/>
      <c r="D464" s="185" t="s">
        <v>151</v>
      </c>
      <c r="E464" s="143" t="s">
        <v>3</v>
      </c>
      <c r="F464" s="173" t="s">
        <v>78</v>
      </c>
      <c r="H464" s="191">
        <v>1</v>
      </c>
      <c r="I464" s="144"/>
      <c r="J464" s="144"/>
      <c r="M464" s="142"/>
      <c r="N464" s="145"/>
      <c r="X464" s="146"/>
      <c r="AT464" s="143" t="s">
        <v>151</v>
      </c>
      <c r="AU464" s="143" t="s">
        <v>80</v>
      </c>
      <c r="AV464" s="12" t="s">
        <v>80</v>
      </c>
      <c r="AW464" s="12" t="s">
        <v>5</v>
      </c>
      <c r="AX464" s="12" t="s">
        <v>71</v>
      </c>
      <c r="AY464" s="143" t="s">
        <v>133</v>
      </c>
    </row>
    <row r="465" spans="2:51" s="13" customFormat="1" ht="12">
      <c r="B465" s="147"/>
      <c r="D465" s="185" t="s">
        <v>151</v>
      </c>
      <c r="E465" s="148" t="s">
        <v>3</v>
      </c>
      <c r="F465" s="174" t="s">
        <v>153</v>
      </c>
      <c r="H465" s="192">
        <v>2</v>
      </c>
      <c r="I465" s="149"/>
      <c r="J465" s="149"/>
      <c r="M465" s="147"/>
      <c r="N465" s="150"/>
      <c r="X465" s="151"/>
      <c r="AT465" s="148" t="s">
        <v>151</v>
      </c>
      <c r="AU465" s="148" t="s">
        <v>80</v>
      </c>
      <c r="AV465" s="13" t="s">
        <v>141</v>
      </c>
      <c r="AW465" s="13" t="s">
        <v>5</v>
      </c>
      <c r="AX465" s="13" t="s">
        <v>78</v>
      </c>
      <c r="AY465" s="148" t="s">
        <v>133</v>
      </c>
    </row>
    <row r="466" spans="2:65" s="1" customFormat="1" ht="24.2" customHeight="1">
      <c r="B466" s="129"/>
      <c r="C466" s="183" t="s">
        <v>548</v>
      </c>
      <c r="D466" s="183" t="s">
        <v>136</v>
      </c>
      <c r="E466" s="184" t="s">
        <v>1000</v>
      </c>
      <c r="F466" s="169" t="s">
        <v>1001</v>
      </c>
      <c r="G466" s="189" t="s">
        <v>207</v>
      </c>
      <c r="H466" s="190">
        <v>2</v>
      </c>
      <c r="I466" s="131"/>
      <c r="J466" s="131"/>
      <c r="K466" s="181">
        <f>ROUND(P466*H466,2)</f>
        <v>0</v>
      </c>
      <c r="L466" s="130" t="s">
        <v>140</v>
      </c>
      <c r="M466" s="31"/>
      <c r="N466" s="133" t="s">
        <v>3</v>
      </c>
      <c r="O466" s="134" t="s">
        <v>40</v>
      </c>
      <c r="P466" s="135">
        <f>I466+J466</f>
        <v>0</v>
      </c>
      <c r="Q466" s="135">
        <f>ROUND(I466*H466,2)</f>
        <v>0</v>
      </c>
      <c r="R466" s="135">
        <f>ROUND(J466*H466,2)</f>
        <v>0</v>
      </c>
      <c r="T466" s="136">
        <f>S466*H466</f>
        <v>0</v>
      </c>
      <c r="U466" s="136">
        <v>0</v>
      </c>
      <c r="V466" s="136">
        <f>U466*H466</f>
        <v>0</v>
      </c>
      <c r="W466" s="136">
        <v>0</v>
      </c>
      <c r="X466" s="137">
        <f>W466*H466</f>
        <v>0</v>
      </c>
      <c r="AR466" s="138" t="s">
        <v>428</v>
      </c>
      <c r="AT466" s="138" t="s">
        <v>136</v>
      </c>
      <c r="AU466" s="138" t="s">
        <v>80</v>
      </c>
      <c r="AY466" s="16" t="s">
        <v>133</v>
      </c>
      <c r="BE466" s="139">
        <f>IF(O466="základní",K466,0)</f>
        <v>0</v>
      </c>
      <c r="BF466" s="139">
        <f>IF(O466="snížená",K466,0)</f>
        <v>0</v>
      </c>
      <c r="BG466" s="139">
        <f>IF(O466="zákl. přenesená",K466,0)</f>
        <v>0</v>
      </c>
      <c r="BH466" s="139">
        <f>IF(O466="sníž. přenesená",K466,0)</f>
        <v>0</v>
      </c>
      <c r="BI466" s="139">
        <f>IF(O466="nulová",K466,0)</f>
        <v>0</v>
      </c>
      <c r="BJ466" s="16" t="s">
        <v>78</v>
      </c>
      <c r="BK466" s="139">
        <f>ROUND(P466*H466,2)</f>
        <v>0</v>
      </c>
      <c r="BL466" s="16" t="s">
        <v>428</v>
      </c>
      <c r="BM466" s="138" t="s">
        <v>551</v>
      </c>
    </row>
    <row r="467" spans="2:47" s="1" customFormat="1" ht="19.5">
      <c r="B467" s="31"/>
      <c r="D467" s="185" t="s">
        <v>142</v>
      </c>
      <c r="F467" s="171" t="s">
        <v>1002</v>
      </c>
      <c r="I467" s="140"/>
      <c r="J467" s="140"/>
      <c r="M467" s="31"/>
      <c r="N467" s="141"/>
      <c r="X467" s="52"/>
      <c r="AT467" s="16" t="s">
        <v>142</v>
      </c>
      <c r="AU467" s="16" t="s">
        <v>80</v>
      </c>
    </row>
    <row r="468" spans="2:47" s="1" customFormat="1" ht="12">
      <c r="B468" s="31"/>
      <c r="D468" s="186" t="s">
        <v>144</v>
      </c>
      <c r="F468" s="172" t="s">
        <v>1003</v>
      </c>
      <c r="I468" s="140"/>
      <c r="J468" s="140"/>
      <c r="M468" s="31"/>
      <c r="N468" s="141"/>
      <c r="X468" s="52"/>
      <c r="AT468" s="16" t="s">
        <v>144</v>
      </c>
      <c r="AU468" s="16" t="s">
        <v>80</v>
      </c>
    </row>
    <row r="469" spans="2:51" s="14" customFormat="1" ht="12">
      <c r="B469" s="152"/>
      <c r="D469" s="185" t="s">
        <v>151</v>
      </c>
      <c r="E469" s="153" t="s">
        <v>3</v>
      </c>
      <c r="F469" s="175" t="s">
        <v>909</v>
      </c>
      <c r="H469" s="153" t="s">
        <v>3</v>
      </c>
      <c r="I469" s="154"/>
      <c r="J469" s="154"/>
      <c r="M469" s="152"/>
      <c r="N469" s="155"/>
      <c r="X469" s="156"/>
      <c r="AT469" s="153" t="s">
        <v>151</v>
      </c>
      <c r="AU469" s="153" t="s">
        <v>80</v>
      </c>
      <c r="AV469" s="14" t="s">
        <v>78</v>
      </c>
      <c r="AW469" s="14" t="s">
        <v>5</v>
      </c>
      <c r="AX469" s="14" t="s">
        <v>71</v>
      </c>
      <c r="AY469" s="153" t="s">
        <v>133</v>
      </c>
    </row>
    <row r="470" spans="2:51" s="14" customFormat="1" ht="12">
      <c r="B470" s="152"/>
      <c r="D470" s="185" t="s">
        <v>151</v>
      </c>
      <c r="E470" s="153" t="s">
        <v>3</v>
      </c>
      <c r="F470" s="175" t="s">
        <v>910</v>
      </c>
      <c r="H470" s="153" t="s">
        <v>3</v>
      </c>
      <c r="I470" s="154"/>
      <c r="J470" s="154"/>
      <c r="M470" s="152"/>
      <c r="N470" s="155"/>
      <c r="X470" s="156"/>
      <c r="AT470" s="153" t="s">
        <v>151</v>
      </c>
      <c r="AU470" s="153" t="s">
        <v>80</v>
      </c>
      <c r="AV470" s="14" t="s">
        <v>78</v>
      </c>
      <c r="AW470" s="14" t="s">
        <v>5</v>
      </c>
      <c r="AX470" s="14" t="s">
        <v>71</v>
      </c>
      <c r="AY470" s="153" t="s">
        <v>133</v>
      </c>
    </row>
    <row r="471" spans="2:51" s="12" customFormat="1" ht="12">
      <c r="B471" s="142"/>
      <c r="D471" s="185" t="s">
        <v>151</v>
      </c>
      <c r="E471" s="143" t="s">
        <v>3</v>
      </c>
      <c r="F471" s="173" t="s">
        <v>78</v>
      </c>
      <c r="H471" s="191">
        <v>1</v>
      </c>
      <c r="I471" s="144"/>
      <c r="J471" s="144"/>
      <c r="M471" s="142"/>
      <c r="N471" s="145"/>
      <c r="X471" s="146"/>
      <c r="AT471" s="143" t="s">
        <v>151</v>
      </c>
      <c r="AU471" s="143" t="s">
        <v>80</v>
      </c>
      <c r="AV471" s="12" t="s">
        <v>80</v>
      </c>
      <c r="AW471" s="12" t="s">
        <v>5</v>
      </c>
      <c r="AX471" s="12" t="s">
        <v>71</v>
      </c>
      <c r="AY471" s="143" t="s">
        <v>133</v>
      </c>
    </row>
    <row r="472" spans="2:51" s="14" customFormat="1" ht="12">
      <c r="B472" s="152"/>
      <c r="D472" s="185" t="s">
        <v>151</v>
      </c>
      <c r="E472" s="153" t="s">
        <v>3</v>
      </c>
      <c r="F472" s="175" t="s">
        <v>911</v>
      </c>
      <c r="H472" s="153" t="s">
        <v>3</v>
      </c>
      <c r="I472" s="154"/>
      <c r="J472" s="154"/>
      <c r="M472" s="152"/>
      <c r="N472" s="155"/>
      <c r="X472" s="156"/>
      <c r="AT472" s="153" t="s">
        <v>151</v>
      </c>
      <c r="AU472" s="153" t="s">
        <v>80</v>
      </c>
      <c r="AV472" s="14" t="s">
        <v>78</v>
      </c>
      <c r="AW472" s="14" t="s">
        <v>5</v>
      </c>
      <c r="AX472" s="14" t="s">
        <v>71</v>
      </c>
      <c r="AY472" s="153" t="s">
        <v>133</v>
      </c>
    </row>
    <row r="473" spans="2:51" s="12" customFormat="1" ht="12">
      <c r="B473" s="142"/>
      <c r="D473" s="185" t="s">
        <v>151</v>
      </c>
      <c r="E473" s="143" t="s">
        <v>3</v>
      </c>
      <c r="F473" s="173" t="s">
        <v>78</v>
      </c>
      <c r="H473" s="191">
        <v>1</v>
      </c>
      <c r="I473" s="144"/>
      <c r="J473" s="144"/>
      <c r="M473" s="142"/>
      <c r="N473" s="145"/>
      <c r="X473" s="146"/>
      <c r="AT473" s="143" t="s">
        <v>151</v>
      </c>
      <c r="AU473" s="143" t="s">
        <v>80</v>
      </c>
      <c r="AV473" s="12" t="s">
        <v>80</v>
      </c>
      <c r="AW473" s="12" t="s">
        <v>5</v>
      </c>
      <c r="AX473" s="12" t="s">
        <v>71</v>
      </c>
      <c r="AY473" s="143" t="s">
        <v>133</v>
      </c>
    </row>
    <row r="474" spans="2:51" s="13" customFormat="1" ht="12">
      <c r="B474" s="147"/>
      <c r="D474" s="185" t="s">
        <v>151</v>
      </c>
      <c r="E474" s="148" t="s">
        <v>3</v>
      </c>
      <c r="F474" s="174" t="s">
        <v>153</v>
      </c>
      <c r="H474" s="192">
        <v>2</v>
      </c>
      <c r="I474" s="149"/>
      <c r="J474" s="149"/>
      <c r="M474" s="147"/>
      <c r="N474" s="150"/>
      <c r="X474" s="151"/>
      <c r="AT474" s="148" t="s">
        <v>151</v>
      </c>
      <c r="AU474" s="148" t="s">
        <v>80</v>
      </c>
      <c r="AV474" s="13" t="s">
        <v>141</v>
      </c>
      <c r="AW474" s="13" t="s">
        <v>5</v>
      </c>
      <c r="AX474" s="13" t="s">
        <v>78</v>
      </c>
      <c r="AY474" s="148" t="s">
        <v>133</v>
      </c>
    </row>
    <row r="475" spans="2:65" s="1" customFormat="1" ht="16.5" customHeight="1">
      <c r="B475" s="129"/>
      <c r="C475" s="187" t="s">
        <v>392</v>
      </c>
      <c r="D475" s="187" t="s">
        <v>396</v>
      </c>
      <c r="E475" s="188" t="s">
        <v>1004</v>
      </c>
      <c r="F475" s="180" t="s">
        <v>1005</v>
      </c>
      <c r="G475" s="193" t="s">
        <v>207</v>
      </c>
      <c r="H475" s="194">
        <v>2</v>
      </c>
      <c r="I475" s="161"/>
      <c r="J475" s="162"/>
      <c r="K475" s="182">
        <f>ROUND(P475*H475,2)</f>
        <v>0</v>
      </c>
      <c r="L475" s="160" t="s">
        <v>855</v>
      </c>
      <c r="M475" s="164"/>
      <c r="N475" s="165" t="s">
        <v>3</v>
      </c>
      <c r="O475" s="134" t="s">
        <v>40</v>
      </c>
      <c r="P475" s="135">
        <f>I475+J475</f>
        <v>0</v>
      </c>
      <c r="Q475" s="135">
        <f>ROUND(I475*H475,2)</f>
        <v>0</v>
      </c>
      <c r="R475" s="135">
        <f>ROUND(J475*H475,2)</f>
        <v>0</v>
      </c>
      <c r="T475" s="136">
        <f>S475*H475</f>
        <v>0</v>
      </c>
      <c r="U475" s="136">
        <v>0</v>
      </c>
      <c r="V475" s="136">
        <f>U475*H475</f>
        <v>0</v>
      </c>
      <c r="W475" s="136">
        <v>0</v>
      </c>
      <c r="X475" s="137">
        <f>W475*H475</f>
        <v>0</v>
      </c>
      <c r="AR475" s="138" t="s">
        <v>861</v>
      </c>
      <c r="AT475" s="138" t="s">
        <v>396</v>
      </c>
      <c r="AU475" s="138" t="s">
        <v>80</v>
      </c>
      <c r="AY475" s="16" t="s">
        <v>133</v>
      </c>
      <c r="BE475" s="139">
        <f>IF(O475="základní",K475,0)</f>
        <v>0</v>
      </c>
      <c r="BF475" s="139">
        <f>IF(O475="snížená",K475,0)</f>
        <v>0</v>
      </c>
      <c r="BG475" s="139">
        <f>IF(O475="zákl. přenesená",K475,0)</f>
        <v>0</v>
      </c>
      <c r="BH475" s="139">
        <f>IF(O475="sníž. přenesená",K475,0)</f>
        <v>0</v>
      </c>
      <c r="BI475" s="139">
        <f>IF(O475="nulová",K475,0)</f>
        <v>0</v>
      </c>
      <c r="BJ475" s="16" t="s">
        <v>78</v>
      </c>
      <c r="BK475" s="139">
        <f>ROUND(P475*H475,2)</f>
        <v>0</v>
      </c>
      <c r="BL475" s="16" t="s">
        <v>428</v>
      </c>
      <c r="BM475" s="138" t="s">
        <v>556</v>
      </c>
    </row>
    <row r="476" spans="2:47" s="1" customFormat="1" ht="12">
      <c r="B476" s="31"/>
      <c r="D476" s="185" t="s">
        <v>142</v>
      </c>
      <c r="F476" s="171" t="s">
        <v>1005</v>
      </c>
      <c r="I476" s="140"/>
      <c r="J476" s="140"/>
      <c r="M476" s="31"/>
      <c r="N476" s="141"/>
      <c r="X476" s="52"/>
      <c r="AT476" s="16" t="s">
        <v>142</v>
      </c>
      <c r="AU476" s="16" t="s">
        <v>80</v>
      </c>
    </row>
    <row r="477" spans="2:51" s="14" customFormat="1" ht="12">
      <c r="B477" s="152"/>
      <c r="D477" s="185" t="s">
        <v>151</v>
      </c>
      <c r="E477" s="153" t="s">
        <v>3</v>
      </c>
      <c r="F477" s="175" t="s">
        <v>909</v>
      </c>
      <c r="H477" s="153" t="s">
        <v>3</v>
      </c>
      <c r="I477" s="154"/>
      <c r="J477" s="154"/>
      <c r="M477" s="152"/>
      <c r="N477" s="155"/>
      <c r="X477" s="156"/>
      <c r="AT477" s="153" t="s">
        <v>151</v>
      </c>
      <c r="AU477" s="153" t="s">
        <v>80</v>
      </c>
      <c r="AV477" s="14" t="s">
        <v>78</v>
      </c>
      <c r="AW477" s="14" t="s">
        <v>5</v>
      </c>
      <c r="AX477" s="14" t="s">
        <v>71</v>
      </c>
      <c r="AY477" s="153" t="s">
        <v>133</v>
      </c>
    </row>
    <row r="478" spans="2:51" s="14" customFormat="1" ht="12">
      <c r="B478" s="152"/>
      <c r="D478" s="185" t="s">
        <v>151</v>
      </c>
      <c r="E478" s="153" t="s">
        <v>3</v>
      </c>
      <c r="F478" s="175" t="s">
        <v>910</v>
      </c>
      <c r="H478" s="153" t="s">
        <v>3</v>
      </c>
      <c r="I478" s="154"/>
      <c r="J478" s="154"/>
      <c r="M478" s="152"/>
      <c r="N478" s="155"/>
      <c r="X478" s="156"/>
      <c r="AT478" s="153" t="s">
        <v>151</v>
      </c>
      <c r="AU478" s="153" t="s">
        <v>80</v>
      </c>
      <c r="AV478" s="14" t="s">
        <v>78</v>
      </c>
      <c r="AW478" s="14" t="s">
        <v>5</v>
      </c>
      <c r="AX478" s="14" t="s">
        <v>71</v>
      </c>
      <c r="AY478" s="153" t="s">
        <v>133</v>
      </c>
    </row>
    <row r="479" spans="2:51" s="12" customFormat="1" ht="12">
      <c r="B479" s="142"/>
      <c r="D479" s="185" t="s">
        <v>151</v>
      </c>
      <c r="E479" s="143" t="s">
        <v>3</v>
      </c>
      <c r="F479" s="173" t="s">
        <v>78</v>
      </c>
      <c r="H479" s="191">
        <v>1</v>
      </c>
      <c r="I479" s="144"/>
      <c r="J479" s="144"/>
      <c r="M479" s="142"/>
      <c r="N479" s="145"/>
      <c r="X479" s="146"/>
      <c r="AT479" s="143" t="s">
        <v>151</v>
      </c>
      <c r="AU479" s="143" t="s">
        <v>80</v>
      </c>
      <c r="AV479" s="12" t="s">
        <v>80</v>
      </c>
      <c r="AW479" s="12" t="s">
        <v>5</v>
      </c>
      <c r="AX479" s="12" t="s">
        <v>71</v>
      </c>
      <c r="AY479" s="143" t="s">
        <v>133</v>
      </c>
    </row>
    <row r="480" spans="2:51" s="14" customFormat="1" ht="12">
      <c r="B480" s="152"/>
      <c r="D480" s="185" t="s">
        <v>151</v>
      </c>
      <c r="E480" s="153" t="s">
        <v>3</v>
      </c>
      <c r="F480" s="175" t="s">
        <v>911</v>
      </c>
      <c r="H480" s="153" t="s">
        <v>3</v>
      </c>
      <c r="I480" s="154"/>
      <c r="J480" s="154"/>
      <c r="M480" s="152"/>
      <c r="N480" s="155"/>
      <c r="X480" s="156"/>
      <c r="AT480" s="153" t="s">
        <v>151</v>
      </c>
      <c r="AU480" s="153" t="s">
        <v>80</v>
      </c>
      <c r="AV480" s="14" t="s">
        <v>78</v>
      </c>
      <c r="AW480" s="14" t="s">
        <v>5</v>
      </c>
      <c r="AX480" s="14" t="s">
        <v>71</v>
      </c>
      <c r="AY480" s="153" t="s">
        <v>133</v>
      </c>
    </row>
    <row r="481" spans="2:51" s="12" customFormat="1" ht="12">
      <c r="B481" s="142"/>
      <c r="D481" s="185" t="s">
        <v>151</v>
      </c>
      <c r="E481" s="143" t="s">
        <v>3</v>
      </c>
      <c r="F481" s="173" t="s">
        <v>78</v>
      </c>
      <c r="H481" s="191">
        <v>1</v>
      </c>
      <c r="I481" s="144"/>
      <c r="J481" s="144"/>
      <c r="M481" s="142"/>
      <c r="N481" s="145"/>
      <c r="X481" s="146"/>
      <c r="AT481" s="143" t="s">
        <v>151</v>
      </c>
      <c r="AU481" s="143" t="s">
        <v>80</v>
      </c>
      <c r="AV481" s="12" t="s">
        <v>80</v>
      </c>
      <c r="AW481" s="12" t="s">
        <v>5</v>
      </c>
      <c r="AX481" s="12" t="s">
        <v>71</v>
      </c>
      <c r="AY481" s="143" t="s">
        <v>133</v>
      </c>
    </row>
    <row r="482" spans="2:51" s="13" customFormat="1" ht="12">
      <c r="B482" s="147"/>
      <c r="D482" s="185" t="s">
        <v>151</v>
      </c>
      <c r="E482" s="148" t="s">
        <v>3</v>
      </c>
      <c r="F482" s="174" t="s">
        <v>153</v>
      </c>
      <c r="H482" s="192">
        <v>2</v>
      </c>
      <c r="I482" s="149"/>
      <c r="J482" s="149"/>
      <c r="M482" s="147"/>
      <c r="N482" s="150"/>
      <c r="X482" s="151"/>
      <c r="AT482" s="148" t="s">
        <v>151</v>
      </c>
      <c r="AU482" s="148" t="s">
        <v>80</v>
      </c>
      <c r="AV482" s="13" t="s">
        <v>141</v>
      </c>
      <c r="AW482" s="13" t="s">
        <v>5</v>
      </c>
      <c r="AX482" s="13" t="s">
        <v>78</v>
      </c>
      <c r="AY482" s="148" t="s">
        <v>133</v>
      </c>
    </row>
    <row r="483" spans="2:65" s="1" customFormat="1" ht="16.5" customHeight="1">
      <c r="B483" s="129"/>
      <c r="C483" s="187" t="s">
        <v>560</v>
      </c>
      <c r="D483" s="187" t="s">
        <v>396</v>
      </c>
      <c r="E483" s="188" t="s">
        <v>1006</v>
      </c>
      <c r="F483" s="180" t="s">
        <v>1007</v>
      </c>
      <c r="G483" s="193" t="s">
        <v>207</v>
      </c>
      <c r="H483" s="194">
        <v>2</v>
      </c>
      <c r="I483" s="161"/>
      <c r="J483" s="162"/>
      <c r="K483" s="182">
        <f>ROUND(P483*H483,2)</f>
        <v>0</v>
      </c>
      <c r="L483" s="160" t="s">
        <v>855</v>
      </c>
      <c r="M483" s="164"/>
      <c r="N483" s="165" t="s">
        <v>3</v>
      </c>
      <c r="O483" s="134" t="s">
        <v>40</v>
      </c>
      <c r="P483" s="135">
        <f>I483+J483</f>
        <v>0</v>
      </c>
      <c r="Q483" s="135">
        <f>ROUND(I483*H483,2)</f>
        <v>0</v>
      </c>
      <c r="R483" s="135">
        <f>ROUND(J483*H483,2)</f>
        <v>0</v>
      </c>
      <c r="T483" s="136">
        <f>S483*H483</f>
        <v>0</v>
      </c>
      <c r="U483" s="136">
        <v>0</v>
      </c>
      <c r="V483" s="136">
        <f>U483*H483</f>
        <v>0</v>
      </c>
      <c r="W483" s="136">
        <v>0</v>
      </c>
      <c r="X483" s="137">
        <f>W483*H483</f>
        <v>0</v>
      </c>
      <c r="AR483" s="138" t="s">
        <v>861</v>
      </c>
      <c r="AT483" s="138" t="s">
        <v>396</v>
      </c>
      <c r="AU483" s="138" t="s">
        <v>80</v>
      </c>
      <c r="AY483" s="16" t="s">
        <v>133</v>
      </c>
      <c r="BE483" s="139">
        <f>IF(O483="základní",K483,0)</f>
        <v>0</v>
      </c>
      <c r="BF483" s="139">
        <f>IF(O483="snížená",K483,0)</f>
        <v>0</v>
      </c>
      <c r="BG483" s="139">
        <f>IF(O483="zákl. přenesená",K483,0)</f>
        <v>0</v>
      </c>
      <c r="BH483" s="139">
        <f>IF(O483="sníž. přenesená",K483,0)</f>
        <v>0</v>
      </c>
      <c r="BI483" s="139">
        <f>IF(O483="nulová",K483,0)</f>
        <v>0</v>
      </c>
      <c r="BJ483" s="16" t="s">
        <v>78</v>
      </c>
      <c r="BK483" s="139">
        <f>ROUND(P483*H483,2)</f>
        <v>0</v>
      </c>
      <c r="BL483" s="16" t="s">
        <v>428</v>
      </c>
      <c r="BM483" s="138" t="s">
        <v>563</v>
      </c>
    </row>
    <row r="484" spans="2:47" s="1" customFormat="1" ht="12">
      <c r="B484" s="31"/>
      <c r="D484" s="185" t="s">
        <v>142</v>
      </c>
      <c r="F484" s="171" t="s">
        <v>1007</v>
      </c>
      <c r="I484" s="140"/>
      <c r="J484" s="140"/>
      <c r="M484" s="31"/>
      <c r="N484" s="141"/>
      <c r="X484" s="52"/>
      <c r="AT484" s="16" t="s">
        <v>142</v>
      </c>
      <c r="AU484" s="16" t="s">
        <v>80</v>
      </c>
    </row>
    <row r="485" spans="2:51" s="14" customFormat="1" ht="12">
      <c r="B485" s="152"/>
      <c r="D485" s="185" t="s">
        <v>151</v>
      </c>
      <c r="E485" s="153" t="s">
        <v>3</v>
      </c>
      <c r="F485" s="175" t="s">
        <v>909</v>
      </c>
      <c r="H485" s="153" t="s">
        <v>3</v>
      </c>
      <c r="I485" s="154"/>
      <c r="J485" s="154"/>
      <c r="M485" s="152"/>
      <c r="N485" s="155"/>
      <c r="X485" s="156"/>
      <c r="AT485" s="153" t="s">
        <v>151</v>
      </c>
      <c r="AU485" s="153" t="s">
        <v>80</v>
      </c>
      <c r="AV485" s="14" t="s">
        <v>78</v>
      </c>
      <c r="AW485" s="14" t="s">
        <v>5</v>
      </c>
      <c r="AX485" s="14" t="s">
        <v>71</v>
      </c>
      <c r="AY485" s="153" t="s">
        <v>133</v>
      </c>
    </row>
    <row r="486" spans="2:51" s="14" customFormat="1" ht="12">
      <c r="B486" s="152"/>
      <c r="D486" s="185" t="s">
        <v>151</v>
      </c>
      <c r="E486" s="153" t="s">
        <v>3</v>
      </c>
      <c r="F486" s="175" t="s">
        <v>910</v>
      </c>
      <c r="H486" s="153" t="s">
        <v>3</v>
      </c>
      <c r="I486" s="154"/>
      <c r="J486" s="154"/>
      <c r="M486" s="152"/>
      <c r="N486" s="155"/>
      <c r="X486" s="156"/>
      <c r="AT486" s="153" t="s">
        <v>151</v>
      </c>
      <c r="AU486" s="153" t="s">
        <v>80</v>
      </c>
      <c r="AV486" s="14" t="s">
        <v>78</v>
      </c>
      <c r="AW486" s="14" t="s">
        <v>5</v>
      </c>
      <c r="AX486" s="14" t="s">
        <v>71</v>
      </c>
      <c r="AY486" s="153" t="s">
        <v>133</v>
      </c>
    </row>
    <row r="487" spans="2:51" s="12" customFormat="1" ht="12">
      <c r="B487" s="142"/>
      <c r="D487" s="185" t="s">
        <v>151</v>
      </c>
      <c r="E487" s="143" t="s">
        <v>3</v>
      </c>
      <c r="F487" s="173" t="s">
        <v>78</v>
      </c>
      <c r="H487" s="191">
        <v>1</v>
      </c>
      <c r="I487" s="144"/>
      <c r="J487" s="144"/>
      <c r="M487" s="142"/>
      <c r="N487" s="145"/>
      <c r="X487" s="146"/>
      <c r="AT487" s="143" t="s">
        <v>151</v>
      </c>
      <c r="AU487" s="143" t="s">
        <v>80</v>
      </c>
      <c r="AV487" s="12" t="s">
        <v>80</v>
      </c>
      <c r="AW487" s="12" t="s">
        <v>5</v>
      </c>
      <c r="AX487" s="12" t="s">
        <v>71</v>
      </c>
      <c r="AY487" s="143" t="s">
        <v>133</v>
      </c>
    </row>
    <row r="488" spans="2:51" s="14" customFormat="1" ht="12">
      <c r="B488" s="152"/>
      <c r="D488" s="185" t="s">
        <v>151</v>
      </c>
      <c r="E488" s="153" t="s">
        <v>3</v>
      </c>
      <c r="F488" s="175" t="s">
        <v>911</v>
      </c>
      <c r="H488" s="153" t="s">
        <v>3</v>
      </c>
      <c r="I488" s="154"/>
      <c r="J488" s="154"/>
      <c r="M488" s="152"/>
      <c r="N488" s="155"/>
      <c r="X488" s="156"/>
      <c r="AT488" s="153" t="s">
        <v>151</v>
      </c>
      <c r="AU488" s="153" t="s">
        <v>80</v>
      </c>
      <c r="AV488" s="14" t="s">
        <v>78</v>
      </c>
      <c r="AW488" s="14" t="s">
        <v>5</v>
      </c>
      <c r="AX488" s="14" t="s">
        <v>71</v>
      </c>
      <c r="AY488" s="153" t="s">
        <v>133</v>
      </c>
    </row>
    <row r="489" spans="2:51" s="12" customFormat="1" ht="12">
      <c r="B489" s="142"/>
      <c r="D489" s="185" t="s">
        <v>151</v>
      </c>
      <c r="E489" s="143" t="s">
        <v>3</v>
      </c>
      <c r="F489" s="173" t="s">
        <v>78</v>
      </c>
      <c r="H489" s="191">
        <v>1</v>
      </c>
      <c r="I489" s="144"/>
      <c r="J489" s="144"/>
      <c r="M489" s="142"/>
      <c r="N489" s="145"/>
      <c r="X489" s="146"/>
      <c r="AT489" s="143" t="s">
        <v>151</v>
      </c>
      <c r="AU489" s="143" t="s">
        <v>80</v>
      </c>
      <c r="AV489" s="12" t="s">
        <v>80</v>
      </c>
      <c r="AW489" s="12" t="s">
        <v>5</v>
      </c>
      <c r="AX489" s="12" t="s">
        <v>71</v>
      </c>
      <c r="AY489" s="143" t="s">
        <v>133</v>
      </c>
    </row>
    <row r="490" spans="2:51" s="13" customFormat="1" ht="12">
      <c r="B490" s="147"/>
      <c r="D490" s="185" t="s">
        <v>151</v>
      </c>
      <c r="E490" s="148" t="s">
        <v>3</v>
      </c>
      <c r="F490" s="174" t="s">
        <v>153</v>
      </c>
      <c r="H490" s="192">
        <v>2</v>
      </c>
      <c r="I490" s="149"/>
      <c r="J490" s="149"/>
      <c r="M490" s="147"/>
      <c r="N490" s="150"/>
      <c r="X490" s="151"/>
      <c r="AT490" s="148" t="s">
        <v>151</v>
      </c>
      <c r="AU490" s="148" t="s">
        <v>80</v>
      </c>
      <c r="AV490" s="13" t="s">
        <v>141</v>
      </c>
      <c r="AW490" s="13" t="s">
        <v>5</v>
      </c>
      <c r="AX490" s="13" t="s">
        <v>78</v>
      </c>
      <c r="AY490" s="148" t="s">
        <v>133</v>
      </c>
    </row>
    <row r="491" spans="2:65" s="1" customFormat="1" ht="16.5" customHeight="1">
      <c r="B491" s="129"/>
      <c r="C491" s="187" t="s">
        <v>400</v>
      </c>
      <c r="D491" s="187" t="s">
        <v>396</v>
      </c>
      <c r="E491" s="188" t="s">
        <v>1008</v>
      </c>
      <c r="F491" s="180" t="s">
        <v>1009</v>
      </c>
      <c r="G491" s="193" t="s">
        <v>207</v>
      </c>
      <c r="H491" s="194">
        <v>2</v>
      </c>
      <c r="I491" s="161"/>
      <c r="J491" s="162"/>
      <c r="K491" s="182">
        <f>ROUND(P491*H491,2)</f>
        <v>0</v>
      </c>
      <c r="L491" s="160" t="s">
        <v>855</v>
      </c>
      <c r="M491" s="164"/>
      <c r="N491" s="165" t="s">
        <v>3</v>
      </c>
      <c r="O491" s="134" t="s">
        <v>40</v>
      </c>
      <c r="P491" s="135">
        <f>I491+J491</f>
        <v>0</v>
      </c>
      <c r="Q491" s="135">
        <f>ROUND(I491*H491,2)</f>
        <v>0</v>
      </c>
      <c r="R491" s="135">
        <f>ROUND(J491*H491,2)</f>
        <v>0</v>
      </c>
      <c r="T491" s="136">
        <f>S491*H491</f>
        <v>0</v>
      </c>
      <c r="U491" s="136">
        <v>0</v>
      </c>
      <c r="V491" s="136">
        <f>U491*H491</f>
        <v>0</v>
      </c>
      <c r="W491" s="136">
        <v>0</v>
      </c>
      <c r="X491" s="137">
        <f>W491*H491</f>
        <v>0</v>
      </c>
      <c r="AR491" s="138" t="s">
        <v>861</v>
      </c>
      <c r="AT491" s="138" t="s">
        <v>396</v>
      </c>
      <c r="AU491" s="138" t="s">
        <v>80</v>
      </c>
      <c r="AY491" s="16" t="s">
        <v>133</v>
      </c>
      <c r="BE491" s="139">
        <f>IF(O491="základní",K491,0)</f>
        <v>0</v>
      </c>
      <c r="BF491" s="139">
        <f>IF(O491="snížená",K491,0)</f>
        <v>0</v>
      </c>
      <c r="BG491" s="139">
        <f>IF(O491="zákl. přenesená",K491,0)</f>
        <v>0</v>
      </c>
      <c r="BH491" s="139">
        <f>IF(O491="sníž. přenesená",K491,0)</f>
        <v>0</v>
      </c>
      <c r="BI491" s="139">
        <f>IF(O491="nulová",K491,0)</f>
        <v>0</v>
      </c>
      <c r="BJ491" s="16" t="s">
        <v>78</v>
      </c>
      <c r="BK491" s="139">
        <f>ROUND(P491*H491,2)</f>
        <v>0</v>
      </c>
      <c r="BL491" s="16" t="s">
        <v>428</v>
      </c>
      <c r="BM491" s="138" t="s">
        <v>569</v>
      </c>
    </row>
    <row r="492" spans="2:47" s="1" customFormat="1" ht="12">
      <c r="B492" s="31"/>
      <c r="D492" s="185" t="s">
        <v>142</v>
      </c>
      <c r="F492" s="171" t="s">
        <v>1009</v>
      </c>
      <c r="I492" s="140"/>
      <c r="J492" s="140"/>
      <c r="M492" s="31"/>
      <c r="N492" s="141"/>
      <c r="X492" s="52"/>
      <c r="AT492" s="16" t="s">
        <v>142</v>
      </c>
      <c r="AU492" s="16" t="s">
        <v>80</v>
      </c>
    </row>
    <row r="493" spans="2:51" s="14" customFormat="1" ht="12">
      <c r="B493" s="152"/>
      <c r="D493" s="185" t="s">
        <v>151</v>
      </c>
      <c r="E493" s="153" t="s">
        <v>3</v>
      </c>
      <c r="F493" s="175" t="s">
        <v>909</v>
      </c>
      <c r="H493" s="153" t="s">
        <v>3</v>
      </c>
      <c r="I493" s="154"/>
      <c r="J493" s="154"/>
      <c r="M493" s="152"/>
      <c r="N493" s="155"/>
      <c r="X493" s="156"/>
      <c r="AT493" s="153" t="s">
        <v>151</v>
      </c>
      <c r="AU493" s="153" t="s">
        <v>80</v>
      </c>
      <c r="AV493" s="14" t="s">
        <v>78</v>
      </c>
      <c r="AW493" s="14" t="s">
        <v>5</v>
      </c>
      <c r="AX493" s="14" t="s">
        <v>71</v>
      </c>
      <c r="AY493" s="153" t="s">
        <v>133</v>
      </c>
    </row>
    <row r="494" spans="2:51" s="14" customFormat="1" ht="12">
      <c r="B494" s="152"/>
      <c r="D494" s="185" t="s">
        <v>151</v>
      </c>
      <c r="E494" s="153" t="s">
        <v>3</v>
      </c>
      <c r="F494" s="175" t="s">
        <v>910</v>
      </c>
      <c r="H494" s="153" t="s">
        <v>3</v>
      </c>
      <c r="I494" s="154"/>
      <c r="J494" s="154"/>
      <c r="M494" s="152"/>
      <c r="N494" s="155"/>
      <c r="X494" s="156"/>
      <c r="AT494" s="153" t="s">
        <v>151</v>
      </c>
      <c r="AU494" s="153" t="s">
        <v>80</v>
      </c>
      <c r="AV494" s="14" t="s">
        <v>78</v>
      </c>
      <c r="AW494" s="14" t="s">
        <v>5</v>
      </c>
      <c r="AX494" s="14" t="s">
        <v>71</v>
      </c>
      <c r="AY494" s="153" t="s">
        <v>133</v>
      </c>
    </row>
    <row r="495" spans="2:51" s="12" customFormat="1" ht="12">
      <c r="B495" s="142"/>
      <c r="D495" s="185" t="s">
        <v>151</v>
      </c>
      <c r="E495" s="143" t="s">
        <v>3</v>
      </c>
      <c r="F495" s="173" t="s">
        <v>78</v>
      </c>
      <c r="H495" s="191">
        <v>1</v>
      </c>
      <c r="I495" s="144"/>
      <c r="J495" s="144"/>
      <c r="M495" s="142"/>
      <c r="N495" s="145"/>
      <c r="X495" s="146"/>
      <c r="AT495" s="143" t="s">
        <v>151</v>
      </c>
      <c r="AU495" s="143" t="s">
        <v>80</v>
      </c>
      <c r="AV495" s="12" t="s">
        <v>80</v>
      </c>
      <c r="AW495" s="12" t="s">
        <v>5</v>
      </c>
      <c r="AX495" s="12" t="s">
        <v>71</v>
      </c>
      <c r="AY495" s="143" t="s">
        <v>133</v>
      </c>
    </row>
    <row r="496" spans="2:51" s="14" customFormat="1" ht="12">
      <c r="B496" s="152"/>
      <c r="D496" s="185" t="s">
        <v>151</v>
      </c>
      <c r="E496" s="153" t="s">
        <v>3</v>
      </c>
      <c r="F496" s="175" t="s">
        <v>911</v>
      </c>
      <c r="H496" s="153" t="s">
        <v>3</v>
      </c>
      <c r="I496" s="154"/>
      <c r="J496" s="154"/>
      <c r="M496" s="152"/>
      <c r="N496" s="155"/>
      <c r="X496" s="156"/>
      <c r="AT496" s="153" t="s">
        <v>151</v>
      </c>
      <c r="AU496" s="153" t="s">
        <v>80</v>
      </c>
      <c r="AV496" s="14" t="s">
        <v>78</v>
      </c>
      <c r="AW496" s="14" t="s">
        <v>5</v>
      </c>
      <c r="AX496" s="14" t="s">
        <v>71</v>
      </c>
      <c r="AY496" s="153" t="s">
        <v>133</v>
      </c>
    </row>
    <row r="497" spans="2:51" s="12" customFormat="1" ht="12">
      <c r="B497" s="142"/>
      <c r="D497" s="185" t="s">
        <v>151</v>
      </c>
      <c r="E497" s="143" t="s">
        <v>3</v>
      </c>
      <c r="F497" s="173" t="s">
        <v>78</v>
      </c>
      <c r="H497" s="191">
        <v>1</v>
      </c>
      <c r="I497" s="144"/>
      <c r="J497" s="144"/>
      <c r="M497" s="142"/>
      <c r="N497" s="145"/>
      <c r="X497" s="146"/>
      <c r="AT497" s="143" t="s">
        <v>151</v>
      </c>
      <c r="AU497" s="143" t="s">
        <v>80</v>
      </c>
      <c r="AV497" s="12" t="s">
        <v>80</v>
      </c>
      <c r="AW497" s="12" t="s">
        <v>5</v>
      </c>
      <c r="AX497" s="12" t="s">
        <v>71</v>
      </c>
      <c r="AY497" s="143" t="s">
        <v>133</v>
      </c>
    </row>
    <row r="498" spans="2:51" s="13" customFormat="1" ht="12">
      <c r="B498" s="147"/>
      <c r="D498" s="185" t="s">
        <v>151</v>
      </c>
      <c r="E498" s="148" t="s">
        <v>3</v>
      </c>
      <c r="F498" s="174" t="s">
        <v>153</v>
      </c>
      <c r="H498" s="192">
        <v>2</v>
      </c>
      <c r="I498" s="149"/>
      <c r="J498" s="149"/>
      <c r="M498" s="147"/>
      <c r="N498" s="150"/>
      <c r="X498" s="151"/>
      <c r="AT498" s="148" t="s">
        <v>151</v>
      </c>
      <c r="AU498" s="148" t="s">
        <v>80</v>
      </c>
      <c r="AV498" s="13" t="s">
        <v>141</v>
      </c>
      <c r="AW498" s="13" t="s">
        <v>5</v>
      </c>
      <c r="AX498" s="13" t="s">
        <v>78</v>
      </c>
      <c r="AY498" s="148" t="s">
        <v>133</v>
      </c>
    </row>
    <row r="499" spans="2:65" s="1" customFormat="1" ht="24.2" customHeight="1">
      <c r="B499" s="129"/>
      <c r="C499" s="183" t="s">
        <v>575</v>
      </c>
      <c r="D499" s="183" t="s">
        <v>136</v>
      </c>
      <c r="E499" s="184" t="s">
        <v>1010</v>
      </c>
      <c r="F499" s="169" t="s">
        <v>1011</v>
      </c>
      <c r="G499" s="189" t="s">
        <v>207</v>
      </c>
      <c r="H499" s="190">
        <v>2</v>
      </c>
      <c r="I499" s="131"/>
      <c r="J499" s="131"/>
      <c r="K499" s="181">
        <f>ROUND(P499*H499,2)</f>
        <v>0</v>
      </c>
      <c r="L499" s="130" t="s">
        <v>140</v>
      </c>
      <c r="M499" s="31"/>
      <c r="N499" s="133" t="s">
        <v>3</v>
      </c>
      <c r="O499" s="134" t="s">
        <v>40</v>
      </c>
      <c r="P499" s="135">
        <f>I499+J499</f>
        <v>0</v>
      </c>
      <c r="Q499" s="135">
        <f>ROUND(I499*H499,2)</f>
        <v>0</v>
      </c>
      <c r="R499" s="135">
        <f>ROUND(J499*H499,2)</f>
        <v>0</v>
      </c>
      <c r="T499" s="136">
        <f>S499*H499</f>
        <v>0</v>
      </c>
      <c r="U499" s="136">
        <v>0</v>
      </c>
      <c r="V499" s="136">
        <f>U499*H499</f>
        <v>0</v>
      </c>
      <c r="W499" s="136">
        <v>0</v>
      </c>
      <c r="X499" s="137">
        <f>W499*H499</f>
        <v>0</v>
      </c>
      <c r="AR499" s="138" t="s">
        <v>428</v>
      </c>
      <c r="AT499" s="138" t="s">
        <v>136</v>
      </c>
      <c r="AU499" s="138" t="s">
        <v>80</v>
      </c>
      <c r="AY499" s="16" t="s">
        <v>133</v>
      </c>
      <c r="BE499" s="139">
        <f>IF(O499="základní",K499,0)</f>
        <v>0</v>
      </c>
      <c r="BF499" s="139">
        <f>IF(O499="snížená",K499,0)</f>
        <v>0</v>
      </c>
      <c r="BG499" s="139">
        <f>IF(O499="zákl. přenesená",K499,0)</f>
        <v>0</v>
      </c>
      <c r="BH499" s="139">
        <f>IF(O499="sníž. přenesená",K499,0)</f>
        <v>0</v>
      </c>
      <c r="BI499" s="139">
        <f>IF(O499="nulová",K499,0)</f>
        <v>0</v>
      </c>
      <c r="BJ499" s="16" t="s">
        <v>78</v>
      </c>
      <c r="BK499" s="139">
        <f>ROUND(P499*H499,2)</f>
        <v>0</v>
      </c>
      <c r="BL499" s="16" t="s">
        <v>428</v>
      </c>
      <c r="BM499" s="138" t="s">
        <v>578</v>
      </c>
    </row>
    <row r="500" spans="2:47" s="1" customFormat="1" ht="29.25">
      <c r="B500" s="31"/>
      <c r="D500" s="185" t="s">
        <v>142</v>
      </c>
      <c r="F500" s="171" t="s">
        <v>1012</v>
      </c>
      <c r="I500" s="140"/>
      <c r="J500" s="140"/>
      <c r="M500" s="31"/>
      <c r="N500" s="141"/>
      <c r="X500" s="52"/>
      <c r="AT500" s="16" t="s">
        <v>142</v>
      </c>
      <c r="AU500" s="16" t="s">
        <v>80</v>
      </c>
    </row>
    <row r="501" spans="2:47" s="1" customFormat="1" ht="12">
      <c r="B501" s="31"/>
      <c r="D501" s="186" t="s">
        <v>144</v>
      </c>
      <c r="F501" s="172" t="s">
        <v>1013</v>
      </c>
      <c r="I501" s="140"/>
      <c r="J501" s="140"/>
      <c r="M501" s="31"/>
      <c r="N501" s="141"/>
      <c r="X501" s="52"/>
      <c r="AT501" s="16" t="s">
        <v>144</v>
      </c>
      <c r="AU501" s="16" t="s">
        <v>80</v>
      </c>
    </row>
    <row r="502" spans="2:51" s="14" customFormat="1" ht="12">
      <c r="B502" s="152"/>
      <c r="D502" s="185" t="s">
        <v>151</v>
      </c>
      <c r="E502" s="153" t="s">
        <v>3</v>
      </c>
      <c r="F502" s="175" t="s">
        <v>909</v>
      </c>
      <c r="H502" s="153" t="s">
        <v>3</v>
      </c>
      <c r="I502" s="154"/>
      <c r="J502" s="154"/>
      <c r="M502" s="152"/>
      <c r="N502" s="155"/>
      <c r="X502" s="156"/>
      <c r="AT502" s="153" t="s">
        <v>151</v>
      </c>
      <c r="AU502" s="153" t="s">
        <v>80</v>
      </c>
      <c r="AV502" s="14" t="s">
        <v>78</v>
      </c>
      <c r="AW502" s="14" t="s">
        <v>5</v>
      </c>
      <c r="AX502" s="14" t="s">
        <v>71</v>
      </c>
      <c r="AY502" s="153" t="s">
        <v>133</v>
      </c>
    </row>
    <row r="503" spans="2:51" s="14" customFormat="1" ht="12">
      <c r="B503" s="152"/>
      <c r="D503" s="185" t="s">
        <v>151</v>
      </c>
      <c r="E503" s="153" t="s">
        <v>3</v>
      </c>
      <c r="F503" s="175" t="s">
        <v>910</v>
      </c>
      <c r="H503" s="153" t="s">
        <v>3</v>
      </c>
      <c r="I503" s="154"/>
      <c r="J503" s="154"/>
      <c r="M503" s="152"/>
      <c r="N503" s="155"/>
      <c r="X503" s="156"/>
      <c r="AT503" s="153" t="s">
        <v>151</v>
      </c>
      <c r="AU503" s="153" t="s">
        <v>80</v>
      </c>
      <c r="AV503" s="14" t="s">
        <v>78</v>
      </c>
      <c r="AW503" s="14" t="s">
        <v>5</v>
      </c>
      <c r="AX503" s="14" t="s">
        <v>71</v>
      </c>
      <c r="AY503" s="153" t="s">
        <v>133</v>
      </c>
    </row>
    <row r="504" spans="2:51" s="12" customFormat="1" ht="12">
      <c r="B504" s="142"/>
      <c r="D504" s="185" t="s">
        <v>151</v>
      </c>
      <c r="E504" s="143" t="s">
        <v>3</v>
      </c>
      <c r="F504" s="173" t="s">
        <v>78</v>
      </c>
      <c r="H504" s="191">
        <v>1</v>
      </c>
      <c r="I504" s="144"/>
      <c r="J504" s="144"/>
      <c r="M504" s="142"/>
      <c r="N504" s="145"/>
      <c r="X504" s="146"/>
      <c r="AT504" s="143" t="s">
        <v>151</v>
      </c>
      <c r="AU504" s="143" t="s">
        <v>80</v>
      </c>
      <c r="AV504" s="12" t="s">
        <v>80</v>
      </c>
      <c r="AW504" s="12" t="s">
        <v>5</v>
      </c>
      <c r="AX504" s="12" t="s">
        <v>71</v>
      </c>
      <c r="AY504" s="143" t="s">
        <v>133</v>
      </c>
    </row>
    <row r="505" spans="2:51" s="14" customFormat="1" ht="12">
      <c r="B505" s="152"/>
      <c r="D505" s="185" t="s">
        <v>151</v>
      </c>
      <c r="E505" s="153" t="s">
        <v>3</v>
      </c>
      <c r="F505" s="175" t="s">
        <v>911</v>
      </c>
      <c r="H505" s="153" t="s">
        <v>3</v>
      </c>
      <c r="I505" s="154"/>
      <c r="J505" s="154"/>
      <c r="M505" s="152"/>
      <c r="N505" s="155"/>
      <c r="X505" s="156"/>
      <c r="AT505" s="153" t="s">
        <v>151</v>
      </c>
      <c r="AU505" s="153" t="s">
        <v>80</v>
      </c>
      <c r="AV505" s="14" t="s">
        <v>78</v>
      </c>
      <c r="AW505" s="14" t="s">
        <v>5</v>
      </c>
      <c r="AX505" s="14" t="s">
        <v>71</v>
      </c>
      <c r="AY505" s="153" t="s">
        <v>133</v>
      </c>
    </row>
    <row r="506" spans="2:51" s="12" customFormat="1" ht="12">
      <c r="B506" s="142"/>
      <c r="D506" s="185" t="s">
        <v>151</v>
      </c>
      <c r="E506" s="143" t="s">
        <v>3</v>
      </c>
      <c r="F506" s="173" t="s">
        <v>78</v>
      </c>
      <c r="H506" s="191">
        <v>1</v>
      </c>
      <c r="I506" s="144"/>
      <c r="J506" s="144"/>
      <c r="M506" s="142"/>
      <c r="N506" s="145"/>
      <c r="X506" s="146"/>
      <c r="AT506" s="143" t="s">
        <v>151</v>
      </c>
      <c r="AU506" s="143" t="s">
        <v>80</v>
      </c>
      <c r="AV506" s="12" t="s">
        <v>80</v>
      </c>
      <c r="AW506" s="12" t="s">
        <v>5</v>
      </c>
      <c r="AX506" s="12" t="s">
        <v>71</v>
      </c>
      <c r="AY506" s="143" t="s">
        <v>133</v>
      </c>
    </row>
    <row r="507" spans="2:51" s="13" customFormat="1" ht="12">
      <c r="B507" s="147"/>
      <c r="D507" s="185" t="s">
        <v>151</v>
      </c>
      <c r="E507" s="148" t="s">
        <v>3</v>
      </c>
      <c r="F507" s="174" t="s">
        <v>153</v>
      </c>
      <c r="H507" s="192">
        <v>2</v>
      </c>
      <c r="I507" s="149"/>
      <c r="J507" s="149"/>
      <c r="M507" s="147"/>
      <c r="N507" s="150"/>
      <c r="X507" s="151"/>
      <c r="AT507" s="148" t="s">
        <v>151</v>
      </c>
      <c r="AU507" s="148" t="s">
        <v>80</v>
      </c>
      <c r="AV507" s="13" t="s">
        <v>141</v>
      </c>
      <c r="AW507" s="13" t="s">
        <v>5</v>
      </c>
      <c r="AX507" s="13" t="s">
        <v>78</v>
      </c>
      <c r="AY507" s="148" t="s">
        <v>133</v>
      </c>
    </row>
    <row r="508" spans="2:65" s="1" customFormat="1" ht="24.2" customHeight="1">
      <c r="B508" s="129"/>
      <c r="C508" s="183" t="s">
        <v>404</v>
      </c>
      <c r="D508" s="183" t="s">
        <v>136</v>
      </c>
      <c r="E508" s="184" t="s">
        <v>1014</v>
      </c>
      <c r="F508" s="169" t="s">
        <v>1015</v>
      </c>
      <c r="G508" s="189" t="s">
        <v>207</v>
      </c>
      <c r="H508" s="190">
        <v>2</v>
      </c>
      <c r="I508" s="131"/>
      <c r="J508" s="131"/>
      <c r="K508" s="181">
        <f>ROUND(P508*H508,2)</f>
        <v>0</v>
      </c>
      <c r="L508" s="130" t="s">
        <v>140</v>
      </c>
      <c r="M508" s="31"/>
      <c r="N508" s="133" t="s">
        <v>3</v>
      </c>
      <c r="O508" s="134" t="s">
        <v>40</v>
      </c>
      <c r="P508" s="135">
        <f>I508+J508</f>
        <v>0</v>
      </c>
      <c r="Q508" s="135">
        <f>ROUND(I508*H508,2)</f>
        <v>0</v>
      </c>
      <c r="R508" s="135">
        <f>ROUND(J508*H508,2)</f>
        <v>0</v>
      </c>
      <c r="T508" s="136">
        <f>S508*H508</f>
        <v>0</v>
      </c>
      <c r="U508" s="136">
        <v>0</v>
      </c>
      <c r="V508" s="136">
        <f>U508*H508</f>
        <v>0</v>
      </c>
      <c r="W508" s="136">
        <v>0</v>
      </c>
      <c r="X508" s="137">
        <f>W508*H508</f>
        <v>0</v>
      </c>
      <c r="AR508" s="138" t="s">
        <v>428</v>
      </c>
      <c r="AT508" s="138" t="s">
        <v>136</v>
      </c>
      <c r="AU508" s="138" t="s">
        <v>80</v>
      </c>
      <c r="AY508" s="16" t="s">
        <v>133</v>
      </c>
      <c r="BE508" s="139">
        <f>IF(O508="základní",K508,0)</f>
        <v>0</v>
      </c>
      <c r="BF508" s="139">
        <f>IF(O508="snížená",K508,0)</f>
        <v>0</v>
      </c>
      <c r="BG508" s="139">
        <f>IF(O508="zákl. přenesená",K508,0)</f>
        <v>0</v>
      </c>
      <c r="BH508" s="139">
        <f>IF(O508="sníž. přenesená",K508,0)</f>
        <v>0</v>
      </c>
      <c r="BI508" s="139">
        <f>IF(O508="nulová",K508,0)</f>
        <v>0</v>
      </c>
      <c r="BJ508" s="16" t="s">
        <v>78</v>
      </c>
      <c r="BK508" s="139">
        <f>ROUND(P508*H508,2)</f>
        <v>0</v>
      </c>
      <c r="BL508" s="16" t="s">
        <v>428</v>
      </c>
      <c r="BM508" s="138" t="s">
        <v>582</v>
      </c>
    </row>
    <row r="509" spans="2:47" s="1" customFormat="1" ht="29.25">
      <c r="B509" s="31"/>
      <c r="D509" s="185" t="s">
        <v>142</v>
      </c>
      <c r="F509" s="171" t="s">
        <v>1016</v>
      </c>
      <c r="I509" s="140"/>
      <c r="J509" s="140"/>
      <c r="M509" s="31"/>
      <c r="N509" s="141"/>
      <c r="X509" s="52"/>
      <c r="AT509" s="16" t="s">
        <v>142</v>
      </c>
      <c r="AU509" s="16" t="s">
        <v>80</v>
      </c>
    </row>
    <row r="510" spans="2:47" s="1" customFormat="1" ht="12">
      <c r="B510" s="31"/>
      <c r="D510" s="186" t="s">
        <v>144</v>
      </c>
      <c r="F510" s="172" t="s">
        <v>1017</v>
      </c>
      <c r="I510" s="140"/>
      <c r="J510" s="140"/>
      <c r="M510" s="31"/>
      <c r="N510" s="141"/>
      <c r="X510" s="52"/>
      <c r="AT510" s="16" t="s">
        <v>144</v>
      </c>
      <c r="AU510" s="16" t="s">
        <v>80</v>
      </c>
    </row>
    <row r="511" spans="2:51" s="14" customFormat="1" ht="12">
      <c r="B511" s="152"/>
      <c r="D511" s="185" t="s">
        <v>151</v>
      </c>
      <c r="E511" s="153" t="s">
        <v>3</v>
      </c>
      <c r="F511" s="175" t="s">
        <v>909</v>
      </c>
      <c r="H511" s="153" t="s">
        <v>3</v>
      </c>
      <c r="I511" s="154"/>
      <c r="J511" s="154"/>
      <c r="M511" s="152"/>
      <c r="N511" s="155"/>
      <c r="X511" s="156"/>
      <c r="AT511" s="153" t="s">
        <v>151</v>
      </c>
      <c r="AU511" s="153" t="s">
        <v>80</v>
      </c>
      <c r="AV511" s="14" t="s">
        <v>78</v>
      </c>
      <c r="AW511" s="14" t="s">
        <v>5</v>
      </c>
      <c r="AX511" s="14" t="s">
        <v>71</v>
      </c>
      <c r="AY511" s="153" t="s">
        <v>133</v>
      </c>
    </row>
    <row r="512" spans="2:51" s="14" customFormat="1" ht="12">
      <c r="B512" s="152"/>
      <c r="D512" s="185" t="s">
        <v>151</v>
      </c>
      <c r="E512" s="153" t="s">
        <v>3</v>
      </c>
      <c r="F512" s="175" t="s">
        <v>910</v>
      </c>
      <c r="H512" s="153" t="s">
        <v>3</v>
      </c>
      <c r="I512" s="154"/>
      <c r="J512" s="154"/>
      <c r="M512" s="152"/>
      <c r="N512" s="155"/>
      <c r="X512" s="156"/>
      <c r="AT512" s="153" t="s">
        <v>151</v>
      </c>
      <c r="AU512" s="153" t="s">
        <v>80</v>
      </c>
      <c r="AV512" s="14" t="s">
        <v>78</v>
      </c>
      <c r="AW512" s="14" t="s">
        <v>5</v>
      </c>
      <c r="AX512" s="14" t="s">
        <v>71</v>
      </c>
      <c r="AY512" s="153" t="s">
        <v>133</v>
      </c>
    </row>
    <row r="513" spans="2:51" s="12" customFormat="1" ht="12">
      <c r="B513" s="142"/>
      <c r="D513" s="185" t="s">
        <v>151</v>
      </c>
      <c r="E513" s="143" t="s">
        <v>3</v>
      </c>
      <c r="F513" s="173" t="s">
        <v>78</v>
      </c>
      <c r="H513" s="191">
        <v>1</v>
      </c>
      <c r="I513" s="144"/>
      <c r="J513" s="144"/>
      <c r="M513" s="142"/>
      <c r="N513" s="145"/>
      <c r="X513" s="146"/>
      <c r="AT513" s="143" t="s">
        <v>151</v>
      </c>
      <c r="AU513" s="143" t="s">
        <v>80</v>
      </c>
      <c r="AV513" s="12" t="s">
        <v>80</v>
      </c>
      <c r="AW513" s="12" t="s">
        <v>5</v>
      </c>
      <c r="AX513" s="12" t="s">
        <v>71</v>
      </c>
      <c r="AY513" s="143" t="s">
        <v>133</v>
      </c>
    </row>
    <row r="514" spans="2:51" s="14" customFormat="1" ht="12">
      <c r="B514" s="152"/>
      <c r="D514" s="185" t="s">
        <v>151</v>
      </c>
      <c r="E514" s="153" t="s">
        <v>3</v>
      </c>
      <c r="F514" s="175" t="s">
        <v>911</v>
      </c>
      <c r="H514" s="153" t="s">
        <v>3</v>
      </c>
      <c r="I514" s="154"/>
      <c r="J514" s="154"/>
      <c r="M514" s="152"/>
      <c r="N514" s="155"/>
      <c r="X514" s="156"/>
      <c r="AT514" s="153" t="s">
        <v>151</v>
      </c>
      <c r="AU514" s="153" t="s">
        <v>80</v>
      </c>
      <c r="AV514" s="14" t="s">
        <v>78</v>
      </c>
      <c r="AW514" s="14" t="s">
        <v>5</v>
      </c>
      <c r="AX514" s="14" t="s">
        <v>71</v>
      </c>
      <c r="AY514" s="153" t="s">
        <v>133</v>
      </c>
    </row>
    <row r="515" spans="2:51" s="12" customFormat="1" ht="12">
      <c r="B515" s="142"/>
      <c r="D515" s="185" t="s">
        <v>151</v>
      </c>
      <c r="E515" s="143" t="s">
        <v>3</v>
      </c>
      <c r="F515" s="173" t="s">
        <v>78</v>
      </c>
      <c r="H515" s="191">
        <v>1</v>
      </c>
      <c r="I515" s="144"/>
      <c r="J515" s="144"/>
      <c r="M515" s="142"/>
      <c r="N515" s="145"/>
      <c r="X515" s="146"/>
      <c r="AT515" s="143" t="s">
        <v>151</v>
      </c>
      <c r="AU515" s="143" t="s">
        <v>80</v>
      </c>
      <c r="AV515" s="12" t="s">
        <v>80</v>
      </c>
      <c r="AW515" s="12" t="s">
        <v>5</v>
      </c>
      <c r="AX515" s="12" t="s">
        <v>71</v>
      </c>
      <c r="AY515" s="143" t="s">
        <v>133</v>
      </c>
    </row>
    <row r="516" spans="2:51" s="13" customFormat="1" ht="12">
      <c r="B516" s="147"/>
      <c r="D516" s="185" t="s">
        <v>151</v>
      </c>
      <c r="E516" s="148" t="s">
        <v>3</v>
      </c>
      <c r="F516" s="174" t="s">
        <v>153</v>
      </c>
      <c r="H516" s="192">
        <v>2</v>
      </c>
      <c r="I516" s="149"/>
      <c r="J516" s="149"/>
      <c r="M516" s="147"/>
      <c r="N516" s="150"/>
      <c r="X516" s="151"/>
      <c r="AT516" s="148" t="s">
        <v>151</v>
      </c>
      <c r="AU516" s="148" t="s">
        <v>80</v>
      </c>
      <c r="AV516" s="13" t="s">
        <v>141</v>
      </c>
      <c r="AW516" s="13" t="s">
        <v>5</v>
      </c>
      <c r="AX516" s="13" t="s">
        <v>78</v>
      </c>
      <c r="AY516" s="148" t="s">
        <v>133</v>
      </c>
    </row>
    <row r="517" spans="2:65" s="1" customFormat="1" ht="24.2" customHeight="1">
      <c r="B517" s="129"/>
      <c r="C517" s="183" t="s">
        <v>585</v>
      </c>
      <c r="D517" s="183" t="s">
        <v>136</v>
      </c>
      <c r="E517" s="184" t="s">
        <v>1018</v>
      </c>
      <c r="F517" s="169" t="s">
        <v>1019</v>
      </c>
      <c r="G517" s="189" t="s">
        <v>207</v>
      </c>
      <c r="H517" s="190">
        <v>2</v>
      </c>
      <c r="I517" s="131"/>
      <c r="J517" s="131"/>
      <c r="K517" s="181">
        <f>ROUND(P517*H517,2)</f>
        <v>0</v>
      </c>
      <c r="L517" s="130" t="s">
        <v>140</v>
      </c>
      <c r="M517" s="31"/>
      <c r="N517" s="133" t="s">
        <v>3</v>
      </c>
      <c r="O517" s="134" t="s">
        <v>40</v>
      </c>
      <c r="P517" s="135">
        <f>I517+J517</f>
        <v>0</v>
      </c>
      <c r="Q517" s="135">
        <f>ROUND(I517*H517,2)</f>
        <v>0</v>
      </c>
      <c r="R517" s="135">
        <f>ROUND(J517*H517,2)</f>
        <v>0</v>
      </c>
      <c r="T517" s="136">
        <f>S517*H517</f>
        <v>0</v>
      </c>
      <c r="U517" s="136">
        <v>0</v>
      </c>
      <c r="V517" s="136">
        <f>U517*H517</f>
        <v>0</v>
      </c>
      <c r="W517" s="136">
        <v>0</v>
      </c>
      <c r="X517" s="137">
        <f>W517*H517</f>
        <v>0</v>
      </c>
      <c r="AR517" s="138" t="s">
        <v>428</v>
      </c>
      <c r="AT517" s="138" t="s">
        <v>136</v>
      </c>
      <c r="AU517" s="138" t="s">
        <v>80</v>
      </c>
      <c r="AY517" s="16" t="s">
        <v>133</v>
      </c>
      <c r="BE517" s="139">
        <f>IF(O517="základní",K517,0)</f>
        <v>0</v>
      </c>
      <c r="BF517" s="139">
        <f>IF(O517="snížená",K517,0)</f>
        <v>0</v>
      </c>
      <c r="BG517" s="139">
        <f>IF(O517="zákl. přenesená",K517,0)</f>
        <v>0</v>
      </c>
      <c r="BH517" s="139">
        <f>IF(O517="sníž. přenesená",K517,0)</f>
        <v>0</v>
      </c>
      <c r="BI517" s="139">
        <f>IF(O517="nulová",K517,0)</f>
        <v>0</v>
      </c>
      <c r="BJ517" s="16" t="s">
        <v>78</v>
      </c>
      <c r="BK517" s="139">
        <f>ROUND(P517*H517,2)</f>
        <v>0</v>
      </c>
      <c r="BL517" s="16" t="s">
        <v>428</v>
      </c>
      <c r="BM517" s="138" t="s">
        <v>588</v>
      </c>
    </row>
    <row r="518" spans="2:47" s="1" customFormat="1" ht="19.5">
      <c r="B518" s="31"/>
      <c r="D518" s="185" t="s">
        <v>142</v>
      </c>
      <c r="F518" s="171" t="s">
        <v>1020</v>
      </c>
      <c r="I518" s="140"/>
      <c r="J518" s="140"/>
      <c r="M518" s="31"/>
      <c r="N518" s="141"/>
      <c r="X518" s="52"/>
      <c r="AT518" s="16" t="s">
        <v>142</v>
      </c>
      <c r="AU518" s="16" t="s">
        <v>80</v>
      </c>
    </row>
    <row r="519" spans="2:47" s="1" customFormat="1" ht="12">
      <c r="B519" s="31"/>
      <c r="D519" s="186" t="s">
        <v>144</v>
      </c>
      <c r="F519" s="172" t="s">
        <v>1021</v>
      </c>
      <c r="I519" s="140"/>
      <c r="J519" s="140"/>
      <c r="M519" s="31"/>
      <c r="N519" s="141"/>
      <c r="X519" s="52"/>
      <c r="AT519" s="16" t="s">
        <v>144</v>
      </c>
      <c r="AU519" s="16" t="s">
        <v>80</v>
      </c>
    </row>
    <row r="520" spans="2:51" s="14" customFormat="1" ht="12">
      <c r="B520" s="152"/>
      <c r="D520" s="185" t="s">
        <v>151</v>
      </c>
      <c r="E520" s="153" t="s">
        <v>3</v>
      </c>
      <c r="F520" s="175" t="s">
        <v>909</v>
      </c>
      <c r="H520" s="153" t="s">
        <v>3</v>
      </c>
      <c r="I520" s="154"/>
      <c r="J520" s="154"/>
      <c r="M520" s="152"/>
      <c r="N520" s="155"/>
      <c r="X520" s="156"/>
      <c r="AT520" s="153" t="s">
        <v>151</v>
      </c>
      <c r="AU520" s="153" t="s">
        <v>80</v>
      </c>
      <c r="AV520" s="14" t="s">
        <v>78</v>
      </c>
      <c r="AW520" s="14" t="s">
        <v>5</v>
      </c>
      <c r="AX520" s="14" t="s">
        <v>71</v>
      </c>
      <c r="AY520" s="153" t="s">
        <v>133</v>
      </c>
    </row>
    <row r="521" spans="2:51" s="14" customFormat="1" ht="12">
      <c r="B521" s="152"/>
      <c r="D521" s="185" t="s">
        <v>151</v>
      </c>
      <c r="E521" s="153" t="s">
        <v>3</v>
      </c>
      <c r="F521" s="175" t="s">
        <v>910</v>
      </c>
      <c r="H521" s="153" t="s">
        <v>3</v>
      </c>
      <c r="I521" s="154"/>
      <c r="J521" s="154"/>
      <c r="M521" s="152"/>
      <c r="N521" s="155"/>
      <c r="X521" s="156"/>
      <c r="AT521" s="153" t="s">
        <v>151</v>
      </c>
      <c r="AU521" s="153" t="s">
        <v>80</v>
      </c>
      <c r="AV521" s="14" t="s">
        <v>78</v>
      </c>
      <c r="AW521" s="14" t="s">
        <v>5</v>
      </c>
      <c r="AX521" s="14" t="s">
        <v>71</v>
      </c>
      <c r="AY521" s="153" t="s">
        <v>133</v>
      </c>
    </row>
    <row r="522" spans="2:51" s="12" customFormat="1" ht="12">
      <c r="B522" s="142"/>
      <c r="D522" s="185" t="s">
        <v>151</v>
      </c>
      <c r="E522" s="143" t="s">
        <v>3</v>
      </c>
      <c r="F522" s="173" t="s">
        <v>78</v>
      </c>
      <c r="H522" s="191">
        <v>1</v>
      </c>
      <c r="I522" s="144"/>
      <c r="J522" s="144"/>
      <c r="M522" s="142"/>
      <c r="N522" s="145"/>
      <c r="X522" s="146"/>
      <c r="AT522" s="143" t="s">
        <v>151</v>
      </c>
      <c r="AU522" s="143" t="s">
        <v>80</v>
      </c>
      <c r="AV522" s="12" t="s">
        <v>80</v>
      </c>
      <c r="AW522" s="12" t="s">
        <v>5</v>
      </c>
      <c r="AX522" s="12" t="s">
        <v>71</v>
      </c>
      <c r="AY522" s="143" t="s">
        <v>133</v>
      </c>
    </row>
    <row r="523" spans="2:51" s="14" customFormat="1" ht="12">
      <c r="B523" s="152"/>
      <c r="D523" s="185" t="s">
        <v>151</v>
      </c>
      <c r="E523" s="153" t="s">
        <v>3</v>
      </c>
      <c r="F523" s="175" t="s">
        <v>911</v>
      </c>
      <c r="H523" s="153" t="s">
        <v>3</v>
      </c>
      <c r="I523" s="154"/>
      <c r="J523" s="154"/>
      <c r="M523" s="152"/>
      <c r="N523" s="155"/>
      <c r="X523" s="156"/>
      <c r="AT523" s="153" t="s">
        <v>151</v>
      </c>
      <c r="AU523" s="153" t="s">
        <v>80</v>
      </c>
      <c r="AV523" s="14" t="s">
        <v>78</v>
      </c>
      <c r="AW523" s="14" t="s">
        <v>5</v>
      </c>
      <c r="AX523" s="14" t="s">
        <v>71</v>
      </c>
      <c r="AY523" s="153" t="s">
        <v>133</v>
      </c>
    </row>
    <row r="524" spans="2:51" s="12" customFormat="1" ht="12">
      <c r="B524" s="142"/>
      <c r="D524" s="185" t="s">
        <v>151</v>
      </c>
      <c r="E524" s="143" t="s">
        <v>3</v>
      </c>
      <c r="F524" s="173" t="s">
        <v>78</v>
      </c>
      <c r="H524" s="191">
        <v>1</v>
      </c>
      <c r="I524" s="144"/>
      <c r="J524" s="144"/>
      <c r="M524" s="142"/>
      <c r="N524" s="145"/>
      <c r="X524" s="146"/>
      <c r="AT524" s="143" t="s">
        <v>151</v>
      </c>
      <c r="AU524" s="143" t="s">
        <v>80</v>
      </c>
      <c r="AV524" s="12" t="s">
        <v>80</v>
      </c>
      <c r="AW524" s="12" t="s">
        <v>5</v>
      </c>
      <c r="AX524" s="12" t="s">
        <v>71</v>
      </c>
      <c r="AY524" s="143" t="s">
        <v>133</v>
      </c>
    </row>
    <row r="525" spans="2:51" s="13" customFormat="1" ht="12">
      <c r="B525" s="147"/>
      <c r="D525" s="185" t="s">
        <v>151</v>
      </c>
      <c r="E525" s="148" t="s">
        <v>3</v>
      </c>
      <c r="F525" s="174" t="s">
        <v>153</v>
      </c>
      <c r="H525" s="192">
        <v>2</v>
      </c>
      <c r="I525" s="149"/>
      <c r="J525" s="149"/>
      <c r="M525" s="147"/>
      <c r="N525" s="150"/>
      <c r="X525" s="151"/>
      <c r="AT525" s="148" t="s">
        <v>151</v>
      </c>
      <c r="AU525" s="148" t="s">
        <v>80</v>
      </c>
      <c r="AV525" s="13" t="s">
        <v>141</v>
      </c>
      <c r="AW525" s="13" t="s">
        <v>5</v>
      </c>
      <c r="AX525" s="13" t="s">
        <v>78</v>
      </c>
      <c r="AY525" s="148" t="s">
        <v>133</v>
      </c>
    </row>
    <row r="526" spans="2:65" s="1" customFormat="1" ht="24.2" customHeight="1">
      <c r="B526" s="129"/>
      <c r="C526" s="183" t="s">
        <v>411</v>
      </c>
      <c r="D526" s="183" t="s">
        <v>136</v>
      </c>
      <c r="E526" s="184" t="s">
        <v>1022</v>
      </c>
      <c r="F526" s="169" t="s">
        <v>1023</v>
      </c>
      <c r="G526" s="189" t="s">
        <v>207</v>
      </c>
      <c r="H526" s="190">
        <v>2</v>
      </c>
      <c r="I526" s="131"/>
      <c r="J526" s="131"/>
      <c r="K526" s="181">
        <f>ROUND(P526*H526,2)</f>
        <v>0</v>
      </c>
      <c r="L526" s="130" t="s">
        <v>140</v>
      </c>
      <c r="M526" s="31"/>
      <c r="N526" s="133" t="s">
        <v>3</v>
      </c>
      <c r="O526" s="134" t="s">
        <v>40</v>
      </c>
      <c r="P526" s="135">
        <f>I526+J526</f>
        <v>0</v>
      </c>
      <c r="Q526" s="135">
        <f>ROUND(I526*H526,2)</f>
        <v>0</v>
      </c>
      <c r="R526" s="135">
        <f>ROUND(J526*H526,2)</f>
        <v>0</v>
      </c>
      <c r="T526" s="136">
        <f>S526*H526</f>
        <v>0</v>
      </c>
      <c r="U526" s="136">
        <v>0</v>
      </c>
      <c r="V526" s="136">
        <f>U526*H526</f>
        <v>0</v>
      </c>
      <c r="W526" s="136">
        <v>0</v>
      </c>
      <c r="X526" s="137">
        <f>W526*H526</f>
        <v>0</v>
      </c>
      <c r="AR526" s="138" t="s">
        <v>428</v>
      </c>
      <c r="AT526" s="138" t="s">
        <v>136</v>
      </c>
      <c r="AU526" s="138" t="s">
        <v>80</v>
      </c>
      <c r="AY526" s="16" t="s">
        <v>133</v>
      </c>
      <c r="BE526" s="139">
        <f>IF(O526="základní",K526,0)</f>
        <v>0</v>
      </c>
      <c r="BF526" s="139">
        <f>IF(O526="snížená",K526,0)</f>
        <v>0</v>
      </c>
      <c r="BG526" s="139">
        <f>IF(O526="zákl. přenesená",K526,0)</f>
        <v>0</v>
      </c>
      <c r="BH526" s="139">
        <f>IF(O526="sníž. přenesená",K526,0)</f>
        <v>0</v>
      </c>
      <c r="BI526" s="139">
        <f>IF(O526="nulová",K526,0)</f>
        <v>0</v>
      </c>
      <c r="BJ526" s="16" t="s">
        <v>78</v>
      </c>
      <c r="BK526" s="139">
        <f>ROUND(P526*H526,2)</f>
        <v>0</v>
      </c>
      <c r="BL526" s="16" t="s">
        <v>428</v>
      </c>
      <c r="BM526" s="138" t="s">
        <v>592</v>
      </c>
    </row>
    <row r="527" spans="2:47" s="1" customFormat="1" ht="19.5">
      <c r="B527" s="31"/>
      <c r="D527" s="185" t="s">
        <v>142</v>
      </c>
      <c r="F527" s="171" t="s">
        <v>1024</v>
      </c>
      <c r="I527" s="140"/>
      <c r="J527" s="140"/>
      <c r="M527" s="31"/>
      <c r="N527" s="141"/>
      <c r="X527" s="52"/>
      <c r="AT527" s="16" t="s">
        <v>142</v>
      </c>
      <c r="AU527" s="16" t="s">
        <v>80</v>
      </c>
    </row>
    <row r="528" spans="2:47" s="1" customFormat="1" ht="12">
      <c r="B528" s="31"/>
      <c r="D528" s="186" t="s">
        <v>144</v>
      </c>
      <c r="F528" s="172" t="s">
        <v>1025</v>
      </c>
      <c r="I528" s="140"/>
      <c r="J528" s="140"/>
      <c r="M528" s="31"/>
      <c r="N528" s="141"/>
      <c r="X528" s="52"/>
      <c r="AT528" s="16" t="s">
        <v>144</v>
      </c>
      <c r="AU528" s="16" t="s">
        <v>80</v>
      </c>
    </row>
    <row r="529" spans="2:51" s="14" customFormat="1" ht="12">
      <c r="B529" s="152"/>
      <c r="D529" s="185" t="s">
        <v>151</v>
      </c>
      <c r="E529" s="153" t="s">
        <v>3</v>
      </c>
      <c r="F529" s="175" t="s">
        <v>909</v>
      </c>
      <c r="H529" s="153" t="s">
        <v>3</v>
      </c>
      <c r="I529" s="154"/>
      <c r="J529" s="154"/>
      <c r="M529" s="152"/>
      <c r="N529" s="155"/>
      <c r="X529" s="156"/>
      <c r="AT529" s="153" t="s">
        <v>151</v>
      </c>
      <c r="AU529" s="153" t="s">
        <v>80</v>
      </c>
      <c r="AV529" s="14" t="s">
        <v>78</v>
      </c>
      <c r="AW529" s="14" t="s">
        <v>5</v>
      </c>
      <c r="AX529" s="14" t="s">
        <v>71</v>
      </c>
      <c r="AY529" s="153" t="s">
        <v>133</v>
      </c>
    </row>
    <row r="530" spans="2:51" s="14" customFormat="1" ht="12">
      <c r="B530" s="152"/>
      <c r="D530" s="185" t="s">
        <v>151</v>
      </c>
      <c r="E530" s="153" t="s">
        <v>3</v>
      </c>
      <c r="F530" s="175" t="s">
        <v>910</v>
      </c>
      <c r="H530" s="153" t="s">
        <v>3</v>
      </c>
      <c r="I530" s="154"/>
      <c r="J530" s="154"/>
      <c r="M530" s="152"/>
      <c r="N530" s="155"/>
      <c r="X530" s="156"/>
      <c r="AT530" s="153" t="s">
        <v>151</v>
      </c>
      <c r="AU530" s="153" t="s">
        <v>80</v>
      </c>
      <c r="AV530" s="14" t="s">
        <v>78</v>
      </c>
      <c r="AW530" s="14" t="s">
        <v>5</v>
      </c>
      <c r="AX530" s="14" t="s">
        <v>71</v>
      </c>
      <c r="AY530" s="153" t="s">
        <v>133</v>
      </c>
    </row>
    <row r="531" spans="2:51" s="12" customFormat="1" ht="12">
      <c r="B531" s="142"/>
      <c r="D531" s="185" t="s">
        <v>151</v>
      </c>
      <c r="E531" s="143" t="s">
        <v>3</v>
      </c>
      <c r="F531" s="173" t="s">
        <v>78</v>
      </c>
      <c r="H531" s="191">
        <v>1</v>
      </c>
      <c r="I531" s="144"/>
      <c r="J531" s="144"/>
      <c r="M531" s="142"/>
      <c r="N531" s="145"/>
      <c r="X531" s="146"/>
      <c r="AT531" s="143" t="s">
        <v>151</v>
      </c>
      <c r="AU531" s="143" t="s">
        <v>80</v>
      </c>
      <c r="AV531" s="12" t="s">
        <v>80</v>
      </c>
      <c r="AW531" s="12" t="s">
        <v>5</v>
      </c>
      <c r="AX531" s="12" t="s">
        <v>71</v>
      </c>
      <c r="AY531" s="143" t="s">
        <v>133</v>
      </c>
    </row>
    <row r="532" spans="2:51" s="14" customFormat="1" ht="12">
      <c r="B532" s="152"/>
      <c r="D532" s="185" t="s">
        <v>151</v>
      </c>
      <c r="E532" s="153" t="s">
        <v>3</v>
      </c>
      <c r="F532" s="175" t="s">
        <v>911</v>
      </c>
      <c r="H532" s="153" t="s">
        <v>3</v>
      </c>
      <c r="I532" s="154"/>
      <c r="J532" s="154"/>
      <c r="M532" s="152"/>
      <c r="N532" s="155"/>
      <c r="X532" s="156"/>
      <c r="AT532" s="153" t="s">
        <v>151</v>
      </c>
      <c r="AU532" s="153" t="s">
        <v>80</v>
      </c>
      <c r="AV532" s="14" t="s">
        <v>78</v>
      </c>
      <c r="AW532" s="14" t="s">
        <v>5</v>
      </c>
      <c r="AX532" s="14" t="s">
        <v>71</v>
      </c>
      <c r="AY532" s="153" t="s">
        <v>133</v>
      </c>
    </row>
    <row r="533" spans="2:51" s="12" customFormat="1" ht="12">
      <c r="B533" s="142"/>
      <c r="D533" s="185" t="s">
        <v>151</v>
      </c>
      <c r="E533" s="143" t="s">
        <v>3</v>
      </c>
      <c r="F533" s="173" t="s">
        <v>78</v>
      </c>
      <c r="H533" s="191">
        <v>1</v>
      </c>
      <c r="I533" s="144"/>
      <c r="J533" s="144"/>
      <c r="M533" s="142"/>
      <c r="N533" s="145"/>
      <c r="X533" s="146"/>
      <c r="AT533" s="143" t="s">
        <v>151</v>
      </c>
      <c r="AU533" s="143" t="s">
        <v>80</v>
      </c>
      <c r="AV533" s="12" t="s">
        <v>80</v>
      </c>
      <c r="AW533" s="12" t="s">
        <v>5</v>
      </c>
      <c r="AX533" s="12" t="s">
        <v>71</v>
      </c>
      <c r="AY533" s="143" t="s">
        <v>133</v>
      </c>
    </row>
    <row r="534" spans="2:51" s="13" customFormat="1" ht="12">
      <c r="B534" s="147"/>
      <c r="D534" s="185" t="s">
        <v>151</v>
      </c>
      <c r="E534" s="148" t="s">
        <v>3</v>
      </c>
      <c r="F534" s="174" t="s">
        <v>153</v>
      </c>
      <c r="H534" s="192">
        <v>2</v>
      </c>
      <c r="I534" s="149"/>
      <c r="J534" s="149"/>
      <c r="M534" s="147"/>
      <c r="N534" s="150"/>
      <c r="X534" s="151"/>
      <c r="AT534" s="148" t="s">
        <v>151</v>
      </c>
      <c r="AU534" s="148" t="s">
        <v>80</v>
      </c>
      <c r="AV534" s="13" t="s">
        <v>141</v>
      </c>
      <c r="AW534" s="13" t="s">
        <v>5</v>
      </c>
      <c r="AX534" s="13" t="s">
        <v>78</v>
      </c>
      <c r="AY534" s="148" t="s">
        <v>133</v>
      </c>
    </row>
    <row r="535" spans="2:65" s="1" customFormat="1" ht="16.5" customHeight="1">
      <c r="B535" s="129"/>
      <c r="C535" s="187" t="s">
        <v>595</v>
      </c>
      <c r="D535" s="187" t="s">
        <v>396</v>
      </c>
      <c r="E535" s="188" t="s">
        <v>1026</v>
      </c>
      <c r="F535" s="180" t="s">
        <v>1027</v>
      </c>
      <c r="G535" s="193" t="s">
        <v>207</v>
      </c>
      <c r="H535" s="194">
        <v>4</v>
      </c>
      <c r="I535" s="161"/>
      <c r="J535" s="162"/>
      <c r="K535" s="182">
        <f>ROUND(P535*H535,2)</f>
        <v>0</v>
      </c>
      <c r="L535" s="160" t="s">
        <v>855</v>
      </c>
      <c r="M535" s="164"/>
      <c r="N535" s="165" t="s">
        <v>3</v>
      </c>
      <c r="O535" s="134" t="s">
        <v>40</v>
      </c>
      <c r="P535" s="135">
        <f>I535+J535</f>
        <v>0</v>
      </c>
      <c r="Q535" s="135">
        <f>ROUND(I535*H535,2)</f>
        <v>0</v>
      </c>
      <c r="R535" s="135">
        <f>ROUND(J535*H535,2)</f>
        <v>0</v>
      </c>
      <c r="T535" s="136">
        <f>S535*H535</f>
        <v>0</v>
      </c>
      <c r="U535" s="136">
        <v>0</v>
      </c>
      <c r="V535" s="136">
        <f>U535*H535</f>
        <v>0</v>
      </c>
      <c r="W535" s="136">
        <v>0</v>
      </c>
      <c r="X535" s="137">
        <f>W535*H535</f>
        <v>0</v>
      </c>
      <c r="AR535" s="138" t="s">
        <v>861</v>
      </c>
      <c r="AT535" s="138" t="s">
        <v>396</v>
      </c>
      <c r="AU535" s="138" t="s">
        <v>80</v>
      </c>
      <c r="AY535" s="16" t="s">
        <v>133</v>
      </c>
      <c r="BE535" s="139">
        <f>IF(O535="základní",K535,0)</f>
        <v>0</v>
      </c>
      <c r="BF535" s="139">
        <f>IF(O535="snížená",K535,0)</f>
        <v>0</v>
      </c>
      <c r="BG535" s="139">
        <f>IF(O535="zákl. přenesená",K535,0)</f>
        <v>0</v>
      </c>
      <c r="BH535" s="139">
        <f>IF(O535="sníž. přenesená",K535,0)</f>
        <v>0</v>
      </c>
      <c r="BI535" s="139">
        <f>IF(O535="nulová",K535,0)</f>
        <v>0</v>
      </c>
      <c r="BJ535" s="16" t="s">
        <v>78</v>
      </c>
      <c r="BK535" s="139">
        <f>ROUND(P535*H535,2)</f>
        <v>0</v>
      </c>
      <c r="BL535" s="16" t="s">
        <v>428</v>
      </c>
      <c r="BM535" s="138" t="s">
        <v>598</v>
      </c>
    </row>
    <row r="536" spans="2:47" s="1" customFormat="1" ht="12">
      <c r="B536" s="31"/>
      <c r="D536" s="185" t="s">
        <v>142</v>
      </c>
      <c r="F536" s="171" t="s">
        <v>1027</v>
      </c>
      <c r="I536" s="140"/>
      <c r="J536" s="140"/>
      <c r="M536" s="31"/>
      <c r="N536" s="141"/>
      <c r="X536" s="52"/>
      <c r="AT536" s="16" t="s">
        <v>142</v>
      </c>
      <c r="AU536" s="16" t="s">
        <v>80</v>
      </c>
    </row>
    <row r="537" spans="2:51" s="14" customFormat="1" ht="12">
      <c r="B537" s="152"/>
      <c r="D537" s="185" t="s">
        <v>151</v>
      </c>
      <c r="E537" s="153" t="s">
        <v>3</v>
      </c>
      <c r="F537" s="175" t="s">
        <v>909</v>
      </c>
      <c r="H537" s="153" t="s">
        <v>3</v>
      </c>
      <c r="I537" s="154"/>
      <c r="J537" s="154"/>
      <c r="M537" s="152"/>
      <c r="N537" s="155"/>
      <c r="X537" s="156"/>
      <c r="AT537" s="153" t="s">
        <v>151</v>
      </c>
      <c r="AU537" s="153" t="s">
        <v>80</v>
      </c>
      <c r="AV537" s="14" t="s">
        <v>78</v>
      </c>
      <c r="AW537" s="14" t="s">
        <v>5</v>
      </c>
      <c r="AX537" s="14" t="s">
        <v>71</v>
      </c>
      <c r="AY537" s="153" t="s">
        <v>133</v>
      </c>
    </row>
    <row r="538" spans="2:51" s="14" customFormat="1" ht="12">
      <c r="B538" s="152"/>
      <c r="D538" s="185" t="s">
        <v>151</v>
      </c>
      <c r="E538" s="153" t="s">
        <v>3</v>
      </c>
      <c r="F538" s="175" t="s">
        <v>910</v>
      </c>
      <c r="H538" s="153" t="s">
        <v>3</v>
      </c>
      <c r="I538" s="154"/>
      <c r="J538" s="154"/>
      <c r="M538" s="152"/>
      <c r="N538" s="155"/>
      <c r="X538" s="156"/>
      <c r="AT538" s="153" t="s">
        <v>151</v>
      </c>
      <c r="AU538" s="153" t="s">
        <v>80</v>
      </c>
      <c r="AV538" s="14" t="s">
        <v>78</v>
      </c>
      <c r="AW538" s="14" t="s">
        <v>5</v>
      </c>
      <c r="AX538" s="14" t="s">
        <v>71</v>
      </c>
      <c r="AY538" s="153" t="s">
        <v>133</v>
      </c>
    </row>
    <row r="539" spans="2:51" s="12" customFormat="1" ht="12">
      <c r="B539" s="142"/>
      <c r="D539" s="185" t="s">
        <v>151</v>
      </c>
      <c r="E539" s="143" t="s">
        <v>3</v>
      </c>
      <c r="F539" s="173" t="s">
        <v>1028</v>
      </c>
      <c r="H539" s="191">
        <v>2</v>
      </c>
      <c r="I539" s="144"/>
      <c r="J539" s="144"/>
      <c r="M539" s="142"/>
      <c r="N539" s="145"/>
      <c r="X539" s="146"/>
      <c r="AT539" s="143" t="s">
        <v>151</v>
      </c>
      <c r="AU539" s="143" t="s">
        <v>80</v>
      </c>
      <c r="AV539" s="12" t="s">
        <v>80</v>
      </c>
      <c r="AW539" s="12" t="s">
        <v>5</v>
      </c>
      <c r="AX539" s="12" t="s">
        <v>71</v>
      </c>
      <c r="AY539" s="143" t="s">
        <v>133</v>
      </c>
    </row>
    <row r="540" spans="2:51" s="14" customFormat="1" ht="12">
      <c r="B540" s="152"/>
      <c r="D540" s="185" t="s">
        <v>151</v>
      </c>
      <c r="E540" s="153" t="s">
        <v>3</v>
      </c>
      <c r="F540" s="175" t="s">
        <v>911</v>
      </c>
      <c r="H540" s="153" t="s">
        <v>3</v>
      </c>
      <c r="I540" s="154"/>
      <c r="J540" s="154"/>
      <c r="M540" s="152"/>
      <c r="N540" s="155"/>
      <c r="X540" s="156"/>
      <c r="AT540" s="153" t="s">
        <v>151</v>
      </c>
      <c r="AU540" s="153" t="s">
        <v>80</v>
      </c>
      <c r="AV540" s="14" t="s">
        <v>78</v>
      </c>
      <c r="AW540" s="14" t="s">
        <v>5</v>
      </c>
      <c r="AX540" s="14" t="s">
        <v>71</v>
      </c>
      <c r="AY540" s="153" t="s">
        <v>133</v>
      </c>
    </row>
    <row r="541" spans="2:51" s="12" customFormat="1" ht="12">
      <c r="B541" s="142"/>
      <c r="D541" s="185" t="s">
        <v>151</v>
      </c>
      <c r="E541" s="143" t="s">
        <v>3</v>
      </c>
      <c r="F541" s="173" t="s">
        <v>1028</v>
      </c>
      <c r="H541" s="191">
        <v>2</v>
      </c>
      <c r="I541" s="144"/>
      <c r="J541" s="144"/>
      <c r="M541" s="142"/>
      <c r="N541" s="145"/>
      <c r="X541" s="146"/>
      <c r="AT541" s="143" t="s">
        <v>151</v>
      </c>
      <c r="AU541" s="143" t="s">
        <v>80</v>
      </c>
      <c r="AV541" s="12" t="s">
        <v>80</v>
      </c>
      <c r="AW541" s="12" t="s">
        <v>5</v>
      </c>
      <c r="AX541" s="12" t="s">
        <v>71</v>
      </c>
      <c r="AY541" s="143" t="s">
        <v>133</v>
      </c>
    </row>
    <row r="542" spans="2:51" s="13" customFormat="1" ht="12">
      <c r="B542" s="147"/>
      <c r="D542" s="185" t="s">
        <v>151</v>
      </c>
      <c r="E542" s="148" t="s">
        <v>3</v>
      </c>
      <c r="F542" s="174" t="s">
        <v>153</v>
      </c>
      <c r="H542" s="192">
        <v>4</v>
      </c>
      <c r="I542" s="149"/>
      <c r="J542" s="149"/>
      <c r="M542" s="147"/>
      <c r="N542" s="150"/>
      <c r="X542" s="151"/>
      <c r="AT542" s="148" t="s">
        <v>151</v>
      </c>
      <c r="AU542" s="148" t="s">
        <v>80</v>
      </c>
      <c r="AV542" s="13" t="s">
        <v>141</v>
      </c>
      <c r="AW542" s="13" t="s">
        <v>5</v>
      </c>
      <c r="AX542" s="13" t="s">
        <v>78</v>
      </c>
      <c r="AY542" s="148" t="s">
        <v>133</v>
      </c>
    </row>
    <row r="543" spans="2:65" s="1" customFormat="1" ht="16.5" customHeight="1">
      <c r="B543" s="129"/>
      <c r="C543" s="187" t="s">
        <v>417</v>
      </c>
      <c r="D543" s="187" t="s">
        <v>396</v>
      </c>
      <c r="E543" s="188" t="s">
        <v>1029</v>
      </c>
      <c r="F543" s="180" t="s">
        <v>1030</v>
      </c>
      <c r="G543" s="193" t="s">
        <v>207</v>
      </c>
      <c r="H543" s="194">
        <v>2</v>
      </c>
      <c r="I543" s="161"/>
      <c r="J543" s="162"/>
      <c r="K543" s="182">
        <f>ROUND(P543*H543,2)</f>
        <v>0</v>
      </c>
      <c r="L543" s="160" t="s">
        <v>855</v>
      </c>
      <c r="M543" s="164"/>
      <c r="N543" s="165" t="s">
        <v>3</v>
      </c>
      <c r="O543" s="134" t="s">
        <v>40</v>
      </c>
      <c r="P543" s="135">
        <f>I543+J543</f>
        <v>0</v>
      </c>
      <c r="Q543" s="135">
        <f>ROUND(I543*H543,2)</f>
        <v>0</v>
      </c>
      <c r="R543" s="135">
        <f>ROUND(J543*H543,2)</f>
        <v>0</v>
      </c>
      <c r="T543" s="136">
        <f>S543*H543</f>
        <v>0</v>
      </c>
      <c r="U543" s="136">
        <v>0</v>
      </c>
      <c r="V543" s="136">
        <f>U543*H543</f>
        <v>0</v>
      </c>
      <c r="W543" s="136">
        <v>0</v>
      </c>
      <c r="X543" s="137">
        <f>W543*H543</f>
        <v>0</v>
      </c>
      <c r="AR543" s="138" t="s">
        <v>861</v>
      </c>
      <c r="AT543" s="138" t="s">
        <v>396</v>
      </c>
      <c r="AU543" s="138" t="s">
        <v>80</v>
      </c>
      <c r="AY543" s="16" t="s">
        <v>133</v>
      </c>
      <c r="BE543" s="139">
        <f>IF(O543="základní",K543,0)</f>
        <v>0</v>
      </c>
      <c r="BF543" s="139">
        <f>IF(O543="snížená",K543,0)</f>
        <v>0</v>
      </c>
      <c r="BG543" s="139">
        <f>IF(O543="zákl. přenesená",K543,0)</f>
        <v>0</v>
      </c>
      <c r="BH543" s="139">
        <f>IF(O543="sníž. přenesená",K543,0)</f>
        <v>0</v>
      </c>
      <c r="BI543" s="139">
        <f>IF(O543="nulová",K543,0)</f>
        <v>0</v>
      </c>
      <c r="BJ543" s="16" t="s">
        <v>78</v>
      </c>
      <c r="BK543" s="139">
        <f>ROUND(P543*H543,2)</f>
        <v>0</v>
      </c>
      <c r="BL543" s="16" t="s">
        <v>428</v>
      </c>
      <c r="BM543" s="138" t="s">
        <v>602</v>
      </c>
    </row>
    <row r="544" spans="2:47" s="1" customFormat="1" ht="12">
      <c r="B544" s="31"/>
      <c r="D544" s="185" t="s">
        <v>142</v>
      </c>
      <c r="F544" s="171" t="s">
        <v>1030</v>
      </c>
      <c r="I544" s="140"/>
      <c r="J544" s="140"/>
      <c r="M544" s="31"/>
      <c r="N544" s="141"/>
      <c r="X544" s="52"/>
      <c r="AT544" s="16" t="s">
        <v>142</v>
      </c>
      <c r="AU544" s="16" t="s">
        <v>80</v>
      </c>
    </row>
    <row r="545" spans="2:51" s="14" customFormat="1" ht="12">
      <c r="B545" s="152"/>
      <c r="D545" s="185" t="s">
        <v>151</v>
      </c>
      <c r="E545" s="153" t="s">
        <v>3</v>
      </c>
      <c r="F545" s="175" t="s">
        <v>909</v>
      </c>
      <c r="H545" s="153" t="s">
        <v>3</v>
      </c>
      <c r="I545" s="154"/>
      <c r="J545" s="154"/>
      <c r="M545" s="152"/>
      <c r="N545" s="155"/>
      <c r="X545" s="156"/>
      <c r="AT545" s="153" t="s">
        <v>151</v>
      </c>
      <c r="AU545" s="153" t="s">
        <v>80</v>
      </c>
      <c r="AV545" s="14" t="s">
        <v>78</v>
      </c>
      <c r="AW545" s="14" t="s">
        <v>5</v>
      </c>
      <c r="AX545" s="14" t="s">
        <v>71</v>
      </c>
      <c r="AY545" s="153" t="s">
        <v>133</v>
      </c>
    </row>
    <row r="546" spans="2:51" s="14" customFormat="1" ht="12">
      <c r="B546" s="152"/>
      <c r="D546" s="185" t="s">
        <v>151</v>
      </c>
      <c r="E546" s="153" t="s">
        <v>3</v>
      </c>
      <c r="F546" s="175" t="s">
        <v>910</v>
      </c>
      <c r="H546" s="153" t="s">
        <v>3</v>
      </c>
      <c r="I546" s="154"/>
      <c r="J546" s="154"/>
      <c r="M546" s="152"/>
      <c r="N546" s="155"/>
      <c r="X546" s="156"/>
      <c r="AT546" s="153" t="s">
        <v>151</v>
      </c>
      <c r="AU546" s="153" t="s">
        <v>80</v>
      </c>
      <c r="AV546" s="14" t="s">
        <v>78</v>
      </c>
      <c r="AW546" s="14" t="s">
        <v>5</v>
      </c>
      <c r="AX546" s="14" t="s">
        <v>71</v>
      </c>
      <c r="AY546" s="153" t="s">
        <v>133</v>
      </c>
    </row>
    <row r="547" spans="2:51" s="12" customFormat="1" ht="12">
      <c r="B547" s="142"/>
      <c r="D547" s="185" t="s">
        <v>151</v>
      </c>
      <c r="E547" s="143" t="s">
        <v>3</v>
      </c>
      <c r="F547" s="173" t="s">
        <v>78</v>
      </c>
      <c r="H547" s="191">
        <v>1</v>
      </c>
      <c r="I547" s="144"/>
      <c r="J547" s="144"/>
      <c r="M547" s="142"/>
      <c r="N547" s="145"/>
      <c r="X547" s="146"/>
      <c r="AT547" s="143" t="s">
        <v>151</v>
      </c>
      <c r="AU547" s="143" t="s">
        <v>80</v>
      </c>
      <c r="AV547" s="12" t="s">
        <v>80</v>
      </c>
      <c r="AW547" s="12" t="s">
        <v>5</v>
      </c>
      <c r="AX547" s="12" t="s">
        <v>71</v>
      </c>
      <c r="AY547" s="143" t="s">
        <v>133</v>
      </c>
    </row>
    <row r="548" spans="2:51" s="14" customFormat="1" ht="12">
      <c r="B548" s="152"/>
      <c r="D548" s="185" t="s">
        <v>151</v>
      </c>
      <c r="E548" s="153" t="s">
        <v>3</v>
      </c>
      <c r="F548" s="175" t="s">
        <v>911</v>
      </c>
      <c r="H548" s="153" t="s">
        <v>3</v>
      </c>
      <c r="I548" s="154"/>
      <c r="J548" s="154"/>
      <c r="M548" s="152"/>
      <c r="N548" s="155"/>
      <c r="X548" s="156"/>
      <c r="AT548" s="153" t="s">
        <v>151</v>
      </c>
      <c r="AU548" s="153" t="s">
        <v>80</v>
      </c>
      <c r="AV548" s="14" t="s">
        <v>78</v>
      </c>
      <c r="AW548" s="14" t="s">
        <v>5</v>
      </c>
      <c r="AX548" s="14" t="s">
        <v>71</v>
      </c>
      <c r="AY548" s="153" t="s">
        <v>133</v>
      </c>
    </row>
    <row r="549" spans="2:51" s="12" customFormat="1" ht="12">
      <c r="B549" s="142"/>
      <c r="D549" s="185" t="s">
        <v>151</v>
      </c>
      <c r="E549" s="143" t="s">
        <v>3</v>
      </c>
      <c r="F549" s="173" t="s">
        <v>78</v>
      </c>
      <c r="H549" s="191">
        <v>1</v>
      </c>
      <c r="I549" s="144"/>
      <c r="J549" s="144"/>
      <c r="M549" s="142"/>
      <c r="N549" s="145"/>
      <c r="X549" s="146"/>
      <c r="AT549" s="143" t="s">
        <v>151</v>
      </c>
      <c r="AU549" s="143" t="s">
        <v>80</v>
      </c>
      <c r="AV549" s="12" t="s">
        <v>80</v>
      </c>
      <c r="AW549" s="12" t="s">
        <v>5</v>
      </c>
      <c r="AX549" s="12" t="s">
        <v>71</v>
      </c>
      <c r="AY549" s="143" t="s">
        <v>133</v>
      </c>
    </row>
    <row r="550" spans="2:51" s="13" customFormat="1" ht="12">
      <c r="B550" s="147"/>
      <c r="D550" s="185" t="s">
        <v>151</v>
      </c>
      <c r="E550" s="148" t="s">
        <v>3</v>
      </c>
      <c r="F550" s="174" t="s">
        <v>153</v>
      </c>
      <c r="H550" s="192">
        <v>2</v>
      </c>
      <c r="I550" s="149"/>
      <c r="J550" s="149"/>
      <c r="M550" s="147"/>
      <c r="N550" s="150"/>
      <c r="X550" s="151"/>
      <c r="AT550" s="148" t="s">
        <v>151</v>
      </c>
      <c r="AU550" s="148" t="s">
        <v>80</v>
      </c>
      <c r="AV550" s="13" t="s">
        <v>141</v>
      </c>
      <c r="AW550" s="13" t="s">
        <v>5</v>
      </c>
      <c r="AX550" s="13" t="s">
        <v>78</v>
      </c>
      <c r="AY550" s="148" t="s">
        <v>133</v>
      </c>
    </row>
    <row r="551" spans="2:65" s="1" customFormat="1" ht="16.5" customHeight="1">
      <c r="B551" s="129"/>
      <c r="C551" s="187" t="s">
        <v>607</v>
      </c>
      <c r="D551" s="187" t="s">
        <v>396</v>
      </c>
      <c r="E551" s="188" t="s">
        <v>1031</v>
      </c>
      <c r="F551" s="180" t="s">
        <v>1032</v>
      </c>
      <c r="G551" s="193" t="s">
        <v>207</v>
      </c>
      <c r="H551" s="194">
        <v>12</v>
      </c>
      <c r="I551" s="161"/>
      <c r="J551" s="162"/>
      <c r="K551" s="182">
        <f>ROUND(P551*H551,2)</f>
        <v>0</v>
      </c>
      <c r="L551" s="160" t="s">
        <v>855</v>
      </c>
      <c r="M551" s="164"/>
      <c r="N551" s="165" t="s">
        <v>3</v>
      </c>
      <c r="O551" s="134" t="s">
        <v>40</v>
      </c>
      <c r="P551" s="135">
        <f>I551+J551</f>
        <v>0</v>
      </c>
      <c r="Q551" s="135">
        <f>ROUND(I551*H551,2)</f>
        <v>0</v>
      </c>
      <c r="R551" s="135">
        <f>ROUND(J551*H551,2)</f>
        <v>0</v>
      </c>
      <c r="T551" s="136">
        <f>S551*H551</f>
        <v>0</v>
      </c>
      <c r="U551" s="136">
        <v>0</v>
      </c>
      <c r="V551" s="136">
        <f>U551*H551</f>
        <v>0</v>
      </c>
      <c r="W551" s="136">
        <v>0</v>
      </c>
      <c r="X551" s="137">
        <f>W551*H551</f>
        <v>0</v>
      </c>
      <c r="AR551" s="138" t="s">
        <v>861</v>
      </c>
      <c r="AT551" s="138" t="s">
        <v>396</v>
      </c>
      <c r="AU551" s="138" t="s">
        <v>80</v>
      </c>
      <c r="AY551" s="16" t="s">
        <v>133</v>
      </c>
      <c r="BE551" s="139">
        <f>IF(O551="základní",K551,0)</f>
        <v>0</v>
      </c>
      <c r="BF551" s="139">
        <f>IF(O551="snížená",K551,0)</f>
        <v>0</v>
      </c>
      <c r="BG551" s="139">
        <f>IF(O551="zákl. přenesená",K551,0)</f>
        <v>0</v>
      </c>
      <c r="BH551" s="139">
        <f>IF(O551="sníž. přenesená",K551,0)</f>
        <v>0</v>
      </c>
      <c r="BI551" s="139">
        <f>IF(O551="nulová",K551,0)</f>
        <v>0</v>
      </c>
      <c r="BJ551" s="16" t="s">
        <v>78</v>
      </c>
      <c r="BK551" s="139">
        <f>ROUND(P551*H551,2)</f>
        <v>0</v>
      </c>
      <c r="BL551" s="16" t="s">
        <v>428</v>
      </c>
      <c r="BM551" s="138" t="s">
        <v>610</v>
      </c>
    </row>
    <row r="552" spans="2:47" s="1" customFormat="1" ht="12">
      <c r="B552" s="31"/>
      <c r="D552" s="185" t="s">
        <v>142</v>
      </c>
      <c r="F552" s="171" t="s">
        <v>1032</v>
      </c>
      <c r="I552" s="140"/>
      <c r="J552" s="140"/>
      <c r="M552" s="31"/>
      <c r="N552" s="141"/>
      <c r="X552" s="52"/>
      <c r="AT552" s="16" t="s">
        <v>142</v>
      </c>
      <c r="AU552" s="16" t="s">
        <v>80</v>
      </c>
    </row>
    <row r="553" spans="2:51" s="14" customFormat="1" ht="12">
      <c r="B553" s="152"/>
      <c r="D553" s="185" t="s">
        <v>151</v>
      </c>
      <c r="E553" s="153" t="s">
        <v>3</v>
      </c>
      <c r="F553" s="175" t="s">
        <v>909</v>
      </c>
      <c r="H553" s="153" t="s">
        <v>3</v>
      </c>
      <c r="I553" s="154"/>
      <c r="J553" s="154"/>
      <c r="M553" s="152"/>
      <c r="N553" s="155"/>
      <c r="X553" s="156"/>
      <c r="AT553" s="153" t="s">
        <v>151</v>
      </c>
      <c r="AU553" s="153" t="s">
        <v>80</v>
      </c>
      <c r="AV553" s="14" t="s">
        <v>78</v>
      </c>
      <c r="AW553" s="14" t="s">
        <v>5</v>
      </c>
      <c r="AX553" s="14" t="s">
        <v>71</v>
      </c>
      <c r="AY553" s="153" t="s">
        <v>133</v>
      </c>
    </row>
    <row r="554" spans="2:51" s="14" customFormat="1" ht="12">
      <c r="B554" s="152"/>
      <c r="D554" s="185" t="s">
        <v>151</v>
      </c>
      <c r="E554" s="153" t="s">
        <v>3</v>
      </c>
      <c r="F554" s="175" t="s">
        <v>910</v>
      </c>
      <c r="H554" s="153" t="s">
        <v>3</v>
      </c>
      <c r="I554" s="154"/>
      <c r="J554" s="154"/>
      <c r="M554" s="152"/>
      <c r="N554" s="155"/>
      <c r="X554" s="156"/>
      <c r="AT554" s="153" t="s">
        <v>151</v>
      </c>
      <c r="AU554" s="153" t="s">
        <v>80</v>
      </c>
      <c r="AV554" s="14" t="s">
        <v>78</v>
      </c>
      <c r="AW554" s="14" t="s">
        <v>5</v>
      </c>
      <c r="AX554" s="14" t="s">
        <v>71</v>
      </c>
      <c r="AY554" s="153" t="s">
        <v>133</v>
      </c>
    </row>
    <row r="555" spans="2:51" s="12" customFormat="1" ht="12">
      <c r="B555" s="142"/>
      <c r="D555" s="185" t="s">
        <v>151</v>
      </c>
      <c r="E555" s="143" t="s">
        <v>3</v>
      </c>
      <c r="F555" s="173" t="s">
        <v>1033</v>
      </c>
      <c r="H555" s="191">
        <v>6</v>
      </c>
      <c r="I555" s="144"/>
      <c r="J555" s="144"/>
      <c r="M555" s="142"/>
      <c r="N555" s="145"/>
      <c r="X555" s="146"/>
      <c r="AT555" s="143" t="s">
        <v>151</v>
      </c>
      <c r="AU555" s="143" t="s">
        <v>80</v>
      </c>
      <c r="AV555" s="12" t="s">
        <v>80</v>
      </c>
      <c r="AW555" s="12" t="s">
        <v>5</v>
      </c>
      <c r="AX555" s="12" t="s">
        <v>71</v>
      </c>
      <c r="AY555" s="143" t="s">
        <v>133</v>
      </c>
    </row>
    <row r="556" spans="2:51" s="14" customFormat="1" ht="12">
      <c r="B556" s="152"/>
      <c r="D556" s="185" t="s">
        <v>151</v>
      </c>
      <c r="E556" s="153" t="s">
        <v>3</v>
      </c>
      <c r="F556" s="175" t="s">
        <v>911</v>
      </c>
      <c r="H556" s="153" t="s">
        <v>3</v>
      </c>
      <c r="I556" s="154"/>
      <c r="J556" s="154"/>
      <c r="M556" s="152"/>
      <c r="N556" s="155"/>
      <c r="X556" s="156"/>
      <c r="AT556" s="153" t="s">
        <v>151</v>
      </c>
      <c r="AU556" s="153" t="s">
        <v>80</v>
      </c>
      <c r="AV556" s="14" t="s">
        <v>78</v>
      </c>
      <c r="AW556" s="14" t="s">
        <v>5</v>
      </c>
      <c r="AX556" s="14" t="s">
        <v>71</v>
      </c>
      <c r="AY556" s="153" t="s">
        <v>133</v>
      </c>
    </row>
    <row r="557" spans="2:51" s="12" customFormat="1" ht="12">
      <c r="B557" s="142"/>
      <c r="D557" s="185" t="s">
        <v>151</v>
      </c>
      <c r="E557" s="143" t="s">
        <v>3</v>
      </c>
      <c r="F557" s="173" t="s">
        <v>1033</v>
      </c>
      <c r="H557" s="191">
        <v>6</v>
      </c>
      <c r="I557" s="144"/>
      <c r="J557" s="144"/>
      <c r="M557" s="142"/>
      <c r="N557" s="145"/>
      <c r="X557" s="146"/>
      <c r="AT557" s="143" t="s">
        <v>151</v>
      </c>
      <c r="AU557" s="143" t="s">
        <v>80</v>
      </c>
      <c r="AV557" s="12" t="s">
        <v>80</v>
      </c>
      <c r="AW557" s="12" t="s">
        <v>5</v>
      </c>
      <c r="AX557" s="12" t="s">
        <v>71</v>
      </c>
      <c r="AY557" s="143" t="s">
        <v>133</v>
      </c>
    </row>
    <row r="558" spans="2:51" s="13" customFormat="1" ht="12">
      <c r="B558" s="147"/>
      <c r="D558" s="185" t="s">
        <v>151</v>
      </c>
      <c r="E558" s="148" t="s">
        <v>3</v>
      </c>
      <c r="F558" s="174" t="s">
        <v>153</v>
      </c>
      <c r="H558" s="192">
        <v>12</v>
      </c>
      <c r="I558" s="149"/>
      <c r="J558" s="149"/>
      <c r="M558" s="147"/>
      <c r="N558" s="150"/>
      <c r="X558" s="151"/>
      <c r="AT558" s="148" t="s">
        <v>151</v>
      </c>
      <c r="AU558" s="148" t="s">
        <v>80</v>
      </c>
      <c r="AV558" s="13" t="s">
        <v>141</v>
      </c>
      <c r="AW558" s="13" t="s">
        <v>5</v>
      </c>
      <c r="AX558" s="13" t="s">
        <v>78</v>
      </c>
      <c r="AY558" s="148" t="s">
        <v>133</v>
      </c>
    </row>
    <row r="559" spans="2:65" s="1" customFormat="1" ht="16.5" customHeight="1">
      <c r="B559" s="129"/>
      <c r="C559" s="187" t="s">
        <v>421</v>
      </c>
      <c r="D559" s="187" t="s">
        <v>396</v>
      </c>
      <c r="E559" s="188" t="s">
        <v>1034</v>
      </c>
      <c r="F559" s="180" t="s">
        <v>1035</v>
      </c>
      <c r="G559" s="193" t="s">
        <v>1036</v>
      </c>
      <c r="H559" s="194">
        <v>6</v>
      </c>
      <c r="I559" s="161"/>
      <c r="J559" s="162"/>
      <c r="K559" s="182">
        <f>ROUND(P559*H559,2)</f>
        <v>0</v>
      </c>
      <c r="L559" s="160" t="s">
        <v>855</v>
      </c>
      <c r="M559" s="164"/>
      <c r="N559" s="165" t="s">
        <v>3</v>
      </c>
      <c r="O559" s="134" t="s">
        <v>40</v>
      </c>
      <c r="P559" s="135">
        <f>I559+J559</f>
        <v>0</v>
      </c>
      <c r="Q559" s="135">
        <f>ROUND(I559*H559,2)</f>
        <v>0</v>
      </c>
      <c r="R559" s="135">
        <f>ROUND(J559*H559,2)</f>
        <v>0</v>
      </c>
      <c r="T559" s="136">
        <f>S559*H559</f>
        <v>0</v>
      </c>
      <c r="U559" s="136">
        <v>0</v>
      </c>
      <c r="V559" s="136">
        <f>U559*H559</f>
        <v>0</v>
      </c>
      <c r="W559" s="136">
        <v>0</v>
      </c>
      <c r="X559" s="137">
        <f>W559*H559</f>
        <v>0</v>
      </c>
      <c r="AR559" s="138" t="s">
        <v>861</v>
      </c>
      <c r="AT559" s="138" t="s">
        <v>396</v>
      </c>
      <c r="AU559" s="138" t="s">
        <v>80</v>
      </c>
      <c r="AY559" s="16" t="s">
        <v>133</v>
      </c>
      <c r="BE559" s="139">
        <f>IF(O559="základní",K559,0)</f>
        <v>0</v>
      </c>
      <c r="BF559" s="139">
        <f>IF(O559="snížená",K559,0)</f>
        <v>0</v>
      </c>
      <c r="BG559" s="139">
        <f>IF(O559="zákl. přenesená",K559,0)</f>
        <v>0</v>
      </c>
      <c r="BH559" s="139">
        <f>IF(O559="sníž. přenesená",K559,0)</f>
        <v>0</v>
      </c>
      <c r="BI559" s="139">
        <f>IF(O559="nulová",K559,0)</f>
        <v>0</v>
      </c>
      <c r="BJ559" s="16" t="s">
        <v>78</v>
      </c>
      <c r="BK559" s="139">
        <f>ROUND(P559*H559,2)</f>
        <v>0</v>
      </c>
      <c r="BL559" s="16" t="s">
        <v>428</v>
      </c>
      <c r="BM559" s="138" t="s">
        <v>613</v>
      </c>
    </row>
    <row r="560" spans="2:47" s="1" customFormat="1" ht="12">
      <c r="B560" s="31"/>
      <c r="D560" s="185" t="s">
        <v>142</v>
      </c>
      <c r="F560" s="171" t="s">
        <v>1035</v>
      </c>
      <c r="I560" s="140"/>
      <c r="J560" s="140"/>
      <c r="M560" s="31"/>
      <c r="N560" s="141"/>
      <c r="X560" s="52"/>
      <c r="AT560" s="16" t="s">
        <v>142</v>
      </c>
      <c r="AU560" s="16" t="s">
        <v>80</v>
      </c>
    </row>
    <row r="561" spans="2:51" s="14" customFormat="1" ht="12">
      <c r="B561" s="152"/>
      <c r="D561" s="185" t="s">
        <v>151</v>
      </c>
      <c r="E561" s="153" t="s">
        <v>3</v>
      </c>
      <c r="F561" s="175" t="s">
        <v>909</v>
      </c>
      <c r="H561" s="153" t="s">
        <v>3</v>
      </c>
      <c r="I561" s="154"/>
      <c r="J561" s="154"/>
      <c r="M561" s="152"/>
      <c r="N561" s="155"/>
      <c r="X561" s="156"/>
      <c r="AT561" s="153" t="s">
        <v>151</v>
      </c>
      <c r="AU561" s="153" t="s">
        <v>80</v>
      </c>
      <c r="AV561" s="14" t="s">
        <v>78</v>
      </c>
      <c r="AW561" s="14" t="s">
        <v>5</v>
      </c>
      <c r="AX561" s="14" t="s">
        <v>71</v>
      </c>
      <c r="AY561" s="153" t="s">
        <v>133</v>
      </c>
    </row>
    <row r="562" spans="2:51" s="14" customFormat="1" ht="12">
      <c r="B562" s="152"/>
      <c r="D562" s="185" t="s">
        <v>151</v>
      </c>
      <c r="E562" s="153" t="s">
        <v>3</v>
      </c>
      <c r="F562" s="175" t="s">
        <v>910</v>
      </c>
      <c r="H562" s="153" t="s">
        <v>3</v>
      </c>
      <c r="I562" s="154"/>
      <c r="J562" s="154"/>
      <c r="M562" s="152"/>
      <c r="N562" s="155"/>
      <c r="X562" s="156"/>
      <c r="AT562" s="153" t="s">
        <v>151</v>
      </c>
      <c r="AU562" s="153" t="s">
        <v>80</v>
      </c>
      <c r="AV562" s="14" t="s">
        <v>78</v>
      </c>
      <c r="AW562" s="14" t="s">
        <v>5</v>
      </c>
      <c r="AX562" s="14" t="s">
        <v>71</v>
      </c>
      <c r="AY562" s="153" t="s">
        <v>133</v>
      </c>
    </row>
    <row r="563" spans="2:51" s="12" customFormat="1" ht="12">
      <c r="B563" s="142"/>
      <c r="D563" s="185" t="s">
        <v>151</v>
      </c>
      <c r="E563" s="143" t="s">
        <v>3</v>
      </c>
      <c r="F563" s="173" t="s">
        <v>1037</v>
      </c>
      <c r="H563" s="191">
        <v>3</v>
      </c>
      <c r="I563" s="144"/>
      <c r="J563" s="144"/>
      <c r="M563" s="142"/>
      <c r="N563" s="145"/>
      <c r="X563" s="146"/>
      <c r="AT563" s="143" t="s">
        <v>151</v>
      </c>
      <c r="AU563" s="143" t="s">
        <v>80</v>
      </c>
      <c r="AV563" s="12" t="s">
        <v>80</v>
      </c>
      <c r="AW563" s="12" t="s">
        <v>5</v>
      </c>
      <c r="AX563" s="12" t="s">
        <v>71</v>
      </c>
      <c r="AY563" s="143" t="s">
        <v>133</v>
      </c>
    </row>
    <row r="564" spans="2:51" s="14" customFormat="1" ht="12">
      <c r="B564" s="152"/>
      <c r="D564" s="185" t="s">
        <v>151</v>
      </c>
      <c r="E564" s="153" t="s">
        <v>3</v>
      </c>
      <c r="F564" s="175" t="s">
        <v>911</v>
      </c>
      <c r="H564" s="153" t="s">
        <v>3</v>
      </c>
      <c r="I564" s="154"/>
      <c r="J564" s="154"/>
      <c r="M564" s="152"/>
      <c r="N564" s="155"/>
      <c r="X564" s="156"/>
      <c r="AT564" s="153" t="s">
        <v>151</v>
      </c>
      <c r="AU564" s="153" t="s">
        <v>80</v>
      </c>
      <c r="AV564" s="14" t="s">
        <v>78</v>
      </c>
      <c r="AW564" s="14" t="s">
        <v>5</v>
      </c>
      <c r="AX564" s="14" t="s">
        <v>71</v>
      </c>
      <c r="AY564" s="153" t="s">
        <v>133</v>
      </c>
    </row>
    <row r="565" spans="2:51" s="12" customFormat="1" ht="12">
      <c r="B565" s="142"/>
      <c r="D565" s="185" t="s">
        <v>151</v>
      </c>
      <c r="E565" s="143" t="s">
        <v>3</v>
      </c>
      <c r="F565" s="173" t="s">
        <v>1037</v>
      </c>
      <c r="H565" s="191">
        <v>3</v>
      </c>
      <c r="I565" s="144"/>
      <c r="J565" s="144"/>
      <c r="M565" s="142"/>
      <c r="N565" s="145"/>
      <c r="X565" s="146"/>
      <c r="AT565" s="143" t="s">
        <v>151</v>
      </c>
      <c r="AU565" s="143" t="s">
        <v>80</v>
      </c>
      <c r="AV565" s="12" t="s">
        <v>80</v>
      </c>
      <c r="AW565" s="12" t="s">
        <v>5</v>
      </c>
      <c r="AX565" s="12" t="s">
        <v>71</v>
      </c>
      <c r="AY565" s="143" t="s">
        <v>133</v>
      </c>
    </row>
    <row r="566" spans="2:51" s="13" customFormat="1" ht="12">
      <c r="B566" s="147"/>
      <c r="D566" s="185" t="s">
        <v>151</v>
      </c>
      <c r="E566" s="148" t="s">
        <v>3</v>
      </c>
      <c r="F566" s="174" t="s">
        <v>153</v>
      </c>
      <c r="H566" s="192">
        <v>6</v>
      </c>
      <c r="I566" s="149"/>
      <c r="J566" s="149"/>
      <c r="M566" s="147"/>
      <c r="N566" s="150"/>
      <c r="X566" s="151"/>
      <c r="AT566" s="148" t="s">
        <v>151</v>
      </c>
      <c r="AU566" s="148" t="s">
        <v>80</v>
      </c>
      <c r="AV566" s="13" t="s">
        <v>141</v>
      </c>
      <c r="AW566" s="13" t="s">
        <v>5</v>
      </c>
      <c r="AX566" s="13" t="s">
        <v>78</v>
      </c>
      <c r="AY566" s="148" t="s">
        <v>133</v>
      </c>
    </row>
    <row r="567" spans="2:65" s="1" customFormat="1" ht="24.2" customHeight="1">
      <c r="B567" s="129"/>
      <c r="C567" s="187" t="s">
        <v>617</v>
      </c>
      <c r="D567" s="187" t="s">
        <v>396</v>
      </c>
      <c r="E567" s="188" t="s">
        <v>1038</v>
      </c>
      <c r="F567" s="180" t="s">
        <v>1039</v>
      </c>
      <c r="G567" s="193" t="s">
        <v>280</v>
      </c>
      <c r="H567" s="194">
        <v>2.512</v>
      </c>
      <c r="I567" s="161"/>
      <c r="J567" s="162"/>
      <c r="K567" s="182">
        <f>ROUND(P567*H567,2)</f>
        <v>0</v>
      </c>
      <c r="L567" s="160" t="s">
        <v>140</v>
      </c>
      <c r="M567" s="164"/>
      <c r="N567" s="165" t="s">
        <v>3</v>
      </c>
      <c r="O567" s="134" t="s">
        <v>40</v>
      </c>
      <c r="P567" s="135">
        <f>I567+J567</f>
        <v>0</v>
      </c>
      <c r="Q567" s="135">
        <f>ROUND(I567*H567,2)</f>
        <v>0</v>
      </c>
      <c r="R567" s="135">
        <f>ROUND(J567*H567,2)</f>
        <v>0</v>
      </c>
      <c r="T567" s="136">
        <f>S567*H567</f>
        <v>0</v>
      </c>
      <c r="U567" s="136">
        <v>0</v>
      </c>
      <c r="V567" s="136">
        <f>U567*H567</f>
        <v>0</v>
      </c>
      <c r="W567" s="136">
        <v>0</v>
      </c>
      <c r="X567" s="137">
        <f>W567*H567</f>
        <v>0</v>
      </c>
      <c r="AR567" s="138" t="s">
        <v>861</v>
      </c>
      <c r="AT567" s="138" t="s">
        <v>396</v>
      </c>
      <c r="AU567" s="138" t="s">
        <v>80</v>
      </c>
      <c r="AY567" s="16" t="s">
        <v>133</v>
      </c>
      <c r="BE567" s="139">
        <f>IF(O567="základní",K567,0)</f>
        <v>0</v>
      </c>
      <c r="BF567" s="139">
        <f>IF(O567="snížená",K567,0)</f>
        <v>0</v>
      </c>
      <c r="BG567" s="139">
        <f>IF(O567="zákl. přenesená",K567,0)</f>
        <v>0</v>
      </c>
      <c r="BH567" s="139">
        <f>IF(O567="sníž. přenesená",K567,0)</f>
        <v>0</v>
      </c>
      <c r="BI567" s="139">
        <f>IF(O567="nulová",K567,0)</f>
        <v>0</v>
      </c>
      <c r="BJ567" s="16" t="s">
        <v>78</v>
      </c>
      <c r="BK567" s="139">
        <f>ROUND(P567*H567,2)</f>
        <v>0</v>
      </c>
      <c r="BL567" s="16" t="s">
        <v>428</v>
      </c>
      <c r="BM567" s="138" t="s">
        <v>620</v>
      </c>
    </row>
    <row r="568" spans="2:47" s="1" customFormat="1" ht="12">
      <c r="B568" s="31"/>
      <c r="D568" s="185" t="s">
        <v>142</v>
      </c>
      <c r="F568" s="171" t="s">
        <v>1039</v>
      </c>
      <c r="I568" s="140"/>
      <c r="J568" s="140"/>
      <c r="M568" s="31"/>
      <c r="N568" s="141"/>
      <c r="X568" s="52"/>
      <c r="AT568" s="16" t="s">
        <v>142</v>
      </c>
      <c r="AU568" s="16" t="s">
        <v>80</v>
      </c>
    </row>
    <row r="569" spans="2:51" s="14" customFormat="1" ht="12">
      <c r="B569" s="152"/>
      <c r="D569" s="185" t="s">
        <v>151</v>
      </c>
      <c r="E569" s="153" t="s">
        <v>3</v>
      </c>
      <c r="F569" s="175" t="s">
        <v>909</v>
      </c>
      <c r="H569" s="153" t="s">
        <v>3</v>
      </c>
      <c r="I569" s="154"/>
      <c r="J569" s="154"/>
      <c r="M569" s="152"/>
      <c r="N569" s="155"/>
      <c r="X569" s="156"/>
      <c r="AT569" s="153" t="s">
        <v>151</v>
      </c>
      <c r="AU569" s="153" t="s">
        <v>80</v>
      </c>
      <c r="AV569" s="14" t="s">
        <v>78</v>
      </c>
      <c r="AW569" s="14" t="s">
        <v>5</v>
      </c>
      <c r="AX569" s="14" t="s">
        <v>71</v>
      </c>
      <c r="AY569" s="153" t="s">
        <v>133</v>
      </c>
    </row>
    <row r="570" spans="2:51" s="14" customFormat="1" ht="12">
      <c r="B570" s="152"/>
      <c r="D570" s="185" t="s">
        <v>151</v>
      </c>
      <c r="E570" s="153" t="s">
        <v>3</v>
      </c>
      <c r="F570" s="175" t="s">
        <v>910</v>
      </c>
      <c r="H570" s="153" t="s">
        <v>3</v>
      </c>
      <c r="I570" s="154"/>
      <c r="J570" s="154"/>
      <c r="M570" s="152"/>
      <c r="N570" s="155"/>
      <c r="X570" s="156"/>
      <c r="AT570" s="153" t="s">
        <v>151</v>
      </c>
      <c r="AU570" s="153" t="s">
        <v>80</v>
      </c>
      <c r="AV570" s="14" t="s">
        <v>78</v>
      </c>
      <c r="AW570" s="14" t="s">
        <v>5</v>
      </c>
      <c r="AX570" s="14" t="s">
        <v>71</v>
      </c>
      <c r="AY570" s="153" t="s">
        <v>133</v>
      </c>
    </row>
    <row r="571" spans="2:51" s="12" customFormat="1" ht="12">
      <c r="B571" s="142"/>
      <c r="D571" s="185" t="s">
        <v>151</v>
      </c>
      <c r="E571" s="143" t="s">
        <v>3</v>
      </c>
      <c r="F571" s="173" t="s">
        <v>1040</v>
      </c>
      <c r="H571" s="191">
        <v>1.256</v>
      </c>
      <c r="I571" s="144"/>
      <c r="J571" s="144"/>
      <c r="M571" s="142"/>
      <c r="N571" s="145"/>
      <c r="X571" s="146"/>
      <c r="AT571" s="143" t="s">
        <v>151</v>
      </c>
      <c r="AU571" s="143" t="s">
        <v>80</v>
      </c>
      <c r="AV571" s="12" t="s">
        <v>80</v>
      </c>
      <c r="AW571" s="12" t="s">
        <v>5</v>
      </c>
      <c r="AX571" s="12" t="s">
        <v>71</v>
      </c>
      <c r="AY571" s="143" t="s">
        <v>133</v>
      </c>
    </row>
    <row r="572" spans="2:51" s="14" customFormat="1" ht="12">
      <c r="B572" s="152"/>
      <c r="D572" s="185" t="s">
        <v>151</v>
      </c>
      <c r="E572" s="153" t="s">
        <v>3</v>
      </c>
      <c r="F572" s="175" t="s">
        <v>911</v>
      </c>
      <c r="H572" s="153" t="s">
        <v>3</v>
      </c>
      <c r="I572" s="154"/>
      <c r="J572" s="154"/>
      <c r="M572" s="152"/>
      <c r="N572" s="155"/>
      <c r="X572" s="156"/>
      <c r="AT572" s="153" t="s">
        <v>151</v>
      </c>
      <c r="AU572" s="153" t="s">
        <v>80</v>
      </c>
      <c r="AV572" s="14" t="s">
        <v>78</v>
      </c>
      <c r="AW572" s="14" t="s">
        <v>5</v>
      </c>
      <c r="AX572" s="14" t="s">
        <v>71</v>
      </c>
      <c r="AY572" s="153" t="s">
        <v>133</v>
      </c>
    </row>
    <row r="573" spans="2:51" s="12" customFormat="1" ht="12">
      <c r="B573" s="142"/>
      <c r="D573" s="185" t="s">
        <v>151</v>
      </c>
      <c r="E573" s="143" t="s">
        <v>3</v>
      </c>
      <c r="F573" s="173" t="s">
        <v>1040</v>
      </c>
      <c r="H573" s="191">
        <v>1.256</v>
      </c>
      <c r="I573" s="144"/>
      <c r="J573" s="144"/>
      <c r="M573" s="142"/>
      <c r="N573" s="145"/>
      <c r="X573" s="146"/>
      <c r="AT573" s="143" t="s">
        <v>151</v>
      </c>
      <c r="AU573" s="143" t="s">
        <v>80</v>
      </c>
      <c r="AV573" s="12" t="s">
        <v>80</v>
      </c>
      <c r="AW573" s="12" t="s">
        <v>5</v>
      </c>
      <c r="AX573" s="12" t="s">
        <v>71</v>
      </c>
      <c r="AY573" s="143" t="s">
        <v>133</v>
      </c>
    </row>
    <row r="574" spans="2:51" s="13" customFormat="1" ht="12">
      <c r="B574" s="147"/>
      <c r="D574" s="185" t="s">
        <v>151</v>
      </c>
      <c r="E574" s="148" t="s">
        <v>3</v>
      </c>
      <c r="F574" s="174" t="s">
        <v>153</v>
      </c>
      <c r="H574" s="192">
        <v>2.512</v>
      </c>
      <c r="I574" s="149"/>
      <c r="J574" s="149"/>
      <c r="M574" s="147"/>
      <c r="N574" s="150"/>
      <c r="X574" s="151"/>
      <c r="AT574" s="148" t="s">
        <v>151</v>
      </c>
      <c r="AU574" s="148" t="s">
        <v>80</v>
      </c>
      <c r="AV574" s="13" t="s">
        <v>141</v>
      </c>
      <c r="AW574" s="13" t="s">
        <v>5</v>
      </c>
      <c r="AX574" s="13" t="s">
        <v>78</v>
      </c>
      <c r="AY574" s="148" t="s">
        <v>133</v>
      </c>
    </row>
    <row r="575" spans="2:65" s="1" customFormat="1" ht="24.2" customHeight="1">
      <c r="B575" s="129"/>
      <c r="C575" s="187" t="s">
        <v>428</v>
      </c>
      <c r="D575" s="187" t="s">
        <v>396</v>
      </c>
      <c r="E575" s="188" t="s">
        <v>1041</v>
      </c>
      <c r="F575" s="180" t="s">
        <v>1042</v>
      </c>
      <c r="G575" s="193" t="s">
        <v>1043</v>
      </c>
      <c r="H575" s="194">
        <v>0.04</v>
      </c>
      <c r="I575" s="161"/>
      <c r="J575" s="162"/>
      <c r="K575" s="182">
        <f>ROUND(P575*H575,2)</f>
        <v>0</v>
      </c>
      <c r="L575" s="160" t="s">
        <v>140</v>
      </c>
      <c r="M575" s="164"/>
      <c r="N575" s="165" t="s">
        <v>3</v>
      </c>
      <c r="O575" s="134" t="s">
        <v>40</v>
      </c>
      <c r="P575" s="135">
        <f>I575+J575</f>
        <v>0</v>
      </c>
      <c r="Q575" s="135">
        <f>ROUND(I575*H575,2)</f>
        <v>0</v>
      </c>
      <c r="R575" s="135">
        <f>ROUND(J575*H575,2)</f>
        <v>0</v>
      </c>
      <c r="T575" s="136">
        <f>S575*H575</f>
        <v>0</v>
      </c>
      <c r="U575" s="136">
        <v>0</v>
      </c>
      <c r="V575" s="136">
        <f>U575*H575</f>
        <v>0</v>
      </c>
      <c r="W575" s="136">
        <v>0</v>
      </c>
      <c r="X575" s="137">
        <f>W575*H575</f>
        <v>0</v>
      </c>
      <c r="AR575" s="138" t="s">
        <v>861</v>
      </c>
      <c r="AT575" s="138" t="s">
        <v>396</v>
      </c>
      <c r="AU575" s="138" t="s">
        <v>80</v>
      </c>
      <c r="AY575" s="16" t="s">
        <v>133</v>
      </c>
      <c r="BE575" s="139">
        <f>IF(O575="základní",K575,0)</f>
        <v>0</v>
      </c>
      <c r="BF575" s="139">
        <f>IF(O575="snížená",K575,0)</f>
        <v>0</v>
      </c>
      <c r="BG575" s="139">
        <f>IF(O575="zákl. přenesená",K575,0)</f>
        <v>0</v>
      </c>
      <c r="BH575" s="139">
        <f>IF(O575="sníž. přenesená",K575,0)</f>
        <v>0</v>
      </c>
      <c r="BI575" s="139">
        <f>IF(O575="nulová",K575,0)</f>
        <v>0</v>
      </c>
      <c r="BJ575" s="16" t="s">
        <v>78</v>
      </c>
      <c r="BK575" s="139">
        <f>ROUND(P575*H575,2)</f>
        <v>0</v>
      </c>
      <c r="BL575" s="16" t="s">
        <v>428</v>
      </c>
      <c r="BM575" s="138" t="s">
        <v>626</v>
      </c>
    </row>
    <row r="576" spans="2:47" s="1" customFormat="1" ht="12">
      <c r="B576" s="31"/>
      <c r="D576" s="185" t="s">
        <v>142</v>
      </c>
      <c r="F576" s="171" t="s">
        <v>1042</v>
      </c>
      <c r="I576" s="140"/>
      <c r="J576" s="140"/>
      <c r="M576" s="31"/>
      <c r="N576" s="141"/>
      <c r="X576" s="52"/>
      <c r="AT576" s="16" t="s">
        <v>142</v>
      </c>
      <c r="AU576" s="16" t="s">
        <v>80</v>
      </c>
    </row>
    <row r="577" spans="2:51" s="14" customFormat="1" ht="12">
      <c r="B577" s="152"/>
      <c r="D577" s="185" t="s">
        <v>151</v>
      </c>
      <c r="E577" s="153" t="s">
        <v>3</v>
      </c>
      <c r="F577" s="175" t="s">
        <v>909</v>
      </c>
      <c r="H577" s="153" t="s">
        <v>3</v>
      </c>
      <c r="I577" s="154"/>
      <c r="J577" s="154"/>
      <c r="M577" s="152"/>
      <c r="N577" s="155"/>
      <c r="X577" s="156"/>
      <c r="AT577" s="153" t="s">
        <v>151</v>
      </c>
      <c r="AU577" s="153" t="s">
        <v>80</v>
      </c>
      <c r="AV577" s="14" t="s">
        <v>78</v>
      </c>
      <c r="AW577" s="14" t="s">
        <v>5</v>
      </c>
      <c r="AX577" s="14" t="s">
        <v>71</v>
      </c>
      <c r="AY577" s="153" t="s">
        <v>133</v>
      </c>
    </row>
    <row r="578" spans="2:51" s="14" customFormat="1" ht="12">
      <c r="B578" s="152"/>
      <c r="D578" s="185" t="s">
        <v>151</v>
      </c>
      <c r="E578" s="153" t="s">
        <v>3</v>
      </c>
      <c r="F578" s="175" t="s">
        <v>910</v>
      </c>
      <c r="H578" s="153" t="s">
        <v>3</v>
      </c>
      <c r="I578" s="154"/>
      <c r="J578" s="154"/>
      <c r="M578" s="152"/>
      <c r="N578" s="155"/>
      <c r="X578" s="156"/>
      <c r="AT578" s="153" t="s">
        <v>151</v>
      </c>
      <c r="AU578" s="153" t="s">
        <v>80</v>
      </c>
      <c r="AV578" s="14" t="s">
        <v>78</v>
      </c>
      <c r="AW578" s="14" t="s">
        <v>5</v>
      </c>
      <c r="AX578" s="14" t="s">
        <v>71</v>
      </c>
      <c r="AY578" s="153" t="s">
        <v>133</v>
      </c>
    </row>
    <row r="579" spans="2:51" s="12" customFormat="1" ht="12">
      <c r="B579" s="142"/>
      <c r="D579" s="185" t="s">
        <v>151</v>
      </c>
      <c r="E579" s="143" t="s">
        <v>3</v>
      </c>
      <c r="F579" s="173" t="s">
        <v>1044</v>
      </c>
      <c r="H579" s="191">
        <v>0.02</v>
      </c>
      <c r="I579" s="144"/>
      <c r="J579" s="144"/>
      <c r="M579" s="142"/>
      <c r="N579" s="145"/>
      <c r="X579" s="146"/>
      <c r="AT579" s="143" t="s">
        <v>151</v>
      </c>
      <c r="AU579" s="143" t="s">
        <v>80</v>
      </c>
      <c r="AV579" s="12" t="s">
        <v>80</v>
      </c>
      <c r="AW579" s="12" t="s">
        <v>5</v>
      </c>
      <c r="AX579" s="12" t="s">
        <v>71</v>
      </c>
      <c r="AY579" s="143" t="s">
        <v>133</v>
      </c>
    </row>
    <row r="580" spans="2:51" s="14" customFormat="1" ht="12">
      <c r="B580" s="152"/>
      <c r="D580" s="185" t="s">
        <v>151</v>
      </c>
      <c r="E580" s="153" t="s">
        <v>3</v>
      </c>
      <c r="F580" s="175" t="s">
        <v>911</v>
      </c>
      <c r="H580" s="153" t="s">
        <v>3</v>
      </c>
      <c r="I580" s="154"/>
      <c r="J580" s="154"/>
      <c r="M580" s="152"/>
      <c r="N580" s="155"/>
      <c r="X580" s="156"/>
      <c r="AT580" s="153" t="s">
        <v>151</v>
      </c>
      <c r="AU580" s="153" t="s">
        <v>80</v>
      </c>
      <c r="AV580" s="14" t="s">
        <v>78</v>
      </c>
      <c r="AW580" s="14" t="s">
        <v>5</v>
      </c>
      <c r="AX580" s="14" t="s">
        <v>71</v>
      </c>
      <c r="AY580" s="153" t="s">
        <v>133</v>
      </c>
    </row>
    <row r="581" spans="2:51" s="12" customFormat="1" ht="12">
      <c r="B581" s="142"/>
      <c r="D581" s="185" t="s">
        <v>151</v>
      </c>
      <c r="E581" s="143" t="s">
        <v>3</v>
      </c>
      <c r="F581" s="173" t="s">
        <v>1044</v>
      </c>
      <c r="H581" s="191">
        <v>0.02</v>
      </c>
      <c r="I581" s="144"/>
      <c r="J581" s="144"/>
      <c r="M581" s="142"/>
      <c r="N581" s="145"/>
      <c r="X581" s="146"/>
      <c r="AT581" s="143" t="s">
        <v>151</v>
      </c>
      <c r="AU581" s="143" t="s">
        <v>80</v>
      </c>
      <c r="AV581" s="12" t="s">
        <v>80</v>
      </c>
      <c r="AW581" s="12" t="s">
        <v>5</v>
      </c>
      <c r="AX581" s="12" t="s">
        <v>71</v>
      </c>
      <c r="AY581" s="143" t="s">
        <v>133</v>
      </c>
    </row>
    <row r="582" spans="2:51" s="13" customFormat="1" ht="12">
      <c r="B582" s="147"/>
      <c r="D582" s="185" t="s">
        <v>151</v>
      </c>
      <c r="E582" s="148" t="s">
        <v>3</v>
      </c>
      <c r="F582" s="174" t="s">
        <v>153</v>
      </c>
      <c r="H582" s="192">
        <v>0.04</v>
      </c>
      <c r="I582" s="149"/>
      <c r="J582" s="149"/>
      <c r="M582" s="147"/>
      <c r="N582" s="150"/>
      <c r="X582" s="151"/>
      <c r="AT582" s="148" t="s">
        <v>151</v>
      </c>
      <c r="AU582" s="148" t="s">
        <v>80</v>
      </c>
      <c r="AV582" s="13" t="s">
        <v>141</v>
      </c>
      <c r="AW582" s="13" t="s">
        <v>5</v>
      </c>
      <c r="AX582" s="13" t="s">
        <v>78</v>
      </c>
      <c r="AY582" s="148" t="s">
        <v>133</v>
      </c>
    </row>
    <row r="583" spans="2:65" s="1" customFormat="1" ht="24.2" customHeight="1">
      <c r="B583" s="129"/>
      <c r="C583" s="183" t="s">
        <v>627</v>
      </c>
      <c r="D583" s="183" t="s">
        <v>136</v>
      </c>
      <c r="E583" s="184" t="s">
        <v>1045</v>
      </c>
      <c r="F583" s="169" t="s">
        <v>1046</v>
      </c>
      <c r="G583" s="189" t="s">
        <v>207</v>
      </c>
      <c r="H583" s="190">
        <v>2</v>
      </c>
      <c r="I583" s="131"/>
      <c r="J583" s="131"/>
      <c r="K583" s="181">
        <f>ROUND(P583*H583,2)</f>
        <v>0</v>
      </c>
      <c r="L583" s="130" t="s">
        <v>140</v>
      </c>
      <c r="M583" s="31"/>
      <c r="N583" s="133" t="s">
        <v>3</v>
      </c>
      <c r="O583" s="134" t="s">
        <v>40</v>
      </c>
      <c r="P583" s="135">
        <f>I583+J583</f>
        <v>0</v>
      </c>
      <c r="Q583" s="135">
        <f>ROUND(I583*H583,2)</f>
        <v>0</v>
      </c>
      <c r="R583" s="135">
        <f>ROUND(J583*H583,2)</f>
        <v>0</v>
      </c>
      <c r="T583" s="136">
        <f>S583*H583</f>
        <v>0</v>
      </c>
      <c r="U583" s="136">
        <v>0</v>
      </c>
      <c r="V583" s="136">
        <f>U583*H583</f>
        <v>0</v>
      </c>
      <c r="W583" s="136">
        <v>0</v>
      </c>
      <c r="X583" s="137">
        <f>W583*H583</f>
        <v>0</v>
      </c>
      <c r="AR583" s="138" t="s">
        <v>428</v>
      </c>
      <c r="AT583" s="138" t="s">
        <v>136</v>
      </c>
      <c r="AU583" s="138" t="s">
        <v>80</v>
      </c>
      <c r="AY583" s="16" t="s">
        <v>133</v>
      </c>
      <c r="BE583" s="139">
        <f>IF(O583="základní",K583,0)</f>
        <v>0</v>
      </c>
      <c r="BF583" s="139">
        <f>IF(O583="snížená",K583,0)</f>
        <v>0</v>
      </c>
      <c r="BG583" s="139">
        <f>IF(O583="zákl. přenesená",K583,0)</f>
        <v>0</v>
      </c>
      <c r="BH583" s="139">
        <f>IF(O583="sníž. přenesená",K583,0)</f>
        <v>0</v>
      </c>
      <c r="BI583" s="139">
        <f>IF(O583="nulová",K583,0)</f>
        <v>0</v>
      </c>
      <c r="BJ583" s="16" t="s">
        <v>78</v>
      </c>
      <c r="BK583" s="139">
        <f>ROUND(P583*H583,2)</f>
        <v>0</v>
      </c>
      <c r="BL583" s="16" t="s">
        <v>428</v>
      </c>
      <c r="BM583" s="138" t="s">
        <v>630</v>
      </c>
    </row>
    <row r="584" spans="2:47" s="1" customFormat="1" ht="12">
      <c r="B584" s="31"/>
      <c r="D584" s="185" t="s">
        <v>142</v>
      </c>
      <c r="F584" s="171" t="s">
        <v>1046</v>
      </c>
      <c r="I584" s="140"/>
      <c r="J584" s="140"/>
      <c r="M584" s="31"/>
      <c r="N584" s="141"/>
      <c r="X584" s="52"/>
      <c r="AT584" s="16" t="s">
        <v>142</v>
      </c>
      <c r="AU584" s="16" t="s">
        <v>80</v>
      </c>
    </row>
    <row r="585" spans="2:47" s="1" customFormat="1" ht="12">
      <c r="B585" s="31"/>
      <c r="D585" s="186" t="s">
        <v>144</v>
      </c>
      <c r="F585" s="172" t="s">
        <v>1047</v>
      </c>
      <c r="I585" s="140"/>
      <c r="J585" s="140"/>
      <c r="M585" s="31"/>
      <c r="N585" s="141"/>
      <c r="X585" s="52"/>
      <c r="AT585" s="16" t="s">
        <v>144</v>
      </c>
      <c r="AU585" s="16" t="s">
        <v>80</v>
      </c>
    </row>
    <row r="586" spans="2:51" s="14" customFormat="1" ht="12">
      <c r="B586" s="152"/>
      <c r="D586" s="185" t="s">
        <v>151</v>
      </c>
      <c r="E586" s="153" t="s">
        <v>3</v>
      </c>
      <c r="F586" s="175" t="s">
        <v>909</v>
      </c>
      <c r="H586" s="153" t="s">
        <v>3</v>
      </c>
      <c r="I586" s="154"/>
      <c r="J586" s="154"/>
      <c r="M586" s="152"/>
      <c r="N586" s="155"/>
      <c r="X586" s="156"/>
      <c r="AT586" s="153" t="s">
        <v>151</v>
      </c>
      <c r="AU586" s="153" t="s">
        <v>80</v>
      </c>
      <c r="AV586" s="14" t="s">
        <v>78</v>
      </c>
      <c r="AW586" s="14" t="s">
        <v>5</v>
      </c>
      <c r="AX586" s="14" t="s">
        <v>71</v>
      </c>
      <c r="AY586" s="153" t="s">
        <v>133</v>
      </c>
    </row>
    <row r="587" spans="2:51" s="14" customFormat="1" ht="12">
      <c r="B587" s="152"/>
      <c r="D587" s="185" t="s">
        <v>151</v>
      </c>
      <c r="E587" s="153" t="s">
        <v>3</v>
      </c>
      <c r="F587" s="175" t="s">
        <v>910</v>
      </c>
      <c r="H587" s="153" t="s">
        <v>3</v>
      </c>
      <c r="I587" s="154"/>
      <c r="J587" s="154"/>
      <c r="M587" s="152"/>
      <c r="N587" s="155"/>
      <c r="X587" s="156"/>
      <c r="AT587" s="153" t="s">
        <v>151</v>
      </c>
      <c r="AU587" s="153" t="s">
        <v>80</v>
      </c>
      <c r="AV587" s="14" t="s">
        <v>78</v>
      </c>
      <c r="AW587" s="14" t="s">
        <v>5</v>
      </c>
      <c r="AX587" s="14" t="s">
        <v>71</v>
      </c>
      <c r="AY587" s="153" t="s">
        <v>133</v>
      </c>
    </row>
    <row r="588" spans="2:51" s="12" customFormat="1" ht="12">
      <c r="B588" s="142"/>
      <c r="D588" s="185" t="s">
        <v>151</v>
      </c>
      <c r="E588" s="143" t="s">
        <v>3</v>
      </c>
      <c r="F588" s="173" t="s">
        <v>78</v>
      </c>
      <c r="H588" s="191">
        <v>1</v>
      </c>
      <c r="I588" s="144"/>
      <c r="J588" s="144"/>
      <c r="M588" s="142"/>
      <c r="N588" s="145"/>
      <c r="X588" s="146"/>
      <c r="AT588" s="143" t="s">
        <v>151</v>
      </c>
      <c r="AU588" s="143" t="s">
        <v>80</v>
      </c>
      <c r="AV588" s="12" t="s">
        <v>80</v>
      </c>
      <c r="AW588" s="12" t="s">
        <v>5</v>
      </c>
      <c r="AX588" s="12" t="s">
        <v>71</v>
      </c>
      <c r="AY588" s="143" t="s">
        <v>133</v>
      </c>
    </row>
    <row r="589" spans="2:51" s="14" customFormat="1" ht="12">
      <c r="B589" s="152"/>
      <c r="D589" s="185" t="s">
        <v>151</v>
      </c>
      <c r="E589" s="153" t="s">
        <v>3</v>
      </c>
      <c r="F589" s="175" t="s">
        <v>911</v>
      </c>
      <c r="H589" s="153" t="s">
        <v>3</v>
      </c>
      <c r="I589" s="154"/>
      <c r="J589" s="154"/>
      <c r="M589" s="152"/>
      <c r="N589" s="155"/>
      <c r="X589" s="156"/>
      <c r="AT589" s="153" t="s">
        <v>151</v>
      </c>
      <c r="AU589" s="153" t="s">
        <v>80</v>
      </c>
      <c r="AV589" s="14" t="s">
        <v>78</v>
      </c>
      <c r="AW589" s="14" t="s">
        <v>5</v>
      </c>
      <c r="AX589" s="14" t="s">
        <v>71</v>
      </c>
      <c r="AY589" s="153" t="s">
        <v>133</v>
      </c>
    </row>
    <row r="590" spans="2:51" s="12" customFormat="1" ht="12">
      <c r="B590" s="142"/>
      <c r="D590" s="185" t="s">
        <v>151</v>
      </c>
      <c r="E590" s="143" t="s">
        <v>3</v>
      </c>
      <c r="F590" s="173" t="s">
        <v>78</v>
      </c>
      <c r="H590" s="191">
        <v>1</v>
      </c>
      <c r="I590" s="144"/>
      <c r="J590" s="144"/>
      <c r="M590" s="142"/>
      <c r="N590" s="145"/>
      <c r="X590" s="146"/>
      <c r="AT590" s="143" t="s">
        <v>151</v>
      </c>
      <c r="AU590" s="143" t="s">
        <v>80</v>
      </c>
      <c r="AV590" s="12" t="s">
        <v>80</v>
      </c>
      <c r="AW590" s="12" t="s">
        <v>5</v>
      </c>
      <c r="AX590" s="12" t="s">
        <v>71</v>
      </c>
      <c r="AY590" s="143" t="s">
        <v>133</v>
      </c>
    </row>
    <row r="591" spans="2:51" s="13" customFormat="1" ht="12">
      <c r="B591" s="147"/>
      <c r="D591" s="185" t="s">
        <v>151</v>
      </c>
      <c r="E591" s="148" t="s">
        <v>3</v>
      </c>
      <c r="F591" s="174" t="s">
        <v>153</v>
      </c>
      <c r="H591" s="192">
        <v>2</v>
      </c>
      <c r="I591" s="149"/>
      <c r="J591" s="149"/>
      <c r="M591" s="147"/>
      <c r="N591" s="150"/>
      <c r="X591" s="151"/>
      <c r="AT591" s="148" t="s">
        <v>151</v>
      </c>
      <c r="AU591" s="148" t="s">
        <v>80</v>
      </c>
      <c r="AV591" s="13" t="s">
        <v>141</v>
      </c>
      <c r="AW591" s="13" t="s">
        <v>5</v>
      </c>
      <c r="AX591" s="13" t="s">
        <v>78</v>
      </c>
      <c r="AY591" s="148" t="s">
        <v>133</v>
      </c>
    </row>
    <row r="592" spans="2:65" s="1" customFormat="1" ht="16.5" customHeight="1">
      <c r="B592" s="129"/>
      <c r="C592" s="187" t="s">
        <v>434</v>
      </c>
      <c r="D592" s="187" t="s">
        <v>396</v>
      </c>
      <c r="E592" s="188" t="s">
        <v>1048</v>
      </c>
      <c r="F592" s="180" t="s">
        <v>1049</v>
      </c>
      <c r="G592" s="193" t="s">
        <v>207</v>
      </c>
      <c r="H592" s="194">
        <v>2</v>
      </c>
      <c r="I592" s="161"/>
      <c r="J592" s="162"/>
      <c r="K592" s="182">
        <f>ROUND(P592*H592,2)</f>
        <v>0</v>
      </c>
      <c r="L592" s="160" t="s">
        <v>855</v>
      </c>
      <c r="M592" s="164"/>
      <c r="N592" s="165" t="s">
        <v>3</v>
      </c>
      <c r="O592" s="134" t="s">
        <v>40</v>
      </c>
      <c r="P592" s="135">
        <f>I592+J592</f>
        <v>0</v>
      </c>
      <c r="Q592" s="135">
        <f>ROUND(I592*H592,2)</f>
        <v>0</v>
      </c>
      <c r="R592" s="135">
        <f>ROUND(J592*H592,2)</f>
        <v>0</v>
      </c>
      <c r="T592" s="136">
        <f>S592*H592</f>
        <v>0</v>
      </c>
      <c r="U592" s="136">
        <v>0</v>
      </c>
      <c r="V592" s="136">
        <f>U592*H592</f>
        <v>0</v>
      </c>
      <c r="W592" s="136">
        <v>0</v>
      </c>
      <c r="X592" s="137">
        <f>W592*H592</f>
        <v>0</v>
      </c>
      <c r="AR592" s="138" t="s">
        <v>861</v>
      </c>
      <c r="AT592" s="138" t="s">
        <v>396</v>
      </c>
      <c r="AU592" s="138" t="s">
        <v>80</v>
      </c>
      <c r="AY592" s="16" t="s">
        <v>133</v>
      </c>
      <c r="BE592" s="139">
        <f>IF(O592="základní",K592,0)</f>
        <v>0</v>
      </c>
      <c r="BF592" s="139">
        <f>IF(O592="snížená",K592,0)</f>
        <v>0</v>
      </c>
      <c r="BG592" s="139">
        <f>IF(O592="zákl. přenesená",K592,0)</f>
        <v>0</v>
      </c>
      <c r="BH592" s="139">
        <f>IF(O592="sníž. přenesená",K592,0)</f>
        <v>0</v>
      </c>
      <c r="BI592" s="139">
        <f>IF(O592="nulová",K592,0)</f>
        <v>0</v>
      </c>
      <c r="BJ592" s="16" t="s">
        <v>78</v>
      </c>
      <c r="BK592" s="139">
        <f>ROUND(P592*H592,2)</f>
        <v>0</v>
      </c>
      <c r="BL592" s="16" t="s">
        <v>428</v>
      </c>
      <c r="BM592" s="138" t="s">
        <v>633</v>
      </c>
    </row>
    <row r="593" spans="2:47" s="1" customFormat="1" ht="12">
      <c r="B593" s="31"/>
      <c r="D593" s="185" t="s">
        <v>142</v>
      </c>
      <c r="F593" s="171" t="s">
        <v>1049</v>
      </c>
      <c r="I593" s="140"/>
      <c r="J593" s="140"/>
      <c r="M593" s="31"/>
      <c r="N593" s="141"/>
      <c r="X593" s="52"/>
      <c r="AT593" s="16" t="s">
        <v>142</v>
      </c>
      <c r="AU593" s="16" t="s">
        <v>80</v>
      </c>
    </row>
    <row r="594" spans="2:51" s="14" customFormat="1" ht="12">
      <c r="B594" s="152"/>
      <c r="D594" s="185" t="s">
        <v>151</v>
      </c>
      <c r="E594" s="153" t="s">
        <v>3</v>
      </c>
      <c r="F594" s="175" t="s">
        <v>909</v>
      </c>
      <c r="H594" s="153" t="s">
        <v>3</v>
      </c>
      <c r="I594" s="154"/>
      <c r="J594" s="154"/>
      <c r="M594" s="152"/>
      <c r="N594" s="155"/>
      <c r="X594" s="156"/>
      <c r="AT594" s="153" t="s">
        <v>151</v>
      </c>
      <c r="AU594" s="153" t="s">
        <v>80</v>
      </c>
      <c r="AV594" s="14" t="s">
        <v>78</v>
      </c>
      <c r="AW594" s="14" t="s">
        <v>5</v>
      </c>
      <c r="AX594" s="14" t="s">
        <v>71</v>
      </c>
      <c r="AY594" s="153" t="s">
        <v>133</v>
      </c>
    </row>
    <row r="595" spans="2:51" s="14" customFormat="1" ht="12">
      <c r="B595" s="152"/>
      <c r="D595" s="185" t="s">
        <v>151</v>
      </c>
      <c r="E595" s="153" t="s">
        <v>3</v>
      </c>
      <c r="F595" s="175" t="s">
        <v>910</v>
      </c>
      <c r="H595" s="153" t="s">
        <v>3</v>
      </c>
      <c r="I595" s="154"/>
      <c r="J595" s="154"/>
      <c r="M595" s="152"/>
      <c r="N595" s="155"/>
      <c r="X595" s="156"/>
      <c r="AT595" s="153" t="s">
        <v>151</v>
      </c>
      <c r="AU595" s="153" t="s">
        <v>80</v>
      </c>
      <c r="AV595" s="14" t="s">
        <v>78</v>
      </c>
      <c r="AW595" s="14" t="s">
        <v>5</v>
      </c>
      <c r="AX595" s="14" t="s">
        <v>71</v>
      </c>
      <c r="AY595" s="153" t="s">
        <v>133</v>
      </c>
    </row>
    <row r="596" spans="2:51" s="12" customFormat="1" ht="12">
      <c r="B596" s="142"/>
      <c r="D596" s="185" t="s">
        <v>151</v>
      </c>
      <c r="E596" s="143" t="s">
        <v>3</v>
      </c>
      <c r="F596" s="173" t="s">
        <v>78</v>
      </c>
      <c r="H596" s="191">
        <v>1</v>
      </c>
      <c r="I596" s="144"/>
      <c r="J596" s="144"/>
      <c r="M596" s="142"/>
      <c r="N596" s="145"/>
      <c r="X596" s="146"/>
      <c r="AT596" s="143" t="s">
        <v>151</v>
      </c>
      <c r="AU596" s="143" t="s">
        <v>80</v>
      </c>
      <c r="AV596" s="12" t="s">
        <v>80</v>
      </c>
      <c r="AW596" s="12" t="s">
        <v>5</v>
      </c>
      <c r="AX596" s="12" t="s">
        <v>71</v>
      </c>
      <c r="AY596" s="143" t="s">
        <v>133</v>
      </c>
    </row>
    <row r="597" spans="2:51" s="14" customFormat="1" ht="12">
      <c r="B597" s="152"/>
      <c r="D597" s="185" t="s">
        <v>151</v>
      </c>
      <c r="E597" s="153" t="s">
        <v>3</v>
      </c>
      <c r="F597" s="175" t="s">
        <v>911</v>
      </c>
      <c r="H597" s="153" t="s">
        <v>3</v>
      </c>
      <c r="I597" s="154"/>
      <c r="J597" s="154"/>
      <c r="M597" s="152"/>
      <c r="N597" s="155"/>
      <c r="X597" s="156"/>
      <c r="AT597" s="153" t="s">
        <v>151</v>
      </c>
      <c r="AU597" s="153" t="s">
        <v>80</v>
      </c>
      <c r="AV597" s="14" t="s">
        <v>78</v>
      </c>
      <c r="AW597" s="14" t="s">
        <v>5</v>
      </c>
      <c r="AX597" s="14" t="s">
        <v>71</v>
      </c>
      <c r="AY597" s="153" t="s">
        <v>133</v>
      </c>
    </row>
    <row r="598" spans="2:51" s="12" customFormat="1" ht="12">
      <c r="B598" s="142"/>
      <c r="D598" s="185" t="s">
        <v>151</v>
      </c>
      <c r="E598" s="143" t="s">
        <v>3</v>
      </c>
      <c r="F598" s="173" t="s">
        <v>78</v>
      </c>
      <c r="H598" s="191">
        <v>1</v>
      </c>
      <c r="I598" s="144"/>
      <c r="J598" s="144"/>
      <c r="M598" s="142"/>
      <c r="N598" s="145"/>
      <c r="X598" s="146"/>
      <c r="AT598" s="143" t="s">
        <v>151</v>
      </c>
      <c r="AU598" s="143" t="s">
        <v>80</v>
      </c>
      <c r="AV598" s="12" t="s">
        <v>80</v>
      </c>
      <c r="AW598" s="12" t="s">
        <v>5</v>
      </c>
      <c r="AX598" s="12" t="s">
        <v>71</v>
      </c>
      <c r="AY598" s="143" t="s">
        <v>133</v>
      </c>
    </row>
    <row r="599" spans="2:51" s="13" customFormat="1" ht="12">
      <c r="B599" s="147"/>
      <c r="D599" s="185" t="s">
        <v>151</v>
      </c>
      <c r="E599" s="148" t="s">
        <v>3</v>
      </c>
      <c r="F599" s="174" t="s">
        <v>153</v>
      </c>
      <c r="H599" s="192">
        <v>2</v>
      </c>
      <c r="I599" s="149"/>
      <c r="J599" s="149"/>
      <c r="M599" s="147"/>
      <c r="N599" s="150"/>
      <c r="X599" s="151"/>
      <c r="AT599" s="148" t="s">
        <v>151</v>
      </c>
      <c r="AU599" s="148" t="s">
        <v>80</v>
      </c>
      <c r="AV599" s="13" t="s">
        <v>141</v>
      </c>
      <c r="AW599" s="13" t="s">
        <v>5</v>
      </c>
      <c r="AX599" s="13" t="s">
        <v>78</v>
      </c>
      <c r="AY599" s="148" t="s">
        <v>133</v>
      </c>
    </row>
    <row r="600" spans="2:65" s="1" customFormat="1" ht="16.5" customHeight="1">
      <c r="B600" s="129"/>
      <c r="C600" s="183" t="s">
        <v>634</v>
      </c>
      <c r="D600" s="183" t="s">
        <v>136</v>
      </c>
      <c r="E600" s="184" t="s">
        <v>1050</v>
      </c>
      <c r="F600" s="169" t="s">
        <v>1051</v>
      </c>
      <c r="G600" s="189" t="s">
        <v>207</v>
      </c>
      <c r="H600" s="190">
        <v>1</v>
      </c>
      <c r="I600" s="131"/>
      <c r="J600" s="131"/>
      <c r="K600" s="181">
        <f>ROUND(P600*H600,2)</f>
        <v>0</v>
      </c>
      <c r="L600" s="130" t="s">
        <v>855</v>
      </c>
      <c r="M600" s="31"/>
      <c r="N600" s="133" t="s">
        <v>3</v>
      </c>
      <c r="O600" s="134" t="s">
        <v>40</v>
      </c>
      <c r="P600" s="135">
        <f>I600+J600</f>
        <v>0</v>
      </c>
      <c r="Q600" s="135">
        <f>ROUND(I600*H600,2)</f>
        <v>0</v>
      </c>
      <c r="R600" s="135">
        <f>ROUND(J600*H600,2)</f>
        <v>0</v>
      </c>
      <c r="T600" s="136">
        <f>S600*H600</f>
        <v>0</v>
      </c>
      <c r="U600" s="136">
        <v>0</v>
      </c>
      <c r="V600" s="136">
        <f>U600*H600</f>
        <v>0</v>
      </c>
      <c r="W600" s="136">
        <v>0</v>
      </c>
      <c r="X600" s="137">
        <f>W600*H600</f>
        <v>0</v>
      </c>
      <c r="AR600" s="138" t="s">
        <v>428</v>
      </c>
      <c r="AT600" s="138" t="s">
        <v>136</v>
      </c>
      <c r="AU600" s="138" t="s">
        <v>80</v>
      </c>
      <c r="AY600" s="16" t="s">
        <v>133</v>
      </c>
      <c r="BE600" s="139">
        <f>IF(O600="základní",K600,0)</f>
        <v>0</v>
      </c>
      <c r="BF600" s="139">
        <f>IF(O600="snížená",K600,0)</f>
        <v>0</v>
      </c>
      <c r="BG600" s="139">
        <f>IF(O600="zákl. přenesená",K600,0)</f>
        <v>0</v>
      </c>
      <c r="BH600" s="139">
        <f>IF(O600="sníž. přenesená",K600,0)</f>
        <v>0</v>
      </c>
      <c r="BI600" s="139">
        <f>IF(O600="nulová",K600,0)</f>
        <v>0</v>
      </c>
      <c r="BJ600" s="16" t="s">
        <v>78</v>
      </c>
      <c r="BK600" s="139">
        <f>ROUND(P600*H600,2)</f>
        <v>0</v>
      </c>
      <c r="BL600" s="16" t="s">
        <v>428</v>
      </c>
      <c r="BM600" s="138" t="s">
        <v>637</v>
      </c>
    </row>
    <row r="601" spans="2:47" s="1" customFormat="1" ht="19.5">
      <c r="B601" s="31"/>
      <c r="D601" s="185" t="s">
        <v>142</v>
      </c>
      <c r="F601" s="171" t="s">
        <v>1052</v>
      </c>
      <c r="I601" s="140"/>
      <c r="J601" s="140"/>
      <c r="M601" s="31"/>
      <c r="N601" s="141"/>
      <c r="X601" s="52"/>
      <c r="AT601" s="16" t="s">
        <v>142</v>
      </c>
      <c r="AU601" s="16" t="s">
        <v>80</v>
      </c>
    </row>
    <row r="602" spans="2:51" s="14" customFormat="1" ht="12">
      <c r="B602" s="152"/>
      <c r="D602" s="185" t="s">
        <v>151</v>
      </c>
      <c r="E602" s="153" t="s">
        <v>3</v>
      </c>
      <c r="F602" s="175" t="s">
        <v>909</v>
      </c>
      <c r="H602" s="153" t="s">
        <v>3</v>
      </c>
      <c r="I602" s="154"/>
      <c r="J602" s="154"/>
      <c r="M602" s="152"/>
      <c r="N602" s="155"/>
      <c r="X602" s="156"/>
      <c r="AT602" s="153" t="s">
        <v>151</v>
      </c>
      <c r="AU602" s="153" t="s">
        <v>80</v>
      </c>
      <c r="AV602" s="14" t="s">
        <v>78</v>
      </c>
      <c r="AW602" s="14" t="s">
        <v>5</v>
      </c>
      <c r="AX602" s="14" t="s">
        <v>71</v>
      </c>
      <c r="AY602" s="153" t="s">
        <v>133</v>
      </c>
    </row>
    <row r="603" spans="2:51" s="14" customFormat="1" ht="12">
      <c r="B603" s="152"/>
      <c r="D603" s="185" t="s">
        <v>151</v>
      </c>
      <c r="E603" s="153" t="s">
        <v>3</v>
      </c>
      <c r="F603" s="175" t="s">
        <v>910</v>
      </c>
      <c r="H603" s="153" t="s">
        <v>3</v>
      </c>
      <c r="I603" s="154"/>
      <c r="J603" s="154"/>
      <c r="M603" s="152"/>
      <c r="N603" s="155"/>
      <c r="X603" s="156"/>
      <c r="AT603" s="153" t="s">
        <v>151</v>
      </c>
      <c r="AU603" s="153" t="s">
        <v>80</v>
      </c>
      <c r="AV603" s="14" t="s">
        <v>78</v>
      </c>
      <c r="AW603" s="14" t="s">
        <v>5</v>
      </c>
      <c r="AX603" s="14" t="s">
        <v>71</v>
      </c>
      <c r="AY603" s="153" t="s">
        <v>133</v>
      </c>
    </row>
    <row r="604" spans="2:51" s="12" customFormat="1" ht="12">
      <c r="B604" s="142"/>
      <c r="D604" s="185" t="s">
        <v>151</v>
      </c>
      <c r="E604" s="143" t="s">
        <v>3</v>
      </c>
      <c r="F604" s="173" t="s">
        <v>78</v>
      </c>
      <c r="H604" s="191">
        <v>1</v>
      </c>
      <c r="I604" s="144"/>
      <c r="J604" s="144"/>
      <c r="M604" s="142"/>
      <c r="N604" s="145"/>
      <c r="X604" s="146"/>
      <c r="AT604" s="143" t="s">
        <v>151</v>
      </c>
      <c r="AU604" s="143" t="s">
        <v>80</v>
      </c>
      <c r="AV604" s="12" t="s">
        <v>80</v>
      </c>
      <c r="AW604" s="12" t="s">
        <v>5</v>
      </c>
      <c r="AX604" s="12" t="s">
        <v>71</v>
      </c>
      <c r="AY604" s="143" t="s">
        <v>133</v>
      </c>
    </row>
    <row r="605" spans="2:51" s="13" customFormat="1" ht="12">
      <c r="B605" s="147"/>
      <c r="D605" s="185" t="s">
        <v>151</v>
      </c>
      <c r="E605" s="148" t="s">
        <v>3</v>
      </c>
      <c r="F605" s="174" t="s">
        <v>153</v>
      </c>
      <c r="H605" s="192">
        <v>1</v>
      </c>
      <c r="I605" s="149"/>
      <c r="J605" s="149"/>
      <c r="M605" s="147"/>
      <c r="N605" s="150"/>
      <c r="X605" s="151"/>
      <c r="AT605" s="148" t="s">
        <v>151</v>
      </c>
      <c r="AU605" s="148" t="s">
        <v>80</v>
      </c>
      <c r="AV605" s="13" t="s">
        <v>141</v>
      </c>
      <c r="AW605" s="13" t="s">
        <v>5</v>
      </c>
      <c r="AX605" s="13" t="s">
        <v>78</v>
      </c>
      <c r="AY605" s="148" t="s">
        <v>133</v>
      </c>
    </row>
    <row r="606" spans="2:65" s="1" customFormat="1" ht="16.5" customHeight="1">
      <c r="B606" s="129"/>
      <c r="C606" s="187" t="s">
        <v>441</v>
      </c>
      <c r="D606" s="187" t="s">
        <v>396</v>
      </c>
      <c r="E606" s="188" t="s">
        <v>1053</v>
      </c>
      <c r="F606" s="180" t="s">
        <v>1054</v>
      </c>
      <c r="G606" s="193" t="s">
        <v>207</v>
      </c>
      <c r="H606" s="194">
        <v>1</v>
      </c>
      <c r="I606" s="161"/>
      <c r="J606" s="162"/>
      <c r="K606" s="182">
        <f>ROUND(P606*H606,2)</f>
        <v>0</v>
      </c>
      <c r="L606" s="160" t="s">
        <v>855</v>
      </c>
      <c r="M606" s="164"/>
      <c r="N606" s="165" t="s">
        <v>3</v>
      </c>
      <c r="O606" s="134" t="s">
        <v>40</v>
      </c>
      <c r="P606" s="135">
        <f>I606+J606</f>
        <v>0</v>
      </c>
      <c r="Q606" s="135">
        <f>ROUND(I606*H606,2)</f>
        <v>0</v>
      </c>
      <c r="R606" s="135">
        <f>ROUND(J606*H606,2)</f>
        <v>0</v>
      </c>
      <c r="T606" s="136">
        <f>S606*H606</f>
        <v>0</v>
      </c>
      <c r="U606" s="136">
        <v>0</v>
      </c>
      <c r="V606" s="136">
        <f>U606*H606</f>
        <v>0</v>
      </c>
      <c r="W606" s="136">
        <v>0</v>
      </c>
      <c r="X606" s="137">
        <f>W606*H606</f>
        <v>0</v>
      </c>
      <c r="AR606" s="138" t="s">
        <v>861</v>
      </c>
      <c r="AT606" s="138" t="s">
        <v>396</v>
      </c>
      <c r="AU606" s="138" t="s">
        <v>80</v>
      </c>
      <c r="AY606" s="16" t="s">
        <v>133</v>
      </c>
      <c r="BE606" s="139">
        <f>IF(O606="základní",K606,0)</f>
        <v>0</v>
      </c>
      <c r="BF606" s="139">
        <f>IF(O606="snížená",K606,0)</f>
        <v>0</v>
      </c>
      <c r="BG606" s="139">
        <f>IF(O606="zákl. přenesená",K606,0)</f>
        <v>0</v>
      </c>
      <c r="BH606" s="139">
        <f>IF(O606="sníž. přenesená",K606,0)</f>
        <v>0</v>
      </c>
      <c r="BI606" s="139">
        <f>IF(O606="nulová",K606,0)</f>
        <v>0</v>
      </c>
      <c r="BJ606" s="16" t="s">
        <v>78</v>
      </c>
      <c r="BK606" s="139">
        <f>ROUND(P606*H606,2)</f>
        <v>0</v>
      </c>
      <c r="BL606" s="16" t="s">
        <v>428</v>
      </c>
      <c r="BM606" s="138" t="s">
        <v>640</v>
      </c>
    </row>
    <row r="607" spans="2:47" s="1" customFormat="1" ht="12">
      <c r="B607" s="31"/>
      <c r="D607" s="185" t="s">
        <v>142</v>
      </c>
      <c r="F607" s="171" t="s">
        <v>1054</v>
      </c>
      <c r="I607" s="140"/>
      <c r="J607" s="140"/>
      <c r="M607" s="31"/>
      <c r="N607" s="141"/>
      <c r="X607" s="52"/>
      <c r="AT607" s="16" t="s">
        <v>142</v>
      </c>
      <c r="AU607" s="16" t="s">
        <v>80</v>
      </c>
    </row>
    <row r="608" spans="2:51" s="14" customFormat="1" ht="12">
      <c r="B608" s="152"/>
      <c r="D608" s="185" t="s">
        <v>151</v>
      </c>
      <c r="E608" s="153" t="s">
        <v>3</v>
      </c>
      <c r="F608" s="175" t="s">
        <v>909</v>
      </c>
      <c r="H608" s="153" t="s">
        <v>3</v>
      </c>
      <c r="I608" s="154"/>
      <c r="J608" s="154"/>
      <c r="M608" s="152"/>
      <c r="N608" s="155"/>
      <c r="X608" s="156"/>
      <c r="AT608" s="153" t="s">
        <v>151</v>
      </c>
      <c r="AU608" s="153" t="s">
        <v>80</v>
      </c>
      <c r="AV608" s="14" t="s">
        <v>78</v>
      </c>
      <c r="AW608" s="14" t="s">
        <v>5</v>
      </c>
      <c r="AX608" s="14" t="s">
        <v>71</v>
      </c>
      <c r="AY608" s="153" t="s">
        <v>133</v>
      </c>
    </row>
    <row r="609" spans="2:51" s="14" customFormat="1" ht="12">
      <c r="B609" s="152"/>
      <c r="D609" s="185" t="s">
        <v>151</v>
      </c>
      <c r="E609" s="153" t="s">
        <v>3</v>
      </c>
      <c r="F609" s="175" t="s">
        <v>910</v>
      </c>
      <c r="H609" s="153" t="s">
        <v>3</v>
      </c>
      <c r="I609" s="154"/>
      <c r="J609" s="154"/>
      <c r="M609" s="152"/>
      <c r="N609" s="155"/>
      <c r="X609" s="156"/>
      <c r="AT609" s="153" t="s">
        <v>151</v>
      </c>
      <c r="AU609" s="153" t="s">
        <v>80</v>
      </c>
      <c r="AV609" s="14" t="s">
        <v>78</v>
      </c>
      <c r="AW609" s="14" t="s">
        <v>5</v>
      </c>
      <c r="AX609" s="14" t="s">
        <v>71</v>
      </c>
      <c r="AY609" s="153" t="s">
        <v>133</v>
      </c>
    </row>
    <row r="610" spans="2:51" s="12" customFormat="1" ht="12">
      <c r="B610" s="142"/>
      <c r="D610" s="185" t="s">
        <v>151</v>
      </c>
      <c r="E610" s="143" t="s">
        <v>3</v>
      </c>
      <c r="F610" s="173" t="s">
        <v>78</v>
      </c>
      <c r="H610" s="191">
        <v>1</v>
      </c>
      <c r="I610" s="144"/>
      <c r="J610" s="144"/>
      <c r="M610" s="142"/>
      <c r="N610" s="145"/>
      <c r="X610" s="146"/>
      <c r="AT610" s="143" t="s">
        <v>151</v>
      </c>
      <c r="AU610" s="143" t="s">
        <v>80</v>
      </c>
      <c r="AV610" s="12" t="s">
        <v>80</v>
      </c>
      <c r="AW610" s="12" t="s">
        <v>5</v>
      </c>
      <c r="AX610" s="12" t="s">
        <v>71</v>
      </c>
      <c r="AY610" s="143" t="s">
        <v>133</v>
      </c>
    </row>
    <row r="611" spans="2:51" s="13" customFormat="1" ht="12">
      <c r="B611" s="147"/>
      <c r="D611" s="185" t="s">
        <v>151</v>
      </c>
      <c r="E611" s="148" t="s">
        <v>3</v>
      </c>
      <c r="F611" s="174" t="s">
        <v>153</v>
      </c>
      <c r="H611" s="192">
        <v>1</v>
      </c>
      <c r="I611" s="149"/>
      <c r="J611" s="149"/>
      <c r="M611" s="147"/>
      <c r="N611" s="150"/>
      <c r="X611" s="151"/>
      <c r="AT611" s="148" t="s">
        <v>151</v>
      </c>
      <c r="AU611" s="148" t="s">
        <v>80</v>
      </c>
      <c r="AV611" s="13" t="s">
        <v>141</v>
      </c>
      <c r="AW611" s="13" t="s">
        <v>5</v>
      </c>
      <c r="AX611" s="13" t="s">
        <v>78</v>
      </c>
      <c r="AY611" s="148" t="s">
        <v>133</v>
      </c>
    </row>
    <row r="612" spans="2:65" s="1" customFormat="1" ht="24.2" customHeight="1">
      <c r="B612" s="129"/>
      <c r="C612" s="187" t="s">
        <v>644</v>
      </c>
      <c r="D612" s="187" t="s">
        <v>396</v>
      </c>
      <c r="E612" s="188" t="s">
        <v>1038</v>
      </c>
      <c r="F612" s="180" t="s">
        <v>1039</v>
      </c>
      <c r="G612" s="193" t="s">
        <v>280</v>
      </c>
      <c r="H612" s="194">
        <v>1.256</v>
      </c>
      <c r="I612" s="161"/>
      <c r="J612" s="162"/>
      <c r="K612" s="182">
        <f>ROUND(P612*H612,2)</f>
        <v>0</v>
      </c>
      <c r="L612" s="160" t="s">
        <v>140</v>
      </c>
      <c r="M612" s="164"/>
      <c r="N612" s="165" t="s">
        <v>3</v>
      </c>
      <c r="O612" s="134" t="s">
        <v>40</v>
      </c>
      <c r="P612" s="135">
        <f>I612+J612</f>
        <v>0</v>
      </c>
      <c r="Q612" s="135">
        <f>ROUND(I612*H612,2)</f>
        <v>0</v>
      </c>
      <c r="R612" s="135">
        <f>ROUND(J612*H612,2)</f>
        <v>0</v>
      </c>
      <c r="T612" s="136">
        <f>S612*H612</f>
        <v>0</v>
      </c>
      <c r="U612" s="136">
        <v>0</v>
      </c>
      <c r="V612" s="136">
        <f>U612*H612</f>
        <v>0</v>
      </c>
      <c r="W612" s="136">
        <v>0</v>
      </c>
      <c r="X612" s="137">
        <f>W612*H612</f>
        <v>0</v>
      </c>
      <c r="AR612" s="138" t="s">
        <v>861</v>
      </c>
      <c r="AT612" s="138" t="s">
        <v>396</v>
      </c>
      <c r="AU612" s="138" t="s">
        <v>80</v>
      </c>
      <c r="AY612" s="16" t="s">
        <v>133</v>
      </c>
      <c r="BE612" s="139">
        <f>IF(O612="základní",K612,0)</f>
        <v>0</v>
      </c>
      <c r="BF612" s="139">
        <f>IF(O612="snížená",K612,0)</f>
        <v>0</v>
      </c>
      <c r="BG612" s="139">
        <f>IF(O612="zákl. přenesená",K612,0)</f>
        <v>0</v>
      </c>
      <c r="BH612" s="139">
        <f>IF(O612="sníž. přenesená",K612,0)</f>
        <v>0</v>
      </c>
      <c r="BI612" s="139">
        <f>IF(O612="nulová",K612,0)</f>
        <v>0</v>
      </c>
      <c r="BJ612" s="16" t="s">
        <v>78</v>
      </c>
      <c r="BK612" s="139">
        <f>ROUND(P612*H612,2)</f>
        <v>0</v>
      </c>
      <c r="BL612" s="16" t="s">
        <v>428</v>
      </c>
      <c r="BM612" s="138" t="s">
        <v>647</v>
      </c>
    </row>
    <row r="613" spans="2:47" s="1" customFormat="1" ht="12">
      <c r="B613" s="31"/>
      <c r="D613" s="185" t="s">
        <v>142</v>
      </c>
      <c r="F613" s="171" t="s">
        <v>1039</v>
      </c>
      <c r="I613" s="140"/>
      <c r="J613" s="140"/>
      <c r="M613" s="31"/>
      <c r="N613" s="141"/>
      <c r="X613" s="52"/>
      <c r="AT613" s="16" t="s">
        <v>142</v>
      </c>
      <c r="AU613" s="16" t="s">
        <v>80</v>
      </c>
    </row>
    <row r="614" spans="2:51" s="14" customFormat="1" ht="12">
      <c r="B614" s="152"/>
      <c r="D614" s="185" t="s">
        <v>151</v>
      </c>
      <c r="E614" s="153" t="s">
        <v>3</v>
      </c>
      <c r="F614" s="175" t="s">
        <v>909</v>
      </c>
      <c r="H614" s="153" t="s">
        <v>3</v>
      </c>
      <c r="I614" s="154"/>
      <c r="J614" s="154"/>
      <c r="M614" s="152"/>
      <c r="N614" s="155"/>
      <c r="X614" s="156"/>
      <c r="AT614" s="153" t="s">
        <v>151</v>
      </c>
      <c r="AU614" s="153" t="s">
        <v>80</v>
      </c>
      <c r="AV614" s="14" t="s">
        <v>78</v>
      </c>
      <c r="AW614" s="14" t="s">
        <v>5</v>
      </c>
      <c r="AX614" s="14" t="s">
        <v>71</v>
      </c>
      <c r="AY614" s="153" t="s">
        <v>133</v>
      </c>
    </row>
    <row r="615" spans="2:51" s="14" customFormat="1" ht="12">
      <c r="B615" s="152"/>
      <c r="D615" s="185" t="s">
        <v>151</v>
      </c>
      <c r="E615" s="153" t="s">
        <v>3</v>
      </c>
      <c r="F615" s="175" t="s">
        <v>910</v>
      </c>
      <c r="H615" s="153" t="s">
        <v>3</v>
      </c>
      <c r="I615" s="154"/>
      <c r="J615" s="154"/>
      <c r="M615" s="152"/>
      <c r="N615" s="155"/>
      <c r="X615" s="156"/>
      <c r="AT615" s="153" t="s">
        <v>151</v>
      </c>
      <c r="AU615" s="153" t="s">
        <v>80</v>
      </c>
      <c r="AV615" s="14" t="s">
        <v>78</v>
      </c>
      <c r="AW615" s="14" t="s">
        <v>5</v>
      </c>
      <c r="AX615" s="14" t="s">
        <v>71</v>
      </c>
      <c r="AY615" s="153" t="s">
        <v>133</v>
      </c>
    </row>
    <row r="616" spans="2:51" s="12" customFormat="1" ht="12">
      <c r="B616" s="142"/>
      <c r="D616" s="185" t="s">
        <v>151</v>
      </c>
      <c r="E616" s="143" t="s">
        <v>3</v>
      </c>
      <c r="F616" s="173" t="s">
        <v>1055</v>
      </c>
      <c r="H616" s="191">
        <v>1.256</v>
      </c>
      <c r="I616" s="144"/>
      <c r="J616" s="144"/>
      <c r="M616" s="142"/>
      <c r="N616" s="145"/>
      <c r="X616" s="146"/>
      <c r="AT616" s="143" t="s">
        <v>151</v>
      </c>
      <c r="AU616" s="143" t="s">
        <v>80</v>
      </c>
      <c r="AV616" s="12" t="s">
        <v>80</v>
      </c>
      <c r="AW616" s="12" t="s">
        <v>5</v>
      </c>
      <c r="AX616" s="12" t="s">
        <v>71</v>
      </c>
      <c r="AY616" s="143" t="s">
        <v>133</v>
      </c>
    </row>
    <row r="617" spans="2:51" s="13" customFormat="1" ht="12">
      <c r="B617" s="147"/>
      <c r="D617" s="185" t="s">
        <v>151</v>
      </c>
      <c r="E617" s="148" t="s">
        <v>3</v>
      </c>
      <c r="F617" s="174" t="s">
        <v>153</v>
      </c>
      <c r="H617" s="192">
        <v>1.256</v>
      </c>
      <c r="I617" s="149"/>
      <c r="J617" s="149"/>
      <c r="M617" s="147"/>
      <c r="N617" s="150"/>
      <c r="X617" s="151"/>
      <c r="AT617" s="148" t="s">
        <v>151</v>
      </c>
      <c r="AU617" s="148" t="s">
        <v>80</v>
      </c>
      <c r="AV617" s="13" t="s">
        <v>141</v>
      </c>
      <c r="AW617" s="13" t="s">
        <v>5</v>
      </c>
      <c r="AX617" s="13" t="s">
        <v>78</v>
      </c>
      <c r="AY617" s="148" t="s">
        <v>133</v>
      </c>
    </row>
    <row r="618" spans="2:65" s="1" customFormat="1" ht="24.2" customHeight="1">
      <c r="B618" s="129"/>
      <c r="C618" s="187" t="s">
        <v>448</v>
      </c>
      <c r="D618" s="187" t="s">
        <v>396</v>
      </c>
      <c r="E618" s="188" t="s">
        <v>1041</v>
      </c>
      <c r="F618" s="180" t="s">
        <v>1042</v>
      </c>
      <c r="G618" s="193" t="s">
        <v>1043</v>
      </c>
      <c r="H618" s="194">
        <v>0.02</v>
      </c>
      <c r="I618" s="161"/>
      <c r="J618" s="162"/>
      <c r="K618" s="182">
        <f>ROUND(P618*H618,2)</f>
        <v>0</v>
      </c>
      <c r="L618" s="160" t="s">
        <v>140</v>
      </c>
      <c r="M618" s="164"/>
      <c r="N618" s="165" t="s">
        <v>3</v>
      </c>
      <c r="O618" s="134" t="s">
        <v>40</v>
      </c>
      <c r="P618" s="135">
        <f>I618+J618</f>
        <v>0</v>
      </c>
      <c r="Q618" s="135">
        <f>ROUND(I618*H618,2)</f>
        <v>0</v>
      </c>
      <c r="R618" s="135">
        <f>ROUND(J618*H618,2)</f>
        <v>0</v>
      </c>
      <c r="T618" s="136">
        <f>S618*H618</f>
        <v>0</v>
      </c>
      <c r="U618" s="136">
        <v>0</v>
      </c>
      <c r="V618" s="136">
        <f>U618*H618</f>
        <v>0</v>
      </c>
      <c r="W618" s="136">
        <v>0</v>
      </c>
      <c r="X618" s="137">
        <f>W618*H618</f>
        <v>0</v>
      </c>
      <c r="AR618" s="138" t="s">
        <v>861</v>
      </c>
      <c r="AT618" s="138" t="s">
        <v>396</v>
      </c>
      <c r="AU618" s="138" t="s">
        <v>80</v>
      </c>
      <c r="AY618" s="16" t="s">
        <v>133</v>
      </c>
      <c r="BE618" s="139">
        <f>IF(O618="základní",K618,0)</f>
        <v>0</v>
      </c>
      <c r="BF618" s="139">
        <f>IF(O618="snížená",K618,0)</f>
        <v>0</v>
      </c>
      <c r="BG618" s="139">
        <f>IF(O618="zákl. přenesená",K618,0)</f>
        <v>0</v>
      </c>
      <c r="BH618" s="139">
        <f>IF(O618="sníž. přenesená",K618,0)</f>
        <v>0</v>
      </c>
      <c r="BI618" s="139">
        <f>IF(O618="nulová",K618,0)</f>
        <v>0</v>
      </c>
      <c r="BJ618" s="16" t="s">
        <v>78</v>
      </c>
      <c r="BK618" s="139">
        <f>ROUND(P618*H618,2)</f>
        <v>0</v>
      </c>
      <c r="BL618" s="16" t="s">
        <v>428</v>
      </c>
      <c r="BM618" s="138" t="s">
        <v>652</v>
      </c>
    </row>
    <row r="619" spans="2:47" s="1" customFormat="1" ht="12">
      <c r="B619" s="31"/>
      <c r="D619" s="185" t="s">
        <v>142</v>
      </c>
      <c r="F619" s="171" t="s">
        <v>1042</v>
      </c>
      <c r="I619" s="140"/>
      <c r="J619" s="140"/>
      <c r="M619" s="31"/>
      <c r="N619" s="141"/>
      <c r="X619" s="52"/>
      <c r="AT619" s="16" t="s">
        <v>142</v>
      </c>
      <c r="AU619" s="16" t="s">
        <v>80</v>
      </c>
    </row>
    <row r="620" spans="2:51" s="14" customFormat="1" ht="12">
      <c r="B620" s="152"/>
      <c r="D620" s="185" t="s">
        <v>151</v>
      </c>
      <c r="E620" s="153" t="s">
        <v>3</v>
      </c>
      <c r="F620" s="175" t="s">
        <v>909</v>
      </c>
      <c r="H620" s="153" t="s">
        <v>3</v>
      </c>
      <c r="I620" s="154"/>
      <c r="J620" s="154"/>
      <c r="M620" s="152"/>
      <c r="N620" s="155"/>
      <c r="X620" s="156"/>
      <c r="AT620" s="153" t="s">
        <v>151</v>
      </c>
      <c r="AU620" s="153" t="s">
        <v>80</v>
      </c>
      <c r="AV620" s="14" t="s">
        <v>78</v>
      </c>
      <c r="AW620" s="14" t="s">
        <v>5</v>
      </c>
      <c r="AX620" s="14" t="s">
        <v>71</v>
      </c>
      <c r="AY620" s="153" t="s">
        <v>133</v>
      </c>
    </row>
    <row r="621" spans="2:51" s="14" customFormat="1" ht="12">
      <c r="B621" s="152"/>
      <c r="D621" s="185" t="s">
        <v>151</v>
      </c>
      <c r="E621" s="153" t="s">
        <v>3</v>
      </c>
      <c r="F621" s="175" t="s">
        <v>910</v>
      </c>
      <c r="H621" s="153" t="s">
        <v>3</v>
      </c>
      <c r="I621" s="154"/>
      <c r="J621" s="154"/>
      <c r="M621" s="152"/>
      <c r="N621" s="155"/>
      <c r="X621" s="156"/>
      <c r="AT621" s="153" t="s">
        <v>151</v>
      </c>
      <c r="AU621" s="153" t="s">
        <v>80</v>
      </c>
      <c r="AV621" s="14" t="s">
        <v>78</v>
      </c>
      <c r="AW621" s="14" t="s">
        <v>5</v>
      </c>
      <c r="AX621" s="14" t="s">
        <v>71</v>
      </c>
      <c r="AY621" s="153" t="s">
        <v>133</v>
      </c>
    </row>
    <row r="622" spans="2:51" s="12" customFormat="1" ht="12">
      <c r="B622" s="142"/>
      <c r="D622" s="185" t="s">
        <v>151</v>
      </c>
      <c r="E622" s="143" t="s">
        <v>3</v>
      </c>
      <c r="F622" s="173" t="s">
        <v>1056</v>
      </c>
      <c r="H622" s="191">
        <v>0.02</v>
      </c>
      <c r="I622" s="144"/>
      <c r="J622" s="144"/>
      <c r="M622" s="142"/>
      <c r="N622" s="145"/>
      <c r="X622" s="146"/>
      <c r="AT622" s="143" t="s">
        <v>151</v>
      </c>
      <c r="AU622" s="143" t="s">
        <v>80</v>
      </c>
      <c r="AV622" s="12" t="s">
        <v>80</v>
      </c>
      <c r="AW622" s="12" t="s">
        <v>5</v>
      </c>
      <c r="AX622" s="12" t="s">
        <v>71</v>
      </c>
      <c r="AY622" s="143" t="s">
        <v>133</v>
      </c>
    </row>
    <row r="623" spans="2:51" s="13" customFormat="1" ht="12">
      <c r="B623" s="147"/>
      <c r="D623" s="185" t="s">
        <v>151</v>
      </c>
      <c r="E623" s="148" t="s">
        <v>3</v>
      </c>
      <c r="F623" s="174" t="s">
        <v>153</v>
      </c>
      <c r="H623" s="192">
        <v>0.02</v>
      </c>
      <c r="I623" s="149"/>
      <c r="J623" s="149"/>
      <c r="M623" s="147"/>
      <c r="N623" s="150"/>
      <c r="X623" s="151"/>
      <c r="AT623" s="148" t="s">
        <v>151</v>
      </c>
      <c r="AU623" s="148" t="s">
        <v>80</v>
      </c>
      <c r="AV623" s="13" t="s">
        <v>141</v>
      </c>
      <c r="AW623" s="13" t="s">
        <v>5</v>
      </c>
      <c r="AX623" s="13" t="s">
        <v>78</v>
      </c>
      <c r="AY623" s="148" t="s">
        <v>133</v>
      </c>
    </row>
    <row r="624" spans="2:65" s="1" customFormat="1" ht="16.5" customHeight="1">
      <c r="B624" s="129"/>
      <c r="C624" s="187" t="s">
        <v>656</v>
      </c>
      <c r="D624" s="187" t="s">
        <v>396</v>
      </c>
      <c r="E624" s="188" t="s">
        <v>1057</v>
      </c>
      <c r="F624" s="180" t="s">
        <v>1058</v>
      </c>
      <c r="G624" s="193" t="s">
        <v>207</v>
      </c>
      <c r="H624" s="194">
        <v>1</v>
      </c>
      <c r="I624" s="161"/>
      <c r="J624" s="162"/>
      <c r="K624" s="182">
        <f>ROUND(P624*H624,2)</f>
        <v>0</v>
      </c>
      <c r="L624" s="160" t="s">
        <v>855</v>
      </c>
      <c r="M624" s="164"/>
      <c r="N624" s="165" t="s">
        <v>3</v>
      </c>
      <c r="O624" s="134" t="s">
        <v>40</v>
      </c>
      <c r="P624" s="135">
        <f>I624+J624</f>
        <v>0</v>
      </c>
      <c r="Q624" s="135">
        <f>ROUND(I624*H624,2)</f>
        <v>0</v>
      </c>
      <c r="R624" s="135">
        <f>ROUND(J624*H624,2)</f>
        <v>0</v>
      </c>
      <c r="T624" s="136">
        <f>S624*H624</f>
        <v>0</v>
      </c>
      <c r="U624" s="136">
        <v>0</v>
      </c>
      <c r="V624" s="136">
        <f>U624*H624</f>
        <v>0</v>
      </c>
      <c r="W624" s="136">
        <v>0</v>
      </c>
      <c r="X624" s="137">
        <f>W624*H624</f>
        <v>0</v>
      </c>
      <c r="AR624" s="138" t="s">
        <v>861</v>
      </c>
      <c r="AT624" s="138" t="s">
        <v>396</v>
      </c>
      <c r="AU624" s="138" t="s">
        <v>80</v>
      </c>
      <c r="AY624" s="16" t="s">
        <v>133</v>
      </c>
      <c r="BE624" s="139">
        <f>IF(O624="základní",K624,0)</f>
        <v>0</v>
      </c>
      <c r="BF624" s="139">
        <f>IF(O624="snížená",K624,0)</f>
        <v>0</v>
      </c>
      <c r="BG624" s="139">
        <f>IF(O624="zákl. přenesená",K624,0)</f>
        <v>0</v>
      </c>
      <c r="BH624" s="139">
        <f>IF(O624="sníž. přenesená",K624,0)</f>
        <v>0</v>
      </c>
      <c r="BI624" s="139">
        <f>IF(O624="nulová",K624,0)</f>
        <v>0</v>
      </c>
      <c r="BJ624" s="16" t="s">
        <v>78</v>
      </c>
      <c r="BK624" s="139">
        <f>ROUND(P624*H624,2)</f>
        <v>0</v>
      </c>
      <c r="BL624" s="16" t="s">
        <v>428</v>
      </c>
      <c r="BM624" s="138" t="s">
        <v>659</v>
      </c>
    </row>
    <row r="625" spans="2:47" s="1" customFormat="1" ht="12">
      <c r="B625" s="31"/>
      <c r="D625" s="185" t="s">
        <v>142</v>
      </c>
      <c r="F625" s="171" t="s">
        <v>1058</v>
      </c>
      <c r="I625" s="140"/>
      <c r="J625" s="140"/>
      <c r="M625" s="31"/>
      <c r="N625" s="141"/>
      <c r="X625" s="52"/>
      <c r="AT625" s="16" t="s">
        <v>142</v>
      </c>
      <c r="AU625" s="16" t="s">
        <v>80</v>
      </c>
    </row>
    <row r="626" spans="2:51" s="14" customFormat="1" ht="12">
      <c r="B626" s="152"/>
      <c r="D626" s="185" t="s">
        <v>151</v>
      </c>
      <c r="E626" s="153" t="s">
        <v>3</v>
      </c>
      <c r="F626" s="175" t="s">
        <v>856</v>
      </c>
      <c r="H626" s="153" t="s">
        <v>3</v>
      </c>
      <c r="I626" s="154"/>
      <c r="J626" s="154"/>
      <c r="M626" s="152"/>
      <c r="N626" s="155"/>
      <c r="X626" s="156"/>
      <c r="AT626" s="153" t="s">
        <v>151</v>
      </c>
      <c r="AU626" s="153" t="s">
        <v>80</v>
      </c>
      <c r="AV626" s="14" t="s">
        <v>78</v>
      </c>
      <c r="AW626" s="14" t="s">
        <v>5</v>
      </c>
      <c r="AX626" s="14" t="s">
        <v>71</v>
      </c>
      <c r="AY626" s="153" t="s">
        <v>133</v>
      </c>
    </row>
    <row r="627" spans="2:51" s="12" customFormat="1" ht="12">
      <c r="B627" s="142"/>
      <c r="D627" s="185" t="s">
        <v>151</v>
      </c>
      <c r="E627" s="143" t="s">
        <v>3</v>
      </c>
      <c r="F627" s="173" t="s">
        <v>78</v>
      </c>
      <c r="H627" s="191">
        <v>1</v>
      </c>
      <c r="I627" s="144"/>
      <c r="J627" s="144"/>
      <c r="M627" s="142"/>
      <c r="N627" s="145"/>
      <c r="X627" s="146"/>
      <c r="AT627" s="143" t="s">
        <v>151</v>
      </c>
      <c r="AU627" s="143" t="s">
        <v>80</v>
      </c>
      <c r="AV627" s="12" t="s">
        <v>80</v>
      </c>
      <c r="AW627" s="12" t="s">
        <v>5</v>
      </c>
      <c r="AX627" s="12" t="s">
        <v>71</v>
      </c>
      <c r="AY627" s="143" t="s">
        <v>133</v>
      </c>
    </row>
    <row r="628" spans="2:51" s="13" customFormat="1" ht="12">
      <c r="B628" s="147"/>
      <c r="D628" s="185" t="s">
        <v>151</v>
      </c>
      <c r="E628" s="148" t="s">
        <v>3</v>
      </c>
      <c r="F628" s="174" t="s">
        <v>153</v>
      </c>
      <c r="H628" s="192">
        <v>1</v>
      </c>
      <c r="I628" s="149"/>
      <c r="J628" s="149"/>
      <c r="M628" s="147"/>
      <c r="N628" s="150"/>
      <c r="X628" s="151"/>
      <c r="AT628" s="148" t="s">
        <v>151</v>
      </c>
      <c r="AU628" s="148" t="s">
        <v>80</v>
      </c>
      <c r="AV628" s="13" t="s">
        <v>141</v>
      </c>
      <c r="AW628" s="13" t="s">
        <v>5</v>
      </c>
      <c r="AX628" s="13" t="s">
        <v>78</v>
      </c>
      <c r="AY628" s="148" t="s">
        <v>133</v>
      </c>
    </row>
    <row r="629" spans="2:65" s="1" customFormat="1" ht="24.2" customHeight="1">
      <c r="B629" s="129"/>
      <c r="C629" s="183" t="s">
        <v>454</v>
      </c>
      <c r="D629" s="183" t="s">
        <v>136</v>
      </c>
      <c r="E629" s="184" t="s">
        <v>1059</v>
      </c>
      <c r="F629" s="169" t="s">
        <v>1060</v>
      </c>
      <c r="G629" s="189" t="s">
        <v>207</v>
      </c>
      <c r="H629" s="190">
        <v>2</v>
      </c>
      <c r="I629" s="131"/>
      <c r="J629" s="131"/>
      <c r="K629" s="181">
        <f>ROUND(P629*H629,2)</f>
        <v>0</v>
      </c>
      <c r="L629" s="130" t="s">
        <v>140</v>
      </c>
      <c r="M629" s="31"/>
      <c r="N629" s="133" t="s">
        <v>3</v>
      </c>
      <c r="O629" s="134" t="s">
        <v>40</v>
      </c>
      <c r="P629" s="135">
        <f>I629+J629</f>
        <v>0</v>
      </c>
      <c r="Q629" s="135">
        <f>ROUND(I629*H629,2)</f>
        <v>0</v>
      </c>
      <c r="R629" s="135">
        <f>ROUND(J629*H629,2)</f>
        <v>0</v>
      </c>
      <c r="T629" s="136">
        <f>S629*H629</f>
        <v>0</v>
      </c>
      <c r="U629" s="136">
        <v>0</v>
      </c>
      <c r="V629" s="136">
        <f>U629*H629</f>
        <v>0</v>
      </c>
      <c r="W629" s="136">
        <v>0</v>
      </c>
      <c r="X629" s="137">
        <f>W629*H629</f>
        <v>0</v>
      </c>
      <c r="AR629" s="138" t="s">
        <v>428</v>
      </c>
      <c r="AT629" s="138" t="s">
        <v>136</v>
      </c>
      <c r="AU629" s="138" t="s">
        <v>80</v>
      </c>
      <c r="AY629" s="16" t="s">
        <v>133</v>
      </c>
      <c r="BE629" s="139">
        <f>IF(O629="základní",K629,0)</f>
        <v>0</v>
      </c>
      <c r="BF629" s="139">
        <f>IF(O629="snížená",K629,0)</f>
        <v>0</v>
      </c>
      <c r="BG629" s="139">
        <f>IF(O629="zákl. přenesená",K629,0)</f>
        <v>0</v>
      </c>
      <c r="BH629" s="139">
        <f>IF(O629="sníž. přenesená",K629,0)</f>
        <v>0</v>
      </c>
      <c r="BI629" s="139">
        <f>IF(O629="nulová",K629,0)</f>
        <v>0</v>
      </c>
      <c r="BJ629" s="16" t="s">
        <v>78</v>
      </c>
      <c r="BK629" s="139">
        <f>ROUND(P629*H629,2)</f>
        <v>0</v>
      </c>
      <c r="BL629" s="16" t="s">
        <v>428</v>
      </c>
      <c r="BM629" s="138" t="s">
        <v>663</v>
      </c>
    </row>
    <row r="630" spans="2:47" s="1" customFormat="1" ht="19.5">
      <c r="B630" s="31"/>
      <c r="D630" s="185" t="s">
        <v>142</v>
      </c>
      <c r="F630" s="171" t="s">
        <v>1061</v>
      </c>
      <c r="I630" s="140"/>
      <c r="J630" s="140"/>
      <c r="M630" s="31"/>
      <c r="N630" s="141"/>
      <c r="X630" s="52"/>
      <c r="AT630" s="16" t="s">
        <v>142</v>
      </c>
      <c r="AU630" s="16" t="s">
        <v>80</v>
      </c>
    </row>
    <row r="631" spans="2:47" s="1" customFormat="1" ht="12">
      <c r="B631" s="31"/>
      <c r="D631" s="186" t="s">
        <v>144</v>
      </c>
      <c r="F631" s="172" t="s">
        <v>1062</v>
      </c>
      <c r="I631" s="140"/>
      <c r="J631" s="140"/>
      <c r="M631" s="31"/>
      <c r="N631" s="141"/>
      <c r="X631" s="52"/>
      <c r="AT631" s="16" t="s">
        <v>144</v>
      </c>
      <c r="AU631" s="16" t="s">
        <v>80</v>
      </c>
    </row>
    <row r="632" spans="2:51" s="14" customFormat="1" ht="12">
      <c r="B632" s="152"/>
      <c r="D632" s="185" t="s">
        <v>151</v>
      </c>
      <c r="E632" s="153" t="s">
        <v>3</v>
      </c>
      <c r="F632" s="175" t="s">
        <v>909</v>
      </c>
      <c r="H632" s="153" t="s">
        <v>3</v>
      </c>
      <c r="I632" s="154"/>
      <c r="J632" s="154"/>
      <c r="M632" s="152"/>
      <c r="N632" s="155"/>
      <c r="X632" s="156"/>
      <c r="AT632" s="153" t="s">
        <v>151</v>
      </c>
      <c r="AU632" s="153" t="s">
        <v>80</v>
      </c>
      <c r="AV632" s="14" t="s">
        <v>78</v>
      </c>
      <c r="AW632" s="14" t="s">
        <v>5</v>
      </c>
      <c r="AX632" s="14" t="s">
        <v>71</v>
      </c>
      <c r="AY632" s="153" t="s">
        <v>133</v>
      </c>
    </row>
    <row r="633" spans="2:51" s="14" customFormat="1" ht="12">
      <c r="B633" s="152"/>
      <c r="D633" s="185" t="s">
        <v>151</v>
      </c>
      <c r="E633" s="153" t="s">
        <v>3</v>
      </c>
      <c r="F633" s="175" t="s">
        <v>910</v>
      </c>
      <c r="H633" s="153" t="s">
        <v>3</v>
      </c>
      <c r="I633" s="154"/>
      <c r="J633" s="154"/>
      <c r="M633" s="152"/>
      <c r="N633" s="155"/>
      <c r="X633" s="156"/>
      <c r="AT633" s="153" t="s">
        <v>151</v>
      </c>
      <c r="AU633" s="153" t="s">
        <v>80</v>
      </c>
      <c r="AV633" s="14" t="s">
        <v>78</v>
      </c>
      <c r="AW633" s="14" t="s">
        <v>5</v>
      </c>
      <c r="AX633" s="14" t="s">
        <v>71</v>
      </c>
      <c r="AY633" s="153" t="s">
        <v>133</v>
      </c>
    </row>
    <row r="634" spans="2:51" s="12" customFormat="1" ht="12">
      <c r="B634" s="142"/>
      <c r="D634" s="185" t="s">
        <v>151</v>
      </c>
      <c r="E634" s="143" t="s">
        <v>3</v>
      </c>
      <c r="F634" s="173" t="s">
        <v>78</v>
      </c>
      <c r="H634" s="191">
        <v>1</v>
      </c>
      <c r="I634" s="144"/>
      <c r="J634" s="144"/>
      <c r="M634" s="142"/>
      <c r="N634" s="145"/>
      <c r="X634" s="146"/>
      <c r="AT634" s="143" t="s">
        <v>151</v>
      </c>
      <c r="AU634" s="143" t="s">
        <v>80</v>
      </c>
      <c r="AV634" s="12" t="s">
        <v>80</v>
      </c>
      <c r="AW634" s="12" t="s">
        <v>5</v>
      </c>
      <c r="AX634" s="12" t="s">
        <v>71</v>
      </c>
      <c r="AY634" s="143" t="s">
        <v>133</v>
      </c>
    </row>
    <row r="635" spans="2:51" s="14" customFormat="1" ht="12">
      <c r="B635" s="152"/>
      <c r="D635" s="185" t="s">
        <v>151</v>
      </c>
      <c r="E635" s="153" t="s">
        <v>3</v>
      </c>
      <c r="F635" s="175" t="s">
        <v>911</v>
      </c>
      <c r="H635" s="153" t="s">
        <v>3</v>
      </c>
      <c r="I635" s="154"/>
      <c r="J635" s="154"/>
      <c r="M635" s="152"/>
      <c r="N635" s="155"/>
      <c r="X635" s="156"/>
      <c r="AT635" s="153" t="s">
        <v>151</v>
      </c>
      <c r="AU635" s="153" t="s">
        <v>80</v>
      </c>
      <c r="AV635" s="14" t="s">
        <v>78</v>
      </c>
      <c r="AW635" s="14" t="s">
        <v>5</v>
      </c>
      <c r="AX635" s="14" t="s">
        <v>71</v>
      </c>
      <c r="AY635" s="153" t="s">
        <v>133</v>
      </c>
    </row>
    <row r="636" spans="2:51" s="12" customFormat="1" ht="12">
      <c r="B636" s="142"/>
      <c r="D636" s="185" t="s">
        <v>151</v>
      </c>
      <c r="E636" s="143" t="s">
        <v>3</v>
      </c>
      <c r="F636" s="173" t="s">
        <v>78</v>
      </c>
      <c r="H636" s="191">
        <v>1</v>
      </c>
      <c r="I636" s="144"/>
      <c r="J636" s="144"/>
      <c r="M636" s="142"/>
      <c r="N636" s="145"/>
      <c r="X636" s="146"/>
      <c r="AT636" s="143" t="s">
        <v>151</v>
      </c>
      <c r="AU636" s="143" t="s">
        <v>80</v>
      </c>
      <c r="AV636" s="12" t="s">
        <v>80</v>
      </c>
      <c r="AW636" s="12" t="s">
        <v>5</v>
      </c>
      <c r="AX636" s="12" t="s">
        <v>71</v>
      </c>
      <c r="AY636" s="143" t="s">
        <v>133</v>
      </c>
    </row>
    <row r="637" spans="2:51" s="13" customFormat="1" ht="12">
      <c r="B637" s="147"/>
      <c r="D637" s="185" t="s">
        <v>151</v>
      </c>
      <c r="E637" s="148" t="s">
        <v>3</v>
      </c>
      <c r="F637" s="174" t="s">
        <v>153</v>
      </c>
      <c r="H637" s="192">
        <v>2</v>
      </c>
      <c r="I637" s="149"/>
      <c r="J637" s="149"/>
      <c r="M637" s="147"/>
      <c r="N637" s="150"/>
      <c r="X637" s="151"/>
      <c r="AT637" s="148" t="s">
        <v>151</v>
      </c>
      <c r="AU637" s="148" t="s">
        <v>80</v>
      </c>
      <c r="AV637" s="13" t="s">
        <v>141</v>
      </c>
      <c r="AW637" s="13" t="s">
        <v>5</v>
      </c>
      <c r="AX637" s="13" t="s">
        <v>78</v>
      </c>
      <c r="AY637" s="148" t="s">
        <v>133</v>
      </c>
    </row>
    <row r="638" spans="2:65" s="1" customFormat="1" ht="16.5" customHeight="1">
      <c r="B638" s="129"/>
      <c r="C638" s="187" t="s">
        <v>667</v>
      </c>
      <c r="D638" s="187" t="s">
        <v>396</v>
      </c>
      <c r="E638" s="188" t="s">
        <v>1063</v>
      </c>
      <c r="F638" s="180" t="s">
        <v>1064</v>
      </c>
      <c r="G638" s="193" t="s">
        <v>207</v>
      </c>
      <c r="H638" s="194">
        <v>2</v>
      </c>
      <c r="I638" s="161"/>
      <c r="J638" s="162"/>
      <c r="K638" s="182">
        <f>ROUND(P638*H638,2)</f>
        <v>0</v>
      </c>
      <c r="L638" s="160" t="s">
        <v>855</v>
      </c>
      <c r="M638" s="164"/>
      <c r="N638" s="165" t="s">
        <v>3</v>
      </c>
      <c r="O638" s="134" t="s">
        <v>40</v>
      </c>
      <c r="P638" s="135">
        <f>I638+J638</f>
        <v>0</v>
      </c>
      <c r="Q638" s="135">
        <f>ROUND(I638*H638,2)</f>
        <v>0</v>
      </c>
      <c r="R638" s="135">
        <f>ROUND(J638*H638,2)</f>
        <v>0</v>
      </c>
      <c r="T638" s="136">
        <f>S638*H638</f>
        <v>0</v>
      </c>
      <c r="U638" s="136">
        <v>0</v>
      </c>
      <c r="V638" s="136">
        <f>U638*H638</f>
        <v>0</v>
      </c>
      <c r="W638" s="136">
        <v>0</v>
      </c>
      <c r="X638" s="137">
        <f>W638*H638</f>
        <v>0</v>
      </c>
      <c r="AR638" s="138" t="s">
        <v>861</v>
      </c>
      <c r="AT638" s="138" t="s">
        <v>396</v>
      </c>
      <c r="AU638" s="138" t="s">
        <v>80</v>
      </c>
      <c r="AY638" s="16" t="s">
        <v>133</v>
      </c>
      <c r="BE638" s="139">
        <f>IF(O638="základní",K638,0)</f>
        <v>0</v>
      </c>
      <c r="BF638" s="139">
        <f>IF(O638="snížená",K638,0)</f>
        <v>0</v>
      </c>
      <c r="BG638" s="139">
        <f>IF(O638="zákl. přenesená",K638,0)</f>
        <v>0</v>
      </c>
      <c r="BH638" s="139">
        <f>IF(O638="sníž. přenesená",K638,0)</f>
        <v>0</v>
      </c>
      <c r="BI638" s="139">
        <f>IF(O638="nulová",K638,0)</f>
        <v>0</v>
      </c>
      <c r="BJ638" s="16" t="s">
        <v>78</v>
      </c>
      <c r="BK638" s="139">
        <f>ROUND(P638*H638,2)</f>
        <v>0</v>
      </c>
      <c r="BL638" s="16" t="s">
        <v>428</v>
      </c>
      <c r="BM638" s="138" t="s">
        <v>670</v>
      </c>
    </row>
    <row r="639" spans="2:47" s="1" customFormat="1" ht="12">
      <c r="B639" s="31"/>
      <c r="D639" s="185" t="s">
        <v>142</v>
      </c>
      <c r="F639" s="171" t="s">
        <v>1064</v>
      </c>
      <c r="I639" s="140"/>
      <c r="J639" s="140"/>
      <c r="M639" s="31"/>
      <c r="N639" s="141"/>
      <c r="X639" s="52"/>
      <c r="AT639" s="16" t="s">
        <v>142</v>
      </c>
      <c r="AU639" s="16" t="s">
        <v>80</v>
      </c>
    </row>
    <row r="640" spans="2:51" s="14" customFormat="1" ht="12">
      <c r="B640" s="152"/>
      <c r="D640" s="185" t="s">
        <v>151</v>
      </c>
      <c r="E640" s="153" t="s">
        <v>3</v>
      </c>
      <c r="F640" s="175" t="s">
        <v>909</v>
      </c>
      <c r="H640" s="153" t="s">
        <v>3</v>
      </c>
      <c r="I640" s="154"/>
      <c r="J640" s="154"/>
      <c r="M640" s="152"/>
      <c r="N640" s="155"/>
      <c r="X640" s="156"/>
      <c r="AT640" s="153" t="s">
        <v>151</v>
      </c>
      <c r="AU640" s="153" t="s">
        <v>80</v>
      </c>
      <c r="AV640" s="14" t="s">
        <v>78</v>
      </c>
      <c r="AW640" s="14" t="s">
        <v>5</v>
      </c>
      <c r="AX640" s="14" t="s">
        <v>71</v>
      </c>
      <c r="AY640" s="153" t="s">
        <v>133</v>
      </c>
    </row>
    <row r="641" spans="2:51" s="14" customFormat="1" ht="12">
      <c r="B641" s="152"/>
      <c r="D641" s="185" t="s">
        <v>151</v>
      </c>
      <c r="E641" s="153" t="s">
        <v>3</v>
      </c>
      <c r="F641" s="175" t="s">
        <v>910</v>
      </c>
      <c r="H641" s="153" t="s">
        <v>3</v>
      </c>
      <c r="I641" s="154"/>
      <c r="J641" s="154"/>
      <c r="M641" s="152"/>
      <c r="N641" s="155"/>
      <c r="X641" s="156"/>
      <c r="AT641" s="153" t="s">
        <v>151</v>
      </c>
      <c r="AU641" s="153" t="s">
        <v>80</v>
      </c>
      <c r="AV641" s="14" t="s">
        <v>78</v>
      </c>
      <c r="AW641" s="14" t="s">
        <v>5</v>
      </c>
      <c r="AX641" s="14" t="s">
        <v>71</v>
      </c>
      <c r="AY641" s="153" t="s">
        <v>133</v>
      </c>
    </row>
    <row r="642" spans="2:51" s="12" customFormat="1" ht="12">
      <c r="B642" s="142"/>
      <c r="D642" s="185" t="s">
        <v>151</v>
      </c>
      <c r="E642" s="143" t="s">
        <v>3</v>
      </c>
      <c r="F642" s="173" t="s">
        <v>78</v>
      </c>
      <c r="H642" s="191">
        <v>1</v>
      </c>
      <c r="I642" s="144"/>
      <c r="J642" s="144"/>
      <c r="M642" s="142"/>
      <c r="N642" s="145"/>
      <c r="X642" s="146"/>
      <c r="AT642" s="143" t="s">
        <v>151</v>
      </c>
      <c r="AU642" s="143" t="s">
        <v>80</v>
      </c>
      <c r="AV642" s="12" t="s">
        <v>80</v>
      </c>
      <c r="AW642" s="12" t="s">
        <v>5</v>
      </c>
      <c r="AX642" s="12" t="s">
        <v>71</v>
      </c>
      <c r="AY642" s="143" t="s">
        <v>133</v>
      </c>
    </row>
    <row r="643" spans="2:51" s="14" customFormat="1" ht="12">
      <c r="B643" s="152"/>
      <c r="D643" s="185" t="s">
        <v>151</v>
      </c>
      <c r="E643" s="153" t="s">
        <v>3</v>
      </c>
      <c r="F643" s="175" t="s">
        <v>911</v>
      </c>
      <c r="H643" s="153" t="s">
        <v>3</v>
      </c>
      <c r="I643" s="154"/>
      <c r="J643" s="154"/>
      <c r="M643" s="152"/>
      <c r="N643" s="155"/>
      <c r="X643" s="156"/>
      <c r="AT643" s="153" t="s">
        <v>151</v>
      </c>
      <c r="AU643" s="153" t="s">
        <v>80</v>
      </c>
      <c r="AV643" s="14" t="s">
        <v>78</v>
      </c>
      <c r="AW643" s="14" t="s">
        <v>5</v>
      </c>
      <c r="AX643" s="14" t="s">
        <v>71</v>
      </c>
      <c r="AY643" s="153" t="s">
        <v>133</v>
      </c>
    </row>
    <row r="644" spans="2:51" s="12" customFormat="1" ht="12">
      <c r="B644" s="142"/>
      <c r="D644" s="185" t="s">
        <v>151</v>
      </c>
      <c r="E644" s="143" t="s">
        <v>3</v>
      </c>
      <c r="F644" s="173" t="s">
        <v>78</v>
      </c>
      <c r="H644" s="191">
        <v>1</v>
      </c>
      <c r="I644" s="144"/>
      <c r="J644" s="144"/>
      <c r="M644" s="142"/>
      <c r="N644" s="145"/>
      <c r="X644" s="146"/>
      <c r="AT644" s="143" t="s">
        <v>151</v>
      </c>
      <c r="AU644" s="143" t="s">
        <v>80</v>
      </c>
      <c r="AV644" s="12" t="s">
        <v>80</v>
      </c>
      <c r="AW644" s="12" t="s">
        <v>5</v>
      </c>
      <c r="AX644" s="12" t="s">
        <v>71</v>
      </c>
      <c r="AY644" s="143" t="s">
        <v>133</v>
      </c>
    </row>
    <row r="645" spans="2:51" s="13" customFormat="1" ht="12">
      <c r="B645" s="147"/>
      <c r="D645" s="185" t="s">
        <v>151</v>
      </c>
      <c r="E645" s="148" t="s">
        <v>3</v>
      </c>
      <c r="F645" s="174" t="s">
        <v>153</v>
      </c>
      <c r="H645" s="192">
        <v>2</v>
      </c>
      <c r="I645" s="149"/>
      <c r="J645" s="149"/>
      <c r="M645" s="147"/>
      <c r="N645" s="150"/>
      <c r="X645" s="151"/>
      <c r="AT645" s="148" t="s">
        <v>151</v>
      </c>
      <c r="AU645" s="148" t="s">
        <v>80</v>
      </c>
      <c r="AV645" s="13" t="s">
        <v>141</v>
      </c>
      <c r="AW645" s="13" t="s">
        <v>5</v>
      </c>
      <c r="AX645" s="13" t="s">
        <v>78</v>
      </c>
      <c r="AY645" s="148" t="s">
        <v>133</v>
      </c>
    </row>
    <row r="646" spans="2:65" s="1" customFormat="1" ht="24.2" customHeight="1">
      <c r="B646" s="129"/>
      <c r="C646" s="183" t="s">
        <v>461</v>
      </c>
      <c r="D646" s="183" t="s">
        <v>136</v>
      </c>
      <c r="E646" s="184" t="s">
        <v>1065</v>
      </c>
      <c r="F646" s="169" t="s">
        <v>1066</v>
      </c>
      <c r="G646" s="189" t="s">
        <v>207</v>
      </c>
      <c r="H646" s="190">
        <v>2</v>
      </c>
      <c r="I646" s="131"/>
      <c r="J646" s="131"/>
      <c r="K646" s="181">
        <f>ROUND(P646*H646,2)</f>
        <v>0</v>
      </c>
      <c r="L646" s="130" t="s">
        <v>140</v>
      </c>
      <c r="M646" s="31"/>
      <c r="N646" s="133" t="s">
        <v>3</v>
      </c>
      <c r="O646" s="134" t="s">
        <v>40</v>
      </c>
      <c r="P646" s="135">
        <f>I646+J646</f>
        <v>0</v>
      </c>
      <c r="Q646" s="135">
        <f>ROUND(I646*H646,2)</f>
        <v>0</v>
      </c>
      <c r="R646" s="135">
        <f>ROUND(J646*H646,2)</f>
        <v>0</v>
      </c>
      <c r="T646" s="136">
        <f>S646*H646</f>
        <v>0</v>
      </c>
      <c r="U646" s="136">
        <v>0</v>
      </c>
      <c r="V646" s="136">
        <f>U646*H646</f>
        <v>0</v>
      </c>
      <c r="W646" s="136">
        <v>0</v>
      </c>
      <c r="X646" s="137">
        <f>W646*H646</f>
        <v>0</v>
      </c>
      <c r="AR646" s="138" t="s">
        <v>428</v>
      </c>
      <c r="AT646" s="138" t="s">
        <v>136</v>
      </c>
      <c r="AU646" s="138" t="s">
        <v>80</v>
      </c>
      <c r="AY646" s="16" t="s">
        <v>133</v>
      </c>
      <c r="BE646" s="139">
        <f>IF(O646="základní",K646,0)</f>
        <v>0</v>
      </c>
      <c r="BF646" s="139">
        <f>IF(O646="snížená",K646,0)</f>
        <v>0</v>
      </c>
      <c r="BG646" s="139">
        <f>IF(O646="zákl. přenesená",K646,0)</f>
        <v>0</v>
      </c>
      <c r="BH646" s="139">
        <f>IF(O646="sníž. přenesená",K646,0)</f>
        <v>0</v>
      </c>
      <c r="BI646" s="139">
        <f>IF(O646="nulová",K646,0)</f>
        <v>0</v>
      </c>
      <c r="BJ646" s="16" t="s">
        <v>78</v>
      </c>
      <c r="BK646" s="139">
        <f>ROUND(P646*H646,2)</f>
        <v>0</v>
      </c>
      <c r="BL646" s="16" t="s">
        <v>428</v>
      </c>
      <c r="BM646" s="138" t="s">
        <v>676</v>
      </c>
    </row>
    <row r="647" spans="2:47" s="1" customFormat="1" ht="12">
      <c r="B647" s="31"/>
      <c r="D647" s="185" t="s">
        <v>142</v>
      </c>
      <c r="F647" s="171" t="s">
        <v>1066</v>
      </c>
      <c r="I647" s="140"/>
      <c r="J647" s="140"/>
      <c r="M647" s="31"/>
      <c r="N647" s="141"/>
      <c r="X647" s="52"/>
      <c r="AT647" s="16" t="s">
        <v>142</v>
      </c>
      <c r="AU647" s="16" t="s">
        <v>80</v>
      </c>
    </row>
    <row r="648" spans="2:47" s="1" customFormat="1" ht="12">
      <c r="B648" s="31"/>
      <c r="D648" s="186" t="s">
        <v>144</v>
      </c>
      <c r="F648" s="172" t="s">
        <v>1067</v>
      </c>
      <c r="I648" s="140"/>
      <c r="J648" s="140"/>
      <c r="M648" s="31"/>
      <c r="N648" s="141"/>
      <c r="X648" s="52"/>
      <c r="AT648" s="16" t="s">
        <v>144</v>
      </c>
      <c r="AU648" s="16" t="s">
        <v>80</v>
      </c>
    </row>
    <row r="649" spans="2:51" s="14" customFormat="1" ht="12">
      <c r="B649" s="152"/>
      <c r="D649" s="185" t="s">
        <v>151</v>
      </c>
      <c r="E649" s="153" t="s">
        <v>3</v>
      </c>
      <c r="F649" s="175" t="s">
        <v>909</v>
      </c>
      <c r="H649" s="153" t="s">
        <v>3</v>
      </c>
      <c r="I649" s="154"/>
      <c r="J649" s="154"/>
      <c r="M649" s="152"/>
      <c r="N649" s="155"/>
      <c r="X649" s="156"/>
      <c r="AT649" s="153" t="s">
        <v>151</v>
      </c>
      <c r="AU649" s="153" t="s">
        <v>80</v>
      </c>
      <c r="AV649" s="14" t="s">
        <v>78</v>
      </c>
      <c r="AW649" s="14" t="s">
        <v>5</v>
      </c>
      <c r="AX649" s="14" t="s">
        <v>71</v>
      </c>
      <c r="AY649" s="153" t="s">
        <v>133</v>
      </c>
    </row>
    <row r="650" spans="2:51" s="14" customFormat="1" ht="12">
      <c r="B650" s="152"/>
      <c r="D650" s="185" t="s">
        <v>151</v>
      </c>
      <c r="E650" s="153" t="s">
        <v>3</v>
      </c>
      <c r="F650" s="175" t="s">
        <v>910</v>
      </c>
      <c r="H650" s="153" t="s">
        <v>3</v>
      </c>
      <c r="I650" s="154"/>
      <c r="J650" s="154"/>
      <c r="M650" s="152"/>
      <c r="N650" s="155"/>
      <c r="X650" s="156"/>
      <c r="AT650" s="153" t="s">
        <v>151</v>
      </c>
      <c r="AU650" s="153" t="s">
        <v>80</v>
      </c>
      <c r="AV650" s="14" t="s">
        <v>78</v>
      </c>
      <c r="AW650" s="14" t="s">
        <v>5</v>
      </c>
      <c r="AX650" s="14" t="s">
        <v>71</v>
      </c>
      <c r="AY650" s="153" t="s">
        <v>133</v>
      </c>
    </row>
    <row r="651" spans="2:51" s="12" customFormat="1" ht="12">
      <c r="B651" s="142"/>
      <c r="D651" s="185" t="s">
        <v>151</v>
      </c>
      <c r="E651" s="143" t="s">
        <v>3</v>
      </c>
      <c r="F651" s="173" t="s">
        <v>78</v>
      </c>
      <c r="H651" s="191">
        <v>1</v>
      </c>
      <c r="I651" s="144"/>
      <c r="J651" s="144"/>
      <c r="M651" s="142"/>
      <c r="N651" s="145"/>
      <c r="X651" s="146"/>
      <c r="AT651" s="143" t="s">
        <v>151</v>
      </c>
      <c r="AU651" s="143" t="s">
        <v>80</v>
      </c>
      <c r="AV651" s="12" t="s">
        <v>80</v>
      </c>
      <c r="AW651" s="12" t="s">
        <v>5</v>
      </c>
      <c r="AX651" s="12" t="s">
        <v>71</v>
      </c>
      <c r="AY651" s="143" t="s">
        <v>133</v>
      </c>
    </row>
    <row r="652" spans="2:51" s="14" customFormat="1" ht="12">
      <c r="B652" s="152"/>
      <c r="D652" s="185" t="s">
        <v>151</v>
      </c>
      <c r="E652" s="153" t="s">
        <v>3</v>
      </c>
      <c r="F652" s="175" t="s">
        <v>911</v>
      </c>
      <c r="H652" s="153" t="s">
        <v>3</v>
      </c>
      <c r="I652" s="154"/>
      <c r="J652" s="154"/>
      <c r="M652" s="152"/>
      <c r="N652" s="155"/>
      <c r="X652" s="156"/>
      <c r="AT652" s="153" t="s">
        <v>151</v>
      </c>
      <c r="AU652" s="153" t="s">
        <v>80</v>
      </c>
      <c r="AV652" s="14" t="s">
        <v>78</v>
      </c>
      <c r="AW652" s="14" t="s">
        <v>5</v>
      </c>
      <c r="AX652" s="14" t="s">
        <v>71</v>
      </c>
      <c r="AY652" s="153" t="s">
        <v>133</v>
      </c>
    </row>
    <row r="653" spans="2:51" s="12" customFormat="1" ht="12">
      <c r="B653" s="142"/>
      <c r="D653" s="185" t="s">
        <v>151</v>
      </c>
      <c r="E653" s="143" t="s">
        <v>3</v>
      </c>
      <c r="F653" s="173" t="s">
        <v>78</v>
      </c>
      <c r="H653" s="191">
        <v>1</v>
      </c>
      <c r="I653" s="144"/>
      <c r="J653" s="144"/>
      <c r="M653" s="142"/>
      <c r="N653" s="145"/>
      <c r="X653" s="146"/>
      <c r="AT653" s="143" t="s">
        <v>151</v>
      </c>
      <c r="AU653" s="143" t="s">
        <v>80</v>
      </c>
      <c r="AV653" s="12" t="s">
        <v>80</v>
      </c>
      <c r="AW653" s="12" t="s">
        <v>5</v>
      </c>
      <c r="AX653" s="12" t="s">
        <v>71</v>
      </c>
      <c r="AY653" s="143" t="s">
        <v>133</v>
      </c>
    </row>
    <row r="654" spans="2:51" s="13" customFormat="1" ht="12">
      <c r="B654" s="147"/>
      <c r="D654" s="185" t="s">
        <v>151</v>
      </c>
      <c r="E654" s="148" t="s">
        <v>3</v>
      </c>
      <c r="F654" s="174" t="s">
        <v>153</v>
      </c>
      <c r="H654" s="192">
        <v>2</v>
      </c>
      <c r="I654" s="149"/>
      <c r="J654" s="149"/>
      <c r="M654" s="147"/>
      <c r="N654" s="150"/>
      <c r="X654" s="151"/>
      <c r="AT654" s="148" t="s">
        <v>151</v>
      </c>
      <c r="AU654" s="148" t="s">
        <v>80</v>
      </c>
      <c r="AV654" s="13" t="s">
        <v>141</v>
      </c>
      <c r="AW654" s="13" t="s">
        <v>5</v>
      </c>
      <c r="AX654" s="13" t="s">
        <v>78</v>
      </c>
      <c r="AY654" s="148" t="s">
        <v>133</v>
      </c>
    </row>
    <row r="655" spans="2:65" s="1" customFormat="1" ht="24.2" customHeight="1">
      <c r="B655" s="129"/>
      <c r="C655" s="183" t="s">
        <v>680</v>
      </c>
      <c r="D655" s="183" t="s">
        <v>136</v>
      </c>
      <c r="E655" s="184" t="s">
        <v>1068</v>
      </c>
      <c r="F655" s="169" t="s">
        <v>1069</v>
      </c>
      <c r="G655" s="189" t="s">
        <v>207</v>
      </c>
      <c r="H655" s="190">
        <v>2</v>
      </c>
      <c r="I655" s="131"/>
      <c r="J655" s="131"/>
      <c r="K655" s="181">
        <f>ROUND(P655*H655,2)</f>
        <v>0</v>
      </c>
      <c r="L655" s="130" t="s">
        <v>140</v>
      </c>
      <c r="M655" s="31"/>
      <c r="N655" s="133" t="s">
        <v>3</v>
      </c>
      <c r="O655" s="134" t="s">
        <v>40</v>
      </c>
      <c r="P655" s="135">
        <f>I655+J655</f>
        <v>0</v>
      </c>
      <c r="Q655" s="135">
        <f>ROUND(I655*H655,2)</f>
        <v>0</v>
      </c>
      <c r="R655" s="135">
        <f>ROUND(J655*H655,2)</f>
        <v>0</v>
      </c>
      <c r="T655" s="136">
        <f>S655*H655</f>
        <v>0</v>
      </c>
      <c r="U655" s="136">
        <v>0</v>
      </c>
      <c r="V655" s="136">
        <f>U655*H655</f>
        <v>0</v>
      </c>
      <c r="W655" s="136">
        <v>0</v>
      </c>
      <c r="X655" s="137">
        <f>W655*H655</f>
        <v>0</v>
      </c>
      <c r="AR655" s="138" t="s">
        <v>428</v>
      </c>
      <c r="AT655" s="138" t="s">
        <v>136</v>
      </c>
      <c r="AU655" s="138" t="s">
        <v>80</v>
      </c>
      <c r="AY655" s="16" t="s">
        <v>133</v>
      </c>
      <c r="BE655" s="139">
        <f>IF(O655="základní",K655,0)</f>
        <v>0</v>
      </c>
      <c r="BF655" s="139">
        <f>IF(O655="snížená",K655,0)</f>
        <v>0</v>
      </c>
      <c r="BG655" s="139">
        <f>IF(O655="zákl. přenesená",K655,0)</f>
        <v>0</v>
      </c>
      <c r="BH655" s="139">
        <f>IF(O655="sníž. přenesená",K655,0)</f>
        <v>0</v>
      </c>
      <c r="BI655" s="139">
        <f>IF(O655="nulová",K655,0)</f>
        <v>0</v>
      </c>
      <c r="BJ655" s="16" t="s">
        <v>78</v>
      </c>
      <c r="BK655" s="139">
        <f>ROUND(P655*H655,2)</f>
        <v>0</v>
      </c>
      <c r="BL655" s="16" t="s">
        <v>428</v>
      </c>
      <c r="BM655" s="138" t="s">
        <v>683</v>
      </c>
    </row>
    <row r="656" spans="2:47" s="1" customFormat="1" ht="12">
      <c r="B656" s="31"/>
      <c r="D656" s="185" t="s">
        <v>142</v>
      </c>
      <c r="F656" s="171" t="s">
        <v>1070</v>
      </c>
      <c r="I656" s="140"/>
      <c r="J656" s="140"/>
      <c r="M656" s="31"/>
      <c r="N656" s="141"/>
      <c r="X656" s="52"/>
      <c r="AT656" s="16" t="s">
        <v>142</v>
      </c>
      <c r="AU656" s="16" t="s">
        <v>80</v>
      </c>
    </row>
    <row r="657" spans="2:47" s="1" customFormat="1" ht="12">
      <c r="B657" s="31"/>
      <c r="D657" s="186" t="s">
        <v>144</v>
      </c>
      <c r="F657" s="172" t="s">
        <v>1071</v>
      </c>
      <c r="I657" s="140"/>
      <c r="J657" s="140"/>
      <c r="M657" s="31"/>
      <c r="N657" s="141"/>
      <c r="X657" s="52"/>
      <c r="AT657" s="16" t="s">
        <v>144</v>
      </c>
      <c r="AU657" s="16" t="s">
        <v>80</v>
      </c>
    </row>
    <row r="658" spans="2:51" s="14" customFormat="1" ht="12">
      <c r="B658" s="152"/>
      <c r="D658" s="185" t="s">
        <v>151</v>
      </c>
      <c r="E658" s="153" t="s">
        <v>3</v>
      </c>
      <c r="F658" s="175" t="s">
        <v>909</v>
      </c>
      <c r="H658" s="153" t="s">
        <v>3</v>
      </c>
      <c r="I658" s="154"/>
      <c r="J658" s="154"/>
      <c r="M658" s="152"/>
      <c r="N658" s="155"/>
      <c r="X658" s="156"/>
      <c r="AT658" s="153" t="s">
        <v>151</v>
      </c>
      <c r="AU658" s="153" t="s">
        <v>80</v>
      </c>
      <c r="AV658" s="14" t="s">
        <v>78</v>
      </c>
      <c r="AW658" s="14" t="s">
        <v>5</v>
      </c>
      <c r="AX658" s="14" t="s">
        <v>71</v>
      </c>
      <c r="AY658" s="153" t="s">
        <v>133</v>
      </c>
    </row>
    <row r="659" spans="2:51" s="14" customFormat="1" ht="12">
      <c r="B659" s="152"/>
      <c r="D659" s="185" t="s">
        <v>151</v>
      </c>
      <c r="E659" s="153" t="s">
        <v>3</v>
      </c>
      <c r="F659" s="175" t="s">
        <v>910</v>
      </c>
      <c r="H659" s="153" t="s">
        <v>3</v>
      </c>
      <c r="I659" s="154"/>
      <c r="J659" s="154"/>
      <c r="M659" s="152"/>
      <c r="N659" s="155"/>
      <c r="X659" s="156"/>
      <c r="AT659" s="153" t="s">
        <v>151</v>
      </c>
      <c r="AU659" s="153" t="s">
        <v>80</v>
      </c>
      <c r="AV659" s="14" t="s">
        <v>78</v>
      </c>
      <c r="AW659" s="14" t="s">
        <v>5</v>
      </c>
      <c r="AX659" s="14" t="s">
        <v>71</v>
      </c>
      <c r="AY659" s="153" t="s">
        <v>133</v>
      </c>
    </row>
    <row r="660" spans="2:51" s="12" customFormat="1" ht="12">
      <c r="B660" s="142"/>
      <c r="D660" s="185" t="s">
        <v>151</v>
      </c>
      <c r="E660" s="143" t="s">
        <v>3</v>
      </c>
      <c r="F660" s="173" t="s">
        <v>78</v>
      </c>
      <c r="H660" s="191">
        <v>1</v>
      </c>
      <c r="I660" s="144"/>
      <c r="J660" s="144"/>
      <c r="M660" s="142"/>
      <c r="N660" s="145"/>
      <c r="X660" s="146"/>
      <c r="AT660" s="143" t="s">
        <v>151</v>
      </c>
      <c r="AU660" s="143" t="s">
        <v>80</v>
      </c>
      <c r="AV660" s="12" t="s">
        <v>80</v>
      </c>
      <c r="AW660" s="12" t="s">
        <v>5</v>
      </c>
      <c r="AX660" s="12" t="s">
        <v>71</v>
      </c>
      <c r="AY660" s="143" t="s">
        <v>133</v>
      </c>
    </row>
    <row r="661" spans="2:51" s="14" customFormat="1" ht="12">
      <c r="B661" s="152"/>
      <c r="D661" s="185" t="s">
        <v>151</v>
      </c>
      <c r="E661" s="153" t="s">
        <v>3</v>
      </c>
      <c r="F661" s="175" t="s">
        <v>911</v>
      </c>
      <c r="H661" s="153" t="s">
        <v>3</v>
      </c>
      <c r="I661" s="154"/>
      <c r="J661" s="154"/>
      <c r="M661" s="152"/>
      <c r="N661" s="155"/>
      <c r="X661" s="156"/>
      <c r="AT661" s="153" t="s">
        <v>151</v>
      </c>
      <c r="AU661" s="153" t="s">
        <v>80</v>
      </c>
      <c r="AV661" s="14" t="s">
        <v>78</v>
      </c>
      <c r="AW661" s="14" t="s">
        <v>5</v>
      </c>
      <c r="AX661" s="14" t="s">
        <v>71</v>
      </c>
      <c r="AY661" s="153" t="s">
        <v>133</v>
      </c>
    </row>
    <row r="662" spans="2:51" s="12" customFormat="1" ht="12">
      <c r="B662" s="142"/>
      <c r="D662" s="185" t="s">
        <v>151</v>
      </c>
      <c r="E662" s="143" t="s">
        <v>3</v>
      </c>
      <c r="F662" s="173" t="s">
        <v>78</v>
      </c>
      <c r="H662" s="191">
        <v>1</v>
      </c>
      <c r="I662" s="144"/>
      <c r="J662" s="144"/>
      <c r="M662" s="142"/>
      <c r="N662" s="145"/>
      <c r="X662" s="146"/>
      <c r="AT662" s="143" t="s">
        <v>151</v>
      </c>
      <c r="AU662" s="143" t="s">
        <v>80</v>
      </c>
      <c r="AV662" s="12" t="s">
        <v>80</v>
      </c>
      <c r="AW662" s="12" t="s">
        <v>5</v>
      </c>
      <c r="AX662" s="12" t="s">
        <v>71</v>
      </c>
      <c r="AY662" s="143" t="s">
        <v>133</v>
      </c>
    </row>
    <row r="663" spans="2:51" s="13" customFormat="1" ht="12">
      <c r="B663" s="147"/>
      <c r="D663" s="185" t="s">
        <v>151</v>
      </c>
      <c r="E663" s="148" t="s">
        <v>3</v>
      </c>
      <c r="F663" s="174" t="s">
        <v>153</v>
      </c>
      <c r="H663" s="192">
        <v>2</v>
      </c>
      <c r="I663" s="149"/>
      <c r="J663" s="149"/>
      <c r="M663" s="147"/>
      <c r="N663" s="150"/>
      <c r="X663" s="151"/>
      <c r="AT663" s="148" t="s">
        <v>151</v>
      </c>
      <c r="AU663" s="148" t="s">
        <v>80</v>
      </c>
      <c r="AV663" s="13" t="s">
        <v>141</v>
      </c>
      <c r="AW663" s="13" t="s">
        <v>5</v>
      </c>
      <c r="AX663" s="13" t="s">
        <v>78</v>
      </c>
      <c r="AY663" s="148" t="s">
        <v>133</v>
      </c>
    </row>
    <row r="664" spans="2:65" s="1" customFormat="1" ht="16.5" customHeight="1">
      <c r="B664" s="129"/>
      <c r="C664" s="187" t="s">
        <v>467</v>
      </c>
      <c r="D664" s="187" t="s">
        <v>396</v>
      </c>
      <c r="E664" s="188" t="s">
        <v>1072</v>
      </c>
      <c r="F664" s="180" t="s">
        <v>1073</v>
      </c>
      <c r="G664" s="193" t="s">
        <v>207</v>
      </c>
      <c r="H664" s="194">
        <v>2</v>
      </c>
      <c r="I664" s="161"/>
      <c r="J664" s="162"/>
      <c r="K664" s="182">
        <f>ROUND(P664*H664,2)</f>
        <v>0</v>
      </c>
      <c r="L664" s="160" t="s">
        <v>855</v>
      </c>
      <c r="M664" s="164"/>
      <c r="N664" s="165" t="s">
        <v>3</v>
      </c>
      <c r="O664" s="134" t="s">
        <v>40</v>
      </c>
      <c r="P664" s="135">
        <f>I664+J664</f>
        <v>0</v>
      </c>
      <c r="Q664" s="135">
        <f>ROUND(I664*H664,2)</f>
        <v>0</v>
      </c>
      <c r="R664" s="135">
        <f>ROUND(J664*H664,2)</f>
        <v>0</v>
      </c>
      <c r="T664" s="136">
        <f>S664*H664</f>
        <v>0</v>
      </c>
      <c r="U664" s="136">
        <v>0</v>
      </c>
      <c r="V664" s="136">
        <f>U664*H664</f>
        <v>0</v>
      </c>
      <c r="W664" s="136">
        <v>0</v>
      </c>
      <c r="X664" s="137">
        <f>W664*H664</f>
        <v>0</v>
      </c>
      <c r="AR664" s="138" t="s">
        <v>861</v>
      </c>
      <c r="AT664" s="138" t="s">
        <v>396</v>
      </c>
      <c r="AU664" s="138" t="s">
        <v>80</v>
      </c>
      <c r="AY664" s="16" t="s">
        <v>133</v>
      </c>
      <c r="BE664" s="139">
        <f>IF(O664="základní",K664,0)</f>
        <v>0</v>
      </c>
      <c r="BF664" s="139">
        <f>IF(O664="snížená",K664,0)</f>
        <v>0</v>
      </c>
      <c r="BG664" s="139">
        <f>IF(O664="zákl. přenesená",K664,0)</f>
        <v>0</v>
      </c>
      <c r="BH664" s="139">
        <f>IF(O664="sníž. přenesená",K664,0)</f>
        <v>0</v>
      </c>
      <c r="BI664" s="139">
        <f>IF(O664="nulová",K664,0)</f>
        <v>0</v>
      </c>
      <c r="BJ664" s="16" t="s">
        <v>78</v>
      </c>
      <c r="BK664" s="139">
        <f>ROUND(P664*H664,2)</f>
        <v>0</v>
      </c>
      <c r="BL664" s="16" t="s">
        <v>428</v>
      </c>
      <c r="BM664" s="138" t="s">
        <v>689</v>
      </c>
    </row>
    <row r="665" spans="2:47" s="1" customFormat="1" ht="12">
      <c r="B665" s="31"/>
      <c r="D665" s="185" t="s">
        <v>142</v>
      </c>
      <c r="F665" s="171" t="s">
        <v>1073</v>
      </c>
      <c r="I665" s="140"/>
      <c r="J665" s="140"/>
      <c r="M665" s="31"/>
      <c r="N665" s="141"/>
      <c r="X665" s="52"/>
      <c r="AT665" s="16" t="s">
        <v>142</v>
      </c>
      <c r="AU665" s="16" t="s">
        <v>80</v>
      </c>
    </row>
    <row r="666" spans="2:51" s="14" customFormat="1" ht="12">
      <c r="B666" s="152"/>
      <c r="D666" s="185" t="s">
        <v>151</v>
      </c>
      <c r="E666" s="153" t="s">
        <v>3</v>
      </c>
      <c r="F666" s="175" t="s">
        <v>909</v>
      </c>
      <c r="H666" s="153" t="s">
        <v>3</v>
      </c>
      <c r="I666" s="154"/>
      <c r="J666" s="154"/>
      <c r="M666" s="152"/>
      <c r="N666" s="155"/>
      <c r="X666" s="156"/>
      <c r="AT666" s="153" t="s">
        <v>151</v>
      </c>
      <c r="AU666" s="153" t="s">
        <v>80</v>
      </c>
      <c r="AV666" s="14" t="s">
        <v>78</v>
      </c>
      <c r="AW666" s="14" t="s">
        <v>5</v>
      </c>
      <c r="AX666" s="14" t="s">
        <v>71</v>
      </c>
      <c r="AY666" s="153" t="s">
        <v>133</v>
      </c>
    </row>
    <row r="667" spans="2:51" s="14" customFormat="1" ht="12">
      <c r="B667" s="152"/>
      <c r="D667" s="185" t="s">
        <v>151</v>
      </c>
      <c r="E667" s="153" t="s">
        <v>3</v>
      </c>
      <c r="F667" s="175" t="s">
        <v>910</v>
      </c>
      <c r="H667" s="153" t="s">
        <v>3</v>
      </c>
      <c r="I667" s="154"/>
      <c r="J667" s="154"/>
      <c r="M667" s="152"/>
      <c r="N667" s="155"/>
      <c r="X667" s="156"/>
      <c r="AT667" s="153" t="s">
        <v>151</v>
      </c>
      <c r="AU667" s="153" t="s">
        <v>80</v>
      </c>
      <c r="AV667" s="14" t="s">
        <v>78</v>
      </c>
      <c r="AW667" s="14" t="s">
        <v>5</v>
      </c>
      <c r="AX667" s="14" t="s">
        <v>71</v>
      </c>
      <c r="AY667" s="153" t="s">
        <v>133</v>
      </c>
    </row>
    <row r="668" spans="2:51" s="12" customFormat="1" ht="12">
      <c r="B668" s="142"/>
      <c r="D668" s="185" t="s">
        <v>151</v>
      </c>
      <c r="E668" s="143" t="s">
        <v>3</v>
      </c>
      <c r="F668" s="173" t="s">
        <v>78</v>
      </c>
      <c r="H668" s="191">
        <v>1</v>
      </c>
      <c r="I668" s="144"/>
      <c r="J668" s="144"/>
      <c r="M668" s="142"/>
      <c r="N668" s="145"/>
      <c r="X668" s="146"/>
      <c r="AT668" s="143" t="s">
        <v>151</v>
      </c>
      <c r="AU668" s="143" t="s">
        <v>80</v>
      </c>
      <c r="AV668" s="12" t="s">
        <v>80</v>
      </c>
      <c r="AW668" s="12" t="s">
        <v>5</v>
      </c>
      <c r="AX668" s="12" t="s">
        <v>71</v>
      </c>
      <c r="AY668" s="143" t="s">
        <v>133</v>
      </c>
    </row>
    <row r="669" spans="2:51" s="14" customFormat="1" ht="12">
      <c r="B669" s="152"/>
      <c r="D669" s="185" t="s">
        <v>151</v>
      </c>
      <c r="E669" s="153" t="s">
        <v>3</v>
      </c>
      <c r="F669" s="175" t="s">
        <v>911</v>
      </c>
      <c r="H669" s="153" t="s">
        <v>3</v>
      </c>
      <c r="I669" s="154"/>
      <c r="J669" s="154"/>
      <c r="M669" s="152"/>
      <c r="N669" s="155"/>
      <c r="X669" s="156"/>
      <c r="AT669" s="153" t="s">
        <v>151</v>
      </c>
      <c r="AU669" s="153" t="s">
        <v>80</v>
      </c>
      <c r="AV669" s="14" t="s">
        <v>78</v>
      </c>
      <c r="AW669" s="14" t="s">
        <v>5</v>
      </c>
      <c r="AX669" s="14" t="s">
        <v>71</v>
      </c>
      <c r="AY669" s="153" t="s">
        <v>133</v>
      </c>
    </row>
    <row r="670" spans="2:51" s="12" customFormat="1" ht="12">
      <c r="B670" s="142"/>
      <c r="D670" s="185" t="s">
        <v>151</v>
      </c>
      <c r="E670" s="143" t="s">
        <v>3</v>
      </c>
      <c r="F670" s="173" t="s">
        <v>78</v>
      </c>
      <c r="H670" s="191">
        <v>1</v>
      </c>
      <c r="I670" s="144"/>
      <c r="J670" s="144"/>
      <c r="M670" s="142"/>
      <c r="N670" s="145"/>
      <c r="X670" s="146"/>
      <c r="AT670" s="143" t="s">
        <v>151</v>
      </c>
      <c r="AU670" s="143" t="s">
        <v>80</v>
      </c>
      <c r="AV670" s="12" t="s">
        <v>80</v>
      </c>
      <c r="AW670" s="12" t="s">
        <v>5</v>
      </c>
      <c r="AX670" s="12" t="s">
        <v>71</v>
      </c>
      <c r="AY670" s="143" t="s">
        <v>133</v>
      </c>
    </row>
    <row r="671" spans="2:51" s="13" customFormat="1" ht="12">
      <c r="B671" s="147"/>
      <c r="D671" s="185" t="s">
        <v>151</v>
      </c>
      <c r="E671" s="148" t="s">
        <v>3</v>
      </c>
      <c r="F671" s="174" t="s">
        <v>153</v>
      </c>
      <c r="H671" s="192">
        <v>2</v>
      </c>
      <c r="I671" s="149"/>
      <c r="J671" s="149"/>
      <c r="M671" s="147"/>
      <c r="N671" s="150"/>
      <c r="X671" s="151"/>
      <c r="AT671" s="148" t="s">
        <v>151</v>
      </c>
      <c r="AU671" s="148" t="s">
        <v>80</v>
      </c>
      <c r="AV671" s="13" t="s">
        <v>141</v>
      </c>
      <c r="AW671" s="13" t="s">
        <v>5</v>
      </c>
      <c r="AX671" s="13" t="s">
        <v>78</v>
      </c>
      <c r="AY671" s="148" t="s">
        <v>133</v>
      </c>
    </row>
    <row r="672" spans="2:65" s="1" customFormat="1" ht="24.2" customHeight="1">
      <c r="B672" s="129"/>
      <c r="C672" s="183" t="s">
        <v>693</v>
      </c>
      <c r="D672" s="183" t="s">
        <v>136</v>
      </c>
      <c r="E672" s="184" t="s">
        <v>1074</v>
      </c>
      <c r="F672" s="169" t="s">
        <v>1075</v>
      </c>
      <c r="G672" s="189" t="s">
        <v>207</v>
      </c>
      <c r="H672" s="190">
        <v>1</v>
      </c>
      <c r="I672" s="131"/>
      <c r="J672" s="131"/>
      <c r="K672" s="181">
        <f>ROUND(P672*H672,2)</f>
        <v>0</v>
      </c>
      <c r="L672" s="130" t="s">
        <v>140</v>
      </c>
      <c r="M672" s="31"/>
      <c r="N672" s="133" t="s">
        <v>3</v>
      </c>
      <c r="O672" s="134" t="s">
        <v>40</v>
      </c>
      <c r="P672" s="135">
        <f>I672+J672</f>
        <v>0</v>
      </c>
      <c r="Q672" s="135">
        <f>ROUND(I672*H672,2)</f>
        <v>0</v>
      </c>
      <c r="R672" s="135">
        <f>ROUND(J672*H672,2)</f>
        <v>0</v>
      </c>
      <c r="T672" s="136">
        <f>S672*H672</f>
        <v>0</v>
      </c>
      <c r="U672" s="136">
        <v>0</v>
      </c>
      <c r="V672" s="136">
        <f>U672*H672</f>
        <v>0</v>
      </c>
      <c r="W672" s="136">
        <v>0</v>
      </c>
      <c r="X672" s="137">
        <f>W672*H672</f>
        <v>0</v>
      </c>
      <c r="AR672" s="138" t="s">
        <v>428</v>
      </c>
      <c r="AT672" s="138" t="s">
        <v>136</v>
      </c>
      <c r="AU672" s="138" t="s">
        <v>80</v>
      </c>
      <c r="AY672" s="16" t="s">
        <v>133</v>
      </c>
      <c r="BE672" s="139">
        <f>IF(O672="základní",K672,0)</f>
        <v>0</v>
      </c>
      <c r="BF672" s="139">
        <f>IF(O672="snížená",K672,0)</f>
        <v>0</v>
      </c>
      <c r="BG672" s="139">
        <f>IF(O672="zákl. přenesená",K672,0)</f>
        <v>0</v>
      </c>
      <c r="BH672" s="139">
        <f>IF(O672="sníž. přenesená",K672,0)</f>
        <v>0</v>
      </c>
      <c r="BI672" s="139">
        <f>IF(O672="nulová",K672,0)</f>
        <v>0</v>
      </c>
      <c r="BJ672" s="16" t="s">
        <v>78</v>
      </c>
      <c r="BK672" s="139">
        <f>ROUND(P672*H672,2)</f>
        <v>0</v>
      </c>
      <c r="BL672" s="16" t="s">
        <v>428</v>
      </c>
      <c r="BM672" s="138" t="s">
        <v>696</v>
      </c>
    </row>
    <row r="673" spans="2:47" s="1" customFormat="1" ht="12">
      <c r="B673" s="31"/>
      <c r="D673" s="185" t="s">
        <v>142</v>
      </c>
      <c r="F673" s="171" t="s">
        <v>1076</v>
      </c>
      <c r="I673" s="140"/>
      <c r="J673" s="140"/>
      <c r="M673" s="31"/>
      <c r="N673" s="141"/>
      <c r="X673" s="52"/>
      <c r="AT673" s="16" t="s">
        <v>142</v>
      </c>
      <c r="AU673" s="16" t="s">
        <v>80</v>
      </c>
    </row>
    <row r="674" spans="2:47" s="1" customFormat="1" ht="12">
      <c r="B674" s="31"/>
      <c r="D674" s="186" t="s">
        <v>144</v>
      </c>
      <c r="F674" s="172" t="s">
        <v>1077</v>
      </c>
      <c r="I674" s="140"/>
      <c r="J674" s="140"/>
      <c r="M674" s="31"/>
      <c r="N674" s="141"/>
      <c r="X674" s="52"/>
      <c r="AT674" s="16" t="s">
        <v>144</v>
      </c>
      <c r="AU674" s="16" t="s">
        <v>80</v>
      </c>
    </row>
    <row r="675" spans="2:51" s="14" customFormat="1" ht="12">
      <c r="B675" s="152"/>
      <c r="D675" s="185" t="s">
        <v>151</v>
      </c>
      <c r="E675" s="153" t="s">
        <v>3</v>
      </c>
      <c r="F675" s="175" t="s">
        <v>856</v>
      </c>
      <c r="H675" s="153" t="s">
        <v>3</v>
      </c>
      <c r="I675" s="154"/>
      <c r="J675" s="154"/>
      <c r="M675" s="152"/>
      <c r="N675" s="155"/>
      <c r="X675" s="156"/>
      <c r="AT675" s="153" t="s">
        <v>151</v>
      </c>
      <c r="AU675" s="153" t="s">
        <v>80</v>
      </c>
      <c r="AV675" s="14" t="s">
        <v>78</v>
      </c>
      <c r="AW675" s="14" t="s">
        <v>5</v>
      </c>
      <c r="AX675" s="14" t="s">
        <v>71</v>
      </c>
      <c r="AY675" s="153" t="s">
        <v>133</v>
      </c>
    </row>
    <row r="676" spans="2:51" s="14" customFormat="1" ht="12">
      <c r="B676" s="152"/>
      <c r="D676" s="185" t="s">
        <v>151</v>
      </c>
      <c r="E676" s="153" t="s">
        <v>3</v>
      </c>
      <c r="F676" s="175" t="s">
        <v>790</v>
      </c>
      <c r="H676" s="153" t="s">
        <v>3</v>
      </c>
      <c r="I676" s="154"/>
      <c r="J676" s="154"/>
      <c r="M676" s="152"/>
      <c r="N676" s="155"/>
      <c r="X676" s="156"/>
      <c r="AT676" s="153" t="s">
        <v>151</v>
      </c>
      <c r="AU676" s="153" t="s">
        <v>80</v>
      </c>
      <c r="AV676" s="14" t="s">
        <v>78</v>
      </c>
      <c r="AW676" s="14" t="s">
        <v>5</v>
      </c>
      <c r="AX676" s="14" t="s">
        <v>71</v>
      </c>
      <c r="AY676" s="153" t="s">
        <v>133</v>
      </c>
    </row>
    <row r="677" spans="2:51" s="12" customFormat="1" ht="12">
      <c r="B677" s="142"/>
      <c r="D677" s="185" t="s">
        <v>151</v>
      </c>
      <c r="E677" s="143" t="s">
        <v>3</v>
      </c>
      <c r="F677" s="173" t="s">
        <v>78</v>
      </c>
      <c r="H677" s="191">
        <v>1</v>
      </c>
      <c r="I677" s="144"/>
      <c r="J677" s="144"/>
      <c r="M677" s="142"/>
      <c r="N677" s="145"/>
      <c r="X677" s="146"/>
      <c r="AT677" s="143" t="s">
        <v>151</v>
      </c>
      <c r="AU677" s="143" t="s">
        <v>80</v>
      </c>
      <c r="AV677" s="12" t="s">
        <v>80</v>
      </c>
      <c r="AW677" s="12" t="s">
        <v>5</v>
      </c>
      <c r="AX677" s="12" t="s">
        <v>71</v>
      </c>
      <c r="AY677" s="143" t="s">
        <v>133</v>
      </c>
    </row>
    <row r="678" spans="2:51" s="13" customFormat="1" ht="12">
      <c r="B678" s="147"/>
      <c r="D678" s="185" t="s">
        <v>151</v>
      </c>
      <c r="E678" s="148" t="s">
        <v>3</v>
      </c>
      <c r="F678" s="174" t="s">
        <v>153</v>
      </c>
      <c r="H678" s="192">
        <v>1</v>
      </c>
      <c r="I678" s="149"/>
      <c r="J678" s="149"/>
      <c r="M678" s="147"/>
      <c r="N678" s="150"/>
      <c r="X678" s="151"/>
      <c r="AT678" s="148" t="s">
        <v>151</v>
      </c>
      <c r="AU678" s="148" t="s">
        <v>80</v>
      </c>
      <c r="AV678" s="13" t="s">
        <v>141</v>
      </c>
      <c r="AW678" s="13" t="s">
        <v>5</v>
      </c>
      <c r="AX678" s="13" t="s">
        <v>78</v>
      </c>
      <c r="AY678" s="148" t="s">
        <v>133</v>
      </c>
    </row>
    <row r="679" spans="2:65" s="1" customFormat="1" ht="16.5" customHeight="1">
      <c r="B679" s="129"/>
      <c r="C679" s="187" t="s">
        <v>473</v>
      </c>
      <c r="D679" s="187" t="s">
        <v>396</v>
      </c>
      <c r="E679" s="188" t="s">
        <v>1078</v>
      </c>
      <c r="F679" s="180" t="s">
        <v>1079</v>
      </c>
      <c r="G679" s="193" t="s">
        <v>207</v>
      </c>
      <c r="H679" s="194">
        <v>1</v>
      </c>
      <c r="I679" s="161"/>
      <c r="J679" s="162"/>
      <c r="K679" s="182">
        <f>ROUND(P679*H679,2)</f>
        <v>0</v>
      </c>
      <c r="L679" s="160" t="s">
        <v>855</v>
      </c>
      <c r="M679" s="164"/>
      <c r="N679" s="165" t="s">
        <v>3</v>
      </c>
      <c r="O679" s="134" t="s">
        <v>40</v>
      </c>
      <c r="P679" s="135">
        <f>I679+J679</f>
        <v>0</v>
      </c>
      <c r="Q679" s="135">
        <f>ROUND(I679*H679,2)</f>
        <v>0</v>
      </c>
      <c r="R679" s="135">
        <f>ROUND(J679*H679,2)</f>
        <v>0</v>
      </c>
      <c r="T679" s="136">
        <f>S679*H679</f>
        <v>0</v>
      </c>
      <c r="U679" s="136">
        <v>0</v>
      </c>
      <c r="V679" s="136">
        <f>U679*H679</f>
        <v>0</v>
      </c>
      <c r="W679" s="136">
        <v>0</v>
      </c>
      <c r="X679" s="137">
        <f>W679*H679</f>
        <v>0</v>
      </c>
      <c r="AR679" s="138" t="s">
        <v>861</v>
      </c>
      <c r="AT679" s="138" t="s">
        <v>396</v>
      </c>
      <c r="AU679" s="138" t="s">
        <v>80</v>
      </c>
      <c r="AY679" s="16" t="s">
        <v>133</v>
      </c>
      <c r="BE679" s="139">
        <f>IF(O679="základní",K679,0)</f>
        <v>0</v>
      </c>
      <c r="BF679" s="139">
        <f>IF(O679="snížená",K679,0)</f>
        <v>0</v>
      </c>
      <c r="BG679" s="139">
        <f>IF(O679="zákl. přenesená",K679,0)</f>
        <v>0</v>
      </c>
      <c r="BH679" s="139">
        <f>IF(O679="sníž. přenesená",K679,0)</f>
        <v>0</v>
      </c>
      <c r="BI679" s="139">
        <f>IF(O679="nulová",K679,0)</f>
        <v>0</v>
      </c>
      <c r="BJ679" s="16" t="s">
        <v>78</v>
      </c>
      <c r="BK679" s="139">
        <f>ROUND(P679*H679,2)</f>
        <v>0</v>
      </c>
      <c r="BL679" s="16" t="s">
        <v>428</v>
      </c>
      <c r="BM679" s="138" t="s">
        <v>704</v>
      </c>
    </row>
    <row r="680" spans="2:47" s="1" customFormat="1" ht="12">
      <c r="B680" s="31"/>
      <c r="D680" s="185" t="s">
        <v>142</v>
      </c>
      <c r="F680" s="171" t="s">
        <v>1079</v>
      </c>
      <c r="I680" s="140"/>
      <c r="J680" s="140"/>
      <c r="M680" s="31"/>
      <c r="N680" s="141"/>
      <c r="X680" s="52"/>
      <c r="AT680" s="16" t="s">
        <v>142</v>
      </c>
      <c r="AU680" s="16" t="s">
        <v>80</v>
      </c>
    </row>
    <row r="681" spans="2:51" s="14" customFormat="1" ht="12">
      <c r="B681" s="152"/>
      <c r="D681" s="185" t="s">
        <v>151</v>
      </c>
      <c r="E681" s="153" t="s">
        <v>3</v>
      </c>
      <c r="F681" s="175" t="s">
        <v>856</v>
      </c>
      <c r="H681" s="153" t="s">
        <v>3</v>
      </c>
      <c r="I681" s="154"/>
      <c r="J681" s="154"/>
      <c r="M681" s="152"/>
      <c r="N681" s="155"/>
      <c r="X681" s="156"/>
      <c r="AT681" s="153" t="s">
        <v>151</v>
      </c>
      <c r="AU681" s="153" t="s">
        <v>80</v>
      </c>
      <c r="AV681" s="14" t="s">
        <v>78</v>
      </c>
      <c r="AW681" s="14" t="s">
        <v>5</v>
      </c>
      <c r="AX681" s="14" t="s">
        <v>71</v>
      </c>
      <c r="AY681" s="153" t="s">
        <v>133</v>
      </c>
    </row>
    <row r="682" spans="2:51" s="14" customFormat="1" ht="12">
      <c r="B682" s="152"/>
      <c r="D682" s="185" t="s">
        <v>151</v>
      </c>
      <c r="E682" s="153" t="s">
        <v>3</v>
      </c>
      <c r="F682" s="175" t="s">
        <v>790</v>
      </c>
      <c r="H682" s="153" t="s">
        <v>3</v>
      </c>
      <c r="I682" s="154"/>
      <c r="J682" s="154"/>
      <c r="M682" s="152"/>
      <c r="N682" s="155"/>
      <c r="X682" s="156"/>
      <c r="AT682" s="153" t="s">
        <v>151</v>
      </c>
      <c r="AU682" s="153" t="s">
        <v>80</v>
      </c>
      <c r="AV682" s="14" t="s">
        <v>78</v>
      </c>
      <c r="AW682" s="14" t="s">
        <v>5</v>
      </c>
      <c r="AX682" s="14" t="s">
        <v>71</v>
      </c>
      <c r="AY682" s="153" t="s">
        <v>133</v>
      </c>
    </row>
    <row r="683" spans="2:51" s="12" customFormat="1" ht="12">
      <c r="B683" s="142"/>
      <c r="D683" s="185" t="s">
        <v>151</v>
      </c>
      <c r="E683" s="143" t="s">
        <v>3</v>
      </c>
      <c r="F683" s="173" t="s">
        <v>78</v>
      </c>
      <c r="H683" s="191">
        <v>1</v>
      </c>
      <c r="I683" s="144"/>
      <c r="J683" s="144"/>
      <c r="M683" s="142"/>
      <c r="N683" s="145"/>
      <c r="X683" s="146"/>
      <c r="AT683" s="143" t="s">
        <v>151</v>
      </c>
      <c r="AU683" s="143" t="s">
        <v>80</v>
      </c>
      <c r="AV683" s="12" t="s">
        <v>80</v>
      </c>
      <c r="AW683" s="12" t="s">
        <v>5</v>
      </c>
      <c r="AX683" s="12" t="s">
        <v>71</v>
      </c>
      <c r="AY683" s="143" t="s">
        <v>133</v>
      </c>
    </row>
    <row r="684" spans="2:51" s="13" customFormat="1" ht="12">
      <c r="B684" s="147"/>
      <c r="D684" s="185" t="s">
        <v>151</v>
      </c>
      <c r="E684" s="148" t="s">
        <v>3</v>
      </c>
      <c r="F684" s="174" t="s">
        <v>153</v>
      </c>
      <c r="H684" s="192">
        <v>1</v>
      </c>
      <c r="I684" s="149"/>
      <c r="J684" s="149"/>
      <c r="M684" s="147"/>
      <c r="N684" s="150"/>
      <c r="X684" s="151"/>
      <c r="AT684" s="148" t="s">
        <v>151</v>
      </c>
      <c r="AU684" s="148" t="s">
        <v>80</v>
      </c>
      <c r="AV684" s="13" t="s">
        <v>141</v>
      </c>
      <c r="AW684" s="13" t="s">
        <v>5</v>
      </c>
      <c r="AX684" s="13" t="s">
        <v>78</v>
      </c>
      <c r="AY684" s="148" t="s">
        <v>133</v>
      </c>
    </row>
    <row r="685" spans="2:65" s="1" customFormat="1" ht="16.5" customHeight="1">
      <c r="B685" s="129"/>
      <c r="C685" s="187" t="s">
        <v>707</v>
      </c>
      <c r="D685" s="187" t="s">
        <v>396</v>
      </c>
      <c r="E685" s="188" t="s">
        <v>1080</v>
      </c>
      <c r="F685" s="180" t="s">
        <v>1081</v>
      </c>
      <c r="G685" s="193" t="s">
        <v>207</v>
      </c>
      <c r="H685" s="194">
        <v>1</v>
      </c>
      <c r="I685" s="161"/>
      <c r="J685" s="162"/>
      <c r="K685" s="182">
        <f>ROUND(P685*H685,2)</f>
        <v>0</v>
      </c>
      <c r="L685" s="160" t="s">
        <v>855</v>
      </c>
      <c r="M685" s="164"/>
      <c r="N685" s="165" t="s">
        <v>3</v>
      </c>
      <c r="O685" s="134" t="s">
        <v>40</v>
      </c>
      <c r="P685" s="135">
        <f>I685+J685</f>
        <v>0</v>
      </c>
      <c r="Q685" s="135">
        <f>ROUND(I685*H685,2)</f>
        <v>0</v>
      </c>
      <c r="R685" s="135">
        <f>ROUND(J685*H685,2)</f>
        <v>0</v>
      </c>
      <c r="T685" s="136">
        <f>S685*H685</f>
        <v>0</v>
      </c>
      <c r="U685" s="136">
        <v>0</v>
      </c>
      <c r="V685" s="136">
        <f>U685*H685</f>
        <v>0</v>
      </c>
      <c r="W685" s="136">
        <v>0</v>
      </c>
      <c r="X685" s="137">
        <f>W685*H685</f>
        <v>0</v>
      </c>
      <c r="AR685" s="138" t="s">
        <v>861</v>
      </c>
      <c r="AT685" s="138" t="s">
        <v>396</v>
      </c>
      <c r="AU685" s="138" t="s">
        <v>80</v>
      </c>
      <c r="AY685" s="16" t="s">
        <v>133</v>
      </c>
      <c r="BE685" s="139">
        <f>IF(O685="základní",K685,0)</f>
        <v>0</v>
      </c>
      <c r="BF685" s="139">
        <f>IF(O685="snížená",K685,0)</f>
        <v>0</v>
      </c>
      <c r="BG685" s="139">
        <f>IF(O685="zákl. přenesená",K685,0)</f>
        <v>0</v>
      </c>
      <c r="BH685" s="139">
        <f>IF(O685="sníž. přenesená",K685,0)</f>
        <v>0</v>
      </c>
      <c r="BI685" s="139">
        <f>IF(O685="nulová",K685,0)</f>
        <v>0</v>
      </c>
      <c r="BJ685" s="16" t="s">
        <v>78</v>
      </c>
      <c r="BK685" s="139">
        <f>ROUND(P685*H685,2)</f>
        <v>0</v>
      </c>
      <c r="BL685" s="16" t="s">
        <v>428</v>
      </c>
      <c r="BM685" s="138" t="s">
        <v>710</v>
      </c>
    </row>
    <row r="686" spans="2:47" s="1" customFormat="1" ht="12">
      <c r="B686" s="31"/>
      <c r="D686" s="185" t="s">
        <v>142</v>
      </c>
      <c r="F686" s="171" t="s">
        <v>1081</v>
      </c>
      <c r="I686" s="140"/>
      <c r="J686" s="140"/>
      <c r="M686" s="31"/>
      <c r="N686" s="141"/>
      <c r="X686" s="52"/>
      <c r="AT686" s="16" t="s">
        <v>142</v>
      </c>
      <c r="AU686" s="16" t="s">
        <v>80</v>
      </c>
    </row>
    <row r="687" spans="2:51" s="14" customFormat="1" ht="12">
      <c r="B687" s="152"/>
      <c r="D687" s="185" t="s">
        <v>151</v>
      </c>
      <c r="E687" s="153" t="s">
        <v>3</v>
      </c>
      <c r="F687" s="175" t="s">
        <v>856</v>
      </c>
      <c r="H687" s="153" t="s">
        <v>3</v>
      </c>
      <c r="I687" s="154"/>
      <c r="J687" s="154"/>
      <c r="M687" s="152"/>
      <c r="N687" s="155"/>
      <c r="X687" s="156"/>
      <c r="AT687" s="153" t="s">
        <v>151</v>
      </c>
      <c r="AU687" s="153" t="s">
        <v>80</v>
      </c>
      <c r="AV687" s="14" t="s">
        <v>78</v>
      </c>
      <c r="AW687" s="14" t="s">
        <v>5</v>
      </c>
      <c r="AX687" s="14" t="s">
        <v>71</v>
      </c>
      <c r="AY687" s="153" t="s">
        <v>133</v>
      </c>
    </row>
    <row r="688" spans="2:51" s="12" customFormat="1" ht="12">
      <c r="B688" s="142"/>
      <c r="D688" s="185" t="s">
        <v>151</v>
      </c>
      <c r="E688" s="143" t="s">
        <v>3</v>
      </c>
      <c r="F688" s="173" t="s">
        <v>78</v>
      </c>
      <c r="H688" s="191">
        <v>1</v>
      </c>
      <c r="I688" s="144"/>
      <c r="J688" s="144"/>
      <c r="M688" s="142"/>
      <c r="N688" s="145"/>
      <c r="X688" s="146"/>
      <c r="AT688" s="143" t="s">
        <v>151</v>
      </c>
      <c r="AU688" s="143" t="s">
        <v>80</v>
      </c>
      <c r="AV688" s="12" t="s">
        <v>80</v>
      </c>
      <c r="AW688" s="12" t="s">
        <v>5</v>
      </c>
      <c r="AX688" s="12" t="s">
        <v>71</v>
      </c>
      <c r="AY688" s="143" t="s">
        <v>133</v>
      </c>
    </row>
    <row r="689" spans="2:51" s="13" customFormat="1" ht="12">
      <c r="B689" s="147"/>
      <c r="D689" s="185" t="s">
        <v>151</v>
      </c>
      <c r="E689" s="148" t="s">
        <v>3</v>
      </c>
      <c r="F689" s="174" t="s">
        <v>153</v>
      </c>
      <c r="H689" s="192">
        <v>1</v>
      </c>
      <c r="I689" s="149"/>
      <c r="J689" s="149"/>
      <c r="M689" s="147"/>
      <c r="N689" s="150"/>
      <c r="X689" s="151"/>
      <c r="AT689" s="148" t="s">
        <v>151</v>
      </c>
      <c r="AU689" s="148" t="s">
        <v>80</v>
      </c>
      <c r="AV689" s="13" t="s">
        <v>141</v>
      </c>
      <c r="AW689" s="13" t="s">
        <v>5</v>
      </c>
      <c r="AX689" s="13" t="s">
        <v>78</v>
      </c>
      <c r="AY689" s="148" t="s">
        <v>133</v>
      </c>
    </row>
    <row r="690" spans="2:65" s="1" customFormat="1" ht="16.5" customHeight="1">
      <c r="B690" s="129"/>
      <c r="C690" s="187" t="s">
        <v>480</v>
      </c>
      <c r="D690" s="187" t="s">
        <v>396</v>
      </c>
      <c r="E690" s="188" t="s">
        <v>1082</v>
      </c>
      <c r="F690" s="180" t="s">
        <v>1083</v>
      </c>
      <c r="G690" s="193" t="s">
        <v>207</v>
      </c>
      <c r="H690" s="194">
        <v>1</v>
      </c>
      <c r="I690" s="161"/>
      <c r="J690" s="162"/>
      <c r="K690" s="182">
        <f>ROUND(P690*H690,2)</f>
        <v>0</v>
      </c>
      <c r="L690" s="160" t="s">
        <v>855</v>
      </c>
      <c r="M690" s="164"/>
      <c r="N690" s="165" t="s">
        <v>3</v>
      </c>
      <c r="O690" s="134" t="s">
        <v>40</v>
      </c>
      <c r="P690" s="135">
        <f>I690+J690</f>
        <v>0</v>
      </c>
      <c r="Q690" s="135">
        <f>ROUND(I690*H690,2)</f>
        <v>0</v>
      </c>
      <c r="R690" s="135">
        <f>ROUND(J690*H690,2)</f>
        <v>0</v>
      </c>
      <c r="T690" s="136">
        <f>S690*H690</f>
        <v>0</v>
      </c>
      <c r="U690" s="136">
        <v>0</v>
      </c>
      <c r="V690" s="136">
        <f>U690*H690</f>
        <v>0</v>
      </c>
      <c r="W690" s="136">
        <v>0</v>
      </c>
      <c r="X690" s="137">
        <f>W690*H690</f>
        <v>0</v>
      </c>
      <c r="AR690" s="138" t="s">
        <v>861</v>
      </c>
      <c r="AT690" s="138" t="s">
        <v>396</v>
      </c>
      <c r="AU690" s="138" t="s">
        <v>80</v>
      </c>
      <c r="AY690" s="16" t="s">
        <v>133</v>
      </c>
      <c r="BE690" s="139">
        <f>IF(O690="základní",K690,0)</f>
        <v>0</v>
      </c>
      <c r="BF690" s="139">
        <f>IF(O690="snížená",K690,0)</f>
        <v>0</v>
      </c>
      <c r="BG690" s="139">
        <f>IF(O690="zákl. přenesená",K690,0)</f>
        <v>0</v>
      </c>
      <c r="BH690" s="139">
        <f>IF(O690="sníž. přenesená",K690,0)</f>
        <v>0</v>
      </c>
      <c r="BI690" s="139">
        <f>IF(O690="nulová",K690,0)</f>
        <v>0</v>
      </c>
      <c r="BJ690" s="16" t="s">
        <v>78</v>
      </c>
      <c r="BK690" s="139">
        <f>ROUND(P690*H690,2)</f>
        <v>0</v>
      </c>
      <c r="BL690" s="16" t="s">
        <v>428</v>
      </c>
      <c r="BM690" s="138" t="s">
        <v>719</v>
      </c>
    </row>
    <row r="691" spans="2:47" s="1" customFormat="1" ht="12">
      <c r="B691" s="31"/>
      <c r="D691" s="185" t="s">
        <v>142</v>
      </c>
      <c r="F691" s="171" t="s">
        <v>1083</v>
      </c>
      <c r="I691" s="140"/>
      <c r="J691" s="140"/>
      <c r="M691" s="31"/>
      <c r="N691" s="141"/>
      <c r="X691" s="52"/>
      <c r="AT691" s="16" t="s">
        <v>142</v>
      </c>
      <c r="AU691" s="16" t="s">
        <v>80</v>
      </c>
    </row>
    <row r="692" spans="2:51" s="14" customFormat="1" ht="12">
      <c r="B692" s="152"/>
      <c r="D692" s="185" t="s">
        <v>151</v>
      </c>
      <c r="E692" s="153" t="s">
        <v>3</v>
      </c>
      <c r="F692" s="175" t="s">
        <v>856</v>
      </c>
      <c r="H692" s="153" t="s">
        <v>3</v>
      </c>
      <c r="I692" s="154"/>
      <c r="J692" s="154"/>
      <c r="M692" s="152"/>
      <c r="N692" s="155"/>
      <c r="X692" s="156"/>
      <c r="AT692" s="153" t="s">
        <v>151</v>
      </c>
      <c r="AU692" s="153" t="s">
        <v>80</v>
      </c>
      <c r="AV692" s="14" t="s">
        <v>78</v>
      </c>
      <c r="AW692" s="14" t="s">
        <v>5</v>
      </c>
      <c r="AX692" s="14" t="s">
        <v>71</v>
      </c>
      <c r="AY692" s="153" t="s">
        <v>133</v>
      </c>
    </row>
    <row r="693" spans="2:51" s="14" customFormat="1" ht="12">
      <c r="B693" s="152"/>
      <c r="D693" s="185" t="s">
        <v>151</v>
      </c>
      <c r="E693" s="153" t="s">
        <v>3</v>
      </c>
      <c r="F693" s="175" t="s">
        <v>790</v>
      </c>
      <c r="H693" s="153" t="s">
        <v>3</v>
      </c>
      <c r="I693" s="154"/>
      <c r="J693" s="154"/>
      <c r="M693" s="152"/>
      <c r="N693" s="155"/>
      <c r="X693" s="156"/>
      <c r="AT693" s="153" t="s">
        <v>151</v>
      </c>
      <c r="AU693" s="153" t="s">
        <v>80</v>
      </c>
      <c r="AV693" s="14" t="s">
        <v>78</v>
      </c>
      <c r="AW693" s="14" t="s">
        <v>5</v>
      </c>
      <c r="AX693" s="14" t="s">
        <v>71</v>
      </c>
      <c r="AY693" s="153" t="s">
        <v>133</v>
      </c>
    </row>
    <row r="694" spans="2:51" s="12" customFormat="1" ht="12">
      <c r="B694" s="142"/>
      <c r="D694" s="185" t="s">
        <v>151</v>
      </c>
      <c r="E694" s="143" t="s">
        <v>3</v>
      </c>
      <c r="F694" s="173" t="s">
        <v>78</v>
      </c>
      <c r="H694" s="191">
        <v>1</v>
      </c>
      <c r="I694" s="144"/>
      <c r="J694" s="144"/>
      <c r="M694" s="142"/>
      <c r="N694" s="145"/>
      <c r="X694" s="146"/>
      <c r="AT694" s="143" t="s">
        <v>151</v>
      </c>
      <c r="AU694" s="143" t="s">
        <v>80</v>
      </c>
      <c r="AV694" s="12" t="s">
        <v>80</v>
      </c>
      <c r="AW694" s="12" t="s">
        <v>5</v>
      </c>
      <c r="AX694" s="12" t="s">
        <v>71</v>
      </c>
      <c r="AY694" s="143" t="s">
        <v>133</v>
      </c>
    </row>
    <row r="695" spans="2:51" s="13" customFormat="1" ht="12">
      <c r="B695" s="147"/>
      <c r="D695" s="185" t="s">
        <v>151</v>
      </c>
      <c r="E695" s="148" t="s">
        <v>3</v>
      </c>
      <c r="F695" s="174" t="s">
        <v>153</v>
      </c>
      <c r="H695" s="192">
        <v>1</v>
      </c>
      <c r="I695" s="149"/>
      <c r="J695" s="149"/>
      <c r="M695" s="147"/>
      <c r="N695" s="150"/>
      <c r="X695" s="151"/>
      <c r="AT695" s="148" t="s">
        <v>151</v>
      </c>
      <c r="AU695" s="148" t="s">
        <v>80</v>
      </c>
      <c r="AV695" s="13" t="s">
        <v>141</v>
      </c>
      <c r="AW695" s="13" t="s">
        <v>5</v>
      </c>
      <c r="AX695" s="13" t="s">
        <v>78</v>
      </c>
      <c r="AY695" s="148" t="s">
        <v>133</v>
      </c>
    </row>
    <row r="696" spans="2:65" s="1" customFormat="1" ht="24.2" customHeight="1">
      <c r="B696" s="129"/>
      <c r="C696" s="183" t="s">
        <v>726</v>
      </c>
      <c r="D696" s="183" t="s">
        <v>136</v>
      </c>
      <c r="E696" s="184" t="s">
        <v>1084</v>
      </c>
      <c r="F696" s="169" t="s">
        <v>1085</v>
      </c>
      <c r="G696" s="189" t="s">
        <v>207</v>
      </c>
      <c r="H696" s="190">
        <v>1</v>
      </c>
      <c r="I696" s="131"/>
      <c r="J696" s="131"/>
      <c r="K696" s="181">
        <f>ROUND(P696*H696,2)</f>
        <v>0</v>
      </c>
      <c r="L696" s="130" t="s">
        <v>140</v>
      </c>
      <c r="M696" s="31"/>
      <c r="N696" s="133" t="s">
        <v>3</v>
      </c>
      <c r="O696" s="134" t="s">
        <v>40</v>
      </c>
      <c r="P696" s="135">
        <f>I696+J696</f>
        <v>0</v>
      </c>
      <c r="Q696" s="135">
        <f>ROUND(I696*H696,2)</f>
        <v>0</v>
      </c>
      <c r="R696" s="135">
        <f>ROUND(J696*H696,2)</f>
        <v>0</v>
      </c>
      <c r="T696" s="136">
        <f>S696*H696</f>
        <v>0</v>
      </c>
      <c r="U696" s="136">
        <v>0</v>
      </c>
      <c r="V696" s="136">
        <f>U696*H696</f>
        <v>0</v>
      </c>
      <c r="W696" s="136">
        <v>0</v>
      </c>
      <c r="X696" s="137">
        <f>W696*H696</f>
        <v>0</v>
      </c>
      <c r="AR696" s="138" t="s">
        <v>428</v>
      </c>
      <c r="AT696" s="138" t="s">
        <v>136</v>
      </c>
      <c r="AU696" s="138" t="s">
        <v>80</v>
      </c>
      <c r="AY696" s="16" t="s">
        <v>133</v>
      </c>
      <c r="BE696" s="139">
        <f>IF(O696="základní",K696,0)</f>
        <v>0</v>
      </c>
      <c r="BF696" s="139">
        <f>IF(O696="snížená",K696,0)</f>
        <v>0</v>
      </c>
      <c r="BG696" s="139">
        <f>IF(O696="zákl. přenesená",K696,0)</f>
        <v>0</v>
      </c>
      <c r="BH696" s="139">
        <f>IF(O696="sníž. přenesená",K696,0)</f>
        <v>0</v>
      </c>
      <c r="BI696" s="139">
        <f>IF(O696="nulová",K696,0)</f>
        <v>0</v>
      </c>
      <c r="BJ696" s="16" t="s">
        <v>78</v>
      </c>
      <c r="BK696" s="139">
        <f>ROUND(P696*H696,2)</f>
        <v>0</v>
      </c>
      <c r="BL696" s="16" t="s">
        <v>428</v>
      </c>
      <c r="BM696" s="138" t="s">
        <v>729</v>
      </c>
    </row>
    <row r="697" spans="2:47" s="1" customFormat="1" ht="12">
      <c r="B697" s="31"/>
      <c r="D697" s="185" t="s">
        <v>142</v>
      </c>
      <c r="F697" s="171" t="s">
        <v>1085</v>
      </c>
      <c r="I697" s="140"/>
      <c r="J697" s="140"/>
      <c r="M697" s="31"/>
      <c r="N697" s="141"/>
      <c r="X697" s="52"/>
      <c r="AT697" s="16" t="s">
        <v>142</v>
      </c>
      <c r="AU697" s="16" t="s">
        <v>80</v>
      </c>
    </row>
    <row r="698" spans="2:47" s="1" customFormat="1" ht="12">
      <c r="B698" s="31"/>
      <c r="D698" s="186" t="s">
        <v>144</v>
      </c>
      <c r="F698" s="172" t="s">
        <v>1086</v>
      </c>
      <c r="I698" s="140"/>
      <c r="J698" s="140"/>
      <c r="M698" s="31"/>
      <c r="N698" s="141"/>
      <c r="X698" s="52"/>
      <c r="AT698" s="16" t="s">
        <v>144</v>
      </c>
      <c r="AU698" s="16" t="s">
        <v>80</v>
      </c>
    </row>
    <row r="699" spans="2:51" s="14" customFormat="1" ht="12">
      <c r="B699" s="152"/>
      <c r="D699" s="185" t="s">
        <v>151</v>
      </c>
      <c r="E699" s="153" t="s">
        <v>3</v>
      </c>
      <c r="F699" s="175" t="s">
        <v>790</v>
      </c>
      <c r="H699" s="153" t="s">
        <v>3</v>
      </c>
      <c r="I699" s="154"/>
      <c r="J699" s="154"/>
      <c r="M699" s="152"/>
      <c r="N699" s="155"/>
      <c r="X699" s="156"/>
      <c r="AT699" s="153" t="s">
        <v>151</v>
      </c>
      <c r="AU699" s="153" t="s">
        <v>80</v>
      </c>
      <c r="AV699" s="14" t="s">
        <v>78</v>
      </c>
      <c r="AW699" s="14" t="s">
        <v>5</v>
      </c>
      <c r="AX699" s="14" t="s">
        <v>71</v>
      </c>
      <c r="AY699" s="153" t="s">
        <v>133</v>
      </c>
    </row>
    <row r="700" spans="2:51" s="14" customFormat="1" ht="12">
      <c r="B700" s="152"/>
      <c r="D700" s="185" t="s">
        <v>151</v>
      </c>
      <c r="E700" s="153" t="s">
        <v>3</v>
      </c>
      <c r="F700" s="175" t="s">
        <v>909</v>
      </c>
      <c r="H700" s="153" t="s">
        <v>3</v>
      </c>
      <c r="I700" s="154"/>
      <c r="J700" s="154"/>
      <c r="M700" s="152"/>
      <c r="N700" s="155"/>
      <c r="X700" s="156"/>
      <c r="AT700" s="153" t="s">
        <v>151</v>
      </c>
      <c r="AU700" s="153" t="s">
        <v>80</v>
      </c>
      <c r="AV700" s="14" t="s">
        <v>78</v>
      </c>
      <c r="AW700" s="14" t="s">
        <v>5</v>
      </c>
      <c r="AX700" s="14" t="s">
        <v>71</v>
      </c>
      <c r="AY700" s="153" t="s">
        <v>133</v>
      </c>
    </row>
    <row r="701" spans="2:51" s="14" customFormat="1" ht="12">
      <c r="B701" s="152"/>
      <c r="D701" s="185" t="s">
        <v>151</v>
      </c>
      <c r="E701" s="153" t="s">
        <v>3</v>
      </c>
      <c r="F701" s="175" t="s">
        <v>1087</v>
      </c>
      <c r="H701" s="153" t="s">
        <v>3</v>
      </c>
      <c r="I701" s="154"/>
      <c r="J701" s="154"/>
      <c r="M701" s="152"/>
      <c r="N701" s="155"/>
      <c r="X701" s="156"/>
      <c r="AT701" s="153" t="s">
        <v>151</v>
      </c>
      <c r="AU701" s="153" t="s">
        <v>80</v>
      </c>
      <c r="AV701" s="14" t="s">
        <v>78</v>
      </c>
      <c r="AW701" s="14" t="s">
        <v>5</v>
      </c>
      <c r="AX701" s="14" t="s">
        <v>71</v>
      </c>
      <c r="AY701" s="153" t="s">
        <v>133</v>
      </c>
    </row>
    <row r="702" spans="2:51" s="12" customFormat="1" ht="12">
      <c r="B702" s="142"/>
      <c r="D702" s="185" t="s">
        <v>151</v>
      </c>
      <c r="E702" s="143" t="s">
        <v>3</v>
      </c>
      <c r="F702" s="173" t="s">
        <v>78</v>
      </c>
      <c r="H702" s="191">
        <v>1</v>
      </c>
      <c r="I702" s="144"/>
      <c r="J702" s="144"/>
      <c r="M702" s="142"/>
      <c r="N702" s="145"/>
      <c r="X702" s="146"/>
      <c r="AT702" s="143" t="s">
        <v>151</v>
      </c>
      <c r="AU702" s="143" t="s">
        <v>80</v>
      </c>
      <c r="AV702" s="12" t="s">
        <v>80</v>
      </c>
      <c r="AW702" s="12" t="s">
        <v>5</v>
      </c>
      <c r="AX702" s="12" t="s">
        <v>71</v>
      </c>
      <c r="AY702" s="143" t="s">
        <v>133</v>
      </c>
    </row>
    <row r="703" spans="2:51" s="13" customFormat="1" ht="12">
      <c r="B703" s="147"/>
      <c r="D703" s="185" t="s">
        <v>151</v>
      </c>
      <c r="E703" s="148" t="s">
        <v>3</v>
      </c>
      <c r="F703" s="174" t="s">
        <v>153</v>
      </c>
      <c r="H703" s="192">
        <v>1</v>
      </c>
      <c r="I703" s="149"/>
      <c r="J703" s="149"/>
      <c r="M703" s="147"/>
      <c r="N703" s="150"/>
      <c r="X703" s="151"/>
      <c r="AT703" s="148" t="s">
        <v>151</v>
      </c>
      <c r="AU703" s="148" t="s">
        <v>80</v>
      </c>
      <c r="AV703" s="13" t="s">
        <v>141</v>
      </c>
      <c r="AW703" s="13" t="s">
        <v>5</v>
      </c>
      <c r="AX703" s="13" t="s">
        <v>78</v>
      </c>
      <c r="AY703" s="148" t="s">
        <v>133</v>
      </c>
    </row>
    <row r="704" spans="2:65" s="1" customFormat="1" ht="24.2" customHeight="1">
      <c r="B704" s="129"/>
      <c r="C704" s="183" t="s">
        <v>487</v>
      </c>
      <c r="D704" s="183" t="s">
        <v>136</v>
      </c>
      <c r="E704" s="184" t="s">
        <v>1088</v>
      </c>
      <c r="F704" s="169" t="s">
        <v>1089</v>
      </c>
      <c r="G704" s="189" t="s">
        <v>207</v>
      </c>
      <c r="H704" s="190">
        <v>1</v>
      </c>
      <c r="I704" s="131"/>
      <c r="J704" s="131"/>
      <c r="K704" s="181">
        <f>ROUND(P704*H704,2)</f>
        <v>0</v>
      </c>
      <c r="L704" s="130" t="s">
        <v>140</v>
      </c>
      <c r="M704" s="31"/>
      <c r="N704" s="133" t="s">
        <v>3</v>
      </c>
      <c r="O704" s="134" t="s">
        <v>40</v>
      </c>
      <c r="P704" s="135">
        <f>I704+J704</f>
        <v>0</v>
      </c>
      <c r="Q704" s="135">
        <f>ROUND(I704*H704,2)</f>
        <v>0</v>
      </c>
      <c r="R704" s="135">
        <f>ROUND(J704*H704,2)</f>
        <v>0</v>
      </c>
      <c r="T704" s="136">
        <f>S704*H704</f>
        <v>0</v>
      </c>
      <c r="U704" s="136">
        <v>0</v>
      </c>
      <c r="V704" s="136">
        <f>U704*H704</f>
        <v>0</v>
      </c>
      <c r="W704" s="136">
        <v>0</v>
      </c>
      <c r="X704" s="137">
        <f>W704*H704</f>
        <v>0</v>
      </c>
      <c r="AR704" s="138" t="s">
        <v>428</v>
      </c>
      <c r="AT704" s="138" t="s">
        <v>136</v>
      </c>
      <c r="AU704" s="138" t="s">
        <v>80</v>
      </c>
      <c r="AY704" s="16" t="s">
        <v>133</v>
      </c>
      <c r="BE704" s="139">
        <f>IF(O704="základní",K704,0)</f>
        <v>0</v>
      </c>
      <c r="BF704" s="139">
        <f>IF(O704="snížená",K704,0)</f>
        <v>0</v>
      </c>
      <c r="BG704" s="139">
        <f>IF(O704="zákl. přenesená",K704,0)</f>
        <v>0</v>
      </c>
      <c r="BH704" s="139">
        <f>IF(O704="sníž. přenesená",K704,0)</f>
        <v>0</v>
      </c>
      <c r="BI704" s="139">
        <f>IF(O704="nulová",K704,0)</f>
        <v>0</v>
      </c>
      <c r="BJ704" s="16" t="s">
        <v>78</v>
      </c>
      <c r="BK704" s="139">
        <f>ROUND(P704*H704,2)</f>
        <v>0</v>
      </c>
      <c r="BL704" s="16" t="s">
        <v>428</v>
      </c>
      <c r="BM704" s="138" t="s">
        <v>734</v>
      </c>
    </row>
    <row r="705" spans="2:47" s="1" customFormat="1" ht="12">
      <c r="B705" s="31"/>
      <c r="D705" s="185" t="s">
        <v>142</v>
      </c>
      <c r="F705" s="171" t="s">
        <v>1089</v>
      </c>
      <c r="I705" s="140"/>
      <c r="J705" s="140"/>
      <c r="M705" s="31"/>
      <c r="N705" s="141"/>
      <c r="X705" s="52"/>
      <c r="AT705" s="16" t="s">
        <v>142</v>
      </c>
      <c r="AU705" s="16" t="s">
        <v>80</v>
      </c>
    </row>
    <row r="706" spans="2:47" s="1" customFormat="1" ht="12">
      <c r="B706" s="31"/>
      <c r="D706" s="186" t="s">
        <v>144</v>
      </c>
      <c r="F706" s="172" t="s">
        <v>1090</v>
      </c>
      <c r="I706" s="140"/>
      <c r="J706" s="140"/>
      <c r="M706" s="31"/>
      <c r="N706" s="141"/>
      <c r="X706" s="52"/>
      <c r="AT706" s="16" t="s">
        <v>144</v>
      </c>
      <c r="AU706" s="16" t="s">
        <v>80</v>
      </c>
    </row>
    <row r="707" spans="2:51" s="14" customFormat="1" ht="12">
      <c r="B707" s="152"/>
      <c r="D707" s="185" t="s">
        <v>151</v>
      </c>
      <c r="E707" s="153" t="s">
        <v>3</v>
      </c>
      <c r="F707" s="175" t="s">
        <v>790</v>
      </c>
      <c r="H707" s="153" t="s">
        <v>3</v>
      </c>
      <c r="I707" s="154"/>
      <c r="J707" s="154"/>
      <c r="M707" s="152"/>
      <c r="N707" s="155"/>
      <c r="X707" s="156"/>
      <c r="AT707" s="153" t="s">
        <v>151</v>
      </c>
      <c r="AU707" s="153" t="s">
        <v>80</v>
      </c>
      <c r="AV707" s="14" t="s">
        <v>78</v>
      </c>
      <c r="AW707" s="14" t="s">
        <v>5</v>
      </c>
      <c r="AX707" s="14" t="s">
        <v>71</v>
      </c>
      <c r="AY707" s="153" t="s">
        <v>133</v>
      </c>
    </row>
    <row r="708" spans="2:51" s="14" customFormat="1" ht="12">
      <c r="B708" s="152"/>
      <c r="D708" s="185" t="s">
        <v>151</v>
      </c>
      <c r="E708" s="153" t="s">
        <v>3</v>
      </c>
      <c r="F708" s="175" t="s">
        <v>909</v>
      </c>
      <c r="H708" s="153" t="s">
        <v>3</v>
      </c>
      <c r="I708" s="154"/>
      <c r="J708" s="154"/>
      <c r="M708" s="152"/>
      <c r="N708" s="155"/>
      <c r="X708" s="156"/>
      <c r="AT708" s="153" t="s">
        <v>151</v>
      </c>
      <c r="AU708" s="153" t="s">
        <v>80</v>
      </c>
      <c r="AV708" s="14" t="s">
        <v>78</v>
      </c>
      <c r="AW708" s="14" t="s">
        <v>5</v>
      </c>
      <c r="AX708" s="14" t="s">
        <v>71</v>
      </c>
      <c r="AY708" s="153" t="s">
        <v>133</v>
      </c>
    </row>
    <row r="709" spans="2:51" s="14" customFormat="1" ht="12">
      <c r="B709" s="152"/>
      <c r="D709" s="185" t="s">
        <v>151</v>
      </c>
      <c r="E709" s="153" t="s">
        <v>3</v>
      </c>
      <c r="F709" s="175" t="s">
        <v>1091</v>
      </c>
      <c r="H709" s="153" t="s">
        <v>3</v>
      </c>
      <c r="I709" s="154"/>
      <c r="J709" s="154"/>
      <c r="M709" s="152"/>
      <c r="N709" s="155"/>
      <c r="X709" s="156"/>
      <c r="AT709" s="153" t="s">
        <v>151</v>
      </c>
      <c r="AU709" s="153" t="s">
        <v>80</v>
      </c>
      <c r="AV709" s="14" t="s">
        <v>78</v>
      </c>
      <c r="AW709" s="14" t="s">
        <v>5</v>
      </c>
      <c r="AX709" s="14" t="s">
        <v>71</v>
      </c>
      <c r="AY709" s="153" t="s">
        <v>133</v>
      </c>
    </row>
    <row r="710" spans="2:51" s="12" customFormat="1" ht="12">
      <c r="B710" s="142"/>
      <c r="D710" s="185" t="s">
        <v>151</v>
      </c>
      <c r="E710" s="143" t="s">
        <v>3</v>
      </c>
      <c r="F710" s="173" t="s">
        <v>78</v>
      </c>
      <c r="H710" s="191">
        <v>1</v>
      </c>
      <c r="I710" s="144"/>
      <c r="J710" s="144"/>
      <c r="M710" s="142"/>
      <c r="N710" s="145"/>
      <c r="X710" s="146"/>
      <c r="AT710" s="143" t="s">
        <v>151</v>
      </c>
      <c r="AU710" s="143" t="s">
        <v>80</v>
      </c>
      <c r="AV710" s="12" t="s">
        <v>80</v>
      </c>
      <c r="AW710" s="12" t="s">
        <v>5</v>
      </c>
      <c r="AX710" s="12" t="s">
        <v>71</v>
      </c>
      <c r="AY710" s="143" t="s">
        <v>133</v>
      </c>
    </row>
    <row r="711" spans="2:51" s="13" customFormat="1" ht="12">
      <c r="B711" s="147"/>
      <c r="D711" s="185" t="s">
        <v>151</v>
      </c>
      <c r="E711" s="148" t="s">
        <v>3</v>
      </c>
      <c r="F711" s="174" t="s">
        <v>153</v>
      </c>
      <c r="H711" s="192">
        <v>1</v>
      </c>
      <c r="I711" s="149"/>
      <c r="J711" s="149"/>
      <c r="M711" s="147"/>
      <c r="N711" s="150"/>
      <c r="X711" s="151"/>
      <c r="AT711" s="148" t="s">
        <v>151</v>
      </c>
      <c r="AU711" s="148" t="s">
        <v>80</v>
      </c>
      <c r="AV711" s="13" t="s">
        <v>141</v>
      </c>
      <c r="AW711" s="13" t="s">
        <v>5</v>
      </c>
      <c r="AX711" s="13" t="s">
        <v>78</v>
      </c>
      <c r="AY711" s="148" t="s">
        <v>133</v>
      </c>
    </row>
    <row r="712" spans="2:65" s="1" customFormat="1" ht="24.2" customHeight="1">
      <c r="B712" s="129"/>
      <c r="C712" s="183" t="s">
        <v>738</v>
      </c>
      <c r="D712" s="183" t="s">
        <v>136</v>
      </c>
      <c r="E712" s="184" t="s">
        <v>1092</v>
      </c>
      <c r="F712" s="169" t="s">
        <v>1093</v>
      </c>
      <c r="G712" s="189" t="s">
        <v>207</v>
      </c>
      <c r="H712" s="190">
        <v>1</v>
      </c>
      <c r="I712" s="131"/>
      <c r="J712" s="131"/>
      <c r="K712" s="181">
        <f>ROUND(P712*H712,2)</f>
        <v>0</v>
      </c>
      <c r="L712" s="130" t="s">
        <v>140</v>
      </c>
      <c r="M712" s="31"/>
      <c r="N712" s="133" t="s">
        <v>3</v>
      </c>
      <c r="O712" s="134" t="s">
        <v>40</v>
      </c>
      <c r="P712" s="135">
        <f>I712+J712</f>
        <v>0</v>
      </c>
      <c r="Q712" s="135">
        <f>ROUND(I712*H712,2)</f>
        <v>0</v>
      </c>
      <c r="R712" s="135">
        <f>ROUND(J712*H712,2)</f>
        <v>0</v>
      </c>
      <c r="T712" s="136">
        <f>S712*H712</f>
        <v>0</v>
      </c>
      <c r="U712" s="136">
        <v>0</v>
      </c>
      <c r="V712" s="136">
        <f>U712*H712</f>
        <v>0</v>
      </c>
      <c r="W712" s="136">
        <v>0</v>
      </c>
      <c r="X712" s="137">
        <f>W712*H712</f>
        <v>0</v>
      </c>
      <c r="AR712" s="138" t="s">
        <v>428</v>
      </c>
      <c r="AT712" s="138" t="s">
        <v>136</v>
      </c>
      <c r="AU712" s="138" t="s">
        <v>80</v>
      </c>
      <c r="AY712" s="16" t="s">
        <v>133</v>
      </c>
      <c r="BE712" s="139">
        <f>IF(O712="základní",K712,0)</f>
        <v>0</v>
      </c>
      <c r="BF712" s="139">
        <f>IF(O712="snížená",K712,0)</f>
        <v>0</v>
      </c>
      <c r="BG712" s="139">
        <f>IF(O712="zákl. přenesená",K712,0)</f>
        <v>0</v>
      </c>
      <c r="BH712" s="139">
        <f>IF(O712="sníž. přenesená",K712,0)</f>
        <v>0</v>
      </c>
      <c r="BI712" s="139">
        <f>IF(O712="nulová",K712,0)</f>
        <v>0</v>
      </c>
      <c r="BJ712" s="16" t="s">
        <v>78</v>
      </c>
      <c r="BK712" s="139">
        <f>ROUND(P712*H712,2)</f>
        <v>0</v>
      </c>
      <c r="BL712" s="16" t="s">
        <v>428</v>
      </c>
      <c r="BM712" s="138" t="s">
        <v>741</v>
      </c>
    </row>
    <row r="713" spans="2:47" s="1" customFormat="1" ht="12">
      <c r="B713" s="31"/>
      <c r="D713" s="185" t="s">
        <v>142</v>
      </c>
      <c r="F713" s="171" t="s">
        <v>1093</v>
      </c>
      <c r="I713" s="140"/>
      <c r="J713" s="140"/>
      <c r="M713" s="31"/>
      <c r="N713" s="141"/>
      <c r="X713" s="52"/>
      <c r="AT713" s="16" t="s">
        <v>142</v>
      </c>
      <c r="AU713" s="16" t="s">
        <v>80</v>
      </c>
    </row>
    <row r="714" spans="2:47" s="1" customFormat="1" ht="12">
      <c r="B714" s="31"/>
      <c r="D714" s="186" t="s">
        <v>144</v>
      </c>
      <c r="F714" s="172" t="s">
        <v>1094</v>
      </c>
      <c r="I714" s="140"/>
      <c r="J714" s="140"/>
      <c r="M714" s="31"/>
      <c r="N714" s="141"/>
      <c r="X714" s="52"/>
      <c r="AT714" s="16" t="s">
        <v>144</v>
      </c>
      <c r="AU714" s="16" t="s">
        <v>80</v>
      </c>
    </row>
    <row r="715" spans="2:51" s="14" customFormat="1" ht="12">
      <c r="B715" s="152"/>
      <c r="D715" s="185" t="s">
        <v>151</v>
      </c>
      <c r="E715" s="153" t="s">
        <v>3</v>
      </c>
      <c r="F715" s="175" t="s">
        <v>790</v>
      </c>
      <c r="H715" s="153" t="s">
        <v>3</v>
      </c>
      <c r="I715" s="154"/>
      <c r="J715" s="154"/>
      <c r="M715" s="152"/>
      <c r="N715" s="155"/>
      <c r="X715" s="156"/>
      <c r="AT715" s="153" t="s">
        <v>151</v>
      </c>
      <c r="AU715" s="153" t="s">
        <v>80</v>
      </c>
      <c r="AV715" s="14" t="s">
        <v>78</v>
      </c>
      <c r="AW715" s="14" t="s">
        <v>5</v>
      </c>
      <c r="AX715" s="14" t="s">
        <v>71</v>
      </c>
      <c r="AY715" s="153" t="s">
        <v>133</v>
      </c>
    </row>
    <row r="716" spans="2:51" s="14" customFormat="1" ht="12">
      <c r="B716" s="152"/>
      <c r="D716" s="185" t="s">
        <v>151</v>
      </c>
      <c r="E716" s="153" t="s">
        <v>3</v>
      </c>
      <c r="F716" s="175" t="s">
        <v>909</v>
      </c>
      <c r="H716" s="153" t="s">
        <v>3</v>
      </c>
      <c r="I716" s="154"/>
      <c r="J716" s="154"/>
      <c r="M716" s="152"/>
      <c r="N716" s="155"/>
      <c r="X716" s="156"/>
      <c r="AT716" s="153" t="s">
        <v>151</v>
      </c>
      <c r="AU716" s="153" t="s">
        <v>80</v>
      </c>
      <c r="AV716" s="14" t="s">
        <v>78</v>
      </c>
      <c r="AW716" s="14" t="s">
        <v>5</v>
      </c>
      <c r="AX716" s="14" t="s">
        <v>71</v>
      </c>
      <c r="AY716" s="153" t="s">
        <v>133</v>
      </c>
    </row>
    <row r="717" spans="2:51" s="14" customFormat="1" ht="12">
      <c r="B717" s="152"/>
      <c r="D717" s="185" t="s">
        <v>151</v>
      </c>
      <c r="E717" s="153" t="s">
        <v>3</v>
      </c>
      <c r="F717" s="175" t="s">
        <v>1095</v>
      </c>
      <c r="H717" s="153" t="s">
        <v>3</v>
      </c>
      <c r="I717" s="154"/>
      <c r="J717" s="154"/>
      <c r="M717" s="152"/>
      <c r="N717" s="155"/>
      <c r="X717" s="156"/>
      <c r="AT717" s="153" t="s">
        <v>151</v>
      </c>
      <c r="AU717" s="153" t="s">
        <v>80</v>
      </c>
      <c r="AV717" s="14" t="s">
        <v>78</v>
      </c>
      <c r="AW717" s="14" t="s">
        <v>5</v>
      </c>
      <c r="AX717" s="14" t="s">
        <v>71</v>
      </c>
      <c r="AY717" s="153" t="s">
        <v>133</v>
      </c>
    </row>
    <row r="718" spans="2:51" s="12" customFormat="1" ht="12">
      <c r="B718" s="142"/>
      <c r="D718" s="185" t="s">
        <v>151</v>
      </c>
      <c r="E718" s="143" t="s">
        <v>3</v>
      </c>
      <c r="F718" s="173" t="s">
        <v>78</v>
      </c>
      <c r="H718" s="191">
        <v>1</v>
      </c>
      <c r="I718" s="144"/>
      <c r="J718" s="144"/>
      <c r="M718" s="142"/>
      <c r="N718" s="145"/>
      <c r="X718" s="146"/>
      <c r="AT718" s="143" t="s">
        <v>151</v>
      </c>
      <c r="AU718" s="143" t="s">
        <v>80</v>
      </c>
      <c r="AV718" s="12" t="s">
        <v>80</v>
      </c>
      <c r="AW718" s="12" t="s">
        <v>5</v>
      </c>
      <c r="AX718" s="12" t="s">
        <v>71</v>
      </c>
      <c r="AY718" s="143" t="s">
        <v>133</v>
      </c>
    </row>
    <row r="719" spans="2:51" s="13" customFormat="1" ht="12">
      <c r="B719" s="147"/>
      <c r="D719" s="185" t="s">
        <v>151</v>
      </c>
      <c r="E719" s="148" t="s">
        <v>3</v>
      </c>
      <c r="F719" s="174" t="s">
        <v>153</v>
      </c>
      <c r="H719" s="192">
        <v>1</v>
      </c>
      <c r="I719" s="149"/>
      <c r="J719" s="149"/>
      <c r="M719" s="147"/>
      <c r="N719" s="150"/>
      <c r="X719" s="151"/>
      <c r="AT719" s="148" t="s">
        <v>151</v>
      </c>
      <c r="AU719" s="148" t="s">
        <v>80</v>
      </c>
      <c r="AV719" s="13" t="s">
        <v>141</v>
      </c>
      <c r="AW719" s="13" t="s">
        <v>5</v>
      </c>
      <c r="AX719" s="13" t="s">
        <v>78</v>
      </c>
      <c r="AY719" s="148" t="s">
        <v>133</v>
      </c>
    </row>
    <row r="720" spans="2:65" s="1" customFormat="1" ht="24.2" customHeight="1">
      <c r="B720" s="129"/>
      <c r="C720" s="183" t="s">
        <v>493</v>
      </c>
      <c r="D720" s="183" t="s">
        <v>136</v>
      </c>
      <c r="E720" s="184" t="s">
        <v>1096</v>
      </c>
      <c r="F720" s="169" t="s">
        <v>1097</v>
      </c>
      <c r="G720" s="189" t="s">
        <v>207</v>
      </c>
      <c r="H720" s="190">
        <v>1</v>
      </c>
      <c r="I720" s="131"/>
      <c r="J720" s="131"/>
      <c r="K720" s="181">
        <f>ROUND(P720*H720,2)</f>
        <v>0</v>
      </c>
      <c r="L720" s="130" t="s">
        <v>140</v>
      </c>
      <c r="M720" s="31"/>
      <c r="N720" s="133" t="s">
        <v>3</v>
      </c>
      <c r="O720" s="134" t="s">
        <v>40</v>
      </c>
      <c r="P720" s="135">
        <f>I720+J720</f>
        <v>0</v>
      </c>
      <c r="Q720" s="135">
        <f>ROUND(I720*H720,2)</f>
        <v>0</v>
      </c>
      <c r="R720" s="135">
        <f>ROUND(J720*H720,2)</f>
        <v>0</v>
      </c>
      <c r="T720" s="136">
        <f>S720*H720</f>
        <v>0</v>
      </c>
      <c r="U720" s="136">
        <v>0</v>
      </c>
      <c r="V720" s="136">
        <f>U720*H720</f>
        <v>0</v>
      </c>
      <c r="W720" s="136">
        <v>0</v>
      </c>
      <c r="X720" s="137">
        <f>W720*H720</f>
        <v>0</v>
      </c>
      <c r="AR720" s="138" t="s">
        <v>428</v>
      </c>
      <c r="AT720" s="138" t="s">
        <v>136</v>
      </c>
      <c r="AU720" s="138" t="s">
        <v>80</v>
      </c>
      <c r="AY720" s="16" t="s">
        <v>133</v>
      </c>
      <c r="BE720" s="139">
        <f>IF(O720="základní",K720,0)</f>
        <v>0</v>
      </c>
      <c r="BF720" s="139">
        <f>IF(O720="snížená",K720,0)</f>
        <v>0</v>
      </c>
      <c r="BG720" s="139">
        <f>IF(O720="zákl. přenesená",K720,0)</f>
        <v>0</v>
      </c>
      <c r="BH720" s="139">
        <f>IF(O720="sníž. přenesená",K720,0)</f>
        <v>0</v>
      </c>
      <c r="BI720" s="139">
        <f>IF(O720="nulová",K720,0)</f>
        <v>0</v>
      </c>
      <c r="BJ720" s="16" t="s">
        <v>78</v>
      </c>
      <c r="BK720" s="139">
        <f>ROUND(P720*H720,2)</f>
        <v>0</v>
      </c>
      <c r="BL720" s="16" t="s">
        <v>428</v>
      </c>
      <c r="BM720" s="138" t="s">
        <v>750</v>
      </c>
    </row>
    <row r="721" spans="2:47" s="1" customFormat="1" ht="12">
      <c r="B721" s="31"/>
      <c r="D721" s="185" t="s">
        <v>142</v>
      </c>
      <c r="F721" s="171" t="s">
        <v>1098</v>
      </c>
      <c r="I721" s="140"/>
      <c r="J721" s="140"/>
      <c r="M721" s="31"/>
      <c r="N721" s="141"/>
      <c r="X721" s="52"/>
      <c r="AT721" s="16" t="s">
        <v>142</v>
      </c>
      <c r="AU721" s="16" t="s">
        <v>80</v>
      </c>
    </row>
    <row r="722" spans="2:47" s="1" customFormat="1" ht="12">
      <c r="B722" s="31"/>
      <c r="D722" s="186" t="s">
        <v>144</v>
      </c>
      <c r="F722" s="172" t="s">
        <v>1099</v>
      </c>
      <c r="I722" s="140"/>
      <c r="J722" s="140"/>
      <c r="M722" s="31"/>
      <c r="N722" s="141"/>
      <c r="X722" s="52"/>
      <c r="AT722" s="16" t="s">
        <v>144</v>
      </c>
      <c r="AU722" s="16" t="s">
        <v>80</v>
      </c>
    </row>
    <row r="723" spans="2:51" s="14" customFormat="1" ht="12">
      <c r="B723" s="152"/>
      <c r="D723" s="185" t="s">
        <v>151</v>
      </c>
      <c r="E723" s="153" t="s">
        <v>3</v>
      </c>
      <c r="F723" s="175" t="s">
        <v>856</v>
      </c>
      <c r="H723" s="153" t="s">
        <v>3</v>
      </c>
      <c r="I723" s="154"/>
      <c r="J723" s="154"/>
      <c r="M723" s="152"/>
      <c r="N723" s="155"/>
      <c r="X723" s="156"/>
      <c r="AT723" s="153" t="s">
        <v>151</v>
      </c>
      <c r="AU723" s="153" t="s">
        <v>80</v>
      </c>
      <c r="AV723" s="14" t="s">
        <v>78</v>
      </c>
      <c r="AW723" s="14" t="s">
        <v>5</v>
      </c>
      <c r="AX723" s="14" t="s">
        <v>71</v>
      </c>
      <c r="AY723" s="153" t="s">
        <v>133</v>
      </c>
    </row>
    <row r="724" spans="2:51" s="14" customFormat="1" ht="12">
      <c r="B724" s="152"/>
      <c r="D724" s="185" t="s">
        <v>151</v>
      </c>
      <c r="E724" s="153" t="s">
        <v>3</v>
      </c>
      <c r="F724" s="175" t="s">
        <v>1100</v>
      </c>
      <c r="H724" s="153" t="s">
        <v>3</v>
      </c>
      <c r="I724" s="154"/>
      <c r="J724" s="154"/>
      <c r="M724" s="152"/>
      <c r="N724" s="155"/>
      <c r="X724" s="156"/>
      <c r="AT724" s="153" t="s">
        <v>151</v>
      </c>
      <c r="AU724" s="153" t="s">
        <v>80</v>
      </c>
      <c r="AV724" s="14" t="s">
        <v>78</v>
      </c>
      <c r="AW724" s="14" t="s">
        <v>5</v>
      </c>
      <c r="AX724" s="14" t="s">
        <v>71</v>
      </c>
      <c r="AY724" s="153" t="s">
        <v>133</v>
      </c>
    </row>
    <row r="725" spans="2:51" s="12" customFormat="1" ht="12">
      <c r="B725" s="142"/>
      <c r="D725" s="185" t="s">
        <v>151</v>
      </c>
      <c r="E725" s="143" t="s">
        <v>3</v>
      </c>
      <c r="F725" s="173" t="s">
        <v>78</v>
      </c>
      <c r="H725" s="191">
        <v>1</v>
      </c>
      <c r="I725" s="144"/>
      <c r="J725" s="144"/>
      <c r="M725" s="142"/>
      <c r="N725" s="145"/>
      <c r="X725" s="146"/>
      <c r="AT725" s="143" t="s">
        <v>151</v>
      </c>
      <c r="AU725" s="143" t="s">
        <v>80</v>
      </c>
      <c r="AV725" s="12" t="s">
        <v>80</v>
      </c>
      <c r="AW725" s="12" t="s">
        <v>5</v>
      </c>
      <c r="AX725" s="12" t="s">
        <v>71</v>
      </c>
      <c r="AY725" s="143" t="s">
        <v>133</v>
      </c>
    </row>
    <row r="726" spans="2:51" s="13" customFormat="1" ht="12">
      <c r="B726" s="147"/>
      <c r="D726" s="185" t="s">
        <v>151</v>
      </c>
      <c r="E726" s="148" t="s">
        <v>3</v>
      </c>
      <c r="F726" s="174" t="s">
        <v>153</v>
      </c>
      <c r="H726" s="192">
        <v>1</v>
      </c>
      <c r="I726" s="149"/>
      <c r="J726" s="149"/>
      <c r="M726" s="147"/>
      <c r="N726" s="150"/>
      <c r="X726" s="151"/>
      <c r="AT726" s="148" t="s">
        <v>151</v>
      </c>
      <c r="AU726" s="148" t="s">
        <v>80</v>
      </c>
      <c r="AV726" s="13" t="s">
        <v>141</v>
      </c>
      <c r="AW726" s="13" t="s">
        <v>5</v>
      </c>
      <c r="AX726" s="13" t="s">
        <v>78</v>
      </c>
      <c r="AY726" s="148" t="s">
        <v>133</v>
      </c>
    </row>
    <row r="727" spans="2:65" s="1" customFormat="1" ht="24.2" customHeight="1">
      <c r="B727" s="129"/>
      <c r="C727" s="183" t="s">
        <v>754</v>
      </c>
      <c r="D727" s="183" t="s">
        <v>136</v>
      </c>
      <c r="E727" s="184" t="s">
        <v>1101</v>
      </c>
      <c r="F727" s="169" t="s">
        <v>1102</v>
      </c>
      <c r="G727" s="189" t="s">
        <v>207</v>
      </c>
      <c r="H727" s="190">
        <v>1</v>
      </c>
      <c r="I727" s="131"/>
      <c r="J727" s="131"/>
      <c r="K727" s="181">
        <f>ROUND(P727*H727,2)</f>
        <v>0</v>
      </c>
      <c r="L727" s="130" t="s">
        <v>140</v>
      </c>
      <c r="M727" s="31"/>
      <c r="N727" s="133" t="s">
        <v>3</v>
      </c>
      <c r="O727" s="134" t="s">
        <v>40</v>
      </c>
      <c r="P727" s="135">
        <f>I727+J727</f>
        <v>0</v>
      </c>
      <c r="Q727" s="135">
        <f>ROUND(I727*H727,2)</f>
        <v>0</v>
      </c>
      <c r="R727" s="135">
        <f>ROUND(J727*H727,2)</f>
        <v>0</v>
      </c>
      <c r="T727" s="136">
        <f>S727*H727</f>
        <v>0</v>
      </c>
      <c r="U727" s="136">
        <v>0</v>
      </c>
      <c r="V727" s="136">
        <f>U727*H727</f>
        <v>0</v>
      </c>
      <c r="W727" s="136">
        <v>0</v>
      </c>
      <c r="X727" s="137">
        <f>W727*H727</f>
        <v>0</v>
      </c>
      <c r="AR727" s="138" t="s">
        <v>428</v>
      </c>
      <c r="AT727" s="138" t="s">
        <v>136</v>
      </c>
      <c r="AU727" s="138" t="s">
        <v>80</v>
      </c>
      <c r="AY727" s="16" t="s">
        <v>133</v>
      </c>
      <c r="BE727" s="139">
        <f>IF(O727="základní",K727,0)</f>
        <v>0</v>
      </c>
      <c r="BF727" s="139">
        <f>IF(O727="snížená",K727,0)</f>
        <v>0</v>
      </c>
      <c r="BG727" s="139">
        <f>IF(O727="zákl. přenesená",K727,0)</f>
        <v>0</v>
      </c>
      <c r="BH727" s="139">
        <f>IF(O727="sníž. přenesená",K727,0)</f>
        <v>0</v>
      </c>
      <c r="BI727" s="139">
        <f>IF(O727="nulová",K727,0)</f>
        <v>0</v>
      </c>
      <c r="BJ727" s="16" t="s">
        <v>78</v>
      </c>
      <c r="BK727" s="139">
        <f>ROUND(P727*H727,2)</f>
        <v>0</v>
      </c>
      <c r="BL727" s="16" t="s">
        <v>428</v>
      </c>
      <c r="BM727" s="138" t="s">
        <v>757</v>
      </c>
    </row>
    <row r="728" spans="2:47" s="1" customFormat="1" ht="12">
      <c r="B728" s="31"/>
      <c r="D728" s="185" t="s">
        <v>142</v>
      </c>
      <c r="F728" s="171" t="s">
        <v>1102</v>
      </c>
      <c r="I728" s="140"/>
      <c r="J728" s="140"/>
      <c r="M728" s="31"/>
      <c r="N728" s="141"/>
      <c r="X728" s="52"/>
      <c r="AT728" s="16" t="s">
        <v>142</v>
      </c>
      <c r="AU728" s="16" t="s">
        <v>80</v>
      </c>
    </row>
    <row r="729" spans="2:47" s="1" customFormat="1" ht="12">
      <c r="B729" s="31"/>
      <c r="D729" s="186" t="s">
        <v>144</v>
      </c>
      <c r="F729" s="172" t="s">
        <v>1103</v>
      </c>
      <c r="I729" s="140"/>
      <c r="J729" s="140"/>
      <c r="M729" s="31"/>
      <c r="N729" s="141"/>
      <c r="X729" s="52"/>
      <c r="AT729" s="16" t="s">
        <v>144</v>
      </c>
      <c r="AU729" s="16" t="s">
        <v>80</v>
      </c>
    </row>
    <row r="730" spans="2:51" s="14" customFormat="1" ht="12">
      <c r="B730" s="152"/>
      <c r="D730" s="185" t="s">
        <v>151</v>
      </c>
      <c r="E730" s="153" t="s">
        <v>3</v>
      </c>
      <c r="F730" s="175" t="s">
        <v>856</v>
      </c>
      <c r="H730" s="153" t="s">
        <v>3</v>
      </c>
      <c r="I730" s="154"/>
      <c r="J730" s="154"/>
      <c r="M730" s="152"/>
      <c r="N730" s="155"/>
      <c r="X730" s="156"/>
      <c r="AT730" s="153" t="s">
        <v>151</v>
      </c>
      <c r="AU730" s="153" t="s">
        <v>80</v>
      </c>
      <c r="AV730" s="14" t="s">
        <v>78</v>
      </c>
      <c r="AW730" s="14" t="s">
        <v>5</v>
      </c>
      <c r="AX730" s="14" t="s">
        <v>71</v>
      </c>
      <c r="AY730" s="153" t="s">
        <v>133</v>
      </c>
    </row>
    <row r="731" spans="2:51" s="14" customFormat="1" ht="12">
      <c r="B731" s="152"/>
      <c r="D731" s="185" t="s">
        <v>151</v>
      </c>
      <c r="E731" s="153" t="s">
        <v>3</v>
      </c>
      <c r="F731" s="175" t="s">
        <v>1104</v>
      </c>
      <c r="H731" s="153" t="s">
        <v>3</v>
      </c>
      <c r="I731" s="154"/>
      <c r="J731" s="154"/>
      <c r="M731" s="152"/>
      <c r="N731" s="155"/>
      <c r="X731" s="156"/>
      <c r="AT731" s="153" t="s">
        <v>151</v>
      </c>
      <c r="AU731" s="153" t="s">
        <v>80</v>
      </c>
      <c r="AV731" s="14" t="s">
        <v>78</v>
      </c>
      <c r="AW731" s="14" t="s">
        <v>5</v>
      </c>
      <c r="AX731" s="14" t="s">
        <v>71</v>
      </c>
      <c r="AY731" s="153" t="s">
        <v>133</v>
      </c>
    </row>
    <row r="732" spans="2:51" s="12" customFormat="1" ht="12">
      <c r="B732" s="142"/>
      <c r="D732" s="185" t="s">
        <v>151</v>
      </c>
      <c r="E732" s="143" t="s">
        <v>3</v>
      </c>
      <c r="F732" s="173" t="s">
        <v>78</v>
      </c>
      <c r="H732" s="191">
        <v>1</v>
      </c>
      <c r="I732" s="144"/>
      <c r="J732" s="144"/>
      <c r="M732" s="142"/>
      <c r="N732" s="145"/>
      <c r="X732" s="146"/>
      <c r="AT732" s="143" t="s">
        <v>151</v>
      </c>
      <c r="AU732" s="143" t="s">
        <v>80</v>
      </c>
      <c r="AV732" s="12" t="s">
        <v>80</v>
      </c>
      <c r="AW732" s="12" t="s">
        <v>5</v>
      </c>
      <c r="AX732" s="12" t="s">
        <v>71</v>
      </c>
      <c r="AY732" s="143" t="s">
        <v>133</v>
      </c>
    </row>
    <row r="733" spans="2:51" s="13" customFormat="1" ht="12">
      <c r="B733" s="147"/>
      <c r="D733" s="185" t="s">
        <v>151</v>
      </c>
      <c r="E733" s="148" t="s">
        <v>3</v>
      </c>
      <c r="F733" s="174" t="s">
        <v>153</v>
      </c>
      <c r="H733" s="192">
        <v>1</v>
      </c>
      <c r="I733" s="149"/>
      <c r="J733" s="149"/>
      <c r="M733" s="147"/>
      <c r="N733" s="150"/>
      <c r="X733" s="151"/>
      <c r="AT733" s="148" t="s">
        <v>151</v>
      </c>
      <c r="AU733" s="148" t="s">
        <v>80</v>
      </c>
      <c r="AV733" s="13" t="s">
        <v>141</v>
      </c>
      <c r="AW733" s="13" t="s">
        <v>5</v>
      </c>
      <c r="AX733" s="13" t="s">
        <v>78</v>
      </c>
      <c r="AY733" s="148" t="s">
        <v>133</v>
      </c>
    </row>
    <row r="734" spans="2:65" s="1" customFormat="1" ht="16.5" customHeight="1">
      <c r="B734" s="129"/>
      <c r="C734" s="187" t="s">
        <v>499</v>
      </c>
      <c r="D734" s="187" t="s">
        <v>396</v>
      </c>
      <c r="E734" s="188" t="s">
        <v>1105</v>
      </c>
      <c r="F734" s="180" t="s">
        <v>1106</v>
      </c>
      <c r="G734" s="193" t="s">
        <v>207</v>
      </c>
      <c r="H734" s="194">
        <v>1</v>
      </c>
      <c r="I734" s="161"/>
      <c r="J734" s="162"/>
      <c r="K734" s="182">
        <f>ROUND(P734*H734,2)</f>
        <v>0</v>
      </c>
      <c r="L734" s="160" t="s">
        <v>855</v>
      </c>
      <c r="M734" s="164"/>
      <c r="N734" s="165" t="s">
        <v>3</v>
      </c>
      <c r="O734" s="134" t="s">
        <v>40</v>
      </c>
      <c r="P734" s="135">
        <f>I734+J734</f>
        <v>0</v>
      </c>
      <c r="Q734" s="135">
        <f>ROUND(I734*H734,2)</f>
        <v>0</v>
      </c>
      <c r="R734" s="135">
        <f>ROUND(J734*H734,2)</f>
        <v>0</v>
      </c>
      <c r="T734" s="136">
        <f>S734*H734</f>
        <v>0</v>
      </c>
      <c r="U734" s="136">
        <v>0</v>
      </c>
      <c r="V734" s="136">
        <f>U734*H734</f>
        <v>0</v>
      </c>
      <c r="W734" s="136">
        <v>0</v>
      </c>
      <c r="X734" s="137">
        <f>W734*H734</f>
        <v>0</v>
      </c>
      <c r="AR734" s="138" t="s">
        <v>861</v>
      </c>
      <c r="AT734" s="138" t="s">
        <v>396</v>
      </c>
      <c r="AU734" s="138" t="s">
        <v>80</v>
      </c>
      <c r="AY734" s="16" t="s">
        <v>133</v>
      </c>
      <c r="BE734" s="139">
        <f>IF(O734="základní",K734,0)</f>
        <v>0</v>
      </c>
      <c r="BF734" s="139">
        <f>IF(O734="snížená",K734,0)</f>
        <v>0</v>
      </c>
      <c r="BG734" s="139">
        <f>IF(O734="zákl. přenesená",K734,0)</f>
        <v>0</v>
      </c>
      <c r="BH734" s="139">
        <f>IF(O734="sníž. přenesená",K734,0)</f>
        <v>0</v>
      </c>
      <c r="BI734" s="139">
        <f>IF(O734="nulová",K734,0)</f>
        <v>0</v>
      </c>
      <c r="BJ734" s="16" t="s">
        <v>78</v>
      </c>
      <c r="BK734" s="139">
        <f>ROUND(P734*H734,2)</f>
        <v>0</v>
      </c>
      <c r="BL734" s="16" t="s">
        <v>428</v>
      </c>
      <c r="BM734" s="138" t="s">
        <v>761</v>
      </c>
    </row>
    <row r="735" spans="2:47" s="1" customFormat="1" ht="12">
      <c r="B735" s="31"/>
      <c r="D735" s="185" t="s">
        <v>142</v>
      </c>
      <c r="F735" s="171" t="s">
        <v>1106</v>
      </c>
      <c r="I735" s="140"/>
      <c r="J735" s="140"/>
      <c r="M735" s="31"/>
      <c r="N735" s="141"/>
      <c r="X735" s="52"/>
      <c r="AT735" s="16" t="s">
        <v>142</v>
      </c>
      <c r="AU735" s="16" t="s">
        <v>80</v>
      </c>
    </row>
    <row r="736" spans="2:51" s="14" customFormat="1" ht="12">
      <c r="B736" s="152"/>
      <c r="D736" s="185" t="s">
        <v>151</v>
      </c>
      <c r="E736" s="153" t="s">
        <v>3</v>
      </c>
      <c r="F736" s="175" t="s">
        <v>856</v>
      </c>
      <c r="H736" s="153" t="s">
        <v>3</v>
      </c>
      <c r="I736" s="154"/>
      <c r="J736" s="154"/>
      <c r="M736" s="152"/>
      <c r="N736" s="155"/>
      <c r="X736" s="156"/>
      <c r="AT736" s="153" t="s">
        <v>151</v>
      </c>
      <c r="AU736" s="153" t="s">
        <v>80</v>
      </c>
      <c r="AV736" s="14" t="s">
        <v>78</v>
      </c>
      <c r="AW736" s="14" t="s">
        <v>5</v>
      </c>
      <c r="AX736" s="14" t="s">
        <v>71</v>
      </c>
      <c r="AY736" s="153" t="s">
        <v>133</v>
      </c>
    </row>
    <row r="737" spans="2:51" s="14" customFormat="1" ht="12">
      <c r="B737" s="152"/>
      <c r="D737" s="185" t="s">
        <v>151</v>
      </c>
      <c r="E737" s="153" t="s">
        <v>3</v>
      </c>
      <c r="F737" s="175" t="s">
        <v>1107</v>
      </c>
      <c r="H737" s="153" t="s">
        <v>3</v>
      </c>
      <c r="I737" s="154"/>
      <c r="J737" s="154"/>
      <c r="M737" s="152"/>
      <c r="N737" s="155"/>
      <c r="X737" s="156"/>
      <c r="AT737" s="153" t="s">
        <v>151</v>
      </c>
      <c r="AU737" s="153" t="s">
        <v>80</v>
      </c>
      <c r="AV737" s="14" t="s">
        <v>78</v>
      </c>
      <c r="AW737" s="14" t="s">
        <v>5</v>
      </c>
      <c r="AX737" s="14" t="s">
        <v>71</v>
      </c>
      <c r="AY737" s="153" t="s">
        <v>133</v>
      </c>
    </row>
    <row r="738" spans="2:51" s="12" customFormat="1" ht="12">
      <c r="B738" s="142"/>
      <c r="D738" s="185" t="s">
        <v>151</v>
      </c>
      <c r="E738" s="143" t="s">
        <v>3</v>
      </c>
      <c r="F738" s="173" t="s">
        <v>78</v>
      </c>
      <c r="H738" s="191">
        <v>1</v>
      </c>
      <c r="I738" s="144"/>
      <c r="J738" s="144"/>
      <c r="M738" s="142"/>
      <c r="N738" s="145"/>
      <c r="X738" s="146"/>
      <c r="AT738" s="143" t="s">
        <v>151</v>
      </c>
      <c r="AU738" s="143" t="s">
        <v>80</v>
      </c>
      <c r="AV738" s="12" t="s">
        <v>80</v>
      </c>
      <c r="AW738" s="12" t="s">
        <v>5</v>
      </c>
      <c r="AX738" s="12" t="s">
        <v>71</v>
      </c>
      <c r="AY738" s="143" t="s">
        <v>133</v>
      </c>
    </row>
    <row r="739" spans="2:51" s="13" customFormat="1" ht="12">
      <c r="B739" s="147"/>
      <c r="D739" s="185" t="s">
        <v>151</v>
      </c>
      <c r="E739" s="148" t="s">
        <v>3</v>
      </c>
      <c r="F739" s="174" t="s">
        <v>153</v>
      </c>
      <c r="H739" s="192">
        <v>1</v>
      </c>
      <c r="I739" s="149"/>
      <c r="J739" s="149"/>
      <c r="M739" s="147"/>
      <c r="N739" s="150"/>
      <c r="X739" s="151"/>
      <c r="AT739" s="148" t="s">
        <v>151</v>
      </c>
      <c r="AU739" s="148" t="s">
        <v>80</v>
      </c>
      <c r="AV739" s="13" t="s">
        <v>141</v>
      </c>
      <c r="AW739" s="13" t="s">
        <v>5</v>
      </c>
      <c r="AX739" s="13" t="s">
        <v>78</v>
      </c>
      <c r="AY739" s="148" t="s">
        <v>133</v>
      </c>
    </row>
    <row r="740" spans="2:65" s="1" customFormat="1" ht="24.2" customHeight="1">
      <c r="B740" s="129"/>
      <c r="C740" s="183" t="s">
        <v>765</v>
      </c>
      <c r="D740" s="183" t="s">
        <v>136</v>
      </c>
      <c r="E740" s="184" t="s">
        <v>1108</v>
      </c>
      <c r="F740" s="169" t="s">
        <v>1109</v>
      </c>
      <c r="G740" s="189" t="s">
        <v>207</v>
      </c>
      <c r="H740" s="190">
        <v>1</v>
      </c>
      <c r="I740" s="131"/>
      <c r="J740" s="131"/>
      <c r="K740" s="181">
        <f>ROUND(P740*H740,2)</f>
        <v>0</v>
      </c>
      <c r="L740" s="130" t="s">
        <v>140</v>
      </c>
      <c r="M740" s="31"/>
      <c r="N740" s="133" t="s">
        <v>3</v>
      </c>
      <c r="O740" s="134" t="s">
        <v>40</v>
      </c>
      <c r="P740" s="135">
        <f>I740+J740</f>
        <v>0</v>
      </c>
      <c r="Q740" s="135">
        <f>ROUND(I740*H740,2)</f>
        <v>0</v>
      </c>
      <c r="R740" s="135">
        <f>ROUND(J740*H740,2)</f>
        <v>0</v>
      </c>
      <c r="T740" s="136">
        <f>S740*H740</f>
        <v>0</v>
      </c>
      <c r="U740" s="136">
        <v>0</v>
      </c>
      <c r="V740" s="136">
        <f>U740*H740</f>
        <v>0</v>
      </c>
      <c r="W740" s="136">
        <v>0</v>
      </c>
      <c r="X740" s="137">
        <f>W740*H740</f>
        <v>0</v>
      </c>
      <c r="AR740" s="138" t="s">
        <v>428</v>
      </c>
      <c r="AT740" s="138" t="s">
        <v>136</v>
      </c>
      <c r="AU740" s="138" t="s">
        <v>80</v>
      </c>
      <c r="AY740" s="16" t="s">
        <v>133</v>
      </c>
      <c r="BE740" s="139">
        <f>IF(O740="základní",K740,0)</f>
        <v>0</v>
      </c>
      <c r="BF740" s="139">
        <f>IF(O740="snížená",K740,0)</f>
        <v>0</v>
      </c>
      <c r="BG740" s="139">
        <f>IF(O740="zákl. přenesená",K740,0)</f>
        <v>0</v>
      </c>
      <c r="BH740" s="139">
        <f>IF(O740="sníž. přenesená",K740,0)</f>
        <v>0</v>
      </c>
      <c r="BI740" s="139">
        <f>IF(O740="nulová",K740,0)</f>
        <v>0</v>
      </c>
      <c r="BJ740" s="16" t="s">
        <v>78</v>
      </c>
      <c r="BK740" s="139">
        <f>ROUND(P740*H740,2)</f>
        <v>0</v>
      </c>
      <c r="BL740" s="16" t="s">
        <v>428</v>
      </c>
      <c r="BM740" s="138" t="s">
        <v>768</v>
      </c>
    </row>
    <row r="741" spans="2:47" s="1" customFormat="1" ht="12">
      <c r="B741" s="31"/>
      <c r="D741" s="185" t="s">
        <v>142</v>
      </c>
      <c r="F741" s="171" t="s">
        <v>1110</v>
      </c>
      <c r="I741" s="140"/>
      <c r="J741" s="140"/>
      <c r="M741" s="31"/>
      <c r="N741" s="141"/>
      <c r="X741" s="52"/>
      <c r="AT741" s="16" t="s">
        <v>142</v>
      </c>
      <c r="AU741" s="16" t="s">
        <v>80</v>
      </c>
    </row>
    <row r="742" spans="2:47" s="1" customFormat="1" ht="12">
      <c r="B742" s="31"/>
      <c r="D742" s="186" t="s">
        <v>144</v>
      </c>
      <c r="F742" s="172" t="s">
        <v>1111</v>
      </c>
      <c r="I742" s="140"/>
      <c r="J742" s="140"/>
      <c r="M742" s="31"/>
      <c r="N742" s="141"/>
      <c r="X742" s="52"/>
      <c r="AT742" s="16" t="s">
        <v>144</v>
      </c>
      <c r="AU742" s="16" t="s">
        <v>80</v>
      </c>
    </row>
    <row r="743" spans="2:51" s="14" customFormat="1" ht="12">
      <c r="B743" s="152"/>
      <c r="D743" s="185" t="s">
        <v>151</v>
      </c>
      <c r="E743" s="153" t="s">
        <v>3</v>
      </c>
      <c r="F743" s="175" t="s">
        <v>790</v>
      </c>
      <c r="H743" s="153" t="s">
        <v>3</v>
      </c>
      <c r="I743" s="154"/>
      <c r="J743" s="154"/>
      <c r="M743" s="152"/>
      <c r="N743" s="155"/>
      <c r="X743" s="156"/>
      <c r="AT743" s="153" t="s">
        <v>151</v>
      </c>
      <c r="AU743" s="153" t="s">
        <v>80</v>
      </c>
      <c r="AV743" s="14" t="s">
        <v>78</v>
      </c>
      <c r="AW743" s="14" t="s">
        <v>5</v>
      </c>
      <c r="AX743" s="14" t="s">
        <v>71</v>
      </c>
      <c r="AY743" s="153" t="s">
        <v>133</v>
      </c>
    </row>
    <row r="744" spans="2:51" s="14" customFormat="1" ht="12">
      <c r="B744" s="152"/>
      <c r="D744" s="185" t="s">
        <v>151</v>
      </c>
      <c r="E744" s="153" t="s">
        <v>3</v>
      </c>
      <c r="F744" s="175" t="s">
        <v>909</v>
      </c>
      <c r="H744" s="153" t="s">
        <v>3</v>
      </c>
      <c r="I744" s="154"/>
      <c r="J744" s="154"/>
      <c r="M744" s="152"/>
      <c r="N744" s="155"/>
      <c r="X744" s="156"/>
      <c r="AT744" s="153" t="s">
        <v>151</v>
      </c>
      <c r="AU744" s="153" t="s">
        <v>80</v>
      </c>
      <c r="AV744" s="14" t="s">
        <v>78</v>
      </c>
      <c r="AW744" s="14" t="s">
        <v>5</v>
      </c>
      <c r="AX744" s="14" t="s">
        <v>71</v>
      </c>
      <c r="AY744" s="153" t="s">
        <v>133</v>
      </c>
    </row>
    <row r="745" spans="2:51" s="14" customFormat="1" ht="12">
      <c r="B745" s="152"/>
      <c r="D745" s="185" t="s">
        <v>151</v>
      </c>
      <c r="E745" s="153" t="s">
        <v>3</v>
      </c>
      <c r="F745" s="175" t="s">
        <v>1087</v>
      </c>
      <c r="H745" s="153" t="s">
        <v>3</v>
      </c>
      <c r="I745" s="154"/>
      <c r="J745" s="154"/>
      <c r="M745" s="152"/>
      <c r="N745" s="155"/>
      <c r="X745" s="156"/>
      <c r="AT745" s="153" t="s">
        <v>151</v>
      </c>
      <c r="AU745" s="153" t="s">
        <v>80</v>
      </c>
      <c r="AV745" s="14" t="s">
        <v>78</v>
      </c>
      <c r="AW745" s="14" t="s">
        <v>5</v>
      </c>
      <c r="AX745" s="14" t="s">
        <v>71</v>
      </c>
      <c r="AY745" s="153" t="s">
        <v>133</v>
      </c>
    </row>
    <row r="746" spans="2:51" s="12" customFormat="1" ht="12">
      <c r="B746" s="142"/>
      <c r="D746" s="185" t="s">
        <v>151</v>
      </c>
      <c r="E746" s="143" t="s">
        <v>3</v>
      </c>
      <c r="F746" s="173" t="s">
        <v>78</v>
      </c>
      <c r="H746" s="191">
        <v>1</v>
      </c>
      <c r="I746" s="144"/>
      <c r="J746" s="144"/>
      <c r="M746" s="142"/>
      <c r="N746" s="145"/>
      <c r="X746" s="146"/>
      <c r="AT746" s="143" t="s">
        <v>151</v>
      </c>
      <c r="AU746" s="143" t="s">
        <v>80</v>
      </c>
      <c r="AV746" s="12" t="s">
        <v>80</v>
      </c>
      <c r="AW746" s="12" t="s">
        <v>5</v>
      </c>
      <c r="AX746" s="12" t="s">
        <v>71</v>
      </c>
      <c r="AY746" s="143" t="s">
        <v>133</v>
      </c>
    </row>
    <row r="747" spans="2:51" s="13" customFormat="1" ht="12">
      <c r="B747" s="147"/>
      <c r="D747" s="185" t="s">
        <v>151</v>
      </c>
      <c r="E747" s="148" t="s">
        <v>3</v>
      </c>
      <c r="F747" s="174" t="s">
        <v>153</v>
      </c>
      <c r="H747" s="192">
        <v>1</v>
      </c>
      <c r="I747" s="149"/>
      <c r="J747" s="149"/>
      <c r="M747" s="147"/>
      <c r="N747" s="150"/>
      <c r="X747" s="151"/>
      <c r="AT747" s="148" t="s">
        <v>151</v>
      </c>
      <c r="AU747" s="148" t="s">
        <v>80</v>
      </c>
      <c r="AV747" s="13" t="s">
        <v>141</v>
      </c>
      <c r="AW747" s="13" t="s">
        <v>5</v>
      </c>
      <c r="AX747" s="13" t="s">
        <v>78</v>
      </c>
      <c r="AY747" s="148" t="s">
        <v>133</v>
      </c>
    </row>
    <row r="748" spans="2:65" s="1" customFormat="1" ht="24.2" customHeight="1">
      <c r="B748" s="129"/>
      <c r="C748" s="183" t="s">
        <v>505</v>
      </c>
      <c r="D748" s="183" t="s">
        <v>136</v>
      </c>
      <c r="E748" s="184" t="s">
        <v>1112</v>
      </c>
      <c r="F748" s="169" t="s">
        <v>1113</v>
      </c>
      <c r="G748" s="189" t="s">
        <v>207</v>
      </c>
      <c r="H748" s="190">
        <v>2</v>
      </c>
      <c r="I748" s="131"/>
      <c r="J748" s="131"/>
      <c r="K748" s="181">
        <f>ROUND(P748*H748,2)</f>
        <v>0</v>
      </c>
      <c r="L748" s="130" t="s">
        <v>140</v>
      </c>
      <c r="M748" s="31"/>
      <c r="N748" s="133" t="s">
        <v>3</v>
      </c>
      <c r="O748" s="134" t="s">
        <v>40</v>
      </c>
      <c r="P748" s="135">
        <f>I748+J748</f>
        <v>0</v>
      </c>
      <c r="Q748" s="135">
        <f>ROUND(I748*H748,2)</f>
        <v>0</v>
      </c>
      <c r="R748" s="135">
        <f>ROUND(J748*H748,2)</f>
        <v>0</v>
      </c>
      <c r="T748" s="136">
        <f>S748*H748</f>
        <v>0</v>
      </c>
      <c r="U748" s="136">
        <v>0</v>
      </c>
      <c r="V748" s="136">
        <f>U748*H748</f>
        <v>0</v>
      </c>
      <c r="W748" s="136">
        <v>0</v>
      </c>
      <c r="X748" s="137">
        <f>W748*H748</f>
        <v>0</v>
      </c>
      <c r="AR748" s="138" t="s">
        <v>428</v>
      </c>
      <c r="AT748" s="138" t="s">
        <v>136</v>
      </c>
      <c r="AU748" s="138" t="s">
        <v>80</v>
      </c>
      <c r="AY748" s="16" t="s">
        <v>133</v>
      </c>
      <c r="BE748" s="139">
        <f>IF(O748="základní",K748,0)</f>
        <v>0</v>
      </c>
      <c r="BF748" s="139">
        <f>IF(O748="snížená",K748,0)</f>
        <v>0</v>
      </c>
      <c r="BG748" s="139">
        <f>IF(O748="zákl. přenesená",K748,0)</f>
        <v>0</v>
      </c>
      <c r="BH748" s="139">
        <f>IF(O748="sníž. přenesená",K748,0)</f>
        <v>0</v>
      </c>
      <c r="BI748" s="139">
        <f>IF(O748="nulová",K748,0)</f>
        <v>0</v>
      </c>
      <c r="BJ748" s="16" t="s">
        <v>78</v>
      </c>
      <c r="BK748" s="139">
        <f>ROUND(P748*H748,2)</f>
        <v>0</v>
      </c>
      <c r="BL748" s="16" t="s">
        <v>428</v>
      </c>
      <c r="BM748" s="138" t="s">
        <v>772</v>
      </c>
    </row>
    <row r="749" spans="2:47" s="1" customFormat="1" ht="12">
      <c r="B749" s="31"/>
      <c r="D749" s="185" t="s">
        <v>142</v>
      </c>
      <c r="F749" s="171" t="s">
        <v>1114</v>
      </c>
      <c r="I749" s="140"/>
      <c r="J749" s="140"/>
      <c r="M749" s="31"/>
      <c r="N749" s="141"/>
      <c r="X749" s="52"/>
      <c r="AT749" s="16" t="s">
        <v>142</v>
      </c>
      <c r="AU749" s="16" t="s">
        <v>80</v>
      </c>
    </row>
    <row r="750" spans="2:47" s="1" customFormat="1" ht="12">
      <c r="B750" s="31"/>
      <c r="D750" s="186" t="s">
        <v>144</v>
      </c>
      <c r="F750" s="172" t="s">
        <v>1115</v>
      </c>
      <c r="I750" s="140"/>
      <c r="J750" s="140"/>
      <c r="M750" s="31"/>
      <c r="N750" s="141"/>
      <c r="X750" s="52"/>
      <c r="AT750" s="16" t="s">
        <v>144</v>
      </c>
      <c r="AU750" s="16" t="s">
        <v>80</v>
      </c>
    </row>
    <row r="751" spans="2:51" s="14" customFormat="1" ht="12">
      <c r="B751" s="152"/>
      <c r="D751" s="185" t="s">
        <v>151</v>
      </c>
      <c r="E751" s="153" t="s">
        <v>3</v>
      </c>
      <c r="F751" s="175" t="s">
        <v>790</v>
      </c>
      <c r="H751" s="153" t="s">
        <v>3</v>
      </c>
      <c r="I751" s="154"/>
      <c r="J751" s="154"/>
      <c r="M751" s="152"/>
      <c r="N751" s="155"/>
      <c r="X751" s="156"/>
      <c r="AT751" s="153" t="s">
        <v>151</v>
      </c>
      <c r="AU751" s="153" t="s">
        <v>80</v>
      </c>
      <c r="AV751" s="14" t="s">
        <v>78</v>
      </c>
      <c r="AW751" s="14" t="s">
        <v>5</v>
      </c>
      <c r="AX751" s="14" t="s">
        <v>71</v>
      </c>
      <c r="AY751" s="153" t="s">
        <v>133</v>
      </c>
    </row>
    <row r="752" spans="2:51" s="14" customFormat="1" ht="12">
      <c r="B752" s="152"/>
      <c r="D752" s="185" t="s">
        <v>151</v>
      </c>
      <c r="E752" s="153" t="s">
        <v>3</v>
      </c>
      <c r="F752" s="175" t="s">
        <v>909</v>
      </c>
      <c r="H752" s="153" t="s">
        <v>3</v>
      </c>
      <c r="I752" s="154"/>
      <c r="J752" s="154"/>
      <c r="M752" s="152"/>
      <c r="N752" s="155"/>
      <c r="X752" s="156"/>
      <c r="AT752" s="153" t="s">
        <v>151</v>
      </c>
      <c r="AU752" s="153" t="s">
        <v>80</v>
      </c>
      <c r="AV752" s="14" t="s">
        <v>78</v>
      </c>
      <c r="AW752" s="14" t="s">
        <v>5</v>
      </c>
      <c r="AX752" s="14" t="s">
        <v>71</v>
      </c>
      <c r="AY752" s="153" t="s">
        <v>133</v>
      </c>
    </row>
    <row r="753" spans="2:51" s="14" customFormat="1" ht="12">
      <c r="B753" s="152"/>
      <c r="D753" s="185" t="s">
        <v>151</v>
      </c>
      <c r="E753" s="153" t="s">
        <v>3</v>
      </c>
      <c r="F753" s="175" t="s">
        <v>1116</v>
      </c>
      <c r="H753" s="153" t="s">
        <v>3</v>
      </c>
      <c r="I753" s="154"/>
      <c r="J753" s="154"/>
      <c r="M753" s="152"/>
      <c r="N753" s="155"/>
      <c r="X753" s="156"/>
      <c r="AT753" s="153" t="s">
        <v>151</v>
      </c>
      <c r="AU753" s="153" t="s">
        <v>80</v>
      </c>
      <c r="AV753" s="14" t="s">
        <v>78</v>
      </c>
      <c r="AW753" s="14" t="s">
        <v>5</v>
      </c>
      <c r="AX753" s="14" t="s">
        <v>71</v>
      </c>
      <c r="AY753" s="153" t="s">
        <v>133</v>
      </c>
    </row>
    <row r="754" spans="2:51" s="12" customFormat="1" ht="12">
      <c r="B754" s="142"/>
      <c r="D754" s="185" t="s">
        <v>151</v>
      </c>
      <c r="E754" s="143" t="s">
        <v>3</v>
      </c>
      <c r="F754" s="173" t="s">
        <v>80</v>
      </c>
      <c r="H754" s="191">
        <v>2</v>
      </c>
      <c r="I754" s="144"/>
      <c r="J754" s="144"/>
      <c r="M754" s="142"/>
      <c r="N754" s="145"/>
      <c r="X754" s="146"/>
      <c r="AT754" s="143" t="s">
        <v>151</v>
      </c>
      <c r="AU754" s="143" t="s">
        <v>80</v>
      </c>
      <c r="AV754" s="12" t="s">
        <v>80</v>
      </c>
      <c r="AW754" s="12" t="s">
        <v>5</v>
      </c>
      <c r="AX754" s="12" t="s">
        <v>71</v>
      </c>
      <c r="AY754" s="143" t="s">
        <v>133</v>
      </c>
    </row>
    <row r="755" spans="2:51" s="13" customFormat="1" ht="12">
      <c r="B755" s="147"/>
      <c r="D755" s="185" t="s">
        <v>151</v>
      </c>
      <c r="E755" s="148" t="s">
        <v>3</v>
      </c>
      <c r="F755" s="174" t="s">
        <v>153</v>
      </c>
      <c r="H755" s="192">
        <v>2</v>
      </c>
      <c r="I755" s="149"/>
      <c r="J755" s="149"/>
      <c r="M755" s="147"/>
      <c r="N755" s="150"/>
      <c r="X755" s="151"/>
      <c r="AT755" s="148" t="s">
        <v>151</v>
      </c>
      <c r="AU755" s="148" t="s">
        <v>80</v>
      </c>
      <c r="AV755" s="13" t="s">
        <v>141</v>
      </c>
      <c r="AW755" s="13" t="s">
        <v>5</v>
      </c>
      <c r="AX755" s="13" t="s">
        <v>78</v>
      </c>
      <c r="AY755" s="148" t="s">
        <v>133</v>
      </c>
    </row>
    <row r="756" spans="2:65" s="1" customFormat="1" ht="24">
      <c r="B756" s="129"/>
      <c r="C756" s="183" t="s">
        <v>776</v>
      </c>
      <c r="D756" s="183" t="s">
        <v>136</v>
      </c>
      <c r="E756" s="184" t="s">
        <v>1117</v>
      </c>
      <c r="F756" s="169" t="s">
        <v>1118</v>
      </c>
      <c r="G756" s="189" t="s">
        <v>207</v>
      </c>
      <c r="H756" s="190">
        <v>1</v>
      </c>
      <c r="I756" s="131"/>
      <c r="J756" s="131"/>
      <c r="K756" s="181">
        <f>ROUND(P756*H756,2)</f>
        <v>0</v>
      </c>
      <c r="L756" s="130" t="s">
        <v>140</v>
      </c>
      <c r="M756" s="31"/>
      <c r="N756" s="133" t="s">
        <v>3</v>
      </c>
      <c r="O756" s="134" t="s">
        <v>40</v>
      </c>
      <c r="P756" s="135">
        <f>I756+J756</f>
        <v>0</v>
      </c>
      <c r="Q756" s="135">
        <f>ROUND(I756*H756,2)</f>
        <v>0</v>
      </c>
      <c r="R756" s="135">
        <f>ROUND(J756*H756,2)</f>
        <v>0</v>
      </c>
      <c r="T756" s="136">
        <f>S756*H756</f>
        <v>0</v>
      </c>
      <c r="U756" s="136">
        <v>0</v>
      </c>
      <c r="V756" s="136">
        <f>U756*H756</f>
        <v>0</v>
      </c>
      <c r="W756" s="136">
        <v>0</v>
      </c>
      <c r="X756" s="137">
        <f>W756*H756</f>
        <v>0</v>
      </c>
      <c r="AR756" s="138" t="s">
        <v>428</v>
      </c>
      <c r="AT756" s="138" t="s">
        <v>136</v>
      </c>
      <c r="AU756" s="138" t="s">
        <v>80</v>
      </c>
      <c r="AY756" s="16" t="s">
        <v>133</v>
      </c>
      <c r="BE756" s="139">
        <f>IF(O756="základní",K756,0)</f>
        <v>0</v>
      </c>
      <c r="BF756" s="139">
        <f>IF(O756="snížená",K756,0)</f>
        <v>0</v>
      </c>
      <c r="BG756" s="139">
        <f>IF(O756="zákl. přenesená",K756,0)</f>
        <v>0</v>
      </c>
      <c r="BH756" s="139">
        <f>IF(O756="sníž. přenesená",K756,0)</f>
        <v>0</v>
      </c>
      <c r="BI756" s="139">
        <f>IF(O756="nulová",K756,0)</f>
        <v>0</v>
      </c>
      <c r="BJ756" s="16" t="s">
        <v>78</v>
      </c>
      <c r="BK756" s="139">
        <f>ROUND(P756*H756,2)</f>
        <v>0</v>
      </c>
      <c r="BL756" s="16" t="s">
        <v>428</v>
      </c>
      <c r="BM756" s="138" t="s">
        <v>779</v>
      </c>
    </row>
    <row r="757" spans="2:47" s="1" customFormat="1" ht="12">
      <c r="B757" s="31"/>
      <c r="D757" s="185" t="s">
        <v>142</v>
      </c>
      <c r="F757" s="171" t="s">
        <v>1119</v>
      </c>
      <c r="I757" s="140"/>
      <c r="J757" s="140"/>
      <c r="M757" s="31"/>
      <c r="N757" s="141"/>
      <c r="X757" s="52"/>
      <c r="AT757" s="16" t="s">
        <v>142</v>
      </c>
      <c r="AU757" s="16" t="s">
        <v>80</v>
      </c>
    </row>
    <row r="758" spans="2:47" s="1" customFormat="1" ht="12">
      <c r="B758" s="31"/>
      <c r="D758" s="186" t="s">
        <v>144</v>
      </c>
      <c r="F758" s="172" t="s">
        <v>1120</v>
      </c>
      <c r="I758" s="140"/>
      <c r="J758" s="140"/>
      <c r="M758" s="31"/>
      <c r="N758" s="141"/>
      <c r="X758" s="52"/>
      <c r="AT758" s="16" t="s">
        <v>144</v>
      </c>
      <c r="AU758" s="16" t="s">
        <v>80</v>
      </c>
    </row>
    <row r="759" spans="2:51" s="14" customFormat="1" ht="12">
      <c r="B759" s="152"/>
      <c r="D759" s="185" t="s">
        <v>151</v>
      </c>
      <c r="E759" s="153" t="s">
        <v>3</v>
      </c>
      <c r="F759" s="175" t="s">
        <v>790</v>
      </c>
      <c r="H759" s="153" t="s">
        <v>3</v>
      </c>
      <c r="I759" s="154"/>
      <c r="J759" s="154"/>
      <c r="M759" s="152"/>
      <c r="N759" s="155"/>
      <c r="X759" s="156"/>
      <c r="AT759" s="153" t="s">
        <v>151</v>
      </c>
      <c r="AU759" s="153" t="s">
        <v>80</v>
      </c>
      <c r="AV759" s="14" t="s">
        <v>78</v>
      </c>
      <c r="AW759" s="14" t="s">
        <v>5</v>
      </c>
      <c r="AX759" s="14" t="s">
        <v>71</v>
      </c>
      <c r="AY759" s="153" t="s">
        <v>133</v>
      </c>
    </row>
    <row r="760" spans="2:51" s="14" customFormat="1" ht="12">
      <c r="B760" s="152"/>
      <c r="D760" s="185" t="s">
        <v>151</v>
      </c>
      <c r="E760" s="153" t="s">
        <v>3</v>
      </c>
      <c r="F760" s="175" t="s">
        <v>909</v>
      </c>
      <c r="H760" s="153" t="s">
        <v>3</v>
      </c>
      <c r="I760" s="154"/>
      <c r="J760" s="154"/>
      <c r="M760" s="152"/>
      <c r="N760" s="155"/>
      <c r="X760" s="156"/>
      <c r="AT760" s="153" t="s">
        <v>151</v>
      </c>
      <c r="AU760" s="153" t="s">
        <v>80</v>
      </c>
      <c r="AV760" s="14" t="s">
        <v>78</v>
      </c>
      <c r="AW760" s="14" t="s">
        <v>5</v>
      </c>
      <c r="AX760" s="14" t="s">
        <v>71</v>
      </c>
      <c r="AY760" s="153" t="s">
        <v>133</v>
      </c>
    </row>
    <row r="761" spans="2:51" s="14" customFormat="1" ht="12">
      <c r="B761" s="152"/>
      <c r="D761" s="185" t="s">
        <v>151</v>
      </c>
      <c r="E761" s="153" t="s">
        <v>3</v>
      </c>
      <c r="F761" s="175" t="s">
        <v>1121</v>
      </c>
      <c r="H761" s="153" t="s">
        <v>3</v>
      </c>
      <c r="I761" s="154"/>
      <c r="J761" s="154"/>
      <c r="M761" s="152"/>
      <c r="N761" s="155"/>
      <c r="X761" s="156"/>
      <c r="AT761" s="153" t="s">
        <v>151</v>
      </c>
      <c r="AU761" s="153" t="s">
        <v>80</v>
      </c>
      <c r="AV761" s="14" t="s">
        <v>78</v>
      </c>
      <c r="AW761" s="14" t="s">
        <v>5</v>
      </c>
      <c r="AX761" s="14" t="s">
        <v>71</v>
      </c>
      <c r="AY761" s="153" t="s">
        <v>133</v>
      </c>
    </row>
    <row r="762" spans="2:51" s="12" customFormat="1" ht="12">
      <c r="B762" s="142"/>
      <c r="D762" s="185" t="s">
        <v>151</v>
      </c>
      <c r="E762" s="143" t="s">
        <v>3</v>
      </c>
      <c r="F762" s="173" t="s">
        <v>78</v>
      </c>
      <c r="H762" s="191">
        <v>1</v>
      </c>
      <c r="I762" s="144"/>
      <c r="J762" s="144"/>
      <c r="M762" s="142"/>
      <c r="N762" s="145"/>
      <c r="X762" s="146"/>
      <c r="AT762" s="143" t="s">
        <v>151</v>
      </c>
      <c r="AU762" s="143" t="s">
        <v>80</v>
      </c>
      <c r="AV762" s="12" t="s">
        <v>80</v>
      </c>
      <c r="AW762" s="12" t="s">
        <v>5</v>
      </c>
      <c r="AX762" s="12" t="s">
        <v>71</v>
      </c>
      <c r="AY762" s="143" t="s">
        <v>133</v>
      </c>
    </row>
    <row r="763" spans="2:51" s="13" customFormat="1" ht="12">
      <c r="B763" s="147"/>
      <c r="D763" s="185" t="s">
        <v>151</v>
      </c>
      <c r="E763" s="148" t="s">
        <v>3</v>
      </c>
      <c r="F763" s="174" t="s">
        <v>153</v>
      </c>
      <c r="H763" s="192">
        <v>1</v>
      </c>
      <c r="I763" s="149"/>
      <c r="J763" s="149"/>
      <c r="M763" s="147"/>
      <c r="N763" s="150"/>
      <c r="X763" s="151"/>
      <c r="AT763" s="148" t="s">
        <v>151</v>
      </c>
      <c r="AU763" s="148" t="s">
        <v>80</v>
      </c>
      <c r="AV763" s="13" t="s">
        <v>141</v>
      </c>
      <c r="AW763" s="13" t="s">
        <v>5</v>
      </c>
      <c r="AX763" s="13" t="s">
        <v>78</v>
      </c>
      <c r="AY763" s="148" t="s">
        <v>133</v>
      </c>
    </row>
    <row r="764" spans="2:63" s="11" customFormat="1" ht="22.9" customHeight="1">
      <c r="B764" s="116"/>
      <c r="D764" s="117" t="s">
        <v>70</v>
      </c>
      <c r="E764" s="127" t="s">
        <v>1122</v>
      </c>
      <c r="F764" s="127" t="s">
        <v>1123</v>
      </c>
      <c r="I764" s="119"/>
      <c r="J764" s="119"/>
      <c r="K764" s="128">
        <f>BK764</f>
        <v>0</v>
      </c>
      <c r="M764" s="116"/>
      <c r="N764" s="121"/>
      <c r="Q764" s="122">
        <f>SUM(Q765:Q988)</f>
        <v>0</v>
      </c>
      <c r="R764" s="122">
        <f>SUM(R765:R988)</f>
        <v>0</v>
      </c>
      <c r="T764" s="123">
        <f>SUM(T765:T988)</f>
        <v>0</v>
      </c>
      <c r="V764" s="123">
        <f>SUM(V765:V988)</f>
        <v>0</v>
      </c>
      <c r="X764" s="124">
        <f>SUM(X765:X988)</f>
        <v>0</v>
      </c>
      <c r="AR764" s="117" t="s">
        <v>154</v>
      </c>
      <c r="AT764" s="125" t="s">
        <v>70</v>
      </c>
      <c r="AU764" s="125" t="s">
        <v>78</v>
      </c>
      <c r="AY764" s="117" t="s">
        <v>133</v>
      </c>
      <c r="BK764" s="126">
        <f>SUM(BK765:BK988)</f>
        <v>0</v>
      </c>
    </row>
    <row r="765" spans="2:65" s="1" customFormat="1" ht="24.2" customHeight="1">
      <c r="B765" s="129"/>
      <c r="C765" s="183" t="s">
        <v>512</v>
      </c>
      <c r="D765" s="183" t="s">
        <v>136</v>
      </c>
      <c r="E765" s="184" t="s">
        <v>1124</v>
      </c>
      <c r="F765" s="169" t="s">
        <v>1125</v>
      </c>
      <c r="G765" s="189" t="s">
        <v>1126</v>
      </c>
      <c r="H765" s="190">
        <v>0.025</v>
      </c>
      <c r="I765" s="131"/>
      <c r="J765" s="131"/>
      <c r="K765" s="181">
        <f>ROUND(P765*H765,2)</f>
        <v>0</v>
      </c>
      <c r="L765" s="130" t="s">
        <v>140</v>
      </c>
      <c r="M765" s="31"/>
      <c r="N765" s="133" t="s">
        <v>3</v>
      </c>
      <c r="O765" s="134" t="s">
        <v>40</v>
      </c>
      <c r="P765" s="135">
        <f>I765+J765</f>
        <v>0</v>
      </c>
      <c r="Q765" s="135">
        <f>ROUND(I765*H765,2)</f>
        <v>0</v>
      </c>
      <c r="R765" s="135">
        <f>ROUND(J765*H765,2)</f>
        <v>0</v>
      </c>
      <c r="T765" s="136">
        <f>S765*H765</f>
        <v>0</v>
      </c>
      <c r="U765" s="136">
        <v>0</v>
      </c>
      <c r="V765" s="136">
        <f>U765*H765</f>
        <v>0</v>
      </c>
      <c r="W765" s="136">
        <v>0</v>
      </c>
      <c r="X765" s="137">
        <f>W765*H765</f>
        <v>0</v>
      </c>
      <c r="AR765" s="138" t="s">
        <v>428</v>
      </c>
      <c r="AT765" s="138" t="s">
        <v>136</v>
      </c>
      <c r="AU765" s="138" t="s">
        <v>80</v>
      </c>
      <c r="AY765" s="16" t="s">
        <v>133</v>
      </c>
      <c r="BE765" s="139">
        <f>IF(O765="základní",K765,0)</f>
        <v>0</v>
      </c>
      <c r="BF765" s="139">
        <f>IF(O765="snížená",K765,0)</f>
        <v>0</v>
      </c>
      <c r="BG765" s="139">
        <f>IF(O765="zákl. přenesená",K765,0)</f>
        <v>0</v>
      </c>
      <c r="BH765" s="139">
        <f>IF(O765="sníž. přenesená",K765,0)</f>
        <v>0</v>
      </c>
      <c r="BI765" s="139">
        <f>IF(O765="nulová",K765,0)</f>
        <v>0</v>
      </c>
      <c r="BJ765" s="16" t="s">
        <v>78</v>
      </c>
      <c r="BK765" s="139">
        <f>ROUND(P765*H765,2)</f>
        <v>0</v>
      </c>
      <c r="BL765" s="16" t="s">
        <v>428</v>
      </c>
      <c r="BM765" s="138" t="s">
        <v>1127</v>
      </c>
    </row>
    <row r="766" spans="2:47" s="1" customFormat="1" ht="12">
      <c r="B766" s="31"/>
      <c r="D766" s="185" t="s">
        <v>142</v>
      </c>
      <c r="F766" s="171" t="s">
        <v>1128</v>
      </c>
      <c r="I766" s="140"/>
      <c r="J766" s="140"/>
      <c r="M766" s="31"/>
      <c r="N766" s="141"/>
      <c r="X766" s="52"/>
      <c r="AT766" s="16" t="s">
        <v>142</v>
      </c>
      <c r="AU766" s="16" t="s">
        <v>80</v>
      </c>
    </row>
    <row r="767" spans="2:47" s="1" customFormat="1" ht="12">
      <c r="B767" s="31"/>
      <c r="D767" s="186" t="s">
        <v>144</v>
      </c>
      <c r="F767" s="172" t="s">
        <v>1129</v>
      </c>
      <c r="I767" s="140"/>
      <c r="J767" s="140"/>
      <c r="M767" s="31"/>
      <c r="N767" s="141"/>
      <c r="X767" s="52"/>
      <c r="AT767" s="16" t="s">
        <v>144</v>
      </c>
      <c r="AU767" s="16" t="s">
        <v>80</v>
      </c>
    </row>
    <row r="768" spans="2:51" s="14" customFormat="1" ht="12">
      <c r="B768" s="152"/>
      <c r="D768" s="185" t="s">
        <v>151</v>
      </c>
      <c r="E768" s="153" t="s">
        <v>3</v>
      </c>
      <c r="F768" s="175" t="s">
        <v>790</v>
      </c>
      <c r="H768" s="153" t="s">
        <v>3</v>
      </c>
      <c r="I768" s="154"/>
      <c r="J768" s="154"/>
      <c r="M768" s="152"/>
      <c r="N768" s="155"/>
      <c r="X768" s="156"/>
      <c r="AT768" s="153" t="s">
        <v>151</v>
      </c>
      <c r="AU768" s="153" t="s">
        <v>80</v>
      </c>
      <c r="AV768" s="14" t="s">
        <v>78</v>
      </c>
      <c r="AW768" s="14" t="s">
        <v>5</v>
      </c>
      <c r="AX768" s="14" t="s">
        <v>71</v>
      </c>
      <c r="AY768" s="153" t="s">
        <v>133</v>
      </c>
    </row>
    <row r="769" spans="2:51" s="14" customFormat="1" ht="12">
      <c r="B769" s="152"/>
      <c r="D769" s="185" t="s">
        <v>151</v>
      </c>
      <c r="E769" s="153" t="s">
        <v>3</v>
      </c>
      <c r="F769" s="175" t="s">
        <v>1130</v>
      </c>
      <c r="H769" s="153" t="s">
        <v>3</v>
      </c>
      <c r="I769" s="154"/>
      <c r="J769" s="154"/>
      <c r="M769" s="152"/>
      <c r="N769" s="155"/>
      <c r="X769" s="156"/>
      <c r="AT769" s="153" t="s">
        <v>151</v>
      </c>
      <c r="AU769" s="153" t="s">
        <v>80</v>
      </c>
      <c r="AV769" s="14" t="s">
        <v>78</v>
      </c>
      <c r="AW769" s="14" t="s">
        <v>5</v>
      </c>
      <c r="AX769" s="14" t="s">
        <v>71</v>
      </c>
      <c r="AY769" s="153" t="s">
        <v>133</v>
      </c>
    </row>
    <row r="770" spans="2:51" s="12" customFormat="1" ht="12">
      <c r="B770" s="142"/>
      <c r="D770" s="185" t="s">
        <v>151</v>
      </c>
      <c r="E770" s="143" t="s">
        <v>3</v>
      </c>
      <c r="F770" s="173" t="s">
        <v>1131</v>
      </c>
      <c r="H770" s="191">
        <v>0.011</v>
      </c>
      <c r="I770" s="144"/>
      <c r="J770" s="144"/>
      <c r="M770" s="142"/>
      <c r="N770" s="145"/>
      <c r="X770" s="146"/>
      <c r="AT770" s="143" t="s">
        <v>151</v>
      </c>
      <c r="AU770" s="143" t="s">
        <v>80</v>
      </c>
      <c r="AV770" s="12" t="s">
        <v>80</v>
      </c>
      <c r="AW770" s="12" t="s">
        <v>5</v>
      </c>
      <c r="AX770" s="12" t="s">
        <v>71</v>
      </c>
      <c r="AY770" s="143" t="s">
        <v>133</v>
      </c>
    </row>
    <row r="771" spans="2:51" s="14" customFormat="1" ht="12">
      <c r="B771" s="152"/>
      <c r="D771" s="185" t="s">
        <v>151</v>
      </c>
      <c r="E771" s="153" t="s">
        <v>3</v>
      </c>
      <c r="F771" s="175" t="s">
        <v>1132</v>
      </c>
      <c r="H771" s="153" t="s">
        <v>3</v>
      </c>
      <c r="I771" s="154"/>
      <c r="J771" s="154"/>
      <c r="M771" s="152"/>
      <c r="N771" s="155"/>
      <c r="X771" s="156"/>
      <c r="AT771" s="153" t="s">
        <v>151</v>
      </c>
      <c r="AU771" s="153" t="s">
        <v>80</v>
      </c>
      <c r="AV771" s="14" t="s">
        <v>78</v>
      </c>
      <c r="AW771" s="14" t="s">
        <v>5</v>
      </c>
      <c r="AX771" s="14" t="s">
        <v>71</v>
      </c>
      <c r="AY771" s="153" t="s">
        <v>133</v>
      </c>
    </row>
    <row r="772" spans="2:51" s="12" customFormat="1" ht="12">
      <c r="B772" s="142"/>
      <c r="D772" s="185" t="s">
        <v>151</v>
      </c>
      <c r="E772" s="143" t="s">
        <v>3</v>
      </c>
      <c r="F772" s="173" t="s">
        <v>1133</v>
      </c>
      <c r="H772" s="191">
        <v>0.006</v>
      </c>
      <c r="I772" s="144"/>
      <c r="J772" s="144"/>
      <c r="M772" s="142"/>
      <c r="N772" s="145"/>
      <c r="X772" s="146"/>
      <c r="AT772" s="143" t="s">
        <v>151</v>
      </c>
      <c r="AU772" s="143" t="s">
        <v>80</v>
      </c>
      <c r="AV772" s="12" t="s">
        <v>80</v>
      </c>
      <c r="AW772" s="12" t="s">
        <v>5</v>
      </c>
      <c r="AX772" s="12" t="s">
        <v>71</v>
      </c>
      <c r="AY772" s="143" t="s">
        <v>133</v>
      </c>
    </row>
    <row r="773" spans="2:51" s="14" customFormat="1" ht="12">
      <c r="B773" s="152"/>
      <c r="D773" s="185" t="s">
        <v>151</v>
      </c>
      <c r="E773" s="153" t="s">
        <v>3</v>
      </c>
      <c r="F773" s="175" t="s">
        <v>1134</v>
      </c>
      <c r="H773" s="153" t="s">
        <v>3</v>
      </c>
      <c r="I773" s="154"/>
      <c r="J773" s="154"/>
      <c r="M773" s="152"/>
      <c r="N773" s="155"/>
      <c r="X773" s="156"/>
      <c r="AT773" s="153" t="s">
        <v>151</v>
      </c>
      <c r="AU773" s="153" t="s">
        <v>80</v>
      </c>
      <c r="AV773" s="14" t="s">
        <v>78</v>
      </c>
      <c r="AW773" s="14" t="s">
        <v>5</v>
      </c>
      <c r="AX773" s="14" t="s">
        <v>71</v>
      </c>
      <c r="AY773" s="153" t="s">
        <v>133</v>
      </c>
    </row>
    <row r="774" spans="2:51" s="12" customFormat="1" ht="12">
      <c r="B774" s="142"/>
      <c r="D774" s="185" t="s">
        <v>151</v>
      </c>
      <c r="E774" s="143" t="s">
        <v>3</v>
      </c>
      <c r="F774" s="173" t="s">
        <v>1135</v>
      </c>
      <c r="H774" s="191">
        <v>0.008</v>
      </c>
      <c r="I774" s="144"/>
      <c r="J774" s="144"/>
      <c r="M774" s="142"/>
      <c r="N774" s="145"/>
      <c r="X774" s="146"/>
      <c r="AT774" s="143" t="s">
        <v>151</v>
      </c>
      <c r="AU774" s="143" t="s">
        <v>80</v>
      </c>
      <c r="AV774" s="12" t="s">
        <v>80</v>
      </c>
      <c r="AW774" s="12" t="s">
        <v>5</v>
      </c>
      <c r="AX774" s="12" t="s">
        <v>71</v>
      </c>
      <c r="AY774" s="143" t="s">
        <v>133</v>
      </c>
    </row>
    <row r="775" spans="2:51" s="13" customFormat="1" ht="12">
      <c r="B775" s="147"/>
      <c r="D775" s="185" t="s">
        <v>151</v>
      </c>
      <c r="E775" s="148" t="s">
        <v>3</v>
      </c>
      <c r="F775" s="174" t="s">
        <v>153</v>
      </c>
      <c r="H775" s="192">
        <v>0.025</v>
      </c>
      <c r="I775" s="149"/>
      <c r="J775" s="149"/>
      <c r="M775" s="147"/>
      <c r="N775" s="150"/>
      <c r="X775" s="151"/>
      <c r="AT775" s="148" t="s">
        <v>151</v>
      </c>
      <c r="AU775" s="148" t="s">
        <v>80</v>
      </c>
      <c r="AV775" s="13" t="s">
        <v>141</v>
      </c>
      <c r="AW775" s="13" t="s">
        <v>5</v>
      </c>
      <c r="AX775" s="13" t="s">
        <v>78</v>
      </c>
      <c r="AY775" s="148" t="s">
        <v>133</v>
      </c>
    </row>
    <row r="776" spans="2:65" s="1" customFormat="1" ht="24.2" customHeight="1">
      <c r="B776" s="129"/>
      <c r="C776" s="183" t="s">
        <v>1136</v>
      </c>
      <c r="D776" s="183" t="s">
        <v>136</v>
      </c>
      <c r="E776" s="184" t="s">
        <v>1137</v>
      </c>
      <c r="F776" s="169" t="s">
        <v>1138</v>
      </c>
      <c r="G776" s="189" t="s">
        <v>256</v>
      </c>
      <c r="H776" s="190">
        <v>21</v>
      </c>
      <c r="I776" s="131"/>
      <c r="J776" s="131"/>
      <c r="K776" s="181">
        <f>ROUND(P776*H776,2)</f>
        <v>0</v>
      </c>
      <c r="L776" s="130" t="s">
        <v>140</v>
      </c>
      <c r="M776" s="31"/>
      <c r="N776" s="133" t="s">
        <v>3</v>
      </c>
      <c r="O776" s="134" t="s">
        <v>40</v>
      </c>
      <c r="P776" s="135">
        <f>I776+J776</f>
        <v>0</v>
      </c>
      <c r="Q776" s="135">
        <f>ROUND(I776*H776,2)</f>
        <v>0</v>
      </c>
      <c r="R776" s="135">
        <f>ROUND(J776*H776,2)</f>
        <v>0</v>
      </c>
      <c r="T776" s="136">
        <f>S776*H776</f>
        <v>0</v>
      </c>
      <c r="U776" s="136">
        <v>0</v>
      </c>
      <c r="V776" s="136">
        <f>U776*H776</f>
        <v>0</v>
      </c>
      <c r="W776" s="136">
        <v>0</v>
      </c>
      <c r="X776" s="137">
        <f>W776*H776</f>
        <v>0</v>
      </c>
      <c r="AR776" s="138" t="s">
        <v>428</v>
      </c>
      <c r="AT776" s="138" t="s">
        <v>136</v>
      </c>
      <c r="AU776" s="138" t="s">
        <v>80</v>
      </c>
      <c r="AY776" s="16" t="s">
        <v>133</v>
      </c>
      <c r="BE776" s="139">
        <f>IF(O776="základní",K776,0)</f>
        <v>0</v>
      </c>
      <c r="BF776" s="139">
        <f>IF(O776="snížená",K776,0)</f>
        <v>0</v>
      </c>
      <c r="BG776" s="139">
        <f>IF(O776="zákl. přenesená",K776,0)</f>
        <v>0</v>
      </c>
      <c r="BH776" s="139">
        <f>IF(O776="sníž. přenesená",K776,0)</f>
        <v>0</v>
      </c>
      <c r="BI776" s="139">
        <f>IF(O776="nulová",K776,0)</f>
        <v>0</v>
      </c>
      <c r="BJ776" s="16" t="s">
        <v>78</v>
      </c>
      <c r="BK776" s="139">
        <f>ROUND(P776*H776,2)</f>
        <v>0</v>
      </c>
      <c r="BL776" s="16" t="s">
        <v>428</v>
      </c>
      <c r="BM776" s="138" t="s">
        <v>1139</v>
      </c>
    </row>
    <row r="777" spans="2:47" s="1" customFormat="1" ht="12">
      <c r="B777" s="31"/>
      <c r="D777" s="185" t="s">
        <v>142</v>
      </c>
      <c r="F777" s="171" t="s">
        <v>1140</v>
      </c>
      <c r="I777" s="140"/>
      <c r="J777" s="140"/>
      <c r="M777" s="31"/>
      <c r="N777" s="141"/>
      <c r="X777" s="52"/>
      <c r="AT777" s="16" t="s">
        <v>142</v>
      </c>
      <c r="AU777" s="16" t="s">
        <v>80</v>
      </c>
    </row>
    <row r="778" spans="2:47" s="1" customFormat="1" ht="12">
      <c r="B778" s="31"/>
      <c r="D778" s="186" t="s">
        <v>144</v>
      </c>
      <c r="F778" s="172" t="s">
        <v>1141</v>
      </c>
      <c r="I778" s="140"/>
      <c r="J778" s="140"/>
      <c r="M778" s="31"/>
      <c r="N778" s="141"/>
      <c r="X778" s="52"/>
      <c r="AT778" s="16" t="s">
        <v>144</v>
      </c>
      <c r="AU778" s="16" t="s">
        <v>80</v>
      </c>
    </row>
    <row r="779" spans="2:51" s="14" customFormat="1" ht="12">
      <c r="B779" s="152"/>
      <c r="D779" s="185" t="s">
        <v>151</v>
      </c>
      <c r="E779" s="153" t="s">
        <v>3</v>
      </c>
      <c r="F779" s="175" t="s">
        <v>909</v>
      </c>
      <c r="H779" s="153" t="s">
        <v>3</v>
      </c>
      <c r="I779" s="154"/>
      <c r="J779" s="154"/>
      <c r="M779" s="152"/>
      <c r="N779" s="155"/>
      <c r="X779" s="156"/>
      <c r="AT779" s="153" t="s">
        <v>151</v>
      </c>
      <c r="AU779" s="153" t="s">
        <v>80</v>
      </c>
      <c r="AV779" s="14" t="s">
        <v>78</v>
      </c>
      <c r="AW779" s="14" t="s">
        <v>5</v>
      </c>
      <c r="AX779" s="14" t="s">
        <v>71</v>
      </c>
      <c r="AY779" s="153" t="s">
        <v>133</v>
      </c>
    </row>
    <row r="780" spans="2:51" s="14" customFormat="1" ht="12">
      <c r="B780" s="152"/>
      <c r="D780" s="185" t="s">
        <v>151</v>
      </c>
      <c r="E780" s="153" t="s">
        <v>3</v>
      </c>
      <c r="F780" s="175" t="s">
        <v>1142</v>
      </c>
      <c r="H780" s="153" t="s">
        <v>3</v>
      </c>
      <c r="I780" s="154"/>
      <c r="J780" s="154"/>
      <c r="M780" s="152"/>
      <c r="N780" s="155"/>
      <c r="X780" s="156"/>
      <c r="AT780" s="153" t="s">
        <v>151</v>
      </c>
      <c r="AU780" s="153" t="s">
        <v>80</v>
      </c>
      <c r="AV780" s="14" t="s">
        <v>78</v>
      </c>
      <c r="AW780" s="14" t="s">
        <v>5</v>
      </c>
      <c r="AX780" s="14" t="s">
        <v>71</v>
      </c>
      <c r="AY780" s="153" t="s">
        <v>133</v>
      </c>
    </row>
    <row r="781" spans="2:51" s="12" customFormat="1" ht="12">
      <c r="B781" s="142"/>
      <c r="D781" s="185" t="s">
        <v>151</v>
      </c>
      <c r="E781" s="143" t="s">
        <v>3</v>
      </c>
      <c r="F781" s="173" t="s">
        <v>1143</v>
      </c>
      <c r="H781" s="191">
        <v>13.6</v>
      </c>
      <c r="I781" s="144"/>
      <c r="J781" s="144"/>
      <c r="M781" s="142"/>
      <c r="N781" s="145"/>
      <c r="X781" s="146"/>
      <c r="AT781" s="143" t="s">
        <v>151</v>
      </c>
      <c r="AU781" s="143" t="s">
        <v>80</v>
      </c>
      <c r="AV781" s="12" t="s">
        <v>80</v>
      </c>
      <c r="AW781" s="12" t="s">
        <v>5</v>
      </c>
      <c r="AX781" s="12" t="s">
        <v>71</v>
      </c>
      <c r="AY781" s="143" t="s">
        <v>133</v>
      </c>
    </row>
    <row r="782" spans="2:51" s="14" customFormat="1" ht="12">
      <c r="B782" s="152"/>
      <c r="D782" s="185" t="s">
        <v>151</v>
      </c>
      <c r="E782" s="153" t="s">
        <v>3</v>
      </c>
      <c r="F782" s="175" t="s">
        <v>790</v>
      </c>
      <c r="H782" s="153" t="s">
        <v>3</v>
      </c>
      <c r="I782" s="154"/>
      <c r="J782" s="154"/>
      <c r="M782" s="152"/>
      <c r="N782" s="155"/>
      <c r="X782" s="156"/>
      <c r="AT782" s="153" t="s">
        <v>151</v>
      </c>
      <c r="AU782" s="153" t="s">
        <v>80</v>
      </c>
      <c r="AV782" s="14" t="s">
        <v>78</v>
      </c>
      <c r="AW782" s="14" t="s">
        <v>5</v>
      </c>
      <c r="AX782" s="14" t="s">
        <v>71</v>
      </c>
      <c r="AY782" s="153" t="s">
        <v>133</v>
      </c>
    </row>
    <row r="783" spans="2:51" s="14" customFormat="1" ht="12">
      <c r="B783" s="152"/>
      <c r="D783" s="185" t="s">
        <v>151</v>
      </c>
      <c r="E783" s="153" t="s">
        <v>3</v>
      </c>
      <c r="F783" s="175" t="s">
        <v>1144</v>
      </c>
      <c r="H783" s="153" t="s">
        <v>3</v>
      </c>
      <c r="I783" s="154"/>
      <c r="J783" s="154"/>
      <c r="M783" s="152"/>
      <c r="N783" s="155"/>
      <c r="X783" s="156"/>
      <c r="AT783" s="153" t="s">
        <v>151</v>
      </c>
      <c r="AU783" s="153" t="s">
        <v>80</v>
      </c>
      <c r="AV783" s="14" t="s">
        <v>78</v>
      </c>
      <c r="AW783" s="14" t="s">
        <v>5</v>
      </c>
      <c r="AX783" s="14" t="s">
        <v>71</v>
      </c>
      <c r="AY783" s="153" t="s">
        <v>133</v>
      </c>
    </row>
    <row r="784" spans="2:51" s="12" customFormat="1" ht="12">
      <c r="B784" s="142"/>
      <c r="D784" s="185" t="s">
        <v>151</v>
      </c>
      <c r="E784" s="143" t="s">
        <v>3</v>
      </c>
      <c r="F784" s="173" t="s">
        <v>1145</v>
      </c>
      <c r="H784" s="191">
        <v>4.6</v>
      </c>
      <c r="I784" s="144"/>
      <c r="J784" s="144"/>
      <c r="M784" s="142"/>
      <c r="N784" s="145"/>
      <c r="X784" s="146"/>
      <c r="AT784" s="143" t="s">
        <v>151</v>
      </c>
      <c r="AU784" s="143" t="s">
        <v>80</v>
      </c>
      <c r="AV784" s="12" t="s">
        <v>80</v>
      </c>
      <c r="AW784" s="12" t="s">
        <v>5</v>
      </c>
      <c r="AX784" s="12" t="s">
        <v>71</v>
      </c>
      <c r="AY784" s="143" t="s">
        <v>133</v>
      </c>
    </row>
    <row r="785" spans="2:51" s="14" customFormat="1" ht="12">
      <c r="B785" s="152"/>
      <c r="D785" s="185" t="s">
        <v>151</v>
      </c>
      <c r="E785" s="153" t="s">
        <v>3</v>
      </c>
      <c r="F785" s="175" t="s">
        <v>1146</v>
      </c>
      <c r="H785" s="153" t="s">
        <v>3</v>
      </c>
      <c r="I785" s="154"/>
      <c r="J785" s="154"/>
      <c r="M785" s="152"/>
      <c r="N785" s="155"/>
      <c r="X785" s="156"/>
      <c r="AT785" s="153" t="s">
        <v>151</v>
      </c>
      <c r="AU785" s="153" t="s">
        <v>80</v>
      </c>
      <c r="AV785" s="14" t="s">
        <v>78</v>
      </c>
      <c r="AW785" s="14" t="s">
        <v>5</v>
      </c>
      <c r="AX785" s="14" t="s">
        <v>71</v>
      </c>
      <c r="AY785" s="153" t="s">
        <v>133</v>
      </c>
    </row>
    <row r="786" spans="2:51" s="12" customFormat="1" ht="12">
      <c r="B786" s="142"/>
      <c r="D786" s="185" t="s">
        <v>151</v>
      </c>
      <c r="E786" s="143" t="s">
        <v>3</v>
      </c>
      <c r="F786" s="173" t="s">
        <v>1147</v>
      </c>
      <c r="H786" s="191">
        <v>2.8</v>
      </c>
      <c r="I786" s="144"/>
      <c r="J786" s="144"/>
      <c r="M786" s="142"/>
      <c r="N786" s="145"/>
      <c r="X786" s="146"/>
      <c r="AT786" s="143" t="s">
        <v>151</v>
      </c>
      <c r="AU786" s="143" t="s">
        <v>80</v>
      </c>
      <c r="AV786" s="12" t="s">
        <v>80</v>
      </c>
      <c r="AW786" s="12" t="s">
        <v>5</v>
      </c>
      <c r="AX786" s="12" t="s">
        <v>71</v>
      </c>
      <c r="AY786" s="143" t="s">
        <v>133</v>
      </c>
    </row>
    <row r="787" spans="2:51" s="13" customFormat="1" ht="12">
      <c r="B787" s="147"/>
      <c r="D787" s="185" t="s">
        <v>151</v>
      </c>
      <c r="E787" s="148" t="s">
        <v>3</v>
      </c>
      <c r="F787" s="174" t="s">
        <v>153</v>
      </c>
      <c r="H787" s="192">
        <v>21</v>
      </c>
      <c r="I787" s="149"/>
      <c r="J787" s="149"/>
      <c r="M787" s="147"/>
      <c r="N787" s="150"/>
      <c r="X787" s="151"/>
      <c r="AT787" s="148" t="s">
        <v>151</v>
      </c>
      <c r="AU787" s="148" t="s">
        <v>80</v>
      </c>
      <c r="AV787" s="13" t="s">
        <v>141</v>
      </c>
      <c r="AW787" s="13" t="s">
        <v>5</v>
      </c>
      <c r="AX787" s="13" t="s">
        <v>78</v>
      </c>
      <c r="AY787" s="148" t="s">
        <v>133</v>
      </c>
    </row>
    <row r="788" spans="2:65" s="1" customFormat="1" ht="24.2" customHeight="1">
      <c r="B788" s="129"/>
      <c r="C788" s="183" t="s">
        <v>519</v>
      </c>
      <c r="D788" s="183" t="s">
        <v>136</v>
      </c>
      <c r="E788" s="184" t="s">
        <v>1148</v>
      </c>
      <c r="F788" s="169" t="s">
        <v>1149</v>
      </c>
      <c r="G788" s="189" t="s">
        <v>256</v>
      </c>
      <c r="H788" s="190">
        <v>21</v>
      </c>
      <c r="I788" s="131"/>
      <c r="J788" s="131"/>
      <c r="K788" s="181">
        <f>ROUND(P788*H788,2)</f>
        <v>0</v>
      </c>
      <c r="L788" s="130" t="s">
        <v>140</v>
      </c>
      <c r="M788" s="31"/>
      <c r="N788" s="133" t="s">
        <v>3</v>
      </c>
      <c r="O788" s="134" t="s">
        <v>40</v>
      </c>
      <c r="P788" s="135">
        <f>I788+J788</f>
        <v>0</v>
      </c>
      <c r="Q788" s="135">
        <f>ROUND(I788*H788,2)</f>
        <v>0</v>
      </c>
      <c r="R788" s="135">
        <f>ROUND(J788*H788,2)</f>
        <v>0</v>
      </c>
      <c r="T788" s="136">
        <f>S788*H788</f>
        <v>0</v>
      </c>
      <c r="U788" s="136">
        <v>0</v>
      </c>
      <c r="V788" s="136">
        <f>U788*H788</f>
        <v>0</v>
      </c>
      <c r="W788" s="136">
        <v>0</v>
      </c>
      <c r="X788" s="137">
        <f>W788*H788</f>
        <v>0</v>
      </c>
      <c r="AR788" s="138" t="s">
        <v>428</v>
      </c>
      <c r="AT788" s="138" t="s">
        <v>136</v>
      </c>
      <c r="AU788" s="138" t="s">
        <v>80</v>
      </c>
      <c r="AY788" s="16" t="s">
        <v>133</v>
      </c>
      <c r="BE788" s="139">
        <f>IF(O788="základní",K788,0)</f>
        <v>0</v>
      </c>
      <c r="BF788" s="139">
        <f>IF(O788="snížená",K788,0)</f>
        <v>0</v>
      </c>
      <c r="BG788" s="139">
        <f>IF(O788="zákl. přenesená",K788,0)</f>
        <v>0</v>
      </c>
      <c r="BH788" s="139">
        <f>IF(O788="sníž. přenesená",K788,0)</f>
        <v>0</v>
      </c>
      <c r="BI788" s="139">
        <f>IF(O788="nulová",K788,0)</f>
        <v>0</v>
      </c>
      <c r="BJ788" s="16" t="s">
        <v>78</v>
      </c>
      <c r="BK788" s="139">
        <f>ROUND(P788*H788,2)</f>
        <v>0</v>
      </c>
      <c r="BL788" s="16" t="s">
        <v>428</v>
      </c>
      <c r="BM788" s="138" t="s">
        <v>1150</v>
      </c>
    </row>
    <row r="789" spans="2:47" s="1" customFormat="1" ht="12">
      <c r="B789" s="31"/>
      <c r="D789" s="185" t="s">
        <v>142</v>
      </c>
      <c r="F789" s="171" t="s">
        <v>1151</v>
      </c>
      <c r="I789" s="140"/>
      <c r="J789" s="140"/>
      <c r="M789" s="31"/>
      <c r="N789" s="141"/>
      <c r="X789" s="52"/>
      <c r="AT789" s="16" t="s">
        <v>142</v>
      </c>
      <c r="AU789" s="16" t="s">
        <v>80</v>
      </c>
    </row>
    <row r="790" spans="2:47" s="1" customFormat="1" ht="12">
      <c r="B790" s="31"/>
      <c r="D790" s="186" t="s">
        <v>144</v>
      </c>
      <c r="F790" s="172" t="s">
        <v>1152</v>
      </c>
      <c r="I790" s="140"/>
      <c r="J790" s="140"/>
      <c r="M790" s="31"/>
      <c r="N790" s="141"/>
      <c r="X790" s="52"/>
      <c r="AT790" s="16" t="s">
        <v>144</v>
      </c>
      <c r="AU790" s="16" t="s">
        <v>80</v>
      </c>
    </row>
    <row r="791" spans="2:51" s="14" customFormat="1" ht="12">
      <c r="B791" s="152"/>
      <c r="D791" s="185" t="s">
        <v>151</v>
      </c>
      <c r="E791" s="153" t="s">
        <v>3</v>
      </c>
      <c r="F791" s="175" t="s">
        <v>909</v>
      </c>
      <c r="H791" s="153" t="s">
        <v>3</v>
      </c>
      <c r="I791" s="154"/>
      <c r="J791" s="154"/>
      <c r="M791" s="152"/>
      <c r="N791" s="155"/>
      <c r="X791" s="156"/>
      <c r="AT791" s="153" t="s">
        <v>151</v>
      </c>
      <c r="AU791" s="153" t="s">
        <v>80</v>
      </c>
      <c r="AV791" s="14" t="s">
        <v>78</v>
      </c>
      <c r="AW791" s="14" t="s">
        <v>5</v>
      </c>
      <c r="AX791" s="14" t="s">
        <v>71</v>
      </c>
      <c r="AY791" s="153" t="s">
        <v>133</v>
      </c>
    </row>
    <row r="792" spans="2:51" s="14" customFormat="1" ht="12">
      <c r="B792" s="152"/>
      <c r="D792" s="185" t="s">
        <v>151</v>
      </c>
      <c r="E792" s="153" t="s">
        <v>3</v>
      </c>
      <c r="F792" s="175" t="s">
        <v>1142</v>
      </c>
      <c r="H792" s="153" t="s">
        <v>3</v>
      </c>
      <c r="I792" s="154"/>
      <c r="J792" s="154"/>
      <c r="M792" s="152"/>
      <c r="N792" s="155"/>
      <c r="X792" s="156"/>
      <c r="AT792" s="153" t="s">
        <v>151</v>
      </c>
      <c r="AU792" s="153" t="s">
        <v>80</v>
      </c>
      <c r="AV792" s="14" t="s">
        <v>78</v>
      </c>
      <c r="AW792" s="14" t="s">
        <v>5</v>
      </c>
      <c r="AX792" s="14" t="s">
        <v>71</v>
      </c>
      <c r="AY792" s="153" t="s">
        <v>133</v>
      </c>
    </row>
    <row r="793" spans="2:51" s="12" customFormat="1" ht="12">
      <c r="B793" s="142"/>
      <c r="D793" s="185" t="s">
        <v>151</v>
      </c>
      <c r="E793" s="143" t="s">
        <v>3</v>
      </c>
      <c r="F793" s="173" t="s">
        <v>1143</v>
      </c>
      <c r="H793" s="191">
        <v>13.6</v>
      </c>
      <c r="I793" s="144"/>
      <c r="J793" s="144"/>
      <c r="M793" s="142"/>
      <c r="N793" s="145"/>
      <c r="X793" s="146"/>
      <c r="AT793" s="143" t="s">
        <v>151</v>
      </c>
      <c r="AU793" s="143" t="s">
        <v>80</v>
      </c>
      <c r="AV793" s="12" t="s">
        <v>80</v>
      </c>
      <c r="AW793" s="12" t="s">
        <v>5</v>
      </c>
      <c r="AX793" s="12" t="s">
        <v>71</v>
      </c>
      <c r="AY793" s="143" t="s">
        <v>133</v>
      </c>
    </row>
    <row r="794" spans="2:51" s="14" customFormat="1" ht="12">
      <c r="B794" s="152"/>
      <c r="D794" s="185" t="s">
        <v>151</v>
      </c>
      <c r="E794" s="153" t="s">
        <v>3</v>
      </c>
      <c r="F794" s="175" t="s">
        <v>790</v>
      </c>
      <c r="H794" s="153" t="s">
        <v>3</v>
      </c>
      <c r="I794" s="154"/>
      <c r="J794" s="154"/>
      <c r="M794" s="152"/>
      <c r="N794" s="155"/>
      <c r="X794" s="156"/>
      <c r="AT794" s="153" t="s">
        <v>151</v>
      </c>
      <c r="AU794" s="153" t="s">
        <v>80</v>
      </c>
      <c r="AV794" s="14" t="s">
        <v>78</v>
      </c>
      <c r="AW794" s="14" t="s">
        <v>5</v>
      </c>
      <c r="AX794" s="14" t="s">
        <v>71</v>
      </c>
      <c r="AY794" s="153" t="s">
        <v>133</v>
      </c>
    </row>
    <row r="795" spans="2:51" s="14" customFormat="1" ht="12">
      <c r="B795" s="152"/>
      <c r="D795" s="185" t="s">
        <v>151</v>
      </c>
      <c r="E795" s="153" t="s">
        <v>3</v>
      </c>
      <c r="F795" s="175" t="s">
        <v>1144</v>
      </c>
      <c r="H795" s="153" t="s">
        <v>3</v>
      </c>
      <c r="I795" s="154"/>
      <c r="J795" s="154"/>
      <c r="M795" s="152"/>
      <c r="N795" s="155"/>
      <c r="X795" s="156"/>
      <c r="AT795" s="153" t="s">
        <v>151</v>
      </c>
      <c r="AU795" s="153" t="s">
        <v>80</v>
      </c>
      <c r="AV795" s="14" t="s">
        <v>78</v>
      </c>
      <c r="AW795" s="14" t="s">
        <v>5</v>
      </c>
      <c r="AX795" s="14" t="s">
        <v>71</v>
      </c>
      <c r="AY795" s="153" t="s">
        <v>133</v>
      </c>
    </row>
    <row r="796" spans="2:51" s="12" customFormat="1" ht="12">
      <c r="B796" s="142"/>
      <c r="D796" s="185" t="s">
        <v>151</v>
      </c>
      <c r="E796" s="143" t="s">
        <v>3</v>
      </c>
      <c r="F796" s="173" t="s">
        <v>1145</v>
      </c>
      <c r="H796" s="191">
        <v>4.6</v>
      </c>
      <c r="I796" s="144"/>
      <c r="J796" s="144"/>
      <c r="M796" s="142"/>
      <c r="N796" s="145"/>
      <c r="X796" s="146"/>
      <c r="AT796" s="143" t="s">
        <v>151</v>
      </c>
      <c r="AU796" s="143" t="s">
        <v>80</v>
      </c>
      <c r="AV796" s="12" t="s">
        <v>80</v>
      </c>
      <c r="AW796" s="12" t="s">
        <v>5</v>
      </c>
      <c r="AX796" s="12" t="s">
        <v>71</v>
      </c>
      <c r="AY796" s="143" t="s">
        <v>133</v>
      </c>
    </row>
    <row r="797" spans="2:51" s="14" customFormat="1" ht="12">
      <c r="B797" s="152"/>
      <c r="D797" s="185" t="s">
        <v>151</v>
      </c>
      <c r="E797" s="153" t="s">
        <v>3</v>
      </c>
      <c r="F797" s="175" t="s">
        <v>1146</v>
      </c>
      <c r="H797" s="153" t="s">
        <v>3</v>
      </c>
      <c r="I797" s="154"/>
      <c r="J797" s="154"/>
      <c r="M797" s="152"/>
      <c r="N797" s="155"/>
      <c r="X797" s="156"/>
      <c r="AT797" s="153" t="s">
        <v>151</v>
      </c>
      <c r="AU797" s="153" t="s">
        <v>80</v>
      </c>
      <c r="AV797" s="14" t="s">
        <v>78</v>
      </c>
      <c r="AW797" s="14" t="s">
        <v>5</v>
      </c>
      <c r="AX797" s="14" t="s">
        <v>71</v>
      </c>
      <c r="AY797" s="153" t="s">
        <v>133</v>
      </c>
    </row>
    <row r="798" spans="2:51" s="12" customFormat="1" ht="12">
      <c r="B798" s="142"/>
      <c r="D798" s="185" t="s">
        <v>151</v>
      </c>
      <c r="E798" s="143" t="s">
        <v>3</v>
      </c>
      <c r="F798" s="173" t="s">
        <v>1147</v>
      </c>
      <c r="H798" s="191">
        <v>2.8</v>
      </c>
      <c r="I798" s="144"/>
      <c r="J798" s="144"/>
      <c r="M798" s="142"/>
      <c r="N798" s="145"/>
      <c r="X798" s="146"/>
      <c r="AT798" s="143" t="s">
        <v>151</v>
      </c>
      <c r="AU798" s="143" t="s">
        <v>80</v>
      </c>
      <c r="AV798" s="12" t="s">
        <v>80</v>
      </c>
      <c r="AW798" s="12" t="s">
        <v>5</v>
      </c>
      <c r="AX798" s="12" t="s">
        <v>71</v>
      </c>
      <c r="AY798" s="143" t="s">
        <v>133</v>
      </c>
    </row>
    <row r="799" spans="2:51" s="13" customFormat="1" ht="12">
      <c r="B799" s="147"/>
      <c r="D799" s="185" t="s">
        <v>151</v>
      </c>
      <c r="E799" s="148" t="s">
        <v>3</v>
      </c>
      <c r="F799" s="174" t="s">
        <v>153</v>
      </c>
      <c r="H799" s="192">
        <v>21</v>
      </c>
      <c r="I799" s="149"/>
      <c r="J799" s="149"/>
      <c r="M799" s="147"/>
      <c r="N799" s="150"/>
      <c r="X799" s="151"/>
      <c r="AT799" s="148" t="s">
        <v>151</v>
      </c>
      <c r="AU799" s="148" t="s">
        <v>80</v>
      </c>
      <c r="AV799" s="13" t="s">
        <v>141</v>
      </c>
      <c r="AW799" s="13" t="s">
        <v>5</v>
      </c>
      <c r="AX799" s="13" t="s">
        <v>78</v>
      </c>
      <c r="AY799" s="148" t="s">
        <v>133</v>
      </c>
    </row>
    <row r="800" spans="2:65" s="1" customFormat="1" ht="24.2" customHeight="1">
      <c r="B800" s="129"/>
      <c r="C800" s="183" t="s">
        <v>1153</v>
      </c>
      <c r="D800" s="183" t="s">
        <v>136</v>
      </c>
      <c r="E800" s="184" t="s">
        <v>1154</v>
      </c>
      <c r="F800" s="169" t="s">
        <v>1155</v>
      </c>
      <c r="G800" s="189" t="s">
        <v>296</v>
      </c>
      <c r="H800" s="190">
        <v>4.84</v>
      </c>
      <c r="I800" s="131"/>
      <c r="J800" s="131"/>
      <c r="K800" s="181">
        <f>ROUND(P800*H800,2)</f>
        <v>0</v>
      </c>
      <c r="L800" s="130" t="s">
        <v>140</v>
      </c>
      <c r="M800" s="31"/>
      <c r="N800" s="133" t="s">
        <v>3</v>
      </c>
      <c r="O800" s="134" t="s">
        <v>40</v>
      </c>
      <c r="P800" s="135">
        <f>I800+J800</f>
        <v>0</v>
      </c>
      <c r="Q800" s="135">
        <f>ROUND(I800*H800,2)</f>
        <v>0</v>
      </c>
      <c r="R800" s="135">
        <f>ROUND(J800*H800,2)</f>
        <v>0</v>
      </c>
      <c r="T800" s="136">
        <f>S800*H800</f>
        <v>0</v>
      </c>
      <c r="U800" s="136">
        <v>0</v>
      </c>
      <c r="V800" s="136">
        <f>U800*H800</f>
        <v>0</v>
      </c>
      <c r="W800" s="136">
        <v>0</v>
      </c>
      <c r="X800" s="137">
        <f>W800*H800</f>
        <v>0</v>
      </c>
      <c r="AR800" s="138" t="s">
        <v>428</v>
      </c>
      <c r="AT800" s="138" t="s">
        <v>136</v>
      </c>
      <c r="AU800" s="138" t="s">
        <v>80</v>
      </c>
      <c r="AY800" s="16" t="s">
        <v>133</v>
      </c>
      <c r="BE800" s="139">
        <f>IF(O800="základní",K800,0)</f>
        <v>0</v>
      </c>
      <c r="BF800" s="139">
        <f>IF(O800="snížená",K800,0)</f>
        <v>0</v>
      </c>
      <c r="BG800" s="139">
        <f>IF(O800="zákl. přenesená",K800,0)</f>
        <v>0</v>
      </c>
      <c r="BH800" s="139">
        <f>IF(O800="sníž. přenesená",K800,0)</f>
        <v>0</v>
      </c>
      <c r="BI800" s="139">
        <f>IF(O800="nulová",K800,0)</f>
        <v>0</v>
      </c>
      <c r="BJ800" s="16" t="s">
        <v>78</v>
      </c>
      <c r="BK800" s="139">
        <f>ROUND(P800*H800,2)</f>
        <v>0</v>
      </c>
      <c r="BL800" s="16" t="s">
        <v>428</v>
      </c>
      <c r="BM800" s="138" t="s">
        <v>1156</v>
      </c>
    </row>
    <row r="801" spans="2:47" s="1" customFormat="1" ht="19.5">
      <c r="B801" s="31"/>
      <c r="D801" s="185" t="s">
        <v>142</v>
      </c>
      <c r="F801" s="171" t="s">
        <v>1157</v>
      </c>
      <c r="I801" s="140"/>
      <c r="J801" s="140"/>
      <c r="M801" s="31"/>
      <c r="N801" s="141"/>
      <c r="X801" s="52"/>
      <c r="AT801" s="16" t="s">
        <v>142</v>
      </c>
      <c r="AU801" s="16" t="s">
        <v>80</v>
      </c>
    </row>
    <row r="802" spans="2:47" s="1" customFormat="1" ht="12">
      <c r="B802" s="31"/>
      <c r="D802" s="186" t="s">
        <v>144</v>
      </c>
      <c r="F802" s="172" t="s">
        <v>1158</v>
      </c>
      <c r="I802" s="140"/>
      <c r="J802" s="140"/>
      <c r="M802" s="31"/>
      <c r="N802" s="141"/>
      <c r="X802" s="52"/>
      <c r="AT802" s="16" t="s">
        <v>144</v>
      </c>
      <c r="AU802" s="16" t="s">
        <v>80</v>
      </c>
    </row>
    <row r="803" spans="2:51" s="14" customFormat="1" ht="12">
      <c r="B803" s="152"/>
      <c r="D803" s="185" t="s">
        <v>151</v>
      </c>
      <c r="E803" s="153" t="s">
        <v>3</v>
      </c>
      <c r="F803" s="175" t="s">
        <v>790</v>
      </c>
      <c r="H803" s="153" t="s">
        <v>3</v>
      </c>
      <c r="I803" s="154"/>
      <c r="J803" s="154"/>
      <c r="M803" s="152"/>
      <c r="N803" s="155"/>
      <c r="X803" s="156"/>
      <c r="AT803" s="153" t="s">
        <v>151</v>
      </c>
      <c r="AU803" s="153" t="s">
        <v>80</v>
      </c>
      <c r="AV803" s="14" t="s">
        <v>78</v>
      </c>
      <c r="AW803" s="14" t="s">
        <v>5</v>
      </c>
      <c r="AX803" s="14" t="s">
        <v>71</v>
      </c>
      <c r="AY803" s="153" t="s">
        <v>133</v>
      </c>
    </row>
    <row r="804" spans="2:51" s="14" customFormat="1" ht="12">
      <c r="B804" s="152"/>
      <c r="D804" s="185" t="s">
        <v>151</v>
      </c>
      <c r="E804" s="153" t="s">
        <v>3</v>
      </c>
      <c r="F804" s="175" t="s">
        <v>1159</v>
      </c>
      <c r="H804" s="153" t="s">
        <v>3</v>
      </c>
      <c r="I804" s="154"/>
      <c r="J804" s="154"/>
      <c r="M804" s="152"/>
      <c r="N804" s="155"/>
      <c r="X804" s="156"/>
      <c r="AT804" s="153" t="s">
        <v>151</v>
      </c>
      <c r="AU804" s="153" t="s">
        <v>80</v>
      </c>
      <c r="AV804" s="14" t="s">
        <v>78</v>
      </c>
      <c r="AW804" s="14" t="s">
        <v>5</v>
      </c>
      <c r="AX804" s="14" t="s">
        <v>71</v>
      </c>
      <c r="AY804" s="153" t="s">
        <v>133</v>
      </c>
    </row>
    <row r="805" spans="2:51" s="12" customFormat="1" ht="12">
      <c r="B805" s="142"/>
      <c r="D805" s="185" t="s">
        <v>151</v>
      </c>
      <c r="E805" s="143" t="s">
        <v>3</v>
      </c>
      <c r="F805" s="173" t="s">
        <v>1160</v>
      </c>
      <c r="H805" s="191">
        <v>1.2</v>
      </c>
      <c r="I805" s="144"/>
      <c r="J805" s="144"/>
      <c r="M805" s="142"/>
      <c r="N805" s="145"/>
      <c r="X805" s="146"/>
      <c r="AT805" s="143" t="s">
        <v>151</v>
      </c>
      <c r="AU805" s="143" t="s">
        <v>80</v>
      </c>
      <c r="AV805" s="12" t="s">
        <v>80</v>
      </c>
      <c r="AW805" s="12" t="s">
        <v>5</v>
      </c>
      <c r="AX805" s="12" t="s">
        <v>71</v>
      </c>
      <c r="AY805" s="143" t="s">
        <v>133</v>
      </c>
    </row>
    <row r="806" spans="2:51" s="14" customFormat="1" ht="12">
      <c r="B806" s="152"/>
      <c r="D806" s="185" t="s">
        <v>151</v>
      </c>
      <c r="E806" s="153" t="s">
        <v>3</v>
      </c>
      <c r="F806" s="175" t="s">
        <v>1161</v>
      </c>
      <c r="H806" s="153" t="s">
        <v>3</v>
      </c>
      <c r="I806" s="154"/>
      <c r="J806" s="154"/>
      <c r="M806" s="152"/>
      <c r="N806" s="155"/>
      <c r="X806" s="156"/>
      <c r="AT806" s="153" t="s">
        <v>151</v>
      </c>
      <c r="AU806" s="153" t="s">
        <v>80</v>
      </c>
      <c r="AV806" s="14" t="s">
        <v>78</v>
      </c>
      <c r="AW806" s="14" t="s">
        <v>5</v>
      </c>
      <c r="AX806" s="14" t="s">
        <v>71</v>
      </c>
      <c r="AY806" s="153" t="s">
        <v>133</v>
      </c>
    </row>
    <row r="807" spans="2:51" s="12" customFormat="1" ht="12">
      <c r="B807" s="142"/>
      <c r="D807" s="185" t="s">
        <v>151</v>
      </c>
      <c r="E807" s="143" t="s">
        <v>3</v>
      </c>
      <c r="F807" s="173" t="s">
        <v>1162</v>
      </c>
      <c r="H807" s="191">
        <v>0.24</v>
      </c>
      <c r="I807" s="144"/>
      <c r="J807" s="144"/>
      <c r="M807" s="142"/>
      <c r="N807" s="145"/>
      <c r="X807" s="146"/>
      <c r="AT807" s="143" t="s">
        <v>151</v>
      </c>
      <c r="AU807" s="143" t="s">
        <v>80</v>
      </c>
      <c r="AV807" s="12" t="s">
        <v>80</v>
      </c>
      <c r="AW807" s="12" t="s">
        <v>5</v>
      </c>
      <c r="AX807" s="12" t="s">
        <v>71</v>
      </c>
      <c r="AY807" s="143" t="s">
        <v>133</v>
      </c>
    </row>
    <row r="808" spans="2:51" s="14" customFormat="1" ht="12">
      <c r="B808" s="152"/>
      <c r="D808" s="185" t="s">
        <v>151</v>
      </c>
      <c r="E808" s="153" t="s">
        <v>3</v>
      </c>
      <c r="F808" s="175" t="s">
        <v>790</v>
      </c>
      <c r="H808" s="153" t="s">
        <v>3</v>
      </c>
      <c r="I808" s="154"/>
      <c r="J808" s="154"/>
      <c r="M808" s="152"/>
      <c r="N808" s="155"/>
      <c r="X808" s="156"/>
      <c r="AT808" s="153" t="s">
        <v>151</v>
      </c>
      <c r="AU808" s="153" t="s">
        <v>80</v>
      </c>
      <c r="AV808" s="14" t="s">
        <v>78</v>
      </c>
      <c r="AW808" s="14" t="s">
        <v>5</v>
      </c>
      <c r="AX808" s="14" t="s">
        <v>71</v>
      </c>
      <c r="AY808" s="153" t="s">
        <v>133</v>
      </c>
    </row>
    <row r="809" spans="2:51" s="14" customFormat="1" ht="12">
      <c r="B809" s="152"/>
      <c r="D809" s="185" t="s">
        <v>151</v>
      </c>
      <c r="E809" s="153" t="s">
        <v>3</v>
      </c>
      <c r="F809" s="175" t="s">
        <v>909</v>
      </c>
      <c r="H809" s="153" t="s">
        <v>3</v>
      </c>
      <c r="I809" s="154"/>
      <c r="J809" s="154"/>
      <c r="M809" s="152"/>
      <c r="N809" s="155"/>
      <c r="X809" s="156"/>
      <c r="AT809" s="153" t="s">
        <v>151</v>
      </c>
      <c r="AU809" s="153" t="s">
        <v>80</v>
      </c>
      <c r="AV809" s="14" t="s">
        <v>78</v>
      </c>
      <c r="AW809" s="14" t="s">
        <v>5</v>
      </c>
      <c r="AX809" s="14" t="s">
        <v>71</v>
      </c>
      <c r="AY809" s="153" t="s">
        <v>133</v>
      </c>
    </row>
    <row r="810" spans="2:51" s="14" customFormat="1" ht="12">
      <c r="B810" s="152"/>
      <c r="D810" s="185" t="s">
        <v>151</v>
      </c>
      <c r="E810" s="153" t="s">
        <v>3</v>
      </c>
      <c r="F810" s="175" t="s">
        <v>1163</v>
      </c>
      <c r="H810" s="153" t="s">
        <v>3</v>
      </c>
      <c r="I810" s="154"/>
      <c r="J810" s="154"/>
      <c r="M810" s="152"/>
      <c r="N810" s="155"/>
      <c r="X810" s="156"/>
      <c r="AT810" s="153" t="s">
        <v>151</v>
      </c>
      <c r="AU810" s="153" t="s">
        <v>80</v>
      </c>
      <c r="AV810" s="14" t="s">
        <v>78</v>
      </c>
      <c r="AW810" s="14" t="s">
        <v>5</v>
      </c>
      <c r="AX810" s="14" t="s">
        <v>71</v>
      </c>
      <c r="AY810" s="153" t="s">
        <v>133</v>
      </c>
    </row>
    <row r="811" spans="2:51" s="12" customFormat="1" ht="12">
      <c r="B811" s="142"/>
      <c r="D811" s="185" t="s">
        <v>151</v>
      </c>
      <c r="E811" s="143" t="s">
        <v>3</v>
      </c>
      <c r="F811" s="173" t="s">
        <v>1164</v>
      </c>
      <c r="H811" s="191">
        <v>3.4</v>
      </c>
      <c r="I811" s="144"/>
      <c r="J811" s="144"/>
      <c r="M811" s="142"/>
      <c r="N811" s="145"/>
      <c r="X811" s="146"/>
      <c r="AT811" s="143" t="s">
        <v>151</v>
      </c>
      <c r="AU811" s="143" t="s">
        <v>80</v>
      </c>
      <c r="AV811" s="12" t="s">
        <v>80</v>
      </c>
      <c r="AW811" s="12" t="s">
        <v>5</v>
      </c>
      <c r="AX811" s="12" t="s">
        <v>71</v>
      </c>
      <c r="AY811" s="143" t="s">
        <v>133</v>
      </c>
    </row>
    <row r="812" spans="2:51" s="13" customFormat="1" ht="12">
      <c r="B812" s="147"/>
      <c r="D812" s="185" t="s">
        <v>151</v>
      </c>
      <c r="E812" s="148" t="s">
        <v>3</v>
      </c>
      <c r="F812" s="174" t="s">
        <v>153</v>
      </c>
      <c r="H812" s="192">
        <v>4.84</v>
      </c>
      <c r="I812" s="149"/>
      <c r="J812" s="149"/>
      <c r="M812" s="147"/>
      <c r="N812" s="150"/>
      <c r="X812" s="151"/>
      <c r="AT812" s="148" t="s">
        <v>151</v>
      </c>
      <c r="AU812" s="148" t="s">
        <v>80</v>
      </c>
      <c r="AV812" s="13" t="s">
        <v>141</v>
      </c>
      <c r="AW812" s="13" t="s">
        <v>5</v>
      </c>
      <c r="AX812" s="13" t="s">
        <v>78</v>
      </c>
      <c r="AY812" s="148" t="s">
        <v>133</v>
      </c>
    </row>
    <row r="813" spans="2:65" s="1" customFormat="1" ht="24.2" customHeight="1">
      <c r="B813" s="129"/>
      <c r="C813" s="183" t="s">
        <v>525</v>
      </c>
      <c r="D813" s="183" t="s">
        <v>136</v>
      </c>
      <c r="E813" s="184" t="s">
        <v>1165</v>
      </c>
      <c r="F813" s="169" t="s">
        <v>1166</v>
      </c>
      <c r="G813" s="189" t="s">
        <v>280</v>
      </c>
      <c r="H813" s="190">
        <v>11</v>
      </c>
      <c r="I813" s="131"/>
      <c r="J813" s="131"/>
      <c r="K813" s="181">
        <f>ROUND(P813*H813,2)</f>
        <v>0</v>
      </c>
      <c r="L813" s="130" t="s">
        <v>140</v>
      </c>
      <c r="M813" s="31"/>
      <c r="N813" s="133" t="s">
        <v>3</v>
      </c>
      <c r="O813" s="134" t="s">
        <v>40</v>
      </c>
      <c r="P813" s="135">
        <f>I813+J813</f>
        <v>0</v>
      </c>
      <c r="Q813" s="135">
        <f>ROUND(I813*H813,2)</f>
        <v>0</v>
      </c>
      <c r="R813" s="135">
        <f>ROUND(J813*H813,2)</f>
        <v>0</v>
      </c>
      <c r="T813" s="136">
        <f>S813*H813</f>
        <v>0</v>
      </c>
      <c r="U813" s="136">
        <v>0</v>
      </c>
      <c r="V813" s="136">
        <f>U813*H813</f>
        <v>0</v>
      </c>
      <c r="W813" s="136">
        <v>0</v>
      </c>
      <c r="X813" s="137">
        <f>W813*H813</f>
        <v>0</v>
      </c>
      <c r="AR813" s="138" t="s">
        <v>428</v>
      </c>
      <c r="AT813" s="138" t="s">
        <v>136</v>
      </c>
      <c r="AU813" s="138" t="s">
        <v>80</v>
      </c>
      <c r="AY813" s="16" t="s">
        <v>133</v>
      </c>
      <c r="BE813" s="139">
        <f>IF(O813="základní",K813,0)</f>
        <v>0</v>
      </c>
      <c r="BF813" s="139">
        <f>IF(O813="snížená",K813,0)</f>
        <v>0</v>
      </c>
      <c r="BG813" s="139">
        <f>IF(O813="zákl. přenesená",K813,0)</f>
        <v>0</v>
      </c>
      <c r="BH813" s="139">
        <f>IF(O813="sníž. přenesená",K813,0)</f>
        <v>0</v>
      </c>
      <c r="BI813" s="139">
        <f>IF(O813="nulová",K813,0)</f>
        <v>0</v>
      </c>
      <c r="BJ813" s="16" t="s">
        <v>78</v>
      </c>
      <c r="BK813" s="139">
        <f>ROUND(P813*H813,2)</f>
        <v>0</v>
      </c>
      <c r="BL813" s="16" t="s">
        <v>428</v>
      </c>
      <c r="BM813" s="138" t="s">
        <v>1167</v>
      </c>
    </row>
    <row r="814" spans="2:47" s="1" customFormat="1" ht="19.5">
      <c r="B814" s="31"/>
      <c r="D814" s="185" t="s">
        <v>142</v>
      </c>
      <c r="F814" s="171" t="s">
        <v>1168</v>
      </c>
      <c r="I814" s="140"/>
      <c r="J814" s="140"/>
      <c r="M814" s="31"/>
      <c r="N814" s="141"/>
      <c r="X814" s="52"/>
      <c r="AT814" s="16" t="s">
        <v>142</v>
      </c>
      <c r="AU814" s="16" t="s">
        <v>80</v>
      </c>
    </row>
    <row r="815" spans="2:47" s="1" customFormat="1" ht="12">
      <c r="B815" s="31"/>
      <c r="D815" s="186" t="s">
        <v>144</v>
      </c>
      <c r="F815" s="172" t="s">
        <v>1169</v>
      </c>
      <c r="I815" s="140"/>
      <c r="J815" s="140"/>
      <c r="M815" s="31"/>
      <c r="N815" s="141"/>
      <c r="X815" s="52"/>
      <c r="AT815" s="16" t="s">
        <v>144</v>
      </c>
      <c r="AU815" s="16" t="s">
        <v>80</v>
      </c>
    </row>
    <row r="816" spans="2:51" s="14" customFormat="1" ht="12">
      <c r="B816" s="152"/>
      <c r="D816" s="185" t="s">
        <v>151</v>
      </c>
      <c r="E816" s="153" t="s">
        <v>3</v>
      </c>
      <c r="F816" s="175" t="s">
        <v>790</v>
      </c>
      <c r="H816" s="153" t="s">
        <v>3</v>
      </c>
      <c r="I816" s="154"/>
      <c r="J816" s="154"/>
      <c r="M816" s="152"/>
      <c r="N816" s="155"/>
      <c r="X816" s="156"/>
      <c r="AT816" s="153" t="s">
        <v>151</v>
      </c>
      <c r="AU816" s="153" t="s">
        <v>80</v>
      </c>
      <c r="AV816" s="14" t="s">
        <v>78</v>
      </c>
      <c r="AW816" s="14" t="s">
        <v>5</v>
      </c>
      <c r="AX816" s="14" t="s">
        <v>71</v>
      </c>
      <c r="AY816" s="153" t="s">
        <v>133</v>
      </c>
    </row>
    <row r="817" spans="2:51" s="14" customFormat="1" ht="12">
      <c r="B817" s="152"/>
      <c r="D817" s="185" t="s">
        <v>151</v>
      </c>
      <c r="E817" s="153" t="s">
        <v>3</v>
      </c>
      <c r="F817" s="175" t="s">
        <v>1130</v>
      </c>
      <c r="H817" s="153" t="s">
        <v>3</v>
      </c>
      <c r="I817" s="154"/>
      <c r="J817" s="154"/>
      <c r="M817" s="152"/>
      <c r="N817" s="155"/>
      <c r="X817" s="156"/>
      <c r="AT817" s="153" t="s">
        <v>151</v>
      </c>
      <c r="AU817" s="153" t="s">
        <v>80</v>
      </c>
      <c r="AV817" s="14" t="s">
        <v>78</v>
      </c>
      <c r="AW817" s="14" t="s">
        <v>5</v>
      </c>
      <c r="AX817" s="14" t="s">
        <v>71</v>
      </c>
      <c r="AY817" s="153" t="s">
        <v>133</v>
      </c>
    </row>
    <row r="818" spans="2:51" s="12" customFormat="1" ht="12">
      <c r="B818" s="142"/>
      <c r="D818" s="185" t="s">
        <v>151</v>
      </c>
      <c r="E818" s="143" t="s">
        <v>3</v>
      </c>
      <c r="F818" s="173" t="s">
        <v>1170</v>
      </c>
      <c r="H818" s="191">
        <v>11</v>
      </c>
      <c r="I818" s="144"/>
      <c r="J818" s="144"/>
      <c r="M818" s="142"/>
      <c r="N818" s="145"/>
      <c r="X818" s="146"/>
      <c r="AT818" s="143" t="s">
        <v>151</v>
      </c>
      <c r="AU818" s="143" t="s">
        <v>80</v>
      </c>
      <c r="AV818" s="12" t="s">
        <v>80</v>
      </c>
      <c r="AW818" s="12" t="s">
        <v>5</v>
      </c>
      <c r="AX818" s="12" t="s">
        <v>71</v>
      </c>
      <c r="AY818" s="143" t="s">
        <v>133</v>
      </c>
    </row>
    <row r="819" spans="2:51" s="13" customFormat="1" ht="12">
      <c r="B819" s="147"/>
      <c r="D819" s="185" t="s">
        <v>151</v>
      </c>
      <c r="E819" s="148" t="s">
        <v>3</v>
      </c>
      <c r="F819" s="174" t="s">
        <v>153</v>
      </c>
      <c r="H819" s="192">
        <v>11</v>
      </c>
      <c r="I819" s="149"/>
      <c r="J819" s="149"/>
      <c r="M819" s="147"/>
      <c r="N819" s="150"/>
      <c r="X819" s="151"/>
      <c r="AT819" s="148" t="s">
        <v>151</v>
      </c>
      <c r="AU819" s="148" t="s">
        <v>80</v>
      </c>
      <c r="AV819" s="13" t="s">
        <v>141</v>
      </c>
      <c r="AW819" s="13" t="s">
        <v>5</v>
      </c>
      <c r="AX819" s="13" t="s">
        <v>78</v>
      </c>
      <c r="AY819" s="148" t="s">
        <v>133</v>
      </c>
    </row>
    <row r="820" spans="2:65" s="1" customFormat="1" ht="24.2" customHeight="1">
      <c r="B820" s="129"/>
      <c r="C820" s="183" t="s">
        <v>1171</v>
      </c>
      <c r="D820" s="183" t="s">
        <v>136</v>
      </c>
      <c r="E820" s="184" t="s">
        <v>1172</v>
      </c>
      <c r="F820" s="169" t="s">
        <v>1173</v>
      </c>
      <c r="G820" s="189" t="s">
        <v>280</v>
      </c>
      <c r="H820" s="190">
        <v>6</v>
      </c>
      <c r="I820" s="131"/>
      <c r="J820" s="131"/>
      <c r="K820" s="181">
        <f>ROUND(P820*H820,2)</f>
        <v>0</v>
      </c>
      <c r="L820" s="130" t="s">
        <v>140</v>
      </c>
      <c r="M820" s="31"/>
      <c r="N820" s="133" t="s">
        <v>3</v>
      </c>
      <c r="O820" s="134" t="s">
        <v>40</v>
      </c>
      <c r="P820" s="135">
        <f>I820+J820</f>
        <v>0</v>
      </c>
      <c r="Q820" s="135">
        <f>ROUND(I820*H820,2)</f>
        <v>0</v>
      </c>
      <c r="R820" s="135">
        <f>ROUND(J820*H820,2)</f>
        <v>0</v>
      </c>
      <c r="T820" s="136">
        <f>S820*H820</f>
        <v>0</v>
      </c>
      <c r="U820" s="136">
        <v>0</v>
      </c>
      <c r="V820" s="136">
        <f>U820*H820</f>
        <v>0</v>
      </c>
      <c r="W820" s="136">
        <v>0</v>
      </c>
      <c r="X820" s="137">
        <f>W820*H820</f>
        <v>0</v>
      </c>
      <c r="AR820" s="138" t="s">
        <v>428</v>
      </c>
      <c r="AT820" s="138" t="s">
        <v>136</v>
      </c>
      <c r="AU820" s="138" t="s">
        <v>80</v>
      </c>
      <c r="AY820" s="16" t="s">
        <v>133</v>
      </c>
      <c r="BE820" s="139">
        <f>IF(O820="základní",K820,0)</f>
        <v>0</v>
      </c>
      <c r="BF820" s="139">
        <f>IF(O820="snížená",K820,0)</f>
        <v>0</v>
      </c>
      <c r="BG820" s="139">
        <f>IF(O820="zákl. přenesená",K820,0)</f>
        <v>0</v>
      </c>
      <c r="BH820" s="139">
        <f>IF(O820="sníž. přenesená",K820,0)</f>
        <v>0</v>
      </c>
      <c r="BI820" s="139">
        <f>IF(O820="nulová",K820,0)</f>
        <v>0</v>
      </c>
      <c r="BJ820" s="16" t="s">
        <v>78</v>
      </c>
      <c r="BK820" s="139">
        <f>ROUND(P820*H820,2)</f>
        <v>0</v>
      </c>
      <c r="BL820" s="16" t="s">
        <v>428</v>
      </c>
      <c r="BM820" s="138" t="s">
        <v>1174</v>
      </c>
    </row>
    <row r="821" spans="2:47" s="1" customFormat="1" ht="19.5">
      <c r="B821" s="31"/>
      <c r="D821" s="185" t="s">
        <v>142</v>
      </c>
      <c r="F821" s="171" t="s">
        <v>1175</v>
      </c>
      <c r="I821" s="140"/>
      <c r="J821" s="140"/>
      <c r="M821" s="31"/>
      <c r="N821" s="141"/>
      <c r="X821" s="52"/>
      <c r="AT821" s="16" t="s">
        <v>142</v>
      </c>
      <c r="AU821" s="16" t="s">
        <v>80</v>
      </c>
    </row>
    <row r="822" spans="2:47" s="1" customFormat="1" ht="12">
      <c r="B822" s="31"/>
      <c r="D822" s="186" t="s">
        <v>144</v>
      </c>
      <c r="F822" s="172" t="s">
        <v>1176</v>
      </c>
      <c r="I822" s="140"/>
      <c r="J822" s="140"/>
      <c r="M822" s="31"/>
      <c r="N822" s="141"/>
      <c r="X822" s="52"/>
      <c r="AT822" s="16" t="s">
        <v>144</v>
      </c>
      <c r="AU822" s="16" t="s">
        <v>80</v>
      </c>
    </row>
    <row r="823" spans="2:51" s="14" customFormat="1" ht="12">
      <c r="B823" s="152"/>
      <c r="D823" s="185" t="s">
        <v>151</v>
      </c>
      <c r="E823" s="153" t="s">
        <v>3</v>
      </c>
      <c r="F823" s="175" t="s">
        <v>790</v>
      </c>
      <c r="H823" s="153" t="s">
        <v>3</v>
      </c>
      <c r="I823" s="154"/>
      <c r="J823" s="154"/>
      <c r="M823" s="152"/>
      <c r="N823" s="155"/>
      <c r="X823" s="156"/>
      <c r="AT823" s="153" t="s">
        <v>151</v>
      </c>
      <c r="AU823" s="153" t="s">
        <v>80</v>
      </c>
      <c r="AV823" s="14" t="s">
        <v>78</v>
      </c>
      <c r="AW823" s="14" t="s">
        <v>5</v>
      </c>
      <c r="AX823" s="14" t="s">
        <v>71</v>
      </c>
      <c r="AY823" s="153" t="s">
        <v>133</v>
      </c>
    </row>
    <row r="824" spans="2:51" s="14" customFormat="1" ht="12">
      <c r="B824" s="152"/>
      <c r="D824" s="185" t="s">
        <v>151</v>
      </c>
      <c r="E824" s="153" t="s">
        <v>3</v>
      </c>
      <c r="F824" s="175" t="s">
        <v>1132</v>
      </c>
      <c r="H824" s="153" t="s">
        <v>3</v>
      </c>
      <c r="I824" s="154"/>
      <c r="J824" s="154"/>
      <c r="M824" s="152"/>
      <c r="N824" s="155"/>
      <c r="X824" s="156"/>
      <c r="AT824" s="153" t="s">
        <v>151</v>
      </c>
      <c r="AU824" s="153" t="s">
        <v>80</v>
      </c>
      <c r="AV824" s="14" t="s">
        <v>78</v>
      </c>
      <c r="AW824" s="14" t="s">
        <v>5</v>
      </c>
      <c r="AX824" s="14" t="s">
        <v>71</v>
      </c>
      <c r="AY824" s="153" t="s">
        <v>133</v>
      </c>
    </row>
    <row r="825" spans="2:51" s="12" customFormat="1" ht="12">
      <c r="B825" s="142"/>
      <c r="D825" s="185" t="s">
        <v>151</v>
      </c>
      <c r="E825" s="143" t="s">
        <v>3</v>
      </c>
      <c r="F825" s="173" t="s">
        <v>157</v>
      </c>
      <c r="H825" s="191">
        <v>6</v>
      </c>
      <c r="I825" s="144"/>
      <c r="J825" s="144"/>
      <c r="M825" s="142"/>
      <c r="N825" s="145"/>
      <c r="X825" s="146"/>
      <c r="AT825" s="143" t="s">
        <v>151</v>
      </c>
      <c r="AU825" s="143" t="s">
        <v>80</v>
      </c>
      <c r="AV825" s="12" t="s">
        <v>80</v>
      </c>
      <c r="AW825" s="12" t="s">
        <v>5</v>
      </c>
      <c r="AX825" s="12" t="s">
        <v>71</v>
      </c>
      <c r="AY825" s="143" t="s">
        <v>133</v>
      </c>
    </row>
    <row r="826" spans="2:51" s="13" customFormat="1" ht="12">
      <c r="B826" s="147"/>
      <c r="D826" s="185" t="s">
        <v>151</v>
      </c>
      <c r="E826" s="148" t="s">
        <v>3</v>
      </c>
      <c r="F826" s="174" t="s">
        <v>153</v>
      </c>
      <c r="H826" s="192">
        <v>6</v>
      </c>
      <c r="I826" s="149"/>
      <c r="J826" s="149"/>
      <c r="M826" s="147"/>
      <c r="N826" s="150"/>
      <c r="X826" s="151"/>
      <c r="AT826" s="148" t="s">
        <v>151</v>
      </c>
      <c r="AU826" s="148" t="s">
        <v>80</v>
      </c>
      <c r="AV826" s="13" t="s">
        <v>141</v>
      </c>
      <c r="AW826" s="13" t="s">
        <v>5</v>
      </c>
      <c r="AX826" s="13" t="s">
        <v>78</v>
      </c>
      <c r="AY826" s="148" t="s">
        <v>133</v>
      </c>
    </row>
    <row r="827" spans="2:65" s="1" customFormat="1" ht="24.2" customHeight="1">
      <c r="B827" s="129"/>
      <c r="C827" s="183" t="s">
        <v>531</v>
      </c>
      <c r="D827" s="183" t="s">
        <v>136</v>
      </c>
      <c r="E827" s="184" t="s">
        <v>1177</v>
      </c>
      <c r="F827" s="169" t="s">
        <v>1178</v>
      </c>
      <c r="G827" s="189" t="s">
        <v>280</v>
      </c>
      <c r="H827" s="190">
        <v>8</v>
      </c>
      <c r="I827" s="131"/>
      <c r="J827" s="131"/>
      <c r="K827" s="181">
        <f>ROUND(P827*H827,2)</f>
        <v>0</v>
      </c>
      <c r="L827" s="130" t="s">
        <v>140</v>
      </c>
      <c r="M827" s="31"/>
      <c r="N827" s="133" t="s">
        <v>3</v>
      </c>
      <c r="O827" s="134" t="s">
        <v>40</v>
      </c>
      <c r="P827" s="135">
        <f>I827+J827</f>
        <v>0</v>
      </c>
      <c r="Q827" s="135">
        <f>ROUND(I827*H827,2)</f>
        <v>0</v>
      </c>
      <c r="R827" s="135">
        <f>ROUND(J827*H827,2)</f>
        <v>0</v>
      </c>
      <c r="T827" s="136">
        <f>S827*H827</f>
        <v>0</v>
      </c>
      <c r="U827" s="136">
        <v>0</v>
      </c>
      <c r="V827" s="136">
        <f>U827*H827</f>
        <v>0</v>
      </c>
      <c r="W827" s="136">
        <v>0</v>
      </c>
      <c r="X827" s="137">
        <f>W827*H827</f>
        <v>0</v>
      </c>
      <c r="AR827" s="138" t="s">
        <v>428</v>
      </c>
      <c r="AT827" s="138" t="s">
        <v>136</v>
      </c>
      <c r="AU827" s="138" t="s">
        <v>80</v>
      </c>
      <c r="AY827" s="16" t="s">
        <v>133</v>
      </c>
      <c r="BE827" s="139">
        <f>IF(O827="základní",K827,0)</f>
        <v>0</v>
      </c>
      <c r="BF827" s="139">
        <f>IF(O827="snížená",K827,0)</f>
        <v>0</v>
      </c>
      <c r="BG827" s="139">
        <f>IF(O827="zákl. přenesená",K827,0)</f>
        <v>0</v>
      </c>
      <c r="BH827" s="139">
        <f>IF(O827="sníž. přenesená",K827,0)</f>
        <v>0</v>
      </c>
      <c r="BI827" s="139">
        <f>IF(O827="nulová",K827,0)</f>
        <v>0</v>
      </c>
      <c r="BJ827" s="16" t="s">
        <v>78</v>
      </c>
      <c r="BK827" s="139">
        <f>ROUND(P827*H827,2)</f>
        <v>0</v>
      </c>
      <c r="BL827" s="16" t="s">
        <v>428</v>
      </c>
      <c r="BM827" s="138" t="s">
        <v>1179</v>
      </c>
    </row>
    <row r="828" spans="2:47" s="1" customFormat="1" ht="12">
      <c r="B828" s="31"/>
      <c r="D828" s="185" t="s">
        <v>142</v>
      </c>
      <c r="F828" s="171" t="s">
        <v>1180</v>
      </c>
      <c r="I828" s="140"/>
      <c r="J828" s="140"/>
      <c r="M828" s="31"/>
      <c r="N828" s="141"/>
      <c r="X828" s="52"/>
      <c r="AT828" s="16" t="s">
        <v>142</v>
      </c>
      <c r="AU828" s="16" t="s">
        <v>80</v>
      </c>
    </row>
    <row r="829" spans="2:47" s="1" customFormat="1" ht="12">
      <c r="B829" s="31"/>
      <c r="D829" s="186" t="s">
        <v>144</v>
      </c>
      <c r="F829" s="172" t="s">
        <v>1181</v>
      </c>
      <c r="I829" s="140"/>
      <c r="J829" s="140"/>
      <c r="M829" s="31"/>
      <c r="N829" s="141"/>
      <c r="X829" s="52"/>
      <c r="AT829" s="16" t="s">
        <v>144</v>
      </c>
      <c r="AU829" s="16" t="s">
        <v>80</v>
      </c>
    </row>
    <row r="830" spans="2:51" s="14" customFormat="1" ht="12">
      <c r="B830" s="152"/>
      <c r="D830" s="185" t="s">
        <v>151</v>
      </c>
      <c r="E830" s="153" t="s">
        <v>3</v>
      </c>
      <c r="F830" s="175" t="s">
        <v>790</v>
      </c>
      <c r="H830" s="153" t="s">
        <v>3</v>
      </c>
      <c r="I830" s="154"/>
      <c r="J830" s="154"/>
      <c r="M830" s="152"/>
      <c r="N830" s="155"/>
      <c r="X830" s="156"/>
      <c r="AT830" s="153" t="s">
        <v>151</v>
      </c>
      <c r="AU830" s="153" t="s">
        <v>80</v>
      </c>
      <c r="AV830" s="14" t="s">
        <v>78</v>
      </c>
      <c r="AW830" s="14" t="s">
        <v>5</v>
      </c>
      <c r="AX830" s="14" t="s">
        <v>71</v>
      </c>
      <c r="AY830" s="153" t="s">
        <v>133</v>
      </c>
    </row>
    <row r="831" spans="2:51" s="14" customFormat="1" ht="12">
      <c r="B831" s="152"/>
      <c r="D831" s="185" t="s">
        <v>151</v>
      </c>
      <c r="E831" s="153" t="s">
        <v>3</v>
      </c>
      <c r="F831" s="175" t="s">
        <v>1182</v>
      </c>
      <c r="H831" s="153" t="s">
        <v>3</v>
      </c>
      <c r="I831" s="154"/>
      <c r="J831" s="154"/>
      <c r="M831" s="152"/>
      <c r="N831" s="155"/>
      <c r="X831" s="156"/>
      <c r="AT831" s="153" t="s">
        <v>151</v>
      </c>
      <c r="AU831" s="153" t="s">
        <v>80</v>
      </c>
      <c r="AV831" s="14" t="s">
        <v>78</v>
      </c>
      <c r="AW831" s="14" t="s">
        <v>5</v>
      </c>
      <c r="AX831" s="14" t="s">
        <v>71</v>
      </c>
      <c r="AY831" s="153" t="s">
        <v>133</v>
      </c>
    </row>
    <row r="832" spans="2:51" s="12" customFormat="1" ht="12">
      <c r="B832" s="142"/>
      <c r="D832" s="185" t="s">
        <v>151</v>
      </c>
      <c r="E832" s="143" t="s">
        <v>3</v>
      </c>
      <c r="F832" s="173" t="s">
        <v>163</v>
      </c>
      <c r="H832" s="191">
        <v>8</v>
      </c>
      <c r="I832" s="144"/>
      <c r="J832" s="144"/>
      <c r="M832" s="142"/>
      <c r="N832" s="145"/>
      <c r="X832" s="146"/>
      <c r="AT832" s="143" t="s">
        <v>151</v>
      </c>
      <c r="AU832" s="143" t="s">
        <v>80</v>
      </c>
      <c r="AV832" s="12" t="s">
        <v>80</v>
      </c>
      <c r="AW832" s="12" t="s">
        <v>5</v>
      </c>
      <c r="AX832" s="12" t="s">
        <v>71</v>
      </c>
      <c r="AY832" s="143" t="s">
        <v>133</v>
      </c>
    </row>
    <row r="833" spans="2:51" s="13" customFormat="1" ht="12">
      <c r="B833" s="147"/>
      <c r="D833" s="185" t="s">
        <v>151</v>
      </c>
      <c r="E833" s="148" t="s">
        <v>3</v>
      </c>
      <c r="F833" s="174" t="s">
        <v>153</v>
      </c>
      <c r="H833" s="192">
        <v>8</v>
      </c>
      <c r="I833" s="149"/>
      <c r="J833" s="149"/>
      <c r="M833" s="147"/>
      <c r="N833" s="150"/>
      <c r="X833" s="151"/>
      <c r="AT833" s="148" t="s">
        <v>151</v>
      </c>
      <c r="AU833" s="148" t="s">
        <v>80</v>
      </c>
      <c r="AV833" s="13" t="s">
        <v>141</v>
      </c>
      <c r="AW833" s="13" t="s">
        <v>5</v>
      </c>
      <c r="AX833" s="13" t="s">
        <v>78</v>
      </c>
      <c r="AY833" s="148" t="s">
        <v>133</v>
      </c>
    </row>
    <row r="834" spans="2:65" s="1" customFormat="1" ht="24.2" customHeight="1">
      <c r="B834" s="129"/>
      <c r="C834" s="183" t="s">
        <v>1183</v>
      </c>
      <c r="D834" s="183" t="s">
        <v>136</v>
      </c>
      <c r="E834" s="184" t="s">
        <v>1184</v>
      </c>
      <c r="F834" s="169" t="s">
        <v>1185</v>
      </c>
      <c r="G834" s="189" t="s">
        <v>280</v>
      </c>
      <c r="H834" s="190">
        <v>17</v>
      </c>
      <c r="I834" s="131"/>
      <c r="J834" s="131"/>
      <c r="K834" s="181">
        <f>ROUND(P834*H834,2)</f>
        <v>0</v>
      </c>
      <c r="L834" s="130" t="s">
        <v>140</v>
      </c>
      <c r="M834" s="31"/>
      <c r="N834" s="133" t="s">
        <v>3</v>
      </c>
      <c r="O834" s="134" t="s">
        <v>40</v>
      </c>
      <c r="P834" s="135">
        <f>I834+J834</f>
        <v>0</v>
      </c>
      <c r="Q834" s="135">
        <f>ROUND(I834*H834,2)</f>
        <v>0</v>
      </c>
      <c r="R834" s="135">
        <f>ROUND(J834*H834,2)</f>
        <v>0</v>
      </c>
      <c r="T834" s="136">
        <f>S834*H834</f>
        <v>0</v>
      </c>
      <c r="U834" s="136">
        <v>0</v>
      </c>
      <c r="V834" s="136">
        <f>U834*H834</f>
        <v>0</v>
      </c>
      <c r="W834" s="136">
        <v>0</v>
      </c>
      <c r="X834" s="137">
        <f>W834*H834</f>
        <v>0</v>
      </c>
      <c r="AR834" s="138" t="s">
        <v>428</v>
      </c>
      <c r="AT834" s="138" t="s">
        <v>136</v>
      </c>
      <c r="AU834" s="138" t="s">
        <v>80</v>
      </c>
      <c r="AY834" s="16" t="s">
        <v>133</v>
      </c>
      <c r="BE834" s="139">
        <f>IF(O834="základní",K834,0)</f>
        <v>0</v>
      </c>
      <c r="BF834" s="139">
        <f>IF(O834="snížená",K834,0)</f>
        <v>0</v>
      </c>
      <c r="BG834" s="139">
        <f>IF(O834="zákl. přenesená",K834,0)</f>
        <v>0</v>
      </c>
      <c r="BH834" s="139">
        <f>IF(O834="sníž. přenesená",K834,0)</f>
        <v>0</v>
      </c>
      <c r="BI834" s="139">
        <f>IF(O834="nulová",K834,0)</f>
        <v>0</v>
      </c>
      <c r="BJ834" s="16" t="s">
        <v>78</v>
      </c>
      <c r="BK834" s="139">
        <f>ROUND(P834*H834,2)</f>
        <v>0</v>
      </c>
      <c r="BL834" s="16" t="s">
        <v>428</v>
      </c>
      <c r="BM834" s="138" t="s">
        <v>1186</v>
      </c>
    </row>
    <row r="835" spans="2:47" s="1" customFormat="1" ht="19.5">
      <c r="B835" s="31"/>
      <c r="D835" s="185" t="s">
        <v>142</v>
      </c>
      <c r="F835" s="171" t="s">
        <v>1187</v>
      </c>
      <c r="I835" s="140"/>
      <c r="J835" s="140"/>
      <c r="M835" s="31"/>
      <c r="N835" s="141"/>
      <c r="X835" s="52"/>
      <c r="AT835" s="16" t="s">
        <v>142</v>
      </c>
      <c r="AU835" s="16" t="s">
        <v>80</v>
      </c>
    </row>
    <row r="836" spans="2:47" s="1" customFormat="1" ht="12">
      <c r="B836" s="31"/>
      <c r="D836" s="186" t="s">
        <v>144</v>
      </c>
      <c r="F836" s="172" t="s">
        <v>1188</v>
      </c>
      <c r="I836" s="140"/>
      <c r="J836" s="140"/>
      <c r="M836" s="31"/>
      <c r="N836" s="141"/>
      <c r="X836" s="52"/>
      <c r="AT836" s="16" t="s">
        <v>144</v>
      </c>
      <c r="AU836" s="16" t="s">
        <v>80</v>
      </c>
    </row>
    <row r="837" spans="2:51" s="14" customFormat="1" ht="12">
      <c r="B837" s="152"/>
      <c r="D837" s="185" t="s">
        <v>151</v>
      </c>
      <c r="E837" s="153" t="s">
        <v>3</v>
      </c>
      <c r="F837" s="175" t="s">
        <v>790</v>
      </c>
      <c r="H837" s="153" t="s">
        <v>3</v>
      </c>
      <c r="I837" s="154"/>
      <c r="J837" s="154"/>
      <c r="M837" s="152"/>
      <c r="N837" s="155"/>
      <c r="X837" s="156"/>
      <c r="AT837" s="153" t="s">
        <v>151</v>
      </c>
      <c r="AU837" s="153" t="s">
        <v>80</v>
      </c>
      <c r="AV837" s="14" t="s">
        <v>78</v>
      </c>
      <c r="AW837" s="14" t="s">
        <v>5</v>
      </c>
      <c r="AX837" s="14" t="s">
        <v>71</v>
      </c>
      <c r="AY837" s="153" t="s">
        <v>133</v>
      </c>
    </row>
    <row r="838" spans="2:51" s="14" customFormat="1" ht="12">
      <c r="B838" s="152"/>
      <c r="D838" s="185" t="s">
        <v>151</v>
      </c>
      <c r="E838" s="153" t="s">
        <v>3</v>
      </c>
      <c r="F838" s="175" t="s">
        <v>1130</v>
      </c>
      <c r="H838" s="153" t="s">
        <v>3</v>
      </c>
      <c r="I838" s="154"/>
      <c r="J838" s="154"/>
      <c r="M838" s="152"/>
      <c r="N838" s="155"/>
      <c r="X838" s="156"/>
      <c r="AT838" s="153" t="s">
        <v>151</v>
      </c>
      <c r="AU838" s="153" t="s">
        <v>80</v>
      </c>
      <c r="AV838" s="14" t="s">
        <v>78</v>
      </c>
      <c r="AW838" s="14" t="s">
        <v>5</v>
      </c>
      <c r="AX838" s="14" t="s">
        <v>71</v>
      </c>
      <c r="AY838" s="153" t="s">
        <v>133</v>
      </c>
    </row>
    <row r="839" spans="2:51" s="12" customFormat="1" ht="12">
      <c r="B839" s="142"/>
      <c r="D839" s="185" t="s">
        <v>151</v>
      </c>
      <c r="E839" s="143" t="s">
        <v>3</v>
      </c>
      <c r="F839" s="173" t="s">
        <v>1170</v>
      </c>
      <c r="H839" s="191">
        <v>11</v>
      </c>
      <c r="I839" s="144"/>
      <c r="J839" s="144"/>
      <c r="M839" s="142"/>
      <c r="N839" s="145"/>
      <c r="X839" s="146"/>
      <c r="AT839" s="143" t="s">
        <v>151</v>
      </c>
      <c r="AU839" s="143" t="s">
        <v>80</v>
      </c>
      <c r="AV839" s="12" t="s">
        <v>80</v>
      </c>
      <c r="AW839" s="12" t="s">
        <v>5</v>
      </c>
      <c r="AX839" s="12" t="s">
        <v>71</v>
      </c>
      <c r="AY839" s="143" t="s">
        <v>133</v>
      </c>
    </row>
    <row r="840" spans="2:51" s="14" customFormat="1" ht="12">
      <c r="B840" s="152"/>
      <c r="D840" s="185" t="s">
        <v>151</v>
      </c>
      <c r="E840" s="153" t="s">
        <v>3</v>
      </c>
      <c r="F840" s="175" t="s">
        <v>1132</v>
      </c>
      <c r="H840" s="153" t="s">
        <v>3</v>
      </c>
      <c r="I840" s="154"/>
      <c r="J840" s="154"/>
      <c r="M840" s="152"/>
      <c r="N840" s="155"/>
      <c r="X840" s="156"/>
      <c r="AT840" s="153" t="s">
        <v>151</v>
      </c>
      <c r="AU840" s="153" t="s">
        <v>80</v>
      </c>
      <c r="AV840" s="14" t="s">
        <v>78</v>
      </c>
      <c r="AW840" s="14" t="s">
        <v>5</v>
      </c>
      <c r="AX840" s="14" t="s">
        <v>71</v>
      </c>
      <c r="AY840" s="153" t="s">
        <v>133</v>
      </c>
    </row>
    <row r="841" spans="2:51" s="12" customFormat="1" ht="12">
      <c r="B841" s="142"/>
      <c r="D841" s="185" t="s">
        <v>151</v>
      </c>
      <c r="E841" s="143" t="s">
        <v>3</v>
      </c>
      <c r="F841" s="173" t="s">
        <v>157</v>
      </c>
      <c r="H841" s="191">
        <v>6</v>
      </c>
      <c r="I841" s="144"/>
      <c r="J841" s="144"/>
      <c r="M841" s="142"/>
      <c r="N841" s="145"/>
      <c r="X841" s="146"/>
      <c r="AT841" s="143" t="s">
        <v>151</v>
      </c>
      <c r="AU841" s="143" t="s">
        <v>80</v>
      </c>
      <c r="AV841" s="12" t="s">
        <v>80</v>
      </c>
      <c r="AW841" s="12" t="s">
        <v>5</v>
      </c>
      <c r="AX841" s="12" t="s">
        <v>71</v>
      </c>
      <c r="AY841" s="143" t="s">
        <v>133</v>
      </c>
    </row>
    <row r="842" spans="2:51" s="13" customFormat="1" ht="12">
      <c r="B842" s="147"/>
      <c r="D842" s="185" t="s">
        <v>151</v>
      </c>
      <c r="E842" s="148" t="s">
        <v>3</v>
      </c>
      <c r="F842" s="174" t="s">
        <v>153</v>
      </c>
      <c r="H842" s="192">
        <v>17</v>
      </c>
      <c r="I842" s="149"/>
      <c r="J842" s="149"/>
      <c r="M842" s="147"/>
      <c r="N842" s="150"/>
      <c r="X842" s="151"/>
      <c r="AT842" s="148" t="s">
        <v>151</v>
      </c>
      <c r="AU842" s="148" t="s">
        <v>80</v>
      </c>
      <c r="AV842" s="13" t="s">
        <v>141</v>
      </c>
      <c r="AW842" s="13" t="s">
        <v>5</v>
      </c>
      <c r="AX842" s="13" t="s">
        <v>78</v>
      </c>
      <c r="AY842" s="148" t="s">
        <v>133</v>
      </c>
    </row>
    <row r="843" spans="2:65" s="1" customFormat="1" ht="24.2" customHeight="1">
      <c r="B843" s="129"/>
      <c r="C843" s="187" t="s">
        <v>538</v>
      </c>
      <c r="D843" s="187" t="s">
        <v>396</v>
      </c>
      <c r="E843" s="188" t="s">
        <v>1189</v>
      </c>
      <c r="F843" s="180" t="s">
        <v>1190</v>
      </c>
      <c r="G843" s="193" t="s">
        <v>280</v>
      </c>
      <c r="H843" s="194">
        <v>17</v>
      </c>
      <c r="I843" s="161"/>
      <c r="J843" s="162"/>
      <c r="K843" s="182">
        <f>ROUND(P843*H843,2)</f>
        <v>0</v>
      </c>
      <c r="L843" s="160" t="s">
        <v>140</v>
      </c>
      <c r="M843" s="164"/>
      <c r="N843" s="165" t="s">
        <v>3</v>
      </c>
      <c r="O843" s="134" t="s">
        <v>40</v>
      </c>
      <c r="P843" s="135">
        <f>I843+J843</f>
        <v>0</v>
      </c>
      <c r="Q843" s="135">
        <f>ROUND(I843*H843,2)</f>
        <v>0</v>
      </c>
      <c r="R843" s="135">
        <f>ROUND(J843*H843,2)</f>
        <v>0</v>
      </c>
      <c r="T843" s="136">
        <f>S843*H843</f>
        <v>0</v>
      </c>
      <c r="U843" s="136">
        <v>0</v>
      </c>
      <c r="V843" s="136">
        <f>U843*H843</f>
        <v>0</v>
      </c>
      <c r="W843" s="136">
        <v>0</v>
      </c>
      <c r="X843" s="137">
        <f>W843*H843</f>
        <v>0</v>
      </c>
      <c r="AR843" s="138" t="s">
        <v>861</v>
      </c>
      <c r="AT843" s="138" t="s">
        <v>396</v>
      </c>
      <c r="AU843" s="138" t="s">
        <v>80</v>
      </c>
      <c r="AY843" s="16" t="s">
        <v>133</v>
      </c>
      <c r="BE843" s="139">
        <f>IF(O843="základní",K843,0)</f>
        <v>0</v>
      </c>
      <c r="BF843" s="139">
        <f>IF(O843="snížená",K843,0)</f>
        <v>0</v>
      </c>
      <c r="BG843" s="139">
        <f>IF(O843="zákl. přenesená",K843,0)</f>
        <v>0</v>
      </c>
      <c r="BH843" s="139">
        <f>IF(O843="sníž. přenesená",K843,0)</f>
        <v>0</v>
      </c>
      <c r="BI843" s="139">
        <f>IF(O843="nulová",K843,0)</f>
        <v>0</v>
      </c>
      <c r="BJ843" s="16" t="s">
        <v>78</v>
      </c>
      <c r="BK843" s="139">
        <f>ROUND(P843*H843,2)</f>
        <v>0</v>
      </c>
      <c r="BL843" s="16" t="s">
        <v>428</v>
      </c>
      <c r="BM843" s="138" t="s">
        <v>1191</v>
      </c>
    </row>
    <row r="844" spans="2:47" s="1" customFormat="1" ht="12">
      <c r="B844" s="31"/>
      <c r="D844" s="185" t="s">
        <v>142</v>
      </c>
      <c r="F844" s="171" t="s">
        <v>1190</v>
      </c>
      <c r="I844" s="140"/>
      <c r="J844" s="140"/>
      <c r="M844" s="31"/>
      <c r="N844" s="141"/>
      <c r="X844" s="52"/>
      <c r="AT844" s="16" t="s">
        <v>142</v>
      </c>
      <c r="AU844" s="16" t="s">
        <v>80</v>
      </c>
    </row>
    <row r="845" spans="2:51" s="14" customFormat="1" ht="12">
      <c r="B845" s="152"/>
      <c r="D845" s="185" t="s">
        <v>151</v>
      </c>
      <c r="E845" s="153" t="s">
        <v>3</v>
      </c>
      <c r="F845" s="175" t="s">
        <v>790</v>
      </c>
      <c r="H845" s="153" t="s">
        <v>3</v>
      </c>
      <c r="I845" s="154"/>
      <c r="J845" s="154"/>
      <c r="M845" s="152"/>
      <c r="N845" s="155"/>
      <c r="X845" s="156"/>
      <c r="AT845" s="153" t="s">
        <v>151</v>
      </c>
      <c r="AU845" s="153" t="s">
        <v>80</v>
      </c>
      <c r="AV845" s="14" t="s">
        <v>78</v>
      </c>
      <c r="AW845" s="14" t="s">
        <v>5</v>
      </c>
      <c r="AX845" s="14" t="s">
        <v>71</v>
      </c>
      <c r="AY845" s="153" t="s">
        <v>133</v>
      </c>
    </row>
    <row r="846" spans="2:51" s="14" customFormat="1" ht="12">
      <c r="B846" s="152"/>
      <c r="D846" s="185" t="s">
        <v>151</v>
      </c>
      <c r="E846" s="153" t="s">
        <v>3</v>
      </c>
      <c r="F846" s="175" t="s">
        <v>1130</v>
      </c>
      <c r="H846" s="153" t="s">
        <v>3</v>
      </c>
      <c r="I846" s="154"/>
      <c r="J846" s="154"/>
      <c r="M846" s="152"/>
      <c r="N846" s="155"/>
      <c r="X846" s="156"/>
      <c r="AT846" s="153" t="s">
        <v>151</v>
      </c>
      <c r="AU846" s="153" t="s">
        <v>80</v>
      </c>
      <c r="AV846" s="14" t="s">
        <v>78</v>
      </c>
      <c r="AW846" s="14" t="s">
        <v>5</v>
      </c>
      <c r="AX846" s="14" t="s">
        <v>71</v>
      </c>
      <c r="AY846" s="153" t="s">
        <v>133</v>
      </c>
    </row>
    <row r="847" spans="2:51" s="12" customFormat="1" ht="12">
      <c r="B847" s="142"/>
      <c r="D847" s="185" t="s">
        <v>151</v>
      </c>
      <c r="E847" s="143" t="s">
        <v>3</v>
      </c>
      <c r="F847" s="173" t="s">
        <v>1170</v>
      </c>
      <c r="H847" s="191">
        <v>11</v>
      </c>
      <c r="I847" s="144"/>
      <c r="J847" s="144"/>
      <c r="M847" s="142"/>
      <c r="N847" s="145"/>
      <c r="X847" s="146"/>
      <c r="AT847" s="143" t="s">
        <v>151</v>
      </c>
      <c r="AU847" s="143" t="s">
        <v>80</v>
      </c>
      <c r="AV847" s="12" t="s">
        <v>80</v>
      </c>
      <c r="AW847" s="12" t="s">
        <v>5</v>
      </c>
      <c r="AX847" s="12" t="s">
        <v>71</v>
      </c>
      <c r="AY847" s="143" t="s">
        <v>133</v>
      </c>
    </row>
    <row r="848" spans="2:51" s="14" customFormat="1" ht="12">
      <c r="B848" s="152"/>
      <c r="D848" s="185" t="s">
        <v>151</v>
      </c>
      <c r="E848" s="153" t="s">
        <v>3</v>
      </c>
      <c r="F848" s="175" t="s">
        <v>1132</v>
      </c>
      <c r="H848" s="153" t="s">
        <v>3</v>
      </c>
      <c r="I848" s="154"/>
      <c r="J848" s="154"/>
      <c r="M848" s="152"/>
      <c r="N848" s="155"/>
      <c r="X848" s="156"/>
      <c r="AT848" s="153" t="s">
        <v>151</v>
      </c>
      <c r="AU848" s="153" t="s">
        <v>80</v>
      </c>
      <c r="AV848" s="14" t="s">
        <v>78</v>
      </c>
      <c r="AW848" s="14" t="s">
        <v>5</v>
      </c>
      <c r="AX848" s="14" t="s">
        <v>71</v>
      </c>
      <c r="AY848" s="153" t="s">
        <v>133</v>
      </c>
    </row>
    <row r="849" spans="2:51" s="12" customFormat="1" ht="12">
      <c r="B849" s="142"/>
      <c r="D849" s="185" t="s">
        <v>151</v>
      </c>
      <c r="E849" s="143" t="s">
        <v>3</v>
      </c>
      <c r="F849" s="173" t="s">
        <v>157</v>
      </c>
      <c r="H849" s="191">
        <v>6</v>
      </c>
      <c r="I849" s="144"/>
      <c r="J849" s="144"/>
      <c r="M849" s="142"/>
      <c r="N849" s="145"/>
      <c r="X849" s="146"/>
      <c r="AT849" s="143" t="s">
        <v>151</v>
      </c>
      <c r="AU849" s="143" t="s">
        <v>80</v>
      </c>
      <c r="AV849" s="12" t="s">
        <v>80</v>
      </c>
      <c r="AW849" s="12" t="s">
        <v>5</v>
      </c>
      <c r="AX849" s="12" t="s">
        <v>71</v>
      </c>
      <c r="AY849" s="143" t="s">
        <v>133</v>
      </c>
    </row>
    <row r="850" spans="2:51" s="13" customFormat="1" ht="12">
      <c r="B850" s="147"/>
      <c r="D850" s="185" t="s">
        <v>151</v>
      </c>
      <c r="E850" s="148" t="s">
        <v>3</v>
      </c>
      <c r="F850" s="174" t="s">
        <v>153</v>
      </c>
      <c r="H850" s="192">
        <v>17</v>
      </c>
      <c r="I850" s="149"/>
      <c r="J850" s="149"/>
      <c r="M850" s="147"/>
      <c r="N850" s="150"/>
      <c r="X850" s="151"/>
      <c r="AT850" s="148" t="s">
        <v>151</v>
      </c>
      <c r="AU850" s="148" t="s">
        <v>80</v>
      </c>
      <c r="AV850" s="13" t="s">
        <v>141</v>
      </c>
      <c r="AW850" s="13" t="s">
        <v>5</v>
      </c>
      <c r="AX850" s="13" t="s">
        <v>78</v>
      </c>
      <c r="AY850" s="148" t="s">
        <v>133</v>
      </c>
    </row>
    <row r="851" spans="2:65" s="1" customFormat="1" ht="24.2" customHeight="1">
      <c r="B851" s="129"/>
      <c r="C851" s="187" t="s">
        <v>1192</v>
      </c>
      <c r="D851" s="187" t="s">
        <v>396</v>
      </c>
      <c r="E851" s="188" t="s">
        <v>1193</v>
      </c>
      <c r="F851" s="180" t="s">
        <v>1194</v>
      </c>
      <c r="G851" s="193" t="s">
        <v>280</v>
      </c>
      <c r="H851" s="194">
        <v>45</v>
      </c>
      <c r="I851" s="161"/>
      <c r="J851" s="162"/>
      <c r="K851" s="182">
        <f>ROUND(P851*H851,2)</f>
        <v>0</v>
      </c>
      <c r="L851" s="160" t="s">
        <v>140</v>
      </c>
      <c r="M851" s="164"/>
      <c r="N851" s="165" t="s">
        <v>3</v>
      </c>
      <c r="O851" s="134" t="s">
        <v>40</v>
      </c>
      <c r="P851" s="135">
        <f>I851+J851</f>
        <v>0</v>
      </c>
      <c r="Q851" s="135">
        <f>ROUND(I851*H851,2)</f>
        <v>0</v>
      </c>
      <c r="R851" s="135">
        <f>ROUND(J851*H851,2)</f>
        <v>0</v>
      </c>
      <c r="T851" s="136">
        <f>S851*H851</f>
        <v>0</v>
      </c>
      <c r="U851" s="136">
        <v>0</v>
      </c>
      <c r="V851" s="136">
        <f>U851*H851</f>
        <v>0</v>
      </c>
      <c r="W851" s="136">
        <v>0</v>
      </c>
      <c r="X851" s="137">
        <f>W851*H851</f>
        <v>0</v>
      </c>
      <c r="AR851" s="138" t="s">
        <v>861</v>
      </c>
      <c r="AT851" s="138" t="s">
        <v>396</v>
      </c>
      <c r="AU851" s="138" t="s">
        <v>80</v>
      </c>
      <c r="AY851" s="16" t="s">
        <v>133</v>
      </c>
      <c r="BE851" s="139">
        <f>IF(O851="základní",K851,0)</f>
        <v>0</v>
      </c>
      <c r="BF851" s="139">
        <f>IF(O851="snížená",K851,0)</f>
        <v>0</v>
      </c>
      <c r="BG851" s="139">
        <f>IF(O851="zákl. přenesená",K851,0)</f>
        <v>0</v>
      </c>
      <c r="BH851" s="139">
        <f>IF(O851="sníž. přenesená",K851,0)</f>
        <v>0</v>
      </c>
      <c r="BI851" s="139">
        <f>IF(O851="nulová",K851,0)</f>
        <v>0</v>
      </c>
      <c r="BJ851" s="16" t="s">
        <v>78</v>
      </c>
      <c r="BK851" s="139">
        <f>ROUND(P851*H851,2)</f>
        <v>0</v>
      </c>
      <c r="BL851" s="16" t="s">
        <v>428</v>
      </c>
      <c r="BM851" s="138" t="s">
        <v>1195</v>
      </c>
    </row>
    <row r="852" spans="2:47" s="1" customFormat="1" ht="12">
      <c r="B852" s="31"/>
      <c r="D852" s="185" t="s">
        <v>142</v>
      </c>
      <c r="F852" s="171" t="s">
        <v>1194</v>
      </c>
      <c r="I852" s="140"/>
      <c r="J852" s="140"/>
      <c r="M852" s="31"/>
      <c r="N852" s="141"/>
      <c r="X852" s="52"/>
      <c r="AT852" s="16" t="s">
        <v>142</v>
      </c>
      <c r="AU852" s="16" t="s">
        <v>80</v>
      </c>
    </row>
    <row r="853" spans="2:51" s="14" customFormat="1" ht="12">
      <c r="B853" s="152"/>
      <c r="D853" s="185" t="s">
        <v>151</v>
      </c>
      <c r="E853" s="153" t="s">
        <v>3</v>
      </c>
      <c r="F853" s="175" t="s">
        <v>1196</v>
      </c>
      <c r="H853" s="153" t="s">
        <v>3</v>
      </c>
      <c r="I853" s="154"/>
      <c r="J853" s="154"/>
      <c r="M853" s="152"/>
      <c r="N853" s="155"/>
      <c r="X853" s="156"/>
      <c r="AT853" s="153" t="s">
        <v>151</v>
      </c>
      <c r="AU853" s="153" t="s">
        <v>80</v>
      </c>
      <c r="AV853" s="14" t="s">
        <v>78</v>
      </c>
      <c r="AW853" s="14" t="s">
        <v>5</v>
      </c>
      <c r="AX853" s="14" t="s">
        <v>71</v>
      </c>
      <c r="AY853" s="153" t="s">
        <v>133</v>
      </c>
    </row>
    <row r="854" spans="2:51" s="14" customFormat="1" ht="12">
      <c r="B854" s="152"/>
      <c r="D854" s="185" t="s">
        <v>151</v>
      </c>
      <c r="E854" s="153" t="s">
        <v>3</v>
      </c>
      <c r="F854" s="175" t="s">
        <v>927</v>
      </c>
      <c r="H854" s="153" t="s">
        <v>3</v>
      </c>
      <c r="I854" s="154"/>
      <c r="J854" s="154"/>
      <c r="M854" s="152"/>
      <c r="N854" s="155"/>
      <c r="X854" s="156"/>
      <c r="AT854" s="153" t="s">
        <v>151</v>
      </c>
      <c r="AU854" s="153" t="s">
        <v>80</v>
      </c>
      <c r="AV854" s="14" t="s">
        <v>78</v>
      </c>
      <c r="AW854" s="14" t="s">
        <v>5</v>
      </c>
      <c r="AX854" s="14" t="s">
        <v>71</v>
      </c>
      <c r="AY854" s="153" t="s">
        <v>133</v>
      </c>
    </row>
    <row r="855" spans="2:51" s="12" customFormat="1" ht="12">
      <c r="B855" s="142"/>
      <c r="D855" s="185" t="s">
        <v>151</v>
      </c>
      <c r="E855" s="143" t="s">
        <v>3</v>
      </c>
      <c r="F855" s="173" t="s">
        <v>928</v>
      </c>
      <c r="H855" s="191">
        <v>40</v>
      </c>
      <c r="I855" s="144"/>
      <c r="J855" s="144"/>
      <c r="M855" s="142"/>
      <c r="N855" s="145"/>
      <c r="X855" s="146"/>
      <c r="AT855" s="143" t="s">
        <v>151</v>
      </c>
      <c r="AU855" s="143" t="s">
        <v>80</v>
      </c>
      <c r="AV855" s="12" t="s">
        <v>80</v>
      </c>
      <c r="AW855" s="12" t="s">
        <v>5</v>
      </c>
      <c r="AX855" s="12" t="s">
        <v>71</v>
      </c>
      <c r="AY855" s="143" t="s">
        <v>133</v>
      </c>
    </row>
    <row r="856" spans="2:51" s="14" customFormat="1" ht="12">
      <c r="B856" s="152"/>
      <c r="D856" s="185" t="s">
        <v>151</v>
      </c>
      <c r="E856" s="153" t="s">
        <v>3</v>
      </c>
      <c r="F856" s="175" t="s">
        <v>1197</v>
      </c>
      <c r="H856" s="153" t="s">
        <v>3</v>
      </c>
      <c r="I856" s="154"/>
      <c r="J856" s="154"/>
      <c r="M856" s="152"/>
      <c r="N856" s="155"/>
      <c r="X856" s="156"/>
      <c r="AT856" s="153" t="s">
        <v>151</v>
      </c>
      <c r="AU856" s="153" t="s">
        <v>80</v>
      </c>
      <c r="AV856" s="14" t="s">
        <v>78</v>
      </c>
      <c r="AW856" s="14" t="s">
        <v>5</v>
      </c>
      <c r="AX856" s="14" t="s">
        <v>71</v>
      </c>
      <c r="AY856" s="153" t="s">
        <v>133</v>
      </c>
    </row>
    <row r="857" spans="2:51" s="12" customFormat="1" ht="12">
      <c r="B857" s="142"/>
      <c r="D857" s="185" t="s">
        <v>151</v>
      </c>
      <c r="E857" s="143" t="s">
        <v>3</v>
      </c>
      <c r="F857" s="173" t="s">
        <v>132</v>
      </c>
      <c r="H857" s="191">
        <v>5</v>
      </c>
      <c r="I857" s="144"/>
      <c r="J857" s="144"/>
      <c r="M857" s="142"/>
      <c r="N857" s="145"/>
      <c r="X857" s="146"/>
      <c r="AT857" s="143" t="s">
        <v>151</v>
      </c>
      <c r="AU857" s="143" t="s">
        <v>80</v>
      </c>
      <c r="AV857" s="12" t="s">
        <v>80</v>
      </c>
      <c r="AW857" s="12" t="s">
        <v>5</v>
      </c>
      <c r="AX857" s="12" t="s">
        <v>71</v>
      </c>
      <c r="AY857" s="143" t="s">
        <v>133</v>
      </c>
    </row>
    <row r="858" spans="2:51" s="13" customFormat="1" ht="12">
      <c r="B858" s="147"/>
      <c r="D858" s="185" t="s">
        <v>151</v>
      </c>
      <c r="E858" s="148" t="s">
        <v>3</v>
      </c>
      <c r="F858" s="174" t="s">
        <v>153</v>
      </c>
      <c r="H858" s="192">
        <v>45</v>
      </c>
      <c r="I858" s="149"/>
      <c r="J858" s="149"/>
      <c r="M858" s="147"/>
      <c r="N858" s="150"/>
      <c r="X858" s="151"/>
      <c r="AT858" s="148" t="s">
        <v>151</v>
      </c>
      <c r="AU858" s="148" t="s">
        <v>80</v>
      </c>
      <c r="AV858" s="13" t="s">
        <v>141</v>
      </c>
      <c r="AW858" s="13" t="s">
        <v>5</v>
      </c>
      <c r="AX858" s="13" t="s">
        <v>78</v>
      </c>
      <c r="AY858" s="148" t="s">
        <v>133</v>
      </c>
    </row>
    <row r="859" spans="2:65" s="1" customFormat="1" ht="24.2" customHeight="1">
      <c r="B859" s="129"/>
      <c r="C859" s="183" t="s">
        <v>544</v>
      </c>
      <c r="D859" s="183" t="s">
        <v>136</v>
      </c>
      <c r="E859" s="184" t="s">
        <v>1198</v>
      </c>
      <c r="F859" s="169" t="s">
        <v>1199</v>
      </c>
      <c r="G859" s="189" t="s">
        <v>280</v>
      </c>
      <c r="H859" s="190">
        <v>11</v>
      </c>
      <c r="I859" s="131"/>
      <c r="J859" s="131"/>
      <c r="K859" s="181">
        <f>ROUND(P859*H859,2)</f>
        <v>0</v>
      </c>
      <c r="L859" s="130" t="s">
        <v>140</v>
      </c>
      <c r="M859" s="31"/>
      <c r="N859" s="133" t="s">
        <v>3</v>
      </c>
      <c r="O859" s="134" t="s">
        <v>40</v>
      </c>
      <c r="P859" s="135">
        <f>I859+J859</f>
        <v>0</v>
      </c>
      <c r="Q859" s="135">
        <f>ROUND(I859*H859,2)</f>
        <v>0</v>
      </c>
      <c r="R859" s="135">
        <f>ROUND(J859*H859,2)</f>
        <v>0</v>
      </c>
      <c r="T859" s="136">
        <f>S859*H859</f>
        <v>0</v>
      </c>
      <c r="U859" s="136">
        <v>0</v>
      </c>
      <c r="V859" s="136">
        <f>U859*H859</f>
        <v>0</v>
      </c>
      <c r="W859" s="136">
        <v>0</v>
      </c>
      <c r="X859" s="137">
        <f>W859*H859</f>
        <v>0</v>
      </c>
      <c r="AR859" s="138" t="s">
        <v>428</v>
      </c>
      <c r="AT859" s="138" t="s">
        <v>136</v>
      </c>
      <c r="AU859" s="138" t="s">
        <v>80</v>
      </c>
      <c r="AY859" s="16" t="s">
        <v>133</v>
      </c>
      <c r="BE859" s="139">
        <f>IF(O859="základní",K859,0)</f>
        <v>0</v>
      </c>
      <c r="BF859" s="139">
        <f>IF(O859="snížená",K859,0)</f>
        <v>0</v>
      </c>
      <c r="BG859" s="139">
        <f>IF(O859="zákl. přenesená",K859,0)</f>
        <v>0</v>
      </c>
      <c r="BH859" s="139">
        <f>IF(O859="sníž. přenesená",K859,0)</f>
        <v>0</v>
      </c>
      <c r="BI859" s="139">
        <f>IF(O859="nulová",K859,0)</f>
        <v>0</v>
      </c>
      <c r="BJ859" s="16" t="s">
        <v>78</v>
      </c>
      <c r="BK859" s="139">
        <f>ROUND(P859*H859,2)</f>
        <v>0</v>
      </c>
      <c r="BL859" s="16" t="s">
        <v>428</v>
      </c>
      <c r="BM859" s="138" t="s">
        <v>1200</v>
      </c>
    </row>
    <row r="860" spans="2:47" s="1" customFormat="1" ht="19.5">
      <c r="B860" s="31"/>
      <c r="D860" s="185" t="s">
        <v>142</v>
      </c>
      <c r="F860" s="171" t="s">
        <v>1201</v>
      </c>
      <c r="I860" s="140"/>
      <c r="J860" s="140"/>
      <c r="M860" s="31"/>
      <c r="N860" s="141"/>
      <c r="X860" s="52"/>
      <c r="AT860" s="16" t="s">
        <v>142</v>
      </c>
      <c r="AU860" s="16" t="s">
        <v>80</v>
      </c>
    </row>
    <row r="861" spans="2:47" s="1" customFormat="1" ht="12">
      <c r="B861" s="31"/>
      <c r="D861" s="186" t="s">
        <v>144</v>
      </c>
      <c r="F861" s="172" t="s">
        <v>1202</v>
      </c>
      <c r="I861" s="140"/>
      <c r="J861" s="140"/>
      <c r="M861" s="31"/>
      <c r="N861" s="141"/>
      <c r="X861" s="52"/>
      <c r="AT861" s="16" t="s">
        <v>144</v>
      </c>
      <c r="AU861" s="16" t="s">
        <v>80</v>
      </c>
    </row>
    <row r="862" spans="2:51" s="14" customFormat="1" ht="12">
      <c r="B862" s="152"/>
      <c r="D862" s="185" t="s">
        <v>151</v>
      </c>
      <c r="E862" s="153" t="s">
        <v>3</v>
      </c>
      <c r="F862" s="175" t="s">
        <v>790</v>
      </c>
      <c r="H862" s="153" t="s">
        <v>3</v>
      </c>
      <c r="I862" s="154"/>
      <c r="J862" s="154"/>
      <c r="M862" s="152"/>
      <c r="N862" s="155"/>
      <c r="X862" s="156"/>
      <c r="AT862" s="153" t="s">
        <v>151</v>
      </c>
      <c r="AU862" s="153" t="s">
        <v>80</v>
      </c>
      <c r="AV862" s="14" t="s">
        <v>78</v>
      </c>
      <c r="AW862" s="14" t="s">
        <v>5</v>
      </c>
      <c r="AX862" s="14" t="s">
        <v>71</v>
      </c>
      <c r="AY862" s="153" t="s">
        <v>133</v>
      </c>
    </row>
    <row r="863" spans="2:51" s="14" customFormat="1" ht="12">
      <c r="B863" s="152"/>
      <c r="D863" s="185" t="s">
        <v>151</v>
      </c>
      <c r="E863" s="153" t="s">
        <v>3</v>
      </c>
      <c r="F863" s="175" t="s">
        <v>1130</v>
      </c>
      <c r="H863" s="153" t="s">
        <v>3</v>
      </c>
      <c r="I863" s="154"/>
      <c r="J863" s="154"/>
      <c r="M863" s="152"/>
      <c r="N863" s="155"/>
      <c r="X863" s="156"/>
      <c r="AT863" s="153" t="s">
        <v>151</v>
      </c>
      <c r="AU863" s="153" t="s">
        <v>80</v>
      </c>
      <c r="AV863" s="14" t="s">
        <v>78</v>
      </c>
      <c r="AW863" s="14" t="s">
        <v>5</v>
      </c>
      <c r="AX863" s="14" t="s">
        <v>71</v>
      </c>
      <c r="AY863" s="153" t="s">
        <v>133</v>
      </c>
    </row>
    <row r="864" spans="2:51" s="12" customFormat="1" ht="12">
      <c r="B864" s="142"/>
      <c r="D864" s="185" t="s">
        <v>151</v>
      </c>
      <c r="E864" s="143" t="s">
        <v>3</v>
      </c>
      <c r="F864" s="173" t="s">
        <v>1170</v>
      </c>
      <c r="H864" s="191">
        <v>11</v>
      </c>
      <c r="I864" s="144"/>
      <c r="J864" s="144"/>
      <c r="M864" s="142"/>
      <c r="N864" s="145"/>
      <c r="X864" s="146"/>
      <c r="AT864" s="143" t="s">
        <v>151</v>
      </c>
      <c r="AU864" s="143" t="s">
        <v>80</v>
      </c>
      <c r="AV864" s="12" t="s">
        <v>80</v>
      </c>
      <c r="AW864" s="12" t="s">
        <v>5</v>
      </c>
      <c r="AX864" s="12" t="s">
        <v>71</v>
      </c>
      <c r="AY864" s="143" t="s">
        <v>133</v>
      </c>
    </row>
    <row r="865" spans="2:51" s="13" customFormat="1" ht="12">
      <c r="B865" s="147"/>
      <c r="D865" s="185" t="s">
        <v>151</v>
      </c>
      <c r="E865" s="148" t="s">
        <v>3</v>
      </c>
      <c r="F865" s="174" t="s">
        <v>153</v>
      </c>
      <c r="H865" s="192">
        <v>11</v>
      </c>
      <c r="I865" s="149"/>
      <c r="J865" s="149"/>
      <c r="M865" s="147"/>
      <c r="N865" s="150"/>
      <c r="X865" s="151"/>
      <c r="AT865" s="148" t="s">
        <v>151</v>
      </c>
      <c r="AU865" s="148" t="s">
        <v>80</v>
      </c>
      <c r="AV865" s="13" t="s">
        <v>141</v>
      </c>
      <c r="AW865" s="13" t="s">
        <v>5</v>
      </c>
      <c r="AX865" s="13" t="s">
        <v>78</v>
      </c>
      <c r="AY865" s="148" t="s">
        <v>133</v>
      </c>
    </row>
    <row r="866" spans="2:65" s="1" customFormat="1" ht="24.2" customHeight="1">
      <c r="B866" s="129"/>
      <c r="C866" s="183" t="s">
        <v>1203</v>
      </c>
      <c r="D866" s="183" t="s">
        <v>136</v>
      </c>
      <c r="E866" s="184" t="s">
        <v>1204</v>
      </c>
      <c r="F866" s="169" t="s">
        <v>1205</v>
      </c>
      <c r="G866" s="189" t="s">
        <v>280</v>
      </c>
      <c r="H866" s="190">
        <v>6</v>
      </c>
      <c r="I866" s="131"/>
      <c r="J866" s="131"/>
      <c r="K866" s="181">
        <f>ROUND(P866*H866,2)</f>
        <v>0</v>
      </c>
      <c r="L866" s="130" t="s">
        <v>140</v>
      </c>
      <c r="M866" s="31"/>
      <c r="N866" s="133" t="s">
        <v>3</v>
      </c>
      <c r="O866" s="134" t="s">
        <v>40</v>
      </c>
      <c r="P866" s="135">
        <f>I866+J866</f>
        <v>0</v>
      </c>
      <c r="Q866" s="135">
        <f>ROUND(I866*H866,2)</f>
        <v>0</v>
      </c>
      <c r="R866" s="135">
        <f>ROUND(J866*H866,2)</f>
        <v>0</v>
      </c>
      <c r="T866" s="136">
        <f>S866*H866</f>
        <v>0</v>
      </c>
      <c r="U866" s="136">
        <v>0</v>
      </c>
      <c r="V866" s="136">
        <f>U866*H866</f>
        <v>0</v>
      </c>
      <c r="W866" s="136">
        <v>0</v>
      </c>
      <c r="X866" s="137">
        <f>W866*H866</f>
        <v>0</v>
      </c>
      <c r="AR866" s="138" t="s">
        <v>428</v>
      </c>
      <c r="AT866" s="138" t="s">
        <v>136</v>
      </c>
      <c r="AU866" s="138" t="s">
        <v>80</v>
      </c>
      <c r="AY866" s="16" t="s">
        <v>133</v>
      </c>
      <c r="BE866" s="139">
        <f>IF(O866="základní",K866,0)</f>
        <v>0</v>
      </c>
      <c r="BF866" s="139">
        <f>IF(O866="snížená",K866,0)</f>
        <v>0</v>
      </c>
      <c r="BG866" s="139">
        <f>IF(O866="zákl. přenesená",K866,0)</f>
        <v>0</v>
      </c>
      <c r="BH866" s="139">
        <f>IF(O866="sníž. přenesená",K866,0)</f>
        <v>0</v>
      </c>
      <c r="BI866" s="139">
        <f>IF(O866="nulová",K866,0)</f>
        <v>0</v>
      </c>
      <c r="BJ866" s="16" t="s">
        <v>78</v>
      </c>
      <c r="BK866" s="139">
        <f>ROUND(P866*H866,2)</f>
        <v>0</v>
      </c>
      <c r="BL866" s="16" t="s">
        <v>428</v>
      </c>
      <c r="BM866" s="138" t="s">
        <v>1206</v>
      </c>
    </row>
    <row r="867" spans="2:47" s="1" customFormat="1" ht="19.5">
      <c r="B867" s="31"/>
      <c r="D867" s="185" t="s">
        <v>142</v>
      </c>
      <c r="F867" s="171" t="s">
        <v>1207</v>
      </c>
      <c r="I867" s="140"/>
      <c r="J867" s="140"/>
      <c r="M867" s="31"/>
      <c r="N867" s="141"/>
      <c r="X867" s="52"/>
      <c r="AT867" s="16" t="s">
        <v>142</v>
      </c>
      <c r="AU867" s="16" t="s">
        <v>80</v>
      </c>
    </row>
    <row r="868" spans="2:47" s="1" customFormat="1" ht="12">
      <c r="B868" s="31"/>
      <c r="D868" s="186" t="s">
        <v>144</v>
      </c>
      <c r="F868" s="172" t="s">
        <v>1208</v>
      </c>
      <c r="I868" s="140"/>
      <c r="J868" s="140"/>
      <c r="M868" s="31"/>
      <c r="N868" s="141"/>
      <c r="X868" s="52"/>
      <c r="AT868" s="16" t="s">
        <v>144</v>
      </c>
      <c r="AU868" s="16" t="s">
        <v>80</v>
      </c>
    </row>
    <row r="869" spans="2:51" s="14" customFormat="1" ht="12">
      <c r="B869" s="152"/>
      <c r="D869" s="185" t="s">
        <v>151</v>
      </c>
      <c r="E869" s="153" t="s">
        <v>3</v>
      </c>
      <c r="F869" s="175" t="s">
        <v>790</v>
      </c>
      <c r="H869" s="153" t="s">
        <v>3</v>
      </c>
      <c r="I869" s="154"/>
      <c r="J869" s="154"/>
      <c r="M869" s="152"/>
      <c r="N869" s="155"/>
      <c r="X869" s="156"/>
      <c r="AT869" s="153" t="s">
        <v>151</v>
      </c>
      <c r="AU869" s="153" t="s">
        <v>80</v>
      </c>
      <c r="AV869" s="14" t="s">
        <v>78</v>
      </c>
      <c r="AW869" s="14" t="s">
        <v>5</v>
      </c>
      <c r="AX869" s="14" t="s">
        <v>71</v>
      </c>
      <c r="AY869" s="153" t="s">
        <v>133</v>
      </c>
    </row>
    <row r="870" spans="2:51" s="14" customFormat="1" ht="12">
      <c r="B870" s="152"/>
      <c r="D870" s="185" t="s">
        <v>151</v>
      </c>
      <c r="E870" s="153" t="s">
        <v>3</v>
      </c>
      <c r="F870" s="175" t="s">
        <v>1132</v>
      </c>
      <c r="H870" s="153" t="s">
        <v>3</v>
      </c>
      <c r="I870" s="154"/>
      <c r="J870" s="154"/>
      <c r="M870" s="152"/>
      <c r="N870" s="155"/>
      <c r="X870" s="156"/>
      <c r="AT870" s="153" t="s">
        <v>151</v>
      </c>
      <c r="AU870" s="153" t="s">
        <v>80</v>
      </c>
      <c r="AV870" s="14" t="s">
        <v>78</v>
      </c>
      <c r="AW870" s="14" t="s">
        <v>5</v>
      </c>
      <c r="AX870" s="14" t="s">
        <v>71</v>
      </c>
      <c r="AY870" s="153" t="s">
        <v>133</v>
      </c>
    </row>
    <row r="871" spans="2:51" s="12" customFormat="1" ht="12">
      <c r="B871" s="142"/>
      <c r="D871" s="185" t="s">
        <v>151</v>
      </c>
      <c r="E871" s="143" t="s">
        <v>3</v>
      </c>
      <c r="F871" s="173" t="s">
        <v>157</v>
      </c>
      <c r="H871" s="191">
        <v>6</v>
      </c>
      <c r="I871" s="144"/>
      <c r="J871" s="144"/>
      <c r="M871" s="142"/>
      <c r="N871" s="145"/>
      <c r="X871" s="146"/>
      <c r="AT871" s="143" t="s">
        <v>151</v>
      </c>
      <c r="AU871" s="143" t="s">
        <v>80</v>
      </c>
      <c r="AV871" s="12" t="s">
        <v>80</v>
      </c>
      <c r="AW871" s="12" t="s">
        <v>5</v>
      </c>
      <c r="AX871" s="12" t="s">
        <v>71</v>
      </c>
      <c r="AY871" s="143" t="s">
        <v>133</v>
      </c>
    </row>
    <row r="872" spans="2:51" s="13" customFormat="1" ht="12">
      <c r="B872" s="147"/>
      <c r="D872" s="185" t="s">
        <v>151</v>
      </c>
      <c r="E872" s="148" t="s">
        <v>3</v>
      </c>
      <c r="F872" s="174" t="s">
        <v>153</v>
      </c>
      <c r="H872" s="192">
        <v>6</v>
      </c>
      <c r="I872" s="149"/>
      <c r="J872" s="149"/>
      <c r="M872" s="147"/>
      <c r="N872" s="150"/>
      <c r="X872" s="151"/>
      <c r="AT872" s="148" t="s">
        <v>151</v>
      </c>
      <c r="AU872" s="148" t="s">
        <v>80</v>
      </c>
      <c r="AV872" s="13" t="s">
        <v>141</v>
      </c>
      <c r="AW872" s="13" t="s">
        <v>5</v>
      </c>
      <c r="AX872" s="13" t="s">
        <v>78</v>
      </c>
      <c r="AY872" s="148" t="s">
        <v>133</v>
      </c>
    </row>
    <row r="873" spans="2:65" s="1" customFormat="1" ht="24">
      <c r="B873" s="129"/>
      <c r="C873" s="183" t="s">
        <v>551</v>
      </c>
      <c r="D873" s="183" t="s">
        <v>136</v>
      </c>
      <c r="E873" s="184" t="s">
        <v>1209</v>
      </c>
      <c r="F873" s="169" t="s">
        <v>1210</v>
      </c>
      <c r="G873" s="189" t="s">
        <v>280</v>
      </c>
      <c r="H873" s="190">
        <v>3</v>
      </c>
      <c r="I873" s="131"/>
      <c r="J873" s="131"/>
      <c r="K873" s="181">
        <f>ROUND(P873*H873,2)</f>
        <v>0</v>
      </c>
      <c r="L873" s="130" t="s">
        <v>140</v>
      </c>
      <c r="M873" s="31"/>
      <c r="N873" s="133" t="s">
        <v>3</v>
      </c>
      <c r="O873" s="134" t="s">
        <v>40</v>
      </c>
      <c r="P873" s="135">
        <f>I873+J873</f>
        <v>0</v>
      </c>
      <c r="Q873" s="135">
        <f>ROUND(I873*H873,2)</f>
        <v>0</v>
      </c>
      <c r="R873" s="135">
        <f>ROUND(J873*H873,2)</f>
        <v>0</v>
      </c>
      <c r="T873" s="136">
        <f>S873*H873</f>
        <v>0</v>
      </c>
      <c r="U873" s="136">
        <v>0</v>
      </c>
      <c r="V873" s="136">
        <f>U873*H873</f>
        <v>0</v>
      </c>
      <c r="W873" s="136">
        <v>0</v>
      </c>
      <c r="X873" s="137">
        <f>W873*H873</f>
        <v>0</v>
      </c>
      <c r="AR873" s="138" t="s">
        <v>428</v>
      </c>
      <c r="AT873" s="138" t="s">
        <v>136</v>
      </c>
      <c r="AU873" s="138" t="s">
        <v>80</v>
      </c>
      <c r="AY873" s="16" t="s">
        <v>133</v>
      </c>
      <c r="BE873" s="139">
        <f>IF(O873="základní",K873,0)</f>
        <v>0</v>
      </c>
      <c r="BF873" s="139">
        <f>IF(O873="snížená",K873,0)</f>
        <v>0</v>
      </c>
      <c r="BG873" s="139">
        <f>IF(O873="zákl. přenesená",K873,0)</f>
        <v>0</v>
      </c>
      <c r="BH873" s="139">
        <f>IF(O873="sníž. přenesená",K873,0)</f>
        <v>0</v>
      </c>
      <c r="BI873" s="139">
        <f>IF(O873="nulová",K873,0)</f>
        <v>0</v>
      </c>
      <c r="BJ873" s="16" t="s">
        <v>78</v>
      </c>
      <c r="BK873" s="139">
        <f>ROUND(P873*H873,2)</f>
        <v>0</v>
      </c>
      <c r="BL873" s="16" t="s">
        <v>428</v>
      </c>
      <c r="BM873" s="138" t="s">
        <v>1211</v>
      </c>
    </row>
    <row r="874" spans="2:47" s="1" customFormat="1" ht="19.5">
      <c r="B874" s="31"/>
      <c r="D874" s="185" t="s">
        <v>142</v>
      </c>
      <c r="F874" s="171" t="s">
        <v>1212</v>
      </c>
      <c r="I874" s="140"/>
      <c r="J874" s="140"/>
      <c r="M874" s="31"/>
      <c r="N874" s="141"/>
      <c r="X874" s="52"/>
      <c r="AT874" s="16" t="s">
        <v>142</v>
      </c>
      <c r="AU874" s="16" t="s">
        <v>80</v>
      </c>
    </row>
    <row r="875" spans="2:47" s="1" customFormat="1" ht="12">
      <c r="B875" s="31"/>
      <c r="D875" s="186" t="s">
        <v>144</v>
      </c>
      <c r="F875" s="172" t="s">
        <v>1213</v>
      </c>
      <c r="I875" s="140"/>
      <c r="J875" s="140"/>
      <c r="M875" s="31"/>
      <c r="N875" s="141"/>
      <c r="X875" s="52"/>
      <c r="AT875" s="16" t="s">
        <v>144</v>
      </c>
      <c r="AU875" s="16" t="s">
        <v>80</v>
      </c>
    </row>
    <row r="876" spans="2:51" s="14" customFormat="1" ht="12">
      <c r="B876" s="152"/>
      <c r="D876" s="185" t="s">
        <v>151</v>
      </c>
      <c r="E876" s="153" t="s">
        <v>3</v>
      </c>
      <c r="F876" s="175" t="s">
        <v>909</v>
      </c>
      <c r="H876" s="153" t="s">
        <v>3</v>
      </c>
      <c r="I876" s="154"/>
      <c r="J876" s="154"/>
      <c r="M876" s="152"/>
      <c r="N876" s="155"/>
      <c r="X876" s="156"/>
      <c r="AT876" s="153" t="s">
        <v>151</v>
      </c>
      <c r="AU876" s="153" t="s">
        <v>80</v>
      </c>
      <c r="AV876" s="14" t="s">
        <v>78</v>
      </c>
      <c r="AW876" s="14" t="s">
        <v>5</v>
      </c>
      <c r="AX876" s="14" t="s">
        <v>71</v>
      </c>
      <c r="AY876" s="153" t="s">
        <v>133</v>
      </c>
    </row>
    <row r="877" spans="2:51" s="14" customFormat="1" ht="12">
      <c r="B877" s="152"/>
      <c r="D877" s="185" t="s">
        <v>151</v>
      </c>
      <c r="E877" s="153" t="s">
        <v>3</v>
      </c>
      <c r="F877" s="175" t="s">
        <v>1214</v>
      </c>
      <c r="H877" s="153" t="s">
        <v>3</v>
      </c>
      <c r="I877" s="154"/>
      <c r="J877" s="154"/>
      <c r="M877" s="152"/>
      <c r="N877" s="155"/>
      <c r="X877" s="156"/>
      <c r="AT877" s="153" t="s">
        <v>151</v>
      </c>
      <c r="AU877" s="153" t="s">
        <v>80</v>
      </c>
      <c r="AV877" s="14" t="s">
        <v>78</v>
      </c>
      <c r="AW877" s="14" t="s">
        <v>5</v>
      </c>
      <c r="AX877" s="14" t="s">
        <v>71</v>
      </c>
      <c r="AY877" s="153" t="s">
        <v>133</v>
      </c>
    </row>
    <row r="878" spans="2:51" s="12" customFormat="1" ht="12">
      <c r="B878" s="142"/>
      <c r="D878" s="185" t="s">
        <v>151</v>
      </c>
      <c r="E878" s="143" t="s">
        <v>3</v>
      </c>
      <c r="F878" s="173" t="s">
        <v>1215</v>
      </c>
      <c r="H878" s="191">
        <v>3</v>
      </c>
      <c r="I878" s="144"/>
      <c r="J878" s="144"/>
      <c r="M878" s="142"/>
      <c r="N878" s="145"/>
      <c r="X878" s="146"/>
      <c r="AT878" s="143" t="s">
        <v>151</v>
      </c>
      <c r="AU878" s="143" t="s">
        <v>80</v>
      </c>
      <c r="AV878" s="12" t="s">
        <v>80</v>
      </c>
      <c r="AW878" s="12" t="s">
        <v>5</v>
      </c>
      <c r="AX878" s="12" t="s">
        <v>71</v>
      </c>
      <c r="AY878" s="143" t="s">
        <v>133</v>
      </c>
    </row>
    <row r="879" spans="2:51" s="13" customFormat="1" ht="12">
      <c r="B879" s="147"/>
      <c r="D879" s="185" t="s">
        <v>151</v>
      </c>
      <c r="E879" s="148" t="s">
        <v>3</v>
      </c>
      <c r="F879" s="174" t="s">
        <v>153</v>
      </c>
      <c r="H879" s="192">
        <v>3</v>
      </c>
      <c r="I879" s="149"/>
      <c r="J879" s="149"/>
      <c r="M879" s="147"/>
      <c r="N879" s="150"/>
      <c r="X879" s="151"/>
      <c r="AT879" s="148" t="s">
        <v>151</v>
      </c>
      <c r="AU879" s="148" t="s">
        <v>80</v>
      </c>
      <c r="AV879" s="13" t="s">
        <v>141</v>
      </c>
      <c r="AW879" s="13" t="s">
        <v>5</v>
      </c>
      <c r="AX879" s="13" t="s">
        <v>78</v>
      </c>
      <c r="AY879" s="148" t="s">
        <v>133</v>
      </c>
    </row>
    <row r="880" spans="2:65" s="1" customFormat="1" ht="24.2" customHeight="1">
      <c r="B880" s="129"/>
      <c r="C880" s="187" t="s">
        <v>1216</v>
      </c>
      <c r="D880" s="187" t="s">
        <v>396</v>
      </c>
      <c r="E880" s="188" t="s">
        <v>1217</v>
      </c>
      <c r="F880" s="180" t="s">
        <v>1218</v>
      </c>
      <c r="G880" s="193" t="s">
        <v>280</v>
      </c>
      <c r="H880" s="194">
        <v>3</v>
      </c>
      <c r="I880" s="161"/>
      <c r="J880" s="162"/>
      <c r="K880" s="182">
        <f>ROUND(P880*H880,2)</f>
        <v>0</v>
      </c>
      <c r="L880" s="160" t="s">
        <v>823</v>
      </c>
      <c r="M880" s="164"/>
      <c r="N880" s="165" t="s">
        <v>3</v>
      </c>
      <c r="O880" s="134" t="s">
        <v>40</v>
      </c>
      <c r="P880" s="135">
        <f>I880+J880</f>
        <v>0</v>
      </c>
      <c r="Q880" s="135">
        <f>ROUND(I880*H880,2)</f>
        <v>0</v>
      </c>
      <c r="R880" s="135">
        <f>ROUND(J880*H880,2)</f>
        <v>0</v>
      </c>
      <c r="T880" s="136">
        <f>S880*H880</f>
        <v>0</v>
      </c>
      <c r="U880" s="136">
        <v>0</v>
      </c>
      <c r="V880" s="136">
        <f>U880*H880</f>
        <v>0</v>
      </c>
      <c r="W880" s="136">
        <v>0</v>
      </c>
      <c r="X880" s="137">
        <f>W880*H880</f>
        <v>0</v>
      </c>
      <c r="AR880" s="138" t="s">
        <v>861</v>
      </c>
      <c r="AT880" s="138" t="s">
        <v>396</v>
      </c>
      <c r="AU880" s="138" t="s">
        <v>80</v>
      </c>
      <c r="AY880" s="16" t="s">
        <v>133</v>
      </c>
      <c r="BE880" s="139">
        <f>IF(O880="základní",K880,0)</f>
        <v>0</v>
      </c>
      <c r="BF880" s="139">
        <f>IF(O880="snížená",K880,0)</f>
        <v>0</v>
      </c>
      <c r="BG880" s="139">
        <f>IF(O880="zákl. přenesená",K880,0)</f>
        <v>0</v>
      </c>
      <c r="BH880" s="139">
        <f>IF(O880="sníž. přenesená",K880,0)</f>
        <v>0</v>
      </c>
      <c r="BI880" s="139">
        <f>IF(O880="nulová",K880,0)</f>
        <v>0</v>
      </c>
      <c r="BJ880" s="16" t="s">
        <v>78</v>
      </c>
      <c r="BK880" s="139">
        <f>ROUND(P880*H880,2)</f>
        <v>0</v>
      </c>
      <c r="BL880" s="16" t="s">
        <v>428</v>
      </c>
      <c r="BM880" s="138" t="s">
        <v>1219</v>
      </c>
    </row>
    <row r="881" spans="2:47" s="1" customFormat="1" ht="12">
      <c r="B881" s="31"/>
      <c r="D881" s="185" t="s">
        <v>142</v>
      </c>
      <c r="F881" s="171" t="s">
        <v>1218</v>
      </c>
      <c r="I881" s="140"/>
      <c r="J881" s="140"/>
      <c r="M881" s="31"/>
      <c r="N881" s="141"/>
      <c r="X881" s="52"/>
      <c r="AT881" s="16" t="s">
        <v>142</v>
      </c>
      <c r="AU881" s="16" t="s">
        <v>80</v>
      </c>
    </row>
    <row r="882" spans="2:51" s="14" customFormat="1" ht="12">
      <c r="B882" s="152"/>
      <c r="D882" s="185" t="s">
        <v>151</v>
      </c>
      <c r="E882" s="153" t="s">
        <v>3</v>
      </c>
      <c r="F882" s="175" t="s">
        <v>909</v>
      </c>
      <c r="H882" s="153" t="s">
        <v>3</v>
      </c>
      <c r="I882" s="154"/>
      <c r="J882" s="154"/>
      <c r="M882" s="152"/>
      <c r="N882" s="155"/>
      <c r="X882" s="156"/>
      <c r="AT882" s="153" t="s">
        <v>151</v>
      </c>
      <c r="AU882" s="153" t="s">
        <v>80</v>
      </c>
      <c r="AV882" s="14" t="s">
        <v>78</v>
      </c>
      <c r="AW882" s="14" t="s">
        <v>5</v>
      </c>
      <c r="AX882" s="14" t="s">
        <v>71</v>
      </c>
      <c r="AY882" s="153" t="s">
        <v>133</v>
      </c>
    </row>
    <row r="883" spans="2:51" s="14" customFormat="1" ht="12">
      <c r="B883" s="152"/>
      <c r="D883" s="185" t="s">
        <v>151</v>
      </c>
      <c r="E883" s="153" t="s">
        <v>3</v>
      </c>
      <c r="F883" s="175" t="s">
        <v>1214</v>
      </c>
      <c r="H883" s="153" t="s">
        <v>3</v>
      </c>
      <c r="I883" s="154"/>
      <c r="J883" s="154"/>
      <c r="M883" s="152"/>
      <c r="N883" s="155"/>
      <c r="X883" s="156"/>
      <c r="AT883" s="153" t="s">
        <v>151</v>
      </c>
      <c r="AU883" s="153" t="s">
        <v>80</v>
      </c>
      <c r="AV883" s="14" t="s">
        <v>78</v>
      </c>
      <c r="AW883" s="14" t="s">
        <v>5</v>
      </c>
      <c r="AX883" s="14" t="s">
        <v>71</v>
      </c>
      <c r="AY883" s="153" t="s">
        <v>133</v>
      </c>
    </row>
    <row r="884" spans="2:51" s="12" customFormat="1" ht="12">
      <c r="B884" s="142"/>
      <c r="D884" s="185" t="s">
        <v>151</v>
      </c>
      <c r="E884" s="143" t="s">
        <v>3</v>
      </c>
      <c r="F884" s="173" t="s">
        <v>1215</v>
      </c>
      <c r="H884" s="191">
        <v>3</v>
      </c>
      <c r="I884" s="144"/>
      <c r="J884" s="144"/>
      <c r="M884" s="142"/>
      <c r="N884" s="145"/>
      <c r="X884" s="146"/>
      <c r="AT884" s="143" t="s">
        <v>151</v>
      </c>
      <c r="AU884" s="143" t="s">
        <v>80</v>
      </c>
      <c r="AV884" s="12" t="s">
        <v>80</v>
      </c>
      <c r="AW884" s="12" t="s">
        <v>5</v>
      </c>
      <c r="AX884" s="12" t="s">
        <v>71</v>
      </c>
      <c r="AY884" s="143" t="s">
        <v>133</v>
      </c>
    </row>
    <row r="885" spans="2:51" s="13" customFormat="1" ht="12">
      <c r="B885" s="147"/>
      <c r="D885" s="185" t="s">
        <v>151</v>
      </c>
      <c r="E885" s="148" t="s">
        <v>3</v>
      </c>
      <c r="F885" s="174" t="s">
        <v>153</v>
      </c>
      <c r="H885" s="192">
        <v>3</v>
      </c>
      <c r="I885" s="149"/>
      <c r="J885" s="149"/>
      <c r="M885" s="147"/>
      <c r="N885" s="150"/>
      <c r="X885" s="151"/>
      <c r="AT885" s="148" t="s">
        <v>151</v>
      </c>
      <c r="AU885" s="148" t="s">
        <v>80</v>
      </c>
      <c r="AV885" s="13" t="s">
        <v>141</v>
      </c>
      <c r="AW885" s="13" t="s">
        <v>5</v>
      </c>
      <c r="AX885" s="13" t="s">
        <v>78</v>
      </c>
      <c r="AY885" s="148" t="s">
        <v>133</v>
      </c>
    </row>
    <row r="886" spans="2:65" s="1" customFormat="1" ht="24.2" customHeight="1">
      <c r="B886" s="129"/>
      <c r="C886" s="183" t="s">
        <v>556</v>
      </c>
      <c r="D886" s="183" t="s">
        <v>136</v>
      </c>
      <c r="E886" s="184" t="s">
        <v>1220</v>
      </c>
      <c r="F886" s="169" t="s">
        <v>1221</v>
      </c>
      <c r="G886" s="189" t="s">
        <v>280</v>
      </c>
      <c r="H886" s="190">
        <v>8</v>
      </c>
      <c r="I886" s="131"/>
      <c r="J886" s="131"/>
      <c r="K886" s="181">
        <f>ROUND(P886*H886,2)</f>
        <v>0</v>
      </c>
      <c r="L886" s="130" t="s">
        <v>140</v>
      </c>
      <c r="M886" s="31"/>
      <c r="N886" s="133" t="s">
        <v>3</v>
      </c>
      <c r="O886" s="134" t="s">
        <v>40</v>
      </c>
      <c r="P886" s="135">
        <f>I886+J886</f>
        <v>0</v>
      </c>
      <c r="Q886" s="135">
        <f>ROUND(I886*H886,2)</f>
        <v>0</v>
      </c>
      <c r="R886" s="135">
        <f>ROUND(J886*H886,2)</f>
        <v>0</v>
      </c>
      <c r="T886" s="136">
        <f>S886*H886</f>
        <v>0</v>
      </c>
      <c r="U886" s="136">
        <v>0</v>
      </c>
      <c r="V886" s="136">
        <f>U886*H886</f>
        <v>0</v>
      </c>
      <c r="W886" s="136">
        <v>0</v>
      </c>
      <c r="X886" s="137">
        <f>W886*H886</f>
        <v>0</v>
      </c>
      <c r="AR886" s="138" t="s">
        <v>428</v>
      </c>
      <c r="AT886" s="138" t="s">
        <v>136</v>
      </c>
      <c r="AU886" s="138" t="s">
        <v>80</v>
      </c>
      <c r="AY886" s="16" t="s">
        <v>133</v>
      </c>
      <c r="BE886" s="139">
        <f>IF(O886="základní",K886,0)</f>
        <v>0</v>
      </c>
      <c r="BF886" s="139">
        <f>IF(O886="snížená",K886,0)</f>
        <v>0</v>
      </c>
      <c r="BG886" s="139">
        <f>IF(O886="zákl. přenesená",K886,0)</f>
        <v>0</v>
      </c>
      <c r="BH886" s="139">
        <f>IF(O886="sníž. přenesená",K886,0)</f>
        <v>0</v>
      </c>
      <c r="BI886" s="139">
        <f>IF(O886="nulová",K886,0)</f>
        <v>0</v>
      </c>
      <c r="BJ886" s="16" t="s">
        <v>78</v>
      </c>
      <c r="BK886" s="139">
        <f>ROUND(P886*H886,2)</f>
        <v>0</v>
      </c>
      <c r="BL886" s="16" t="s">
        <v>428</v>
      </c>
      <c r="BM886" s="138" t="s">
        <v>1222</v>
      </c>
    </row>
    <row r="887" spans="2:47" s="1" customFormat="1" ht="19.5">
      <c r="B887" s="31"/>
      <c r="D887" s="185" t="s">
        <v>142</v>
      </c>
      <c r="F887" s="171" t="s">
        <v>1223</v>
      </c>
      <c r="I887" s="140"/>
      <c r="J887" s="140"/>
      <c r="M887" s="31"/>
      <c r="N887" s="141"/>
      <c r="X887" s="52"/>
      <c r="AT887" s="16" t="s">
        <v>142</v>
      </c>
      <c r="AU887" s="16" t="s">
        <v>80</v>
      </c>
    </row>
    <row r="888" spans="2:47" s="1" customFormat="1" ht="12">
      <c r="B888" s="31"/>
      <c r="D888" s="186" t="s">
        <v>144</v>
      </c>
      <c r="F888" s="172" t="s">
        <v>1224</v>
      </c>
      <c r="I888" s="140"/>
      <c r="J888" s="140"/>
      <c r="M888" s="31"/>
      <c r="N888" s="141"/>
      <c r="X888" s="52"/>
      <c r="AT888" s="16" t="s">
        <v>144</v>
      </c>
      <c r="AU888" s="16" t="s">
        <v>80</v>
      </c>
    </row>
    <row r="889" spans="2:51" s="14" customFormat="1" ht="12">
      <c r="B889" s="152"/>
      <c r="D889" s="185" t="s">
        <v>151</v>
      </c>
      <c r="E889" s="153" t="s">
        <v>3</v>
      </c>
      <c r="F889" s="175" t="s">
        <v>790</v>
      </c>
      <c r="H889" s="153" t="s">
        <v>3</v>
      </c>
      <c r="I889" s="154"/>
      <c r="J889" s="154"/>
      <c r="M889" s="152"/>
      <c r="N889" s="155"/>
      <c r="X889" s="156"/>
      <c r="AT889" s="153" t="s">
        <v>151</v>
      </c>
      <c r="AU889" s="153" t="s">
        <v>80</v>
      </c>
      <c r="AV889" s="14" t="s">
        <v>78</v>
      </c>
      <c r="AW889" s="14" t="s">
        <v>5</v>
      </c>
      <c r="AX889" s="14" t="s">
        <v>71</v>
      </c>
      <c r="AY889" s="153" t="s">
        <v>133</v>
      </c>
    </row>
    <row r="890" spans="2:51" s="14" customFormat="1" ht="12">
      <c r="B890" s="152"/>
      <c r="D890" s="185" t="s">
        <v>151</v>
      </c>
      <c r="E890" s="153" t="s">
        <v>3</v>
      </c>
      <c r="F890" s="175" t="s">
        <v>1182</v>
      </c>
      <c r="H890" s="153" t="s">
        <v>3</v>
      </c>
      <c r="I890" s="154"/>
      <c r="J890" s="154"/>
      <c r="M890" s="152"/>
      <c r="N890" s="155"/>
      <c r="X890" s="156"/>
      <c r="AT890" s="153" t="s">
        <v>151</v>
      </c>
      <c r="AU890" s="153" t="s">
        <v>80</v>
      </c>
      <c r="AV890" s="14" t="s">
        <v>78</v>
      </c>
      <c r="AW890" s="14" t="s">
        <v>5</v>
      </c>
      <c r="AX890" s="14" t="s">
        <v>71</v>
      </c>
      <c r="AY890" s="153" t="s">
        <v>133</v>
      </c>
    </row>
    <row r="891" spans="2:51" s="12" customFormat="1" ht="12">
      <c r="B891" s="142"/>
      <c r="D891" s="185" t="s">
        <v>151</v>
      </c>
      <c r="E891" s="143" t="s">
        <v>3</v>
      </c>
      <c r="F891" s="173" t="s">
        <v>163</v>
      </c>
      <c r="H891" s="191">
        <v>8</v>
      </c>
      <c r="I891" s="144"/>
      <c r="J891" s="144"/>
      <c r="M891" s="142"/>
      <c r="N891" s="145"/>
      <c r="X891" s="146"/>
      <c r="AT891" s="143" t="s">
        <v>151</v>
      </c>
      <c r="AU891" s="143" t="s">
        <v>80</v>
      </c>
      <c r="AV891" s="12" t="s">
        <v>80</v>
      </c>
      <c r="AW891" s="12" t="s">
        <v>5</v>
      </c>
      <c r="AX891" s="12" t="s">
        <v>71</v>
      </c>
      <c r="AY891" s="143" t="s">
        <v>133</v>
      </c>
    </row>
    <row r="892" spans="2:51" s="13" customFormat="1" ht="12">
      <c r="B892" s="147"/>
      <c r="D892" s="185" t="s">
        <v>151</v>
      </c>
      <c r="E892" s="148" t="s">
        <v>3</v>
      </c>
      <c r="F892" s="174" t="s">
        <v>153</v>
      </c>
      <c r="H892" s="192">
        <v>8</v>
      </c>
      <c r="I892" s="149"/>
      <c r="J892" s="149"/>
      <c r="M892" s="147"/>
      <c r="N892" s="150"/>
      <c r="X892" s="151"/>
      <c r="AT892" s="148" t="s">
        <v>151</v>
      </c>
      <c r="AU892" s="148" t="s">
        <v>80</v>
      </c>
      <c r="AV892" s="13" t="s">
        <v>141</v>
      </c>
      <c r="AW892" s="13" t="s">
        <v>5</v>
      </c>
      <c r="AX892" s="13" t="s">
        <v>78</v>
      </c>
      <c r="AY892" s="148" t="s">
        <v>133</v>
      </c>
    </row>
    <row r="893" spans="2:65" s="1" customFormat="1" ht="24.2" customHeight="1">
      <c r="B893" s="129"/>
      <c r="C893" s="187" t="s">
        <v>1225</v>
      </c>
      <c r="D893" s="187" t="s">
        <v>396</v>
      </c>
      <c r="E893" s="188" t="s">
        <v>1226</v>
      </c>
      <c r="F893" s="180" t="s">
        <v>1227</v>
      </c>
      <c r="G893" s="193" t="s">
        <v>280</v>
      </c>
      <c r="H893" s="194">
        <v>8</v>
      </c>
      <c r="I893" s="161"/>
      <c r="J893" s="162"/>
      <c r="K893" s="182">
        <f>ROUND(P893*H893,2)</f>
        <v>0</v>
      </c>
      <c r="L893" s="160" t="s">
        <v>140</v>
      </c>
      <c r="M893" s="164"/>
      <c r="N893" s="165" t="s">
        <v>3</v>
      </c>
      <c r="O893" s="134" t="s">
        <v>40</v>
      </c>
      <c r="P893" s="135">
        <f>I893+J893</f>
        <v>0</v>
      </c>
      <c r="Q893" s="135">
        <f>ROUND(I893*H893,2)</f>
        <v>0</v>
      </c>
      <c r="R893" s="135">
        <f>ROUND(J893*H893,2)</f>
        <v>0</v>
      </c>
      <c r="T893" s="136">
        <f>S893*H893</f>
        <v>0</v>
      </c>
      <c r="U893" s="136">
        <v>0</v>
      </c>
      <c r="V893" s="136">
        <f>U893*H893</f>
        <v>0</v>
      </c>
      <c r="W893" s="136">
        <v>0</v>
      </c>
      <c r="X893" s="137">
        <f>W893*H893</f>
        <v>0</v>
      </c>
      <c r="AR893" s="138" t="s">
        <v>861</v>
      </c>
      <c r="AT893" s="138" t="s">
        <v>396</v>
      </c>
      <c r="AU893" s="138" t="s">
        <v>80</v>
      </c>
      <c r="AY893" s="16" t="s">
        <v>133</v>
      </c>
      <c r="BE893" s="139">
        <f>IF(O893="základní",K893,0)</f>
        <v>0</v>
      </c>
      <c r="BF893" s="139">
        <f>IF(O893="snížená",K893,0)</f>
        <v>0</v>
      </c>
      <c r="BG893" s="139">
        <f>IF(O893="zákl. přenesená",K893,0)</f>
        <v>0</v>
      </c>
      <c r="BH893" s="139">
        <f>IF(O893="sníž. přenesená",K893,0)</f>
        <v>0</v>
      </c>
      <c r="BI893" s="139">
        <f>IF(O893="nulová",K893,0)</f>
        <v>0</v>
      </c>
      <c r="BJ893" s="16" t="s">
        <v>78</v>
      </c>
      <c r="BK893" s="139">
        <f>ROUND(P893*H893,2)</f>
        <v>0</v>
      </c>
      <c r="BL893" s="16" t="s">
        <v>428</v>
      </c>
      <c r="BM893" s="138" t="s">
        <v>1228</v>
      </c>
    </row>
    <row r="894" spans="2:47" s="1" customFormat="1" ht="12">
      <c r="B894" s="31"/>
      <c r="D894" s="185" t="s">
        <v>142</v>
      </c>
      <c r="F894" s="171" t="s">
        <v>1227</v>
      </c>
      <c r="I894" s="140"/>
      <c r="J894" s="140"/>
      <c r="M894" s="31"/>
      <c r="N894" s="141"/>
      <c r="X894" s="52"/>
      <c r="AT894" s="16" t="s">
        <v>142</v>
      </c>
      <c r="AU894" s="16" t="s">
        <v>80</v>
      </c>
    </row>
    <row r="895" spans="2:51" s="14" customFormat="1" ht="12">
      <c r="B895" s="152"/>
      <c r="D895" s="185" t="s">
        <v>151</v>
      </c>
      <c r="E895" s="153" t="s">
        <v>3</v>
      </c>
      <c r="F895" s="175" t="s">
        <v>790</v>
      </c>
      <c r="H895" s="153" t="s">
        <v>3</v>
      </c>
      <c r="I895" s="154"/>
      <c r="J895" s="154"/>
      <c r="M895" s="152"/>
      <c r="N895" s="155"/>
      <c r="X895" s="156"/>
      <c r="AT895" s="153" t="s">
        <v>151</v>
      </c>
      <c r="AU895" s="153" t="s">
        <v>80</v>
      </c>
      <c r="AV895" s="14" t="s">
        <v>78</v>
      </c>
      <c r="AW895" s="14" t="s">
        <v>5</v>
      </c>
      <c r="AX895" s="14" t="s">
        <v>71</v>
      </c>
      <c r="AY895" s="153" t="s">
        <v>133</v>
      </c>
    </row>
    <row r="896" spans="2:51" s="14" customFormat="1" ht="12">
      <c r="B896" s="152"/>
      <c r="D896" s="185" t="s">
        <v>151</v>
      </c>
      <c r="E896" s="153" t="s">
        <v>3</v>
      </c>
      <c r="F896" s="175" t="s">
        <v>1182</v>
      </c>
      <c r="H896" s="153" t="s">
        <v>3</v>
      </c>
      <c r="I896" s="154"/>
      <c r="J896" s="154"/>
      <c r="M896" s="152"/>
      <c r="N896" s="155"/>
      <c r="X896" s="156"/>
      <c r="AT896" s="153" t="s">
        <v>151</v>
      </c>
      <c r="AU896" s="153" t="s">
        <v>80</v>
      </c>
      <c r="AV896" s="14" t="s">
        <v>78</v>
      </c>
      <c r="AW896" s="14" t="s">
        <v>5</v>
      </c>
      <c r="AX896" s="14" t="s">
        <v>71</v>
      </c>
      <c r="AY896" s="153" t="s">
        <v>133</v>
      </c>
    </row>
    <row r="897" spans="2:51" s="12" customFormat="1" ht="12">
      <c r="B897" s="142"/>
      <c r="D897" s="185" t="s">
        <v>151</v>
      </c>
      <c r="E897" s="143" t="s">
        <v>3</v>
      </c>
      <c r="F897" s="173" t="s">
        <v>163</v>
      </c>
      <c r="H897" s="191">
        <v>8</v>
      </c>
      <c r="I897" s="144"/>
      <c r="J897" s="144"/>
      <c r="M897" s="142"/>
      <c r="N897" s="145"/>
      <c r="X897" s="146"/>
      <c r="AT897" s="143" t="s">
        <v>151</v>
      </c>
      <c r="AU897" s="143" t="s">
        <v>80</v>
      </c>
      <c r="AV897" s="12" t="s">
        <v>80</v>
      </c>
      <c r="AW897" s="12" t="s">
        <v>5</v>
      </c>
      <c r="AX897" s="12" t="s">
        <v>71</v>
      </c>
      <c r="AY897" s="143" t="s">
        <v>133</v>
      </c>
    </row>
    <row r="898" spans="2:51" s="13" customFormat="1" ht="12">
      <c r="B898" s="147"/>
      <c r="D898" s="185" t="s">
        <v>151</v>
      </c>
      <c r="E898" s="148" t="s">
        <v>3</v>
      </c>
      <c r="F898" s="174" t="s">
        <v>153</v>
      </c>
      <c r="H898" s="192">
        <v>8</v>
      </c>
      <c r="I898" s="149"/>
      <c r="J898" s="149"/>
      <c r="M898" s="147"/>
      <c r="N898" s="150"/>
      <c r="X898" s="151"/>
      <c r="AT898" s="148" t="s">
        <v>151</v>
      </c>
      <c r="AU898" s="148" t="s">
        <v>80</v>
      </c>
      <c r="AV898" s="13" t="s">
        <v>141</v>
      </c>
      <c r="AW898" s="13" t="s">
        <v>5</v>
      </c>
      <c r="AX898" s="13" t="s">
        <v>78</v>
      </c>
      <c r="AY898" s="148" t="s">
        <v>133</v>
      </c>
    </row>
    <row r="899" spans="2:65" s="1" customFormat="1" ht="24.2" customHeight="1">
      <c r="B899" s="129"/>
      <c r="C899" s="183" t="s">
        <v>563</v>
      </c>
      <c r="D899" s="183" t="s">
        <v>136</v>
      </c>
      <c r="E899" s="184" t="s">
        <v>1229</v>
      </c>
      <c r="F899" s="169" t="s">
        <v>1230</v>
      </c>
      <c r="G899" s="189" t="s">
        <v>207</v>
      </c>
      <c r="H899" s="190">
        <v>1</v>
      </c>
      <c r="I899" s="131"/>
      <c r="J899" s="131"/>
      <c r="K899" s="181">
        <f>ROUND(P899*H899,2)</f>
        <v>0</v>
      </c>
      <c r="L899" s="130" t="s">
        <v>140</v>
      </c>
      <c r="M899" s="31"/>
      <c r="N899" s="133" t="s">
        <v>3</v>
      </c>
      <c r="O899" s="134" t="s">
        <v>40</v>
      </c>
      <c r="P899" s="135">
        <f>I899+J899</f>
        <v>0</v>
      </c>
      <c r="Q899" s="135">
        <f>ROUND(I899*H899,2)</f>
        <v>0</v>
      </c>
      <c r="R899" s="135">
        <f>ROUND(J899*H899,2)</f>
        <v>0</v>
      </c>
      <c r="T899" s="136">
        <f>S899*H899</f>
        <v>0</v>
      </c>
      <c r="U899" s="136">
        <v>0</v>
      </c>
      <c r="V899" s="136">
        <f>U899*H899</f>
        <v>0</v>
      </c>
      <c r="W899" s="136">
        <v>0</v>
      </c>
      <c r="X899" s="137">
        <f>W899*H899</f>
        <v>0</v>
      </c>
      <c r="AR899" s="138" t="s">
        <v>428</v>
      </c>
      <c r="AT899" s="138" t="s">
        <v>136</v>
      </c>
      <c r="AU899" s="138" t="s">
        <v>80</v>
      </c>
      <c r="AY899" s="16" t="s">
        <v>133</v>
      </c>
      <c r="BE899" s="139">
        <f>IF(O899="základní",K899,0)</f>
        <v>0</v>
      </c>
      <c r="BF899" s="139">
        <f>IF(O899="snížená",K899,0)</f>
        <v>0</v>
      </c>
      <c r="BG899" s="139">
        <f>IF(O899="zákl. přenesená",K899,0)</f>
        <v>0</v>
      </c>
      <c r="BH899" s="139">
        <f>IF(O899="sníž. přenesená",K899,0)</f>
        <v>0</v>
      </c>
      <c r="BI899" s="139">
        <f>IF(O899="nulová",K899,0)</f>
        <v>0</v>
      </c>
      <c r="BJ899" s="16" t="s">
        <v>78</v>
      </c>
      <c r="BK899" s="139">
        <f>ROUND(P899*H899,2)</f>
        <v>0</v>
      </c>
      <c r="BL899" s="16" t="s">
        <v>428</v>
      </c>
      <c r="BM899" s="138" t="s">
        <v>1231</v>
      </c>
    </row>
    <row r="900" spans="2:47" s="1" customFormat="1" ht="19.5">
      <c r="B900" s="31"/>
      <c r="D900" s="185" t="s">
        <v>142</v>
      </c>
      <c r="F900" s="171" t="s">
        <v>1232</v>
      </c>
      <c r="I900" s="140"/>
      <c r="J900" s="140"/>
      <c r="M900" s="31"/>
      <c r="N900" s="141"/>
      <c r="X900" s="52"/>
      <c r="AT900" s="16" t="s">
        <v>142</v>
      </c>
      <c r="AU900" s="16" t="s">
        <v>80</v>
      </c>
    </row>
    <row r="901" spans="2:47" s="1" customFormat="1" ht="12">
      <c r="B901" s="31"/>
      <c r="D901" s="186" t="s">
        <v>144</v>
      </c>
      <c r="F901" s="172" t="s">
        <v>1233</v>
      </c>
      <c r="I901" s="140"/>
      <c r="J901" s="140"/>
      <c r="M901" s="31"/>
      <c r="N901" s="141"/>
      <c r="X901" s="52"/>
      <c r="AT901" s="16" t="s">
        <v>144</v>
      </c>
      <c r="AU901" s="16" t="s">
        <v>80</v>
      </c>
    </row>
    <row r="902" spans="2:51" s="14" customFormat="1" ht="12">
      <c r="B902" s="152"/>
      <c r="D902" s="185" t="s">
        <v>151</v>
      </c>
      <c r="E902" s="153" t="s">
        <v>3</v>
      </c>
      <c r="F902" s="175" t="s">
        <v>790</v>
      </c>
      <c r="H902" s="153" t="s">
        <v>3</v>
      </c>
      <c r="I902" s="154"/>
      <c r="J902" s="154"/>
      <c r="M902" s="152"/>
      <c r="N902" s="155"/>
      <c r="X902" s="156"/>
      <c r="AT902" s="153" t="s">
        <v>151</v>
      </c>
      <c r="AU902" s="153" t="s">
        <v>80</v>
      </c>
      <c r="AV902" s="14" t="s">
        <v>78</v>
      </c>
      <c r="AW902" s="14" t="s">
        <v>5</v>
      </c>
      <c r="AX902" s="14" t="s">
        <v>71</v>
      </c>
      <c r="AY902" s="153" t="s">
        <v>133</v>
      </c>
    </row>
    <row r="903" spans="2:51" s="14" customFormat="1" ht="12">
      <c r="B903" s="152"/>
      <c r="D903" s="185" t="s">
        <v>151</v>
      </c>
      <c r="E903" s="153" t="s">
        <v>3</v>
      </c>
      <c r="F903" s="175" t="s">
        <v>1234</v>
      </c>
      <c r="H903" s="153" t="s">
        <v>3</v>
      </c>
      <c r="I903" s="154"/>
      <c r="J903" s="154"/>
      <c r="M903" s="152"/>
      <c r="N903" s="155"/>
      <c r="X903" s="156"/>
      <c r="AT903" s="153" t="s">
        <v>151</v>
      </c>
      <c r="AU903" s="153" t="s">
        <v>80</v>
      </c>
      <c r="AV903" s="14" t="s">
        <v>78</v>
      </c>
      <c r="AW903" s="14" t="s">
        <v>5</v>
      </c>
      <c r="AX903" s="14" t="s">
        <v>71</v>
      </c>
      <c r="AY903" s="153" t="s">
        <v>133</v>
      </c>
    </row>
    <row r="904" spans="2:51" s="12" customFormat="1" ht="12">
      <c r="B904" s="142"/>
      <c r="D904" s="185" t="s">
        <v>151</v>
      </c>
      <c r="E904" s="143" t="s">
        <v>3</v>
      </c>
      <c r="F904" s="173" t="s">
        <v>78</v>
      </c>
      <c r="H904" s="191">
        <v>1</v>
      </c>
      <c r="I904" s="144"/>
      <c r="J904" s="144"/>
      <c r="M904" s="142"/>
      <c r="N904" s="145"/>
      <c r="X904" s="146"/>
      <c r="AT904" s="143" t="s">
        <v>151</v>
      </c>
      <c r="AU904" s="143" t="s">
        <v>80</v>
      </c>
      <c r="AV904" s="12" t="s">
        <v>80</v>
      </c>
      <c r="AW904" s="12" t="s">
        <v>5</v>
      </c>
      <c r="AX904" s="12" t="s">
        <v>71</v>
      </c>
      <c r="AY904" s="143" t="s">
        <v>133</v>
      </c>
    </row>
    <row r="905" spans="2:51" s="13" customFormat="1" ht="12">
      <c r="B905" s="147"/>
      <c r="D905" s="185" t="s">
        <v>151</v>
      </c>
      <c r="E905" s="148" t="s">
        <v>3</v>
      </c>
      <c r="F905" s="174" t="s">
        <v>153</v>
      </c>
      <c r="H905" s="192">
        <v>1</v>
      </c>
      <c r="I905" s="149"/>
      <c r="J905" s="149"/>
      <c r="M905" s="147"/>
      <c r="N905" s="150"/>
      <c r="X905" s="151"/>
      <c r="AT905" s="148" t="s">
        <v>151</v>
      </c>
      <c r="AU905" s="148" t="s">
        <v>80</v>
      </c>
      <c r="AV905" s="13" t="s">
        <v>141</v>
      </c>
      <c r="AW905" s="13" t="s">
        <v>5</v>
      </c>
      <c r="AX905" s="13" t="s">
        <v>78</v>
      </c>
      <c r="AY905" s="148" t="s">
        <v>133</v>
      </c>
    </row>
    <row r="906" spans="2:65" s="1" customFormat="1" ht="24.2" customHeight="1">
      <c r="B906" s="129"/>
      <c r="C906" s="183" t="s">
        <v>1235</v>
      </c>
      <c r="D906" s="183" t="s">
        <v>136</v>
      </c>
      <c r="E906" s="184" t="s">
        <v>1236</v>
      </c>
      <c r="F906" s="169" t="s">
        <v>1237</v>
      </c>
      <c r="G906" s="189" t="s">
        <v>207</v>
      </c>
      <c r="H906" s="190">
        <v>1</v>
      </c>
      <c r="I906" s="131"/>
      <c r="J906" s="131"/>
      <c r="K906" s="181">
        <f>ROUND(P906*H906,2)</f>
        <v>0</v>
      </c>
      <c r="L906" s="130" t="s">
        <v>140</v>
      </c>
      <c r="M906" s="31"/>
      <c r="N906" s="133" t="s">
        <v>3</v>
      </c>
      <c r="O906" s="134" t="s">
        <v>40</v>
      </c>
      <c r="P906" s="135">
        <f>I906+J906</f>
        <v>0</v>
      </c>
      <c r="Q906" s="135">
        <f>ROUND(I906*H906,2)</f>
        <v>0</v>
      </c>
      <c r="R906" s="135">
        <f>ROUND(J906*H906,2)</f>
        <v>0</v>
      </c>
      <c r="T906" s="136">
        <f>S906*H906</f>
        <v>0</v>
      </c>
      <c r="U906" s="136">
        <v>0</v>
      </c>
      <c r="V906" s="136">
        <f>U906*H906</f>
        <v>0</v>
      </c>
      <c r="W906" s="136">
        <v>0</v>
      </c>
      <c r="X906" s="137">
        <f>W906*H906</f>
        <v>0</v>
      </c>
      <c r="AR906" s="138" t="s">
        <v>428</v>
      </c>
      <c r="AT906" s="138" t="s">
        <v>136</v>
      </c>
      <c r="AU906" s="138" t="s">
        <v>80</v>
      </c>
      <c r="AY906" s="16" t="s">
        <v>133</v>
      </c>
      <c r="BE906" s="139">
        <f>IF(O906="základní",K906,0)</f>
        <v>0</v>
      </c>
      <c r="BF906" s="139">
        <f>IF(O906="snížená",K906,0)</f>
        <v>0</v>
      </c>
      <c r="BG906" s="139">
        <f>IF(O906="zákl. přenesená",K906,0)</f>
        <v>0</v>
      </c>
      <c r="BH906" s="139">
        <f>IF(O906="sníž. přenesená",K906,0)</f>
        <v>0</v>
      </c>
      <c r="BI906" s="139">
        <f>IF(O906="nulová",K906,0)</f>
        <v>0</v>
      </c>
      <c r="BJ906" s="16" t="s">
        <v>78</v>
      </c>
      <c r="BK906" s="139">
        <f>ROUND(P906*H906,2)</f>
        <v>0</v>
      </c>
      <c r="BL906" s="16" t="s">
        <v>428</v>
      </c>
      <c r="BM906" s="138" t="s">
        <v>1238</v>
      </c>
    </row>
    <row r="907" spans="2:47" s="1" customFormat="1" ht="19.5">
      <c r="B907" s="31"/>
      <c r="D907" s="185" t="s">
        <v>142</v>
      </c>
      <c r="F907" s="171" t="s">
        <v>1239</v>
      </c>
      <c r="I907" s="140"/>
      <c r="J907" s="140"/>
      <c r="M907" s="31"/>
      <c r="N907" s="141"/>
      <c r="X907" s="52"/>
      <c r="AT907" s="16" t="s">
        <v>142</v>
      </c>
      <c r="AU907" s="16" t="s">
        <v>80</v>
      </c>
    </row>
    <row r="908" spans="2:47" s="1" customFormat="1" ht="12">
      <c r="B908" s="31"/>
      <c r="D908" s="186" t="s">
        <v>144</v>
      </c>
      <c r="F908" s="172" t="s">
        <v>1240</v>
      </c>
      <c r="I908" s="140"/>
      <c r="J908" s="140"/>
      <c r="M908" s="31"/>
      <c r="N908" s="141"/>
      <c r="X908" s="52"/>
      <c r="AT908" s="16" t="s">
        <v>144</v>
      </c>
      <c r="AU908" s="16" t="s">
        <v>80</v>
      </c>
    </row>
    <row r="909" spans="2:51" s="14" customFormat="1" ht="12">
      <c r="B909" s="152"/>
      <c r="D909" s="185" t="s">
        <v>151</v>
      </c>
      <c r="E909" s="153" t="s">
        <v>3</v>
      </c>
      <c r="F909" s="175" t="s">
        <v>790</v>
      </c>
      <c r="H909" s="153" t="s">
        <v>3</v>
      </c>
      <c r="I909" s="154"/>
      <c r="J909" s="154"/>
      <c r="M909" s="152"/>
      <c r="N909" s="155"/>
      <c r="X909" s="156"/>
      <c r="AT909" s="153" t="s">
        <v>151</v>
      </c>
      <c r="AU909" s="153" t="s">
        <v>80</v>
      </c>
      <c r="AV909" s="14" t="s">
        <v>78</v>
      </c>
      <c r="AW909" s="14" t="s">
        <v>5</v>
      </c>
      <c r="AX909" s="14" t="s">
        <v>71</v>
      </c>
      <c r="AY909" s="153" t="s">
        <v>133</v>
      </c>
    </row>
    <row r="910" spans="2:51" s="14" customFormat="1" ht="12">
      <c r="B910" s="152"/>
      <c r="D910" s="185" t="s">
        <v>151</v>
      </c>
      <c r="E910" s="153" t="s">
        <v>3</v>
      </c>
      <c r="F910" s="175" t="s">
        <v>1241</v>
      </c>
      <c r="H910" s="153" t="s">
        <v>3</v>
      </c>
      <c r="I910" s="154"/>
      <c r="J910" s="154"/>
      <c r="M910" s="152"/>
      <c r="N910" s="155"/>
      <c r="X910" s="156"/>
      <c r="AT910" s="153" t="s">
        <v>151</v>
      </c>
      <c r="AU910" s="153" t="s">
        <v>80</v>
      </c>
      <c r="AV910" s="14" t="s">
        <v>78</v>
      </c>
      <c r="AW910" s="14" t="s">
        <v>5</v>
      </c>
      <c r="AX910" s="14" t="s">
        <v>71</v>
      </c>
      <c r="AY910" s="153" t="s">
        <v>133</v>
      </c>
    </row>
    <row r="911" spans="2:51" s="12" customFormat="1" ht="12">
      <c r="B911" s="142"/>
      <c r="D911" s="185" t="s">
        <v>151</v>
      </c>
      <c r="E911" s="143" t="s">
        <v>3</v>
      </c>
      <c r="F911" s="173" t="s">
        <v>78</v>
      </c>
      <c r="H911" s="191">
        <v>1</v>
      </c>
      <c r="I911" s="144"/>
      <c r="J911" s="144"/>
      <c r="M911" s="142"/>
      <c r="N911" s="145"/>
      <c r="X911" s="146"/>
      <c r="AT911" s="143" t="s">
        <v>151</v>
      </c>
      <c r="AU911" s="143" t="s">
        <v>80</v>
      </c>
      <c r="AV911" s="12" t="s">
        <v>80</v>
      </c>
      <c r="AW911" s="12" t="s">
        <v>5</v>
      </c>
      <c r="AX911" s="12" t="s">
        <v>71</v>
      </c>
      <c r="AY911" s="143" t="s">
        <v>133</v>
      </c>
    </row>
    <row r="912" spans="2:51" s="13" customFormat="1" ht="12">
      <c r="B912" s="147"/>
      <c r="D912" s="185" t="s">
        <v>151</v>
      </c>
      <c r="E912" s="148" t="s">
        <v>3</v>
      </c>
      <c r="F912" s="174" t="s">
        <v>153</v>
      </c>
      <c r="H912" s="192">
        <v>1</v>
      </c>
      <c r="I912" s="149"/>
      <c r="J912" s="149"/>
      <c r="M912" s="147"/>
      <c r="N912" s="150"/>
      <c r="X912" s="151"/>
      <c r="AT912" s="148" t="s">
        <v>151</v>
      </c>
      <c r="AU912" s="148" t="s">
        <v>80</v>
      </c>
      <c r="AV912" s="13" t="s">
        <v>141</v>
      </c>
      <c r="AW912" s="13" t="s">
        <v>5</v>
      </c>
      <c r="AX912" s="13" t="s">
        <v>78</v>
      </c>
      <c r="AY912" s="148" t="s">
        <v>133</v>
      </c>
    </row>
    <row r="913" spans="2:65" s="1" customFormat="1" ht="24.2" customHeight="1">
      <c r="B913" s="129"/>
      <c r="C913" s="183" t="s">
        <v>569</v>
      </c>
      <c r="D913" s="183" t="s">
        <v>136</v>
      </c>
      <c r="E913" s="184" t="s">
        <v>1242</v>
      </c>
      <c r="F913" s="169" t="s">
        <v>1243</v>
      </c>
      <c r="G913" s="189" t="s">
        <v>296</v>
      </c>
      <c r="H913" s="190">
        <v>1.44</v>
      </c>
      <c r="I913" s="131"/>
      <c r="J913" s="131"/>
      <c r="K913" s="181">
        <f>ROUND(P913*H913,2)</f>
        <v>0</v>
      </c>
      <c r="L913" s="130" t="s">
        <v>140</v>
      </c>
      <c r="M913" s="31"/>
      <c r="N913" s="133" t="s">
        <v>3</v>
      </c>
      <c r="O913" s="134" t="s">
        <v>40</v>
      </c>
      <c r="P913" s="135">
        <f>I913+J913</f>
        <v>0</v>
      </c>
      <c r="Q913" s="135">
        <f>ROUND(I913*H913,2)</f>
        <v>0</v>
      </c>
      <c r="R913" s="135">
        <f>ROUND(J913*H913,2)</f>
        <v>0</v>
      </c>
      <c r="T913" s="136">
        <f>S913*H913</f>
        <v>0</v>
      </c>
      <c r="U913" s="136">
        <v>0</v>
      </c>
      <c r="V913" s="136">
        <f>U913*H913</f>
        <v>0</v>
      </c>
      <c r="W913" s="136">
        <v>0</v>
      </c>
      <c r="X913" s="137">
        <f>W913*H913</f>
        <v>0</v>
      </c>
      <c r="AR913" s="138" t="s">
        <v>428</v>
      </c>
      <c r="AT913" s="138" t="s">
        <v>136</v>
      </c>
      <c r="AU913" s="138" t="s">
        <v>80</v>
      </c>
      <c r="AY913" s="16" t="s">
        <v>133</v>
      </c>
      <c r="BE913" s="139">
        <f>IF(O913="základní",K913,0)</f>
        <v>0</v>
      </c>
      <c r="BF913" s="139">
        <f>IF(O913="snížená",K913,0)</f>
        <v>0</v>
      </c>
      <c r="BG913" s="139">
        <f>IF(O913="zákl. přenesená",K913,0)</f>
        <v>0</v>
      </c>
      <c r="BH913" s="139">
        <f>IF(O913="sníž. přenesená",K913,0)</f>
        <v>0</v>
      </c>
      <c r="BI913" s="139">
        <f>IF(O913="nulová",K913,0)</f>
        <v>0</v>
      </c>
      <c r="BJ913" s="16" t="s">
        <v>78</v>
      </c>
      <c r="BK913" s="139">
        <f>ROUND(P913*H913,2)</f>
        <v>0</v>
      </c>
      <c r="BL913" s="16" t="s">
        <v>428</v>
      </c>
      <c r="BM913" s="138" t="s">
        <v>1244</v>
      </c>
    </row>
    <row r="914" spans="2:47" s="1" customFormat="1" ht="12">
      <c r="B914" s="31"/>
      <c r="D914" s="185" t="s">
        <v>142</v>
      </c>
      <c r="F914" s="171" t="s">
        <v>1245</v>
      </c>
      <c r="I914" s="140"/>
      <c r="J914" s="140"/>
      <c r="M914" s="31"/>
      <c r="N914" s="141"/>
      <c r="X914" s="52"/>
      <c r="AT914" s="16" t="s">
        <v>142</v>
      </c>
      <c r="AU914" s="16" t="s">
        <v>80</v>
      </c>
    </row>
    <row r="915" spans="2:47" s="1" customFormat="1" ht="12">
      <c r="B915" s="31"/>
      <c r="D915" s="186" t="s">
        <v>144</v>
      </c>
      <c r="F915" s="172" t="s">
        <v>1246</v>
      </c>
      <c r="I915" s="140"/>
      <c r="J915" s="140"/>
      <c r="M915" s="31"/>
      <c r="N915" s="141"/>
      <c r="X915" s="52"/>
      <c r="AT915" s="16" t="s">
        <v>144</v>
      </c>
      <c r="AU915" s="16" t="s">
        <v>80</v>
      </c>
    </row>
    <row r="916" spans="2:51" s="14" customFormat="1" ht="12">
      <c r="B916" s="152"/>
      <c r="D916" s="185" t="s">
        <v>151</v>
      </c>
      <c r="E916" s="153" t="s">
        <v>3</v>
      </c>
      <c r="F916" s="175" t="s">
        <v>790</v>
      </c>
      <c r="H916" s="153" t="s">
        <v>3</v>
      </c>
      <c r="I916" s="154"/>
      <c r="J916" s="154"/>
      <c r="M916" s="152"/>
      <c r="N916" s="155"/>
      <c r="X916" s="156"/>
      <c r="AT916" s="153" t="s">
        <v>151</v>
      </c>
      <c r="AU916" s="153" t="s">
        <v>80</v>
      </c>
      <c r="AV916" s="14" t="s">
        <v>78</v>
      </c>
      <c r="AW916" s="14" t="s">
        <v>5</v>
      </c>
      <c r="AX916" s="14" t="s">
        <v>71</v>
      </c>
      <c r="AY916" s="153" t="s">
        <v>133</v>
      </c>
    </row>
    <row r="917" spans="2:51" s="14" customFormat="1" ht="12">
      <c r="B917" s="152"/>
      <c r="D917" s="185" t="s">
        <v>151</v>
      </c>
      <c r="E917" s="153" t="s">
        <v>3</v>
      </c>
      <c r="F917" s="175" t="s">
        <v>1247</v>
      </c>
      <c r="H917" s="153" t="s">
        <v>3</v>
      </c>
      <c r="I917" s="154"/>
      <c r="J917" s="154"/>
      <c r="M917" s="152"/>
      <c r="N917" s="155"/>
      <c r="X917" s="156"/>
      <c r="AT917" s="153" t="s">
        <v>151</v>
      </c>
      <c r="AU917" s="153" t="s">
        <v>80</v>
      </c>
      <c r="AV917" s="14" t="s">
        <v>78</v>
      </c>
      <c r="AW917" s="14" t="s">
        <v>5</v>
      </c>
      <c r="AX917" s="14" t="s">
        <v>71</v>
      </c>
      <c r="AY917" s="153" t="s">
        <v>133</v>
      </c>
    </row>
    <row r="918" spans="2:51" s="12" customFormat="1" ht="12">
      <c r="B918" s="142"/>
      <c r="D918" s="185" t="s">
        <v>151</v>
      </c>
      <c r="E918" s="143" t="s">
        <v>3</v>
      </c>
      <c r="F918" s="173" t="s">
        <v>1160</v>
      </c>
      <c r="H918" s="191">
        <v>1.2</v>
      </c>
      <c r="I918" s="144"/>
      <c r="J918" s="144"/>
      <c r="M918" s="142"/>
      <c r="N918" s="145"/>
      <c r="X918" s="146"/>
      <c r="AT918" s="143" t="s">
        <v>151</v>
      </c>
      <c r="AU918" s="143" t="s">
        <v>80</v>
      </c>
      <c r="AV918" s="12" t="s">
        <v>80</v>
      </c>
      <c r="AW918" s="12" t="s">
        <v>5</v>
      </c>
      <c r="AX918" s="12" t="s">
        <v>71</v>
      </c>
      <c r="AY918" s="143" t="s">
        <v>133</v>
      </c>
    </row>
    <row r="919" spans="2:51" s="14" customFormat="1" ht="12">
      <c r="B919" s="152"/>
      <c r="D919" s="185" t="s">
        <v>151</v>
      </c>
      <c r="E919" s="153" t="s">
        <v>3</v>
      </c>
      <c r="F919" s="175" t="s">
        <v>1248</v>
      </c>
      <c r="H919" s="153" t="s">
        <v>3</v>
      </c>
      <c r="I919" s="154"/>
      <c r="J919" s="154"/>
      <c r="M919" s="152"/>
      <c r="N919" s="155"/>
      <c r="X919" s="156"/>
      <c r="AT919" s="153" t="s">
        <v>151</v>
      </c>
      <c r="AU919" s="153" t="s">
        <v>80</v>
      </c>
      <c r="AV919" s="14" t="s">
        <v>78</v>
      </c>
      <c r="AW919" s="14" t="s">
        <v>5</v>
      </c>
      <c r="AX919" s="14" t="s">
        <v>71</v>
      </c>
      <c r="AY919" s="153" t="s">
        <v>133</v>
      </c>
    </row>
    <row r="920" spans="2:51" s="12" customFormat="1" ht="12">
      <c r="B920" s="142"/>
      <c r="D920" s="185" t="s">
        <v>151</v>
      </c>
      <c r="E920" s="143" t="s">
        <v>3</v>
      </c>
      <c r="F920" s="173" t="s">
        <v>1249</v>
      </c>
      <c r="H920" s="191">
        <v>0.24</v>
      </c>
      <c r="I920" s="144"/>
      <c r="J920" s="144"/>
      <c r="M920" s="142"/>
      <c r="N920" s="145"/>
      <c r="X920" s="146"/>
      <c r="AT920" s="143" t="s">
        <v>151</v>
      </c>
      <c r="AU920" s="143" t="s">
        <v>80</v>
      </c>
      <c r="AV920" s="12" t="s">
        <v>80</v>
      </c>
      <c r="AW920" s="12" t="s">
        <v>5</v>
      </c>
      <c r="AX920" s="12" t="s">
        <v>71</v>
      </c>
      <c r="AY920" s="143" t="s">
        <v>133</v>
      </c>
    </row>
    <row r="921" spans="2:51" s="13" customFormat="1" ht="12">
      <c r="B921" s="147"/>
      <c r="D921" s="185" t="s">
        <v>151</v>
      </c>
      <c r="E921" s="148" t="s">
        <v>3</v>
      </c>
      <c r="F921" s="174" t="s">
        <v>153</v>
      </c>
      <c r="H921" s="192">
        <v>1.44</v>
      </c>
      <c r="I921" s="149"/>
      <c r="J921" s="149"/>
      <c r="M921" s="147"/>
      <c r="N921" s="150"/>
      <c r="X921" s="151"/>
      <c r="AT921" s="148" t="s">
        <v>151</v>
      </c>
      <c r="AU921" s="148" t="s">
        <v>80</v>
      </c>
      <c r="AV921" s="13" t="s">
        <v>141</v>
      </c>
      <c r="AW921" s="13" t="s">
        <v>5</v>
      </c>
      <c r="AX921" s="13" t="s">
        <v>78</v>
      </c>
      <c r="AY921" s="148" t="s">
        <v>133</v>
      </c>
    </row>
    <row r="922" spans="2:65" s="1" customFormat="1" ht="24.2" customHeight="1">
      <c r="B922" s="129"/>
      <c r="C922" s="183" t="s">
        <v>1250</v>
      </c>
      <c r="D922" s="183" t="s">
        <v>136</v>
      </c>
      <c r="E922" s="184" t="s">
        <v>1251</v>
      </c>
      <c r="F922" s="169" t="s">
        <v>1252</v>
      </c>
      <c r="G922" s="189" t="s">
        <v>296</v>
      </c>
      <c r="H922" s="190">
        <v>3.4</v>
      </c>
      <c r="I922" s="131"/>
      <c r="J922" s="131"/>
      <c r="K922" s="181">
        <f>ROUND(P922*H922,2)</f>
        <v>0</v>
      </c>
      <c r="L922" s="130" t="s">
        <v>140</v>
      </c>
      <c r="M922" s="31"/>
      <c r="N922" s="133" t="s">
        <v>3</v>
      </c>
      <c r="O922" s="134" t="s">
        <v>40</v>
      </c>
      <c r="P922" s="135">
        <f>I922+J922</f>
        <v>0</v>
      </c>
      <c r="Q922" s="135">
        <f>ROUND(I922*H922,2)</f>
        <v>0</v>
      </c>
      <c r="R922" s="135">
        <f>ROUND(J922*H922,2)</f>
        <v>0</v>
      </c>
      <c r="T922" s="136">
        <f>S922*H922</f>
        <v>0</v>
      </c>
      <c r="U922" s="136">
        <v>0</v>
      </c>
      <c r="V922" s="136">
        <f>U922*H922</f>
        <v>0</v>
      </c>
      <c r="W922" s="136">
        <v>0</v>
      </c>
      <c r="X922" s="137">
        <f>W922*H922</f>
        <v>0</v>
      </c>
      <c r="AR922" s="138" t="s">
        <v>428</v>
      </c>
      <c r="AT922" s="138" t="s">
        <v>136</v>
      </c>
      <c r="AU922" s="138" t="s">
        <v>80</v>
      </c>
      <c r="AY922" s="16" t="s">
        <v>133</v>
      </c>
      <c r="BE922" s="139">
        <f>IF(O922="základní",K922,0)</f>
        <v>0</v>
      </c>
      <c r="BF922" s="139">
        <f>IF(O922="snížená",K922,0)</f>
        <v>0</v>
      </c>
      <c r="BG922" s="139">
        <f>IF(O922="zákl. přenesená",K922,0)</f>
        <v>0</v>
      </c>
      <c r="BH922" s="139">
        <f>IF(O922="sníž. přenesená",K922,0)</f>
        <v>0</v>
      </c>
      <c r="BI922" s="139">
        <f>IF(O922="nulová",K922,0)</f>
        <v>0</v>
      </c>
      <c r="BJ922" s="16" t="s">
        <v>78</v>
      </c>
      <c r="BK922" s="139">
        <f>ROUND(P922*H922,2)</f>
        <v>0</v>
      </c>
      <c r="BL922" s="16" t="s">
        <v>428</v>
      </c>
      <c r="BM922" s="138" t="s">
        <v>1253</v>
      </c>
    </row>
    <row r="923" spans="2:47" s="1" customFormat="1" ht="19.5">
      <c r="B923" s="31"/>
      <c r="D923" s="185" t="s">
        <v>142</v>
      </c>
      <c r="F923" s="171" t="s">
        <v>1254</v>
      </c>
      <c r="I923" s="140"/>
      <c r="J923" s="140"/>
      <c r="M923" s="31"/>
      <c r="N923" s="141"/>
      <c r="X923" s="52"/>
      <c r="AT923" s="16" t="s">
        <v>142</v>
      </c>
      <c r="AU923" s="16" t="s">
        <v>80</v>
      </c>
    </row>
    <row r="924" spans="2:47" s="1" customFormat="1" ht="12">
      <c r="B924" s="31"/>
      <c r="D924" s="186" t="s">
        <v>144</v>
      </c>
      <c r="F924" s="172" t="s">
        <v>1255</v>
      </c>
      <c r="I924" s="140"/>
      <c r="J924" s="140"/>
      <c r="M924" s="31"/>
      <c r="N924" s="141"/>
      <c r="X924" s="52"/>
      <c r="AT924" s="16" t="s">
        <v>144</v>
      </c>
      <c r="AU924" s="16" t="s">
        <v>80</v>
      </c>
    </row>
    <row r="925" spans="2:51" s="14" customFormat="1" ht="12">
      <c r="B925" s="152"/>
      <c r="D925" s="185" t="s">
        <v>151</v>
      </c>
      <c r="E925" s="153" t="s">
        <v>3</v>
      </c>
      <c r="F925" s="175" t="s">
        <v>909</v>
      </c>
      <c r="H925" s="153" t="s">
        <v>3</v>
      </c>
      <c r="I925" s="154"/>
      <c r="J925" s="154"/>
      <c r="M925" s="152"/>
      <c r="N925" s="155"/>
      <c r="X925" s="156"/>
      <c r="AT925" s="153" t="s">
        <v>151</v>
      </c>
      <c r="AU925" s="153" t="s">
        <v>80</v>
      </c>
      <c r="AV925" s="14" t="s">
        <v>78</v>
      </c>
      <c r="AW925" s="14" t="s">
        <v>5</v>
      </c>
      <c r="AX925" s="14" t="s">
        <v>71</v>
      </c>
      <c r="AY925" s="153" t="s">
        <v>133</v>
      </c>
    </row>
    <row r="926" spans="2:51" s="14" customFormat="1" ht="12">
      <c r="B926" s="152"/>
      <c r="D926" s="185" t="s">
        <v>151</v>
      </c>
      <c r="E926" s="153" t="s">
        <v>3</v>
      </c>
      <c r="F926" s="175" t="s">
        <v>910</v>
      </c>
      <c r="H926" s="153" t="s">
        <v>3</v>
      </c>
      <c r="I926" s="154"/>
      <c r="J926" s="154"/>
      <c r="M926" s="152"/>
      <c r="N926" s="155"/>
      <c r="X926" s="156"/>
      <c r="AT926" s="153" t="s">
        <v>151</v>
      </c>
      <c r="AU926" s="153" t="s">
        <v>80</v>
      </c>
      <c r="AV926" s="14" t="s">
        <v>78</v>
      </c>
      <c r="AW926" s="14" t="s">
        <v>5</v>
      </c>
      <c r="AX926" s="14" t="s">
        <v>71</v>
      </c>
      <c r="AY926" s="153" t="s">
        <v>133</v>
      </c>
    </row>
    <row r="927" spans="2:51" s="12" customFormat="1" ht="12">
      <c r="B927" s="142"/>
      <c r="D927" s="185" t="s">
        <v>151</v>
      </c>
      <c r="E927" s="143" t="s">
        <v>3</v>
      </c>
      <c r="F927" s="173" t="s">
        <v>1256</v>
      </c>
      <c r="H927" s="191">
        <v>1.7</v>
      </c>
      <c r="I927" s="144"/>
      <c r="J927" s="144"/>
      <c r="M927" s="142"/>
      <c r="N927" s="145"/>
      <c r="X927" s="146"/>
      <c r="AT927" s="143" t="s">
        <v>151</v>
      </c>
      <c r="AU927" s="143" t="s">
        <v>80</v>
      </c>
      <c r="AV927" s="12" t="s">
        <v>80</v>
      </c>
      <c r="AW927" s="12" t="s">
        <v>5</v>
      </c>
      <c r="AX927" s="12" t="s">
        <v>71</v>
      </c>
      <c r="AY927" s="143" t="s">
        <v>133</v>
      </c>
    </row>
    <row r="928" spans="2:51" s="14" customFormat="1" ht="12">
      <c r="B928" s="152"/>
      <c r="D928" s="185" t="s">
        <v>151</v>
      </c>
      <c r="E928" s="153" t="s">
        <v>3</v>
      </c>
      <c r="F928" s="175" t="s">
        <v>911</v>
      </c>
      <c r="H928" s="153" t="s">
        <v>3</v>
      </c>
      <c r="I928" s="154"/>
      <c r="J928" s="154"/>
      <c r="M928" s="152"/>
      <c r="N928" s="155"/>
      <c r="X928" s="156"/>
      <c r="AT928" s="153" t="s">
        <v>151</v>
      </c>
      <c r="AU928" s="153" t="s">
        <v>80</v>
      </c>
      <c r="AV928" s="14" t="s">
        <v>78</v>
      </c>
      <c r="AW928" s="14" t="s">
        <v>5</v>
      </c>
      <c r="AX928" s="14" t="s">
        <v>71</v>
      </c>
      <c r="AY928" s="153" t="s">
        <v>133</v>
      </c>
    </row>
    <row r="929" spans="2:51" s="12" customFormat="1" ht="12">
      <c r="B929" s="142"/>
      <c r="D929" s="185" t="s">
        <v>151</v>
      </c>
      <c r="E929" s="143" t="s">
        <v>3</v>
      </c>
      <c r="F929" s="173" t="s">
        <v>1256</v>
      </c>
      <c r="H929" s="191">
        <v>1.7</v>
      </c>
      <c r="I929" s="144"/>
      <c r="J929" s="144"/>
      <c r="M929" s="142"/>
      <c r="N929" s="145"/>
      <c r="X929" s="146"/>
      <c r="AT929" s="143" t="s">
        <v>151</v>
      </c>
      <c r="AU929" s="143" t="s">
        <v>80</v>
      </c>
      <c r="AV929" s="12" t="s">
        <v>80</v>
      </c>
      <c r="AW929" s="12" t="s">
        <v>5</v>
      </c>
      <c r="AX929" s="12" t="s">
        <v>71</v>
      </c>
      <c r="AY929" s="143" t="s">
        <v>133</v>
      </c>
    </row>
    <row r="930" spans="2:51" s="13" customFormat="1" ht="12">
      <c r="B930" s="147"/>
      <c r="D930" s="185" t="s">
        <v>151</v>
      </c>
      <c r="E930" s="148" t="s">
        <v>3</v>
      </c>
      <c r="F930" s="174" t="s">
        <v>153</v>
      </c>
      <c r="H930" s="192">
        <v>3.4</v>
      </c>
      <c r="I930" s="149"/>
      <c r="J930" s="149"/>
      <c r="M930" s="147"/>
      <c r="N930" s="150"/>
      <c r="X930" s="151"/>
      <c r="AT930" s="148" t="s">
        <v>151</v>
      </c>
      <c r="AU930" s="148" t="s">
        <v>80</v>
      </c>
      <c r="AV930" s="13" t="s">
        <v>141</v>
      </c>
      <c r="AW930" s="13" t="s">
        <v>5</v>
      </c>
      <c r="AX930" s="13" t="s">
        <v>78</v>
      </c>
      <c r="AY930" s="148" t="s">
        <v>133</v>
      </c>
    </row>
    <row r="931" spans="2:65" s="1" customFormat="1" ht="24.2" customHeight="1">
      <c r="B931" s="129"/>
      <c r="C931" s="183" t="s">
        <v>578</v>
      </c>
      <c r="D931" s="183" t="s">
        <v>136</v>
      </c>
      <c r="E931" s="184" t="s">
        <v>1257</v>
      </c>
      <c r="F931" s="169" t="s">
        <v>1258</v>
      </c>
      <c r="G931" s="189" t="s">
        <v>360</v>
      </c>
      <c r="H931" s="190">
        <v>0.01</v>
      </c>
      <c r="I931" s="131"/>
      <c r="J931" s="131"/>
      <c r="K931" s="181">
        <f>ROUND(P931*H931,2)</f>
        <v>0</v>
      </c>
      <c r="L931" s="130" t="s">
        <v>140</v>
      </c>
      <c r="M931" s="31"/>
      <c r="N931" s="133" t="s">
        <v>3</v>
      </c>
      <c r="O931" s="134" t="s">
        <v>40</v>
      </c>
      <c r="P931" s="135">
        <f>I931+J931</f>
        <v>0</v>
      </c>
      <c r="Q931" s="135">
        <f>ROUND(I931*H931,2)</f>
        <v>0</v>
      </c>
      <c r="R931" s="135">
        <f>ROUND(J931*H931,2)</f>
        <v>0</v>
      </c>
      <c r="T931" s="136">
        <f>S931*H931</f>
        <v>0</v>
      </c>
      <c r="U931" s="136">
        <v>0</v>
      </c>
      <c r="V931" s="136">
        <f>U931*H931</f>
        <v>0</v>
      </c>
      <c r="W931" s="136">
        <v>0</v>
      </c>
      <c r="X931" s="137">
        <f>W931*H931</f>
        <v>0</v>
      </c>
      <c r="AR931" s="138" t="s">
        <v>428</v>
      </c>
      <c r="AT931" s="138" t="s">
        <v>136</v>
      </c>
      <c r="AU931" s="138" t="s">
        <v>80</v>
      </c>
      <c r="AY931" s="16" t="s">
        <v>133</v>
      </c>
      <c r="BE931" s="139">
        <f>IF(O931="základní",K931,0)</f>
        <v>0</v>
      </c>
      <c r="BF931" s="139">
        <f>IF(O931="snížená",K931,0)</f>
        <v>0</v>
      </c>
      <c r="BG931" s="139">
        <f>IF(O931="zákl. přenesená",K931,0)</f>
        <v>0</v>
      </c>
      <c r="BH931" s="139">
        <f>IF(O931="sníž. přenesená",K931,0)</f>
        <v>0</v>
      </c>
      <c r="BI931" s="139">
        <f>IF(O931="nulová",K931,0)</f>
        <v>0</v>
      </c>
      <c r="BJ931" s="16" t="s">
        <v>78</v>
      </c>
      <c r="BK931" s="139">
        <f>ROUND(P931*H931,2)</f>
        <v>0</v>
      </c>
      <c r="BL931" s="16" t="s">
        <v>428</v>
      </c>
      <c r="BM931" s="138" t="s">
        <v>1259</v>
      </c>
    </row>
    <row r="932" spans="2:47" s="1" customFormat="1" ht="12">
      <c r="B932" s="31"/>
      <c r="D932" s="185" t="s">
        <v>142</v>
      </c>
      <c r="F932" s="171" t="s">
        <v>1260</v>
      </c>
      <c r="I932" s="140"/>
      <c r="J932" s="140"/>
      <c r="M932" s="31"/>
      <c r="N932" s="141"/>
      <c r="X932" s="52"/>
      <c r="AT932" s="16" t="s">
        <v>142</v>
      </c>
      <c r="AU932" s="16" t="s">
        <v>80</v>
      </c>
    </row>
    <row r="933" spans="2:47" s="1" customFormat="1" ht="12">
      <c r="B933" s="31"/>
      <c r="D933" s="186" t="s">
        <v>144</v>
      </c>
      <c r="F933" s="172" t="s">
        <v>1261</v>
      </c>
      <c r="I933" s="140"/>
      <c r="J933" s="140"/>
      <c r="M933" s="31"/>
      <c r="N933" s="141"/>
      <c r="X933" s="52"/>
      <c r="AT933" s="16" t="s">
        <v>144</v>
      </c>
      <c r="AU933" s="16" t="s">
        <v>80</v>
      </c>
    </row>
    <row r="934" spans="2:51" s="14" customFormat="1" ht="12">
      <c r="B934" s="152"/>
      <c r="D934" s="185" t="s">
        <v>151</v>
      </c>
      <c r="E934" s="153" t="s">
        <v>3</v>
      </c>
      <c r="F934" s="175" t="s">
        <v>909</v>
      </c>
      <c r="H934" s="153" t="s">
        <v>3</v>
      </c>
      <c r="I934" s="154"/>
      <c r="J934" s="154"/>
      <c r="M934" s="152"/>
      <c r="N934" s="155"/>
      <c r="X934" s="156"/>
      <c r="AT934" s="153" t="s">
        <v>151</v>
      </c>
      <c r="AU934" s="153" t="s">
        <v>80</v>
      </c>
      <c r="AV934" s="14" t="s">
        <v>78</v>
      </c>
      <c r="AW934" s="14" t="s">
        <v>5</v>
      </c>
      <c r="AX934" s="14" t="s">
        <v>71</v>
      </c>
      <c r="AY934" s="153" t="s">
        <v>133</v>
      </c>
    </row>
    <row r="935" spans="2:51" s="14" customFormat="1" ht="12">
      <c r="B935" s="152"/>
      <c r="D935" s="185" t="s">
        <v>151</v>
      </c>
      <c r="E935" s="153" t="s">
        <v>3</v>
      </c>
      <c r="F935" s="175" t="s">
        <v>1262</v>
      </c>
      <c r="H935" s="153" t="s">
        <v>3</v>
      </c>
      <c r="I935" s="154"/>
      <c r="J935" s="154"/>
      <c r="M935" s="152"/>
      <c r="N935" s="155"/>
      <c r="X935" s="156"/>
      <c r="AT935" s="153" t="s">
        <v>151</v>
      </c>
      <c r="AU935" s="153" t="s">
        <v>80</v>
      </c>
      <c r="AV935" s="14" t="s">
        <v>78</v>
      </c>
      <c r="AW935" s="14" t="s">
        <v>5</v>
      </c>
      <c r="AX935" s="14" t="s">
        <v>71</v>
      </c>
      <c r="AY935" s="153" t="s">
        <v>133</v>
      </c>
    </row>
    <row r="936" spans="2:51" s="12" customFormat="1" ht="12">
      <c r="B936" s="142"/>
      <c r="D936" s="185" t="s">
        <v>151</v>
      </c>
      <c r="E936" s="143" t="s">
        <v>3</v>
      </c>
      <c r="F936" s="173" t="s">
        <v>1263</v>
      </c>
      <c r="H936" s="191">
        <v>0.01</v>
      </c>
      <c r="I936" s="144"/>
      <c r="J936" s="144"/>
      <c r="M936" s="142"/>
      <c r="N936" s="145"/>
      <c r="X936" s="146"/>
      <c r="AT936" s="143" t="s">
        <v>151</v>
      </c>
      <c r="AU936" s="143" t="s">
        <v>80</v>
      </c>
      <c r="AV936" s="12" t="s">
        <v>80</v>
      </c>
      <c r="AW936" s="12" t="s">
        <v>5</v>
      </c>
      <c r="AX936" s="12" t="s">
        <v>71</v>
      </c>
      <c r="AY936" s="143" t="s">
        <v>133</v>
      </c>
    </row>
    <row r="937" spans="2:51" s="13" customFormat="1" ht="12">
      <c r="B937" s="147"/>
      <c r="D937" s="185" t="s">
        <v>151</v>
      </c>
      <c r="E937" s="148" t="s">
        <v>3</v>
      </c>
      <c r="F937" s="174" t="s">
        <v>153</v>
      </c>
      <c r="H937" s="192">
        <v>0.01</v>
      </c>
      <c r="I937" s="149"/>
      <c r="J937" s="149"/>
      <c r="M937" s="147"/>
      <c r="N937" s="150"/>
      <c r="X937" s="151"/>
      <c r="AT937" s="148" t="s">
        <v>151</v>
      </c>
      <c r="AU937" s="148" t="s">
        <v>80</v>
      </c>
      <c r="AV937" s="13" t="s">
        <v>141</v>
      </c>
      <c r="AW937" s="13" t="s">
        <v>5</v>
      </c>
      <c r="AX937" s="13" t="s">
        <v>78</v>
      </c>
      <c r="AY937" s="148" t="s">
        <v>133</v>
      </c>
    </row>
    <row r="938" spans="2:65" s="1" customFormat="1" ht="24.2" customHeight="1">
      <c r="B938" s="129"/>
      <c r="C938" s="183" t="s">
        <v>1264</v>
      </c>
      <c r="D938" s="183" t="s">
        <v>136</v>
      </c>
      <c r="E938" s="184" t="s">
        <v>1265</v>
      </c>
      <c r="F938" s="169" t="s">
        <v>1266</v>
      </c>
      <c r="G938" s="189" t="s">
        <v>360</v>
      </c>
      <c r="H938" s="190">
        <v>10.371</v>
      </c>
      <c r="I938" s="131"/>
      <c r="J938" s="131"/>
      <c r="K938" s="181">
        <f>ROUND(P938*H938,2)</f>
        <v>0</v>
      </c>
      <c r="L938" s="130" t="s">
        <v>140</v>
      </c>
      <c r="M938" s="31"/>
      <c r="N938" s="133" t="s">
        <v>3</v>
      </c>
      <c r="O938" s="134" t="s">
        <v>40</v>
      </c>
      <c r="P938" s="135">
        <f>I938+J938</f>
        <v>0</v>
      </c>
      <c r="Q938" s="135">
        <f>ROUND(I938*H938,2)</f>
        <v>0</v>
      </c>
      <c r="R938" s="135">
        <f>ROUND(J938*H938,2)</f>
        <v>0</v>
      </c>
      <c r="T938" s="136">
        <f>S938*H938</f>
        <v>0</v>
      </c>
      <c r="U938" s="136">
        <v>0</v>
      </c>
      <c r="V938" s="136">
        <f>U938*H938</f>
        <v>0</v>
      </c>
      <c r="W938" s="136">
        <v>0</v>
      </c>
      <c r="X938" s="137">
        <f>W938*H938</f>
        <v>0</v>
      </c>
      <c r="AR938" s="138" t="s">
        <v>428</v>
      </c>
      <c r="AT938" s="138" t="s">
        <v>136</v>
      </c>
      <c r="AU938" s="138" t="s">
        <v>80</v>
      </c>
      <c r="AY938" s="16" t="s">
        <v>133</v>
      </c>
      <c r="BE938" s="139">
        <f>IF(O938="základní",K938,0)</f>
        <v>0</v>
      </c>
      <c r="BF938" s="139">
        <f>IF(O938="snížená",K938,0)</f>
        <v>0</v>
      </c>
      <c r="BG938" s="139">
        <f>IF(O938="zákl. přenesená",K938,0)</f>
        <v>0</v>
      </c>
      <c r="BH938" s="139">
        <f>IF(O938="sníž. přenesená",K938,0)</f>
        <v>0</v>
      </c>
      <c r="BI938" s="139">
        <f>IF(O938="nulová",K938,0)</f>
        <v>0</v>
      </c>
      <c r="BJ938" s="16" t="s">
        <v>78</v>
      </c>
      <c r="BK938" s="139">
        <f>ROUND(P938*H938,2)</f>
        <v>0</v>
      </c>
      <c r="BL938" s="16" t="s">
        <v>428</v>
      </c>
      <c r="BM938" s="138" t="s">
        <v>1267</v>
      </c>
    </row>
    <row r="939" spans="2:47" s="1" customFormat="1" ht="12">
      <c r="B939" s="31"/>
      <c r="D939" s="185" t="s">
        <v>142</v>
      </c>
      <c r="F939" s="171" t="s">
        <v>1268</v>
      </c>
      <c r="I939" s="140"/>
      <c r="J939" s="140"/>
      <c r="M939" s="31"/>
      <c r="N939" s="141"/>
      <c r="X939" s="52"/>
      <c r="AT939" s="16" t="s">
        <v>142</v>
      </c>
      <c r="AU939" s="16" t="s">
        <v>80</v>
      </c>
    </row>
    <row r="940" spans="2:47" s="1" customFormat="1" ht="12">
      <c r="B940" s="31"/>
      <c r="D940" s="186" t="s">
        <v>144</v>
      </c>
      <c r="F940" s="172" t="s">
        <v>1269</v>
      </c>
      <c r="I940" s="140"/>
      <c r="J940" s="140"/>
      <c r="M940" s="31"/>
      <c r="N940" s="141"/>
      <c r="X940" s="52"/>
      <c r="AT940" s="16" t="s">
        <v>144</v>
      </c>
      <c r="AU940" s="16" t="s">
        <v>80</v>
      </c>
    </row>
    <row r="941" spans="2:51" s="14" customFormat="1" ht="12">
      <c r="B941" s="152"/>
      <c r="D941" s="185" t="s">
        <v>151</v>
      </c>
      <c r="E941" s="153" t="s">
        <v>3</v>
      </c>
      <c r="F941" s="175" t="s">
        <v>790</v>
      </c>
      <c r="H941" s="153" t="s">
        <v>3</v>
      </c>
      <c r="I941" s="154"/>
      <c r="J941" s="154"/>
      <c r="M941" s="152"/>
      <c r="N941" s="155"/>
      <c r="X941" s="156"/>
      <c r="AT941" s="153" t="s">
        <v>151</v>
      </c>
      <c r="AU941" s="153" t="s">
        <v>80</v>
      </c>
      <c r="AV941" s="14" t="s">
        <v>78</v>
      </c>
      <c r="AW941" s="14" t="s">
        <v>5</v>
      </c>
      <c r="AX941" s="14" t="s">
        <v>71</v>
      </c>
      <c r="AY941" s="153" t="s">
        <v>133</v>
      </c>
    </row>
    <row r="942" spans="2:51" s="14" customFormat="1" ht="12">
      <c r="B942" s="152"/>
      <c r="D942" s="185" t="s">
        <v>151</v>
      </c>
      <c r="E942" s="153" t="s">
        <v>3</v>
      </c>
      <c r="F942" s="175" t="s">
        <v>1270</v>
      </c>
      <c r="H942" s="153" t="s">
        <v>3</v>
      </c>
      <c r="I942" s="154"/>
      <c r="J942" s="154"/>
      <c r="M942" s="152"/>
      <c r="N942" s="155"/>
      <c r="X942" s="156"/>
      <c r="AT942" s="153" t="s">
        <v>151</v>
      </c>
      <c r="AU942" s="153" t="s">
        <v>80</v>
      </c>
      <c r="AV942" s="14" t="s">
        <v>78</v>
      </c>
      <c r="AW942" s="14" t="s">
        <v>5</v>
      </c>
      <c r="AX942" s="14" t="s">
        <v>71</v>
      </c>
      <c r="AY942" s="153" t="s">
        <v>133</v>
      </c>
    </row>
    <row r="943" spans="2:51" s="12" customFormat="1" ht="12">
      <c r="B943" s="142"/>
      <c r="D943" s="185" t="s">
        <v>151</v>
      </c>
      <c r="E943" s="143" t="s">
        <v>3</v>
      </c>
      <c r="F943" s="173" t="s">
        <v>1271</v>
      </c>
      <c r="H943" s="191">
        <v>2.004</v>
      </c>
      <c r="I943" s="144"/>
      <c r="J943" s="144"/>
      <c r="M943" s="142"/>
      <c r="N943" s="145"/>
      <c r="X943" s="146"/>
      <c r="AT943" s="143" t="s">
        <v>151</v>
      </c>
      <c r="AU943" s="143" t="s">
        <v>80</v>
      </c>
      <c r="AV943" s="12" t="s">
        <v>80</v>
      </c>
      <c r="AW943" s="12" t="s">
        <v>5</v>
      </c>
      <c r="AX943" s="12" t="s">
        <v>71</v>
      </c>
      <c r="AY943" s="143" t="s">
        <v>133</v>
      </c>
    </row>
    <row r="944" spans="2:51" s="14" customFormat="1" ht="12">
      <c r="B944" s="152"/>
      <c r="D944" s="185" t="s">
        <v>151</v>
      </c>
      <c r="E944" s="153" t="s">
        <v>3</v>
      </c>
      <c r="F944" s="175" t="s">
        <v>1272</v>
      </c>
      <c r="H944" s="153" t="s">
        <v>3</v>
      </c>
      <c r="I944" s="154"/>
      <c r="J944" s="154"/>
      <c r="M944" s="152"/>
      <c r="N944" s="155"/>
      <c r="X944" s="156"/>
      <c r="AT944" s="153" t="s">
        <v>151</v>
      </c>
      <c r="AU944" s="153" t="s">
        <v>80</v>
      </c>
      <c r="AV944" s="14" t="s">
        <v>78</v>
      </c>
      <c r="AW944" s="14" t="s">
        <v>5</v>
      </c>
      <c r="AX944" s="14" t="s">
        <v>71</v>
      </c>
      <c r="AY944" s="153" t="s">
        <v>133</v>
      </c>
    </row>
    <row r="945" spans="2:51" s="12" customFormat="1" ht="12">
      <c r="B945" s="142"/>
      <c r="D945" s="185" t="s">
        <v>151</v>
      </c>
      <c r="E945" s="143" t="s">
        <v>3</v>
      </c>
      <c r="F945" s="173" t="s">
        <v>1273</v>
      </c>
      <c r="H945" s="191">
        <v>0.401</v>
      </c>
      <c r="I945" s="144"/>
      <c r="J945" s="144"/>
      <c r="M945" s="142"/>
      <c r="N945" s="145"/>
      <c r="X945" s="146"/>
      <c r="AT945" s="143" t="s">
        <v>151</v>
      </c>
      <c r="AU945" s="143" t="s">
        <v>80</v>
      </c>
      <c r="AV945" s="12" t="s">
        <v>80</v>
      </c>
      <c r="AW945" s="12" t="s">
        <v>5</v>
      </c>
      <c r="AX945" s="12" t="s">
        <v>71</v>
      </c>
      <c r="AY945" s="143" t="s">
        <v>133</v>
      </c>
    </row>
    <row r="946" spans="2:51" s="14" customFormat="1" ht="12">
      <c r="B946" s="152"/>
      <c r="D946" s="185" t="s">
        <v>151</v>
      </c>
      <c r="E946" s="153" t="s">
        <v>3</v>
      </c>
      <c r="F946" s="175" t="s">
        <v>1274</v>
      </c>
      <c r="H946" s="153" t="s">
        <v>3</v>
      </c>
      <c r="I946" s="154"/>
      <c r="J946" s="154"/>
      <c r="M946" s="152"/>
      <c r="N946" s="155"/>
      <c r="X946" s="156"/>
      <c r="AT946" s="153" t="s">
        <v>151</v>
      </c>
      <c r="AU946" s="153" t="s">
        <v>80</v>
      </c>
      <c r="AV946" s="14" t="s">
        <v>78</v>
      </c>
      <c r="AW946" s="14" t="s">
        <v>5</v>
      </c>
      <c r="AX946" s="14" t="s">
        <v>71</v>
      </c>
      <c r="AY946" s="153" t="s">
        <v>133</v>
      </c>
    </row>
    <row r="947" spans="2:51" s="12" customFormat="1" ht="12">
      <c r="B947" s="142"/>
      <c r="D947" s="185" t="s">
        <v>151</v>
      </c>
      <c r="E947" s="143" t="s">
        <v>3</v>
      </c>
      <c r="F947" s="173" t="s">
        <v>1275</v>
      </c>
      <c r="H947" s="191">
        <v>1.286</v>
      </c>
      <c r="I947" s="144"/>
      <c r="J947" s="144"/>
      <c r="M947" s="142"/>
      <c r="N947" s="145"/>
      <c r="X947" s="146"/>
      <c r="AT947" s="143" t="s">
        <v>151</v>
      </c>
      <c r="AU947" s="143" t="s">
        <v>80</v>
      </c>
      <c r="AV947" s="12" t="s">
        <v>80</v>
      </c>
      <c r="AW947" s="12" t="s">
        <v>5</v>
      </c>
      <c r="AX947" s="12" t="s">
        <v>71</v>
      </c>
      <c r="AY947" s="143" t="s">
        <v>133</v>
      </c>
    </row>
    <row r="948" spans="2:51" s="14" customFormat="1" ht="12">
      <c r="B948" s="152"/>
      <c r="D948" s="185" t="s">
        <v>151</v>
      </c>
      <c r="E948" s="153" t="s">
        <v>3</v>
      </c>
      <c r="F948" s="175" t="s">
        <v>1276</v>
      </c>
      <c r="H948" s="153" t="s">
        <v>3</v>
      </c>
      <c r="I948" s="154"/>
      <c r="J948" s="154"/>
      <c r="M948" s="152"/>
      <c r="N948" s="155"/>
      <c r="X948" s="156"/>
      <c r="AT948" s="153" t="s">
        <v>151</v>
      </c>
      <c r="AU948" s="153" t="s">
        <v>80</v>
      </c>
      <c r="AV948" s="14" t="s">
        <v>78</v>
      </c>
      <c r="AW948" s="14" t="s">
        <v>5</v>
      </c>
      <c r="AX948" s="14" t="s">
        <v>71</v>
      </c>
      <c r="AY948" s="153" t="s">
        <v>133</v>
      </c>
    </row>
    <row r="949" spans="2:51" s="12" customFormat="1" ht="12">
      <c r="B949" s="142"/>
      <c r="D949" s="185" t="s">
        <v>151</v>
      </c>
      <c r="E949" s="143" t="s">
        <v>3</v>
      </c>
      <c r="F949" s="173" t="s">
        <v>1277</v>
      </c>
      <c r="H949" s="191">
        <v>1.002</v>
      </c>
      <c r="I949" s="144"/>
      <c r="J949" s="144"/>
      <c r="M949" s="142"/>
      <c r="N949" s="145"/>
      <c r="X949" s="146"/>
      <c r="AT949" s="143" t="s">
        <v>151</v>
      </c>
      <c r="AU949" s="143" t="s">
        <v>80</v>
      </c>
      <c r="AV949" s="12" t="s">
        <v>80</v>
      </c>
      <c r="AW949" s="12" t="s">
        <v>5</v>
      </c>
      <c r="AX949" s="12" t="s">
        <v>71</v>
      </c>
      <c r="AY949" s="143" t="s">
        <v>133</v>
      </c>
    </row>
    <row r="950" spans="2:51" s="14" customFormat="1" ht="12">
      <c r="B950" s="152"/>
      <c r="D950" s="185" t="s">
        <v>151</v>
      </c>
      <c r="E950" s="153" t="s">
        <v>3</v>
      </c>
      <c r="F950" s="175" t="s">
        <v>790</v>
      </c>
      <c r="H950" s="153" t="s">
        <v>3</v>
      </c>
      <c r="I950" s="154"/>
      <c r="J950" s="154"/>
      <c r="M950" s="152"/>
      <c r="N950" s="155"/>
      <c r="X950" s="156"/>
      <c r="AT950" s="153" t="s">
        <v>151</v>
      </c>
      <c r="AU950" s="153" t="s">
        <v>80</v>
      </c>
      <c r="AV950" s="14" t="s">
        <v>78</v>
      </c>
      <c r="AW950" s="14" t="s">
        <v>5</v>
      </c>
      <c r="AX950" s="14" t="s">
        <v>71</v>
      </c>
      <c r="AY950" s="153" t="s">
        <v>133</v>
      </c>
    </row>
    <row r="951" spans="2:51" s="14" customFormat="1" ht="12">
      <c r="B951" s="152"/>
      <c r="D951" s="185" t="s">
        <v>151</v>
      </c>
      <c r="E951" s="153" t="s">
        <v>3</v>
      </c>
      <c r="F951" s="175" t="s">
        <v>909</v>
      </c>
      <c r="H951" s="153" t="s">
        <v>3</v>
      </c>
      <c r="I951" s="154"/>
      <c r="J951" s="154"/>
      <c r="M951" s="152"/>
      <c r="N951" s="155"/>
      <c r="X951" s="156"/>
      <c r="AT951" s="153" t="s">
        <v>151</v>
      </c>
      <c r="AU951" s="153" t="s">
        <v>80</v>
      </c>
      <c r="AV951" s="14" t="s">
        <v>78</v>
      </c>
      <c r="AW951" s="14" t="s">
        <v>5</v>
      </c>
      <c r="AX951" s="14" t="s">
        <v>71</v>
      </c>
      <c r="AY951" s="153" t="s">
        <v>133</v>
      </c>
    </row>
    <row r="952" spans="2:51" s="14" customFormat="1" ht="12">
      <c r="B952" s="152"/>
      <c r="D952" s="185" t="s">
        <v>151</v>
      </c>
      <c r="E952" s="153" t="s">
        <v>3</v>
      </c>
      <c r="F952" s="175" t="s">
        <v>1278</v>
      </c>
      <c r="H952" s="153" t="s">
        <v>3</v>
      </c>
      <c r="I952" s="154"/>
      <c r="J952" s="154"/>
      <c r="M952" s="152"/>
      <c r="N952" s="155"/>
      <c r="X952" s="156"/>
      <c r="AT952" s="153" t="s">
        <v>151</v>
      </c>
      <c r="AU952" s="153" t="s">
        <v>80</v>
      </c>
      <c r="AV952" s="14" t="s">
        <v>78</v>
      </c>
      <c r="AW952" s="14" t="s">
        <v>5</v>
      </c>
      <c r="AX952" s="14" t="s">
        <v>71</v>
      </c>
      <c r="AY952" s="153" t="s">
        <v>133</v>
      </c>
    </row>
    <row r="953" spans="2:51" s="12" customFormat="1" ht="12">
      <c r="B953" s="142"/>
      <c r="D953" s="185" t="s">
        <v>151</v>
      </c>
      <c r="E953" s="143" t="s">
        <v>3</v>
      </c>
      <c r="F953" s="173" t="s">
        <v>1279</v>
      </c>
      <c r="H953" s="191">
        <v>5.678</v>
      </c>
      <c r="I953" s="144"/>
      <c r="J953" s="144"/>
      <c r="M953" s="142"/>
      <c r="N953" s="145"/>
      <c r="X953" s="146"/>
      <c r="AT953" s="143" t="s">
        <v>151</v>
      </c>
      <c r="AU953" s="143" t="s">
        <v>80</v>
      </c>
      <c r="AV953" s="12" t="s">
        <v>80</v>
      </c>
      <c r="AW953" s="12" t="s">
        <v>5</v>
      </c>
      <c r="AX953" s="12" t="s">
        <v>71</v>
      </c>
      <c r="AY953" s="143" t="s">
        <v>133</v>
      </c>
    </row>
    <row r="954" spans="2:51" s="13" customFormat="1" ht="12">
      <c r="B954" s="147"/>
      <c r="D954" s="185" t="s">
        <v>151</v>
      </c>
      <c r="E954" s="148" t="s">
        <v>3</v>
      </c>
      <c r="F954" s="174" t="s">
        <v>153</v>
      </c>
      <c r="H954" s="192">
        <v>10.371</v>
      </c>
      <c r="I954" s="149"/>
      <c r="J954" s="149"/>
      <c r="M954" s="147"/>
      <c r="N954" s="150"/>
      <c r="X954" s="151"/>
      <c r="AT954" s="148" t="s">
        <v>151</v>
      </c>
      <c r="AU954" s="148" t="s">
        <v>80</v>
      </c>
      <c r="AV954" s="13" t="s">
        <v>141</v>
      </c>
      <c r="AW954" s="13" t="s">
        <v>5</v>
      </c>
      <c r="AX954" s="13" t="s">
        <v>78</v>
      </c>
      <c r="AY954" s="148" t="s">
        <v>133</v>
      </c>
    </row>
    <row r="955" spans="2:65" s="1" customFormat="1" ht="24.2" customHeight="1">
      <c r="B955" s="129"/>
      <c r="C955" s="183" t="s">
        <v>582</v>
      </c>
      <c r="D955" s="183" t="s">
        <v>136</v>
      </c>
      <c r="E955" s="184" t="s">
        <v>1280</v>
      </c>
      <c r="F955" s="169" t="s">
        <v>1281</v>
      </c>
      <c r="G955" s="189" t="s">
        <v>360</v>
      </c>
      <c r="H955" s="190">
        <v>93.336</v>
      </c>
      <c r="I955" s="131"/>
      <c r="J955" s="131"/>
      <c r="K955" s="181">
        <f>ROUND(P955*H955,2)</f>
        <v>0</v>
      </c>
      <c r="L955" s="130" t="s">
        <v>140</v>
      </c>
      <c r="M955" s="31"/>
      <c r="N955" s="133" t="s">
        <v>3</v>
      </c>
      <c r="O955" s="134" t="s">
        <v>40</v>
      </c>
      <c r="P955" s="135">
        <f>I955+J955</f>
        <v>0</v>
      </c>
      <c r="Q955" s="135">
        <f>ROUND(I955*H955,2)</f>
        <v>0</v>
      </c>
      <c r="R955" s="135">
        <f>ROUND(J955*H955,2)</f>
        <v>0</v>
      </c>
      <c r="T955" s="136">
        <f>S955*H955</f>
        <v>0</v>
      </c>
      <c r="U955" s="136">
        <v>0</v>
      </c>
      <c r="V955" s="136">
        <f>U955*H955</f>
        <v>0</v>
      </c>
      <c r="W955" s="136">
        <v>0</v>
      </c>
      <c r="X955" s="137">
        <f>W955*H955</f>
        <v>0</v>
      </c>
      <c r="AR955" s="138" t="s">
        <v>428</v>
      </c>
      <c r="AT955" s="138" t="s">
        <v>136</v>
      </c>
      <c r="AU955" s="138" t="s">
        <v>80</v>
      </c>
      <c r="AY955" s="16" t="s">
        <v>133</v>
      </c>
      <c r="BE955" s="139">
        <f>IF(O955="základní",K955,0)</f>
        <v>0</v>
      </c>
      <c r="BF955" s="139">
        <f>IF(O955="snížená",K955,0)</f>
        <v>0</v>
      </c>
      <c r="BG955" s="139">
        <f>IF(O955="zákl. přenesená",K955,0)</f>
        <v>0</v>
      </c>
      <c r="BH955" s="139">
        <f>IF(O955="sníž. přenesená",K955,0)</f>
        <v>0</v>
      </c>
      <c r="BI955" s="139">
        <f>IF(O955="nulová",K955,0)</f>
        <v>0</v>
      </c>
      <c r="BJ955" s="16" t="s">
        <v>78</v>
      </c>
      <c r="BK955" s="139">
        <f>ROUND(P955*H955,2)</f>
        <v>0</v>
      </c>
      <c r="BL955" s="16" t="s">
        <v>428</v>
      </c>
      <c r="BM955" s="138" t="s">
        <v>1282</v>
      </c>
    </row>
    <row r="956" spans="2:47" s="1" customFormat="1" ht="12">
      <c r="B956" s="31"/>
      <c r="D956" s="185" t="s">
        <v>142</v>
      </c>
      <c r="F956" s="171" t="s">
        <v>1283</v>
      </c>
      <c r="I956" s="140"/>
      <c r="J956" s="140"/>
      <c r="M956" s="31"/>
      <c r="N956" s="141"/>
      <c r="X956" s="52"/>
      <c r="AT956" s="16" t="s">
        <v>142</v>
      </c>
      <c r="AU956" s="16" t="s">
        <v>80</v>
      </c>
    </row>
    <row r="957" spans="2:47" s="1" customFormat="1" ht="12">
      <c r="B957" s="31"/>
      <c r="D957" s="186" t="s">
        <v>144</v>
      </c>
      <c r="F957" s="172" t="s">
        <v>1284</v>
      </c>
      <c r="I957" s="140"/>
      <c r="J957" s="140"/>
      <c r="M957" s="31"/>
      <c r="N957" s="141"/>
      <c r="X957" s="52"/>
      <c r="AT957" s="16" t="s">
        <v>144</v>
      </c>
      <c r="AU957" s="16" t="s">
        <v>80</v>
      </c>
    </row>
    <row r="958" spans="2:51" s="14" customFormat="1" ht="12">
      <c r="B958" s="152"/>
      <c r="D958" s="185" t="s">
        <v>151</v>
      </c>
      <c r="E958" s="153" t="s">
        <v>3</v>
      </c>
      <c r="F958" s="175" t="s">
        <v>790</v>
      </c>
      <c r="H958" s="153" t="s">
        <v>3</v>
      </c>
      <c r="I958" s="154"/>
      <c r="J958" s="154"/>
      <c r="M958" s="152"/>
      <c r="N958" s="155"/>
      <c r="X958" s="156"/>
      <c r="AT958" s="153" t="s">
        <v>151</v>
      </c>
      <c r="AU958" s="153" t="s">
        <v>80</v>
      </c>
      <c r="AV958" s="14" t="s">
        <v>78</v>
      </c>
      <c r="AW958" s="14" t="s">
        <v>5</v>
      </c>
      <c r="AX958" s="14" t="s">
        <v>71</v>
      </c>
      <c r="AY958" s="153" t="s">
        <v>133</v>
      </c>
    </row>
    <row r="959" spans="2:51" s="14" customFormat="1" ht="12">
      <c r="B959" s="152"/>
      <c r="D959" s="185" t="s">
        <v>151</v>
      </c>
      <c r="E959" s="153" t="s">
        <v>3</v>
      </c>
      <c r="F959" s="175" t="s">
        <v>1285</v>
      </c>
      <c r="H959" s="153" t="s">
        <v>3</v>
      </c>
      <c r="I959" s="154"/>
      <c r="J959" s="154"/>
      <c r="M959" s="152"/>
      <c r="N959" s="155"/>
      <c r="X959" s="156"/>
      <c r="AT959" s="153" t="s">
        <v>151</v>
      </c>
      <c r="AU959" s="153" t="s">
        <v>80</v>
      </c>
      <c r="AV959" s="14" t="s">
        <v>78</v>
      </c>
      <c r="AW959" s="14" t="s">
        <v>5</v>
      </c>
      <c r="AX959" s="14" t="s">
        <v>71</v>
      </c>
      <c r="AY959" s="153" t="s">
        <v>133</v>
      </c>
    </row>
    <row r="960" spans="2:51" s="12" customFormat="1" ht="12">
      <c r="B960" s="142"/>
      <c r="D960" s="185" t="s">
        <v>151</v>
      </c>
      <c r="E960" s="143" t="s">
        <v>3</v>
      </c>
      <c r="F960" s="173" t="s">
        <v>1286</v>
      </c>
      <c r="H960" s="191">
        <v>18.036</v>
      </c>
      <c r="I960" s="144"/>
      <c r="J960" s="144"/>
      <c r="M960" s="142"/>
      <c r="N960" s="145"/>
      <c r="X960" s="146"/>
      <c r="AT960" s="143" t="s">
        <v>151</v>
      </c>
      <c r="AU960" s="143" t="s">
        <v>80</v>
      </c>
      <c r="AV960" s="12" t="s">
        <v>80</v>
      </c>
      <c r="AW960" s="12" t="s">
        <v>5</v>
      </c>
      <c r="AX960" s="12" t="s">
        <v>71</v>
      </c>
      <c r="AY960" s="143" t="s">
        <v>133</v>
      </c>
    </row>
    <row r="961" spans="2:51" s="14" customFormat="1" ht="12">
      <c r="B961" s="152"/>
      <c r="D961" s="185" t="s">
        <v>151</v>
      </c>
      <c r="E961" s="153" t="s">
        <v>3</v>
      </c>
      <c r="F961" s="175" t="s">
        <v>1287</v>
      </c>
      <c r="H961" s="153" t="s">
        <v>3</v>
      </c>
      <c r="I961" s="154"/>
      <c r="J961" s="154"/>
      <c r="M961" s="152"/>
      <c r="N961" s="155"/>
      <c r="X961" s="156"/>
      <c r="AT961" s="153" t="s">
        <v>151</v>
      </c>
      <c r="AU961" s="153" t="s">
        <v>80</v>
      </c>
      <c r="AV961" s="14" t="s">
        <v>78</v>
      </c>
      <c r="AW961" s="14" t="s">
        <v>5</v>
      </c>
      <c r="AX961" s="14" t="s">
        <v>71</v>
      </c>
      <c r="AY961" s="153" t="s">
        <v>133</v>
      </c>
    </row>
    <row r="962" spans="2:51" s="12" customFormat="1" ht="12">
      <c r="B962" s="142"/>
      <c r="D962" s="185" t="s">
        <v>151</v>
      </c>
      <c r="E962" s="143" t="s">
        <v>3</v>
      </c>
      <c r="F962" s="173" t="s">
        <v>1288</v>
      </c>
      <c r="H962" s="191">
        <v>3.607</v>
      </c>
      <c r="I962" s="144"/>
      <c r="J962" s="144"/>
      <c r="M962" s="142"/>
      <c r="N962" s="145"/>
      <c r="X962" s="146"/>
      <c r="AT962" s="143" t="s">
        <v>151</v>
      </c>
      <c r="AU962" s="143" t="s">
        <v>80</v>
      </c>
      <c r="AV962" s="12" t="s">
        <v>80</v>
      </c>
      <c r="AW962" s="12" t="s">
        <v>5</v>
      </c>
      <c r="AX962" s="12" t="s">
        <v>71</v>
      </c>
      <c r="AY962" s="143" t="s">
        <v>133</v>
      </c>
    </row>
    <row r="963" spans="2:51" s="14" customFormat="1" ht="12">
      <c r="B963" s="152"/>
      <c r="D963" s="185" t="s">
        <v>151</v>
      </c>
      <c r="E963" s="153" t="s">
        <v>3</v>
      </c>
      <c r="F963" s="175" t="s">
        <v>1289</v>
      </c>
      <c r="H963" s="153" t="s">
        <v>3</v>
      </c>
      <c r="I963" s="154"/>
      <c r="J963" s="154"/>
      <c r="M963" s="152"/>
      <c r="N963" s="155"/>
      <c r="X963" s="156"/>
      <c r="AT963" s="153" t="s">
        <v>151</v>
      </c>
      <c r="AU963" s="153" t="s">
        <v>80</v>
      </c>
      <c r="AV963" s="14" t="s">
        <v>78</v>
      </c>
      <c r="AW963" s="14" t="s">
        <v>5</v>
      </c>
      <c r="AX963" s="14" t="s">
        <v>71</v>
      </c>
      <c r="AY963" s="153" t="s">
        <v>133</v>
      </c>
    </row>
    <row r="964" spans="2:51" s="12" customFormat="1" ht="12">
      <c r="B964" s="142"/>
      <c r="D964" s="185" t="s">
        <v>151</v>
      </c>
      <c r="E964" s="143" t="s">
        <v>3</v>
      </c>
      <c r="F964" s="173" t="s">
        <v>1290</v>
      </c>
      <c r="H964" s="191">
        <v>11.573</v>
      </c>
      <c r="I964" s="144"/>
      <c r="J964" s="144"/>
      <c r="M964" s="142"/>
      <c r="N964" s="145"/>
      <c r="X964" s="146"/>
      <c r="AT964" s="143" t="s">
        <v>151</v>
      </c>
      <c r="AU964" s="143" t="s">
        <v>80</v>
      </c>
      <c r="AV964" s="12" t="s">
        <v>80</v>
      </c>
      <c r="AW964" s="12" t="s">
        <v>5</v>
      </c>
      <c r="AX964" s="12" t="s">
        <v>71</v>
      </c>
      <c r="AY964" s="143" t="s">
        <v>133</v>
      </c>
    </row>
    <row r="965" spans="2:51" s="14" customFormat="1" ht="12">
      <c r="B965" s="152"/>
      <c r="D965" s="185" t="s">
        <v>151</v>
      </c>
      <c r="E965" s="153" t="s">
        <v>3</v>
      </c>
      <c r="F965" s="175" t="s">
        <v>1291</v>
      </c>
      <c r="H965" s="153" t="s">
        <v>3</v>
      </c>
      <c r="I965" s="154"/>
      <c r="J965" s="154"/>
      <c r="M965" s="152"/>
      <c r="N965" s="155"/>
      <c r="X965" s="156"/>
      <c r="AT965" s="153" t="s">
        <v>151</v>
      </c>
      <c r="AU965" s="153" t="s">
        <v>80</v>
      </c>
      <c r="AV965" s="14" t="s">
        <v>78</v>
      </c>
      <c r="AW965" s="14" t="s">
        <v>5</v>
      </c>
      <c r="AX965" s="14" t="s">
        <v>71</v>
      </c>
      <c r="AY965" s="153" t="s">
        <v>133</v>
      </c>
    </row>
    <row r="966" spans="2:51" s="12" customFormat="1" ht="12">
      <c r="B966" s="142"/>
      <c r="D966" s="185" t="s">
        <v>151</v>
      </c>
      <c r="E966" s="143" t="s">
        <v>3</v>
      </c>
      <c r="F966" s="173" t="s">
        <v>1292</v>
      </c>
      <c r="H966" s="191">
        <v>9.018</v>
      </c>
      <c r="I966" s="144"/>
      <c r="J966" s="144"/>
      <c r="M966" s="142"/>
      <c r="N966" s="145"/>
      <c r="X966" s="146"/>
      <c r="AT966" s="143" t="s">
        <v>151</v>
      </c>
      <c r="AU966" s="143" t="s">
        <v>80</v>
      </c>
      <c r="AV966" s="12" t="s">
        <v>80</v>
      </c>
      <c r="AW966" s="12" t="s">
        <v>5</v>
      </c>
      <c r="AX966" s="12" t="s">
        <v>71</v>
      </c>
      <c r="AY966" s="143" t="s">
        <v>133</v>
      </c>
    </row>
    <row r="967" spans="2:51" s="14" customFormat="1" ht="12">
      <c r="B967" s="152"/>
      <c r="D967" s="185" t="s">
        <v>151</v>
      </c>
      <c r="E967" s="153" t="s">
        <v>3</v>
      </c>
      <c r="F967" s="175" t="s">
        <v>790</v>
      </c>
      <c r="H967" s="153" t="s">
        <v>3</v>
      </c>
      <c r="I967" s="154"/>
      <c r="J967" s="154"/>
      <c r="M967" s="152"/>
      <c r="N967" s="155"/>
      <c r="X967" s="156"/>
      <c r="AT967" s="153" t="s">
        <v>151</v>
      </c>
      <c r="AU967" s="153" t="s">
        <v>80</v>
      </c>
      <c r="AV967" s="14" t="s">
        <v>78</v>
      </c>
      <c r="AW967" s="14" t="s">
        <v>5</v>
      </c>
      <c r="AX967" s="14" t="s">
        <v>71</v>
      </c>
      <c r="AY967" s="153" t="s">
        <v>133</v>
      </c>
    </row>
    <row r="968" spans="2:51" s="14" customFormat="1" ht="12">
      <c r="B968" s="152"/>
      <c r="D968" s="185" t="s">
        <v>151</v>
      </c>
      <c r="E968" s="153" t="s">
        <v>3</v>
      </c>
      <c r="F968" s="175" t="s">
        <v>909</v>
      </c>
      <c r="H968" s="153" t="s">
        <v>3</v>
      </c>
      <c r="I968" s="154"/>
      <c r="J968" s="154"/>
      <c r="M968" s="152"/>
      <c r="N968" s="155"/>
      <c r="X968" s="156"/>
      <c r="AT968" s="153" t="s">
        <v>151</v>
      </c>
      <c r="AU968" s="153" t="s">
        <v>80</v>
      </c>
      <c r="AV968" s="14" t="s">
        <v>78</v>
      </c>
      <c r="AW968" s="14" t="s">
        <v>5</v>
      </c>
      <c r="AX968" s="14" t="s">
        <v>71</v>
      </c>
      <c r="AY968" s="153" t="s">
        <v>133</v>
      </c>
    </row>
    <row r="969" spans="2:51" s="14" customFormat="1" ht="12">
      <c r="B969" s="152"/>
      <c r="D969" s="185" t="s">
        <v>151</v>
      </c>
      <c r="E969" s="153" t="s">
        <v>3</v>
      </c>
      <c r="F969" s="175" t="s">
        <v>1293</v>
      </c>
      <c r="H969" s="153" t="s">
        <v>3</v>
      </c>
      <c r="I969" s="154"/>
      <c r="J969" s="154"/>
      <c r="M969" s="152"/>
      <c r="N969" s="155"/>
      <c r="X969" s="156"/>
      <c r="AT969" s="153" t="s">
        <v>151</v>
      </c>
      <c r="AU969" s="153" t="s">
        <v>80</v>
      </c>
      <c r="AV969" s="14" t="s">
        <v>78</v>
      </c>
      <c r="AW969" s="14" t="s">
        <v>5</v>
      </c>
      <c r="AX969" s="14" t="s">
        <v>71</v>
      </c>
      <c r="AY969" s="153" t="s">
        <v>133</v>
      </c>
    </row>
    <row r="970" spans="2:51" s="12" customFormat="1" ht="12">
      <c r="B970" s="142"/>
      <c r="D970" s="185" t="s">
        <v>151</v>
      </c>
      <c r="E970" s="143" t="s">
        <v>3</v>
      </c>
      <c r="F970" s="173" t="s">
        <v>1294</v>
      </c>
      <c r="H970" s="191">
        <v>51.102</v>
      </c>
      <c r="I970" s="144"/>
      <c r="J970" s="144"/>
      <c r="M970" s="142"/>
      <c r="N970" s="145"/>
      <c r="X970" s="146"/>
      <c r="AT970" s="143" t="s">
        <v>151</v>
      </c>
      <c r="AU970" s="143" t="s">
        <v>80</v>
      </c>
      <c r="AV970" s="12" t="s">
        <v>80</v>
      </c>
      <c r="AW970" s="12" t="s">
        <v>5</v>
      </c>
      <c r="AX970" s="12" t="s">
        <v>71</v>
      </c>
      <c r="AY970" s="143" t="s">
        <v>133</v>
      </c>
    </row>
    <row r="971" spans="2:51" s="13" customFormat="1" ht="12">
      <c r="B971" s="147"/>
      <c r="D971" s="185" t="s">
        <v>151</v>
      </c>
      <c r="E971" s="148" t="s">
        <v>3</v>
      </c>
      <c r="F971" s="174" t="s">
        <v>153</v>
      </c>
      <c r="H971" s="192">
        <v>93.336</v>
      </c>
      <c r="I971" s="149"/>
      <c r="J971" s="149"/>
      <c r="M971" s="147"/>
      <c r="N971" s="150"/>
      <c r="X971" s="151"/>
      <c r="AT971" s="148" t="s">
        <v>151</v>
      </c>
      <c r="AU971" s="148" t="s">
        <v>80</v>
      </c>
      <c r="AV971" s="13" t="s">
        <v>141</v>
      </c>
      <c r="AW971" s="13" t="s">
        <v>5</v>
      </c>
      <c r="AX971" s="13" t="s">
        <v>78</v>
      </c>
      <c r="AY971" s="148" t="s">
        <v>133</v>
      </c>
    </row>
    <row r="972" spans="2:65" s="1" customFormat="1" ht="24.2" customHeight="1">
      <c r="B972" s="129"/>
      <c r="C972" s="183" t="s">
        <v>1295</v>
      </c>
      <c r="D972" s="183" t="s">
        <v>136</v>
      </c>
      <c r="E972" s="184" t="s">
        <v>1296</v>
      </c>
      <c r="F972" s="169" t="s">
        <v>1297</v>
      </c>
      <c r="G972" s="189" t="s">
        <v>360</v>
      </c>
      <c r="H972" s="190">
        <v>10.371</v>
      </c>
      <c r="I972" s="131"/>
      <c r="J972" s="131"/>
      <c r="K972" s="181">
        <f>ROUND(P972*H972,2)</f>
        <v>0</v>
      </c>
      <c r="L972" s="130" t="s">
        <v>140</v>
      </c>
      <c r="M972" s="31"/>
      <c r="N972" s="133" t="s">
        <v>3</v>
      </c>
      <c r="O972" s="134" t="s">
        <v>40</v>
      </c>
      <c r="P972" s="135">
        <f>I972+J972</f>
        <v>0</v>
      </c>
      <c r="Q972" s="135">
        <f>ROUND(I972*H972,2)</f>
        <v>0</v>
      </c>
      <c r="R972" s="135">
        <f>ROUND(J972*H972,2)</f>
        <v>0</v>
      </c>
      <c r="T972" s="136">
        <f>S972*H972</f>
        <v>0</v>
      </c>
      <c r="U972" s="136">
        <v>0</v>
      </c>
      <c r="V972" s="136">
        <f>U972*H972</f>
        <v>0</v>
      </c>
      <c r="W972" s="136">
        <v>0</v>
      </c>
      <c r="X972" s="137">
        <f>W972*H972</f>
        <v>0</v>
      </c>
      <c r="AR972" s="138" t="s">
        <v>428</v>
      </c>
      <c r="AT972" s="138" t="s">
        <v>136</v>
      </c>
      <c r="AU972" s="138" t="s">
        <v>80</v>
      </c>
      <c r="AY972" s="16" t="s">
        <v>133</v>
      </c>
      <c r="BE972" s="139">
        <f>IF(O972="základní",K972,0)</f>
        <v>0</v>
      </c>
      <c r="BF972" s="139">
        <f>IF(O972="snížená",K972,0)</f>
        <v>0</v>
      </c>
      <c r="BG972" s="139">
        <f>IF(O972="zákl. přenesená",K972,0)</f>
        <v>0</v>
      </c>
      <c r="BH972" s="139">
        <f>IF(O972="sníž. přenesená",K972,0)</f>
        <v>0</v>
      </c>
      <c r="BI972" s="139">
        <f>IF(O972="nulová",K972,0)</f>
        <v>0</v>
      </c>
      <c r="BJ972" s="16" t="s">
        <v>78</v>
      </c>
      <c r="BK972" s="139">
        <f>ROUND(P972*H972,2)</f>
        <v>0</v>
      </c>
      <c r="BL972" s="16" t="s">
        <v>428</v>
      </c>
      <c r="BM972" s="138" t="s">
        <v>1298</v>
      </c>
    </row>
    <row r="973" spans="2:47" s="1" customFormat="1" ht="19.5">
      <c r="B973" s="31"/>
      <c r="D973" s="185" t="s">
        <v>142</v>
      </c>
      <c r="F973" s="171" t="s">
        <v>1299</v>
      </c>
      <c r="I973" s="140"/>
      <c r="J973" s="140"/>
      <c r="M973" s="31"/>
      <c r="N973" s="141"/>
      <c r="X973" s="52"/>
      <c r="AT973" s="16" t="s">
        <v>142</v>
      </c>
      <c r="AU973" s="16" t="s">
        <v>80</v>
      </c>
    </row>
    <row r="974" spans="2:47" s="1" customFormat="1" ht="12">
      <c r="B974" s="31"/>
      <c r="D974" s="186" t="s">
        <v>144</v>
      </c>
      <c r="F974" s="172" t="s">
        <v>1300</v>
      </c>
      <c r="I974" s="140"/>
      <c r="J974" s="140"/>
      <c r="M974" s="31"/>
      <c r="N974" s="141"/>
      <c r="X974" s="52"/>
      <c r="AT974" s="16" t="s">
        <v>144</v>
      </c>
      <c r="AU974" s="16" t="s">
        <v>80</v>
      </c>
    </row>
    <row r="975" spans="2:51" s="14" customFormat="1" ht="12">
      <c r="B975" s="152"/>
      <c r="D975" s="185" t="s">
        <v>151</v>
      </c>
      <c r="E975" s="153" t="s">
        <v>3</v>
      </c>
      <c r="F975" s="175" t="s">
        <v>790</v>
      </c>
      <c r="H975" s="153" t="s">
        <v>3</v>
      </c>
      <c r="I975" s="154"/>
      <c r="J975" s="154"/>
      <c r="M975" s="152"/>
      <c r="N975" s="155"/>
      <c r="X975" s="156"/>
      <c r="AT975" s="153" t="s">
        <v>151</v>
      </c>
      <c r="AU975" s="153" t="s">
        <v>80</v>
      </c>
      <c r="AV975" s="14" t="s">
        <v>78</v>
      </c>
      <c r="AW975" s="14" t="s">
        <v>5</v>
      </c>
      <c r="AX975" s="14" t="s">
        <v>71</v>
      </c>
      <c r="AY975" s="153" t="s">
        <v>133</v>
      </c>
    </row>
    <row r="976" spans="2:51" s="14" customFormat="1" ht="12">
      <c r="B976" s="152"/>
      <c r="D976" s="185" t="s">
        <v>151</v>
      </c>
      <c r="E976" s="153" t="s">
        <v>3</v>
      </c>
      <c r="F976" s="175" t="s">
        <v>1270</v>
      </c>
      <c r="H976" s="153" t="s">
        <v>3</v>
      </c>
      <c r="I976" s="154"/>
      <c r="J976" s="154"/>
      <c r="M976" s="152"/>
      <c r="N976" s="155"/>
      <c r="X976" s="156"/>
      <c r="AT976" s="153" t="s">
        <v>151</v>
      </c>
      <c r="AU976" s="153" t="s">
        <v>80</v>
      </c>
      <c r="AV976" s="14" t="s">
        <v>78</v>
      </c>
      <c r="AW976" s="14" t="s">
        <v>5</v>
      </c>
      <c r="AX976" s="14" t="s">
        <v>71</v>
      </c>
      <c r="AY976" s="153" t="s">
        <v>133</v>
      </c>
    </row>
    <row r="977" spans="2:51" s="12" customFormat="1" ht="12">
      <c r="B977" s="142"/>
      <c r="D977" s="185" t="s">
        <v>151</v>
      </c>
      <c r="E977" s="143" t="s">
        <v>3</v>
      </c>
      <c r="F977" s="173" t="s">
        <v>1271</v>
      </c>
      <c r="H977" s="191">
        <v>2.004</v>
      </c>
      <c r="I977" s="144"/>
      <c r="J977" s="144"/>
      <c r="M977" s="142"/>
      <c r="N977" s="145"/>
      <c r="X977" s="146"/>
      <c r="AT977" s="143" t="s">
        <v>151</v>
      </c>
      <c r="AU977" s="143" t="s">
        <v>80</v>
      </c>
      <c r="AV977" s="12" t="s">
        <v>80</v>
      </c>
      <c r="AW977" s="12" t="s">
        <v>5</v>
      </c>
      <c r="AX977" s="12" t="s">
        <v>71</v>
      </c>
      <c r="AY977" s="143" t="s">
        <v>133</v>
      </c>
    </row>
    <row r="978" spans="2:51" s="14" customFormat="1" ht="12">
      <c r="B978" s="152"/>
      <c r="D978" s="185" t="s">
        <v>151</v>
      </c>
      <c r="E978" s="153" t="s">
        <v>3</v>
      </c>
      <c r="F978" s="175" t="s">
        <v>1272</v>
      </c>
      <c r="H978" s="153" t="s">
        <v>3</v>
      </c>
      <c r="I978" s="154"/>
      <c r="J978" s="154"/>
      <c r="M978" s="152"/>
      <c r="N978" s="155"/>
      <c r="X978" s="156"/>
      <c r="AT978" s="153" t="s">
        <v>151</v>
      </c>
      <c r="AU978" s="153" t="s">
        <v>80</v>
      </c>
      <c r="AV978" s="14" t="s">
        <v>78</v>
      </c>
      <c r="AW978" s="14" t="s">
        <v>5</v>
      </c>
      <c r="AX978" s="14" t="s">
        <v>71</v>
      </c>
      <c r="AY978" s="153" t="s">
        <v>133</v>
      </c>
    </row>
    <row r="979" spans="2:51" s="12" customFormat="1" ht="12">
      <c r="B979" s="142"/>
      <c r="D979" s="185" t="s">
        <v>151</v>
      </c>
      <c r="E979" s="143" t="s">
        <v>3</v>
      </c>
      <c r="F979" s="173" t="s">
        <v>1273</v>
      </c>
      <c r="H979" s="191">
        <v>0.401</v>
      </c>
      <c r="I979" s="144"/>
      <c r="J979" s="144"/>
      <c r="M979" s="142"/>
      <c r="N979" s="145"/>
      <c r="X979" s="146"/>
      <c r="AT979" s="143" t="s">
        <v>151</v>
      </c>
      <c r="AU979" s="143" t="s">
        <v>80</v>
      </c>
      <c r="AV979" s="12" t="s">
        <v>80</v>
      </c>
      <c r="AW979" s="12" t="s">
        <v>5</v>
      </c>
      <c r="AX979" s="12" t="s">
        <v>71</v>
      </c>
      <c r="AY979" s="143" t="s">
        <v>133</v>
      </c>
    </row>
    <row r="980" spans="2:51" s="14" customFormat="1" ht="12">
      <c r="B980" s="152"/>
      <c r="D980" s="185" t="s">
        <v>151</v>
      </c>
      <c r="E980" s="153" t="s">
        <v>3</v>
      </c>
      <c r="F980" s="175" t="s">
        <v>1274</v>
      </c>
      <c r="H980" s="153" t="s">
        <v>3</v>
      </c>
      <c r="I980" s="154"/>
      <c r="J980" s="154"/>
      <c r="M980" s="152"/>
      <c r="N980" s="155"/>
      <c r="X980" s="156"/>
      <c r="AT980" s="153" t="s">
        <v>151</v>
      </c>
      <c r="AU980" s="153" t="s">
        <v>80</v>
      </c>
      <c r="AV980" s="14" t="s">
        <v>78</v>
      </c>
      <c r="AW980" s="14" t="s">
        <v>5</v>
      </c>
      <c r="AX980" s="14" t="s">
        <v>71</v>
      </c>
      <c r="AY980" s="153" t="s">
        <v>133</v>
      </c>
    </row>
    <row r="981" spans="2:51" s="12" customFormat="1" ht="12">
      <c r="B981" s="142"/>
      <c r="D981" s="185" t="s">
        <v>151</v>
      </c>
      <c r="E981" s="143" t="s">
        <v>3</v>
      </c>
      <c r="F981" s="173" t="s">
        <v>1275</v>
      </c>
      <c r="H981" s="191">
        <v>1.286</v>
      </c>
      <c r="I981" s="144"/>
      <c r="J981" s="144"/>
      <c r="M981" s="142"/>
      <c r="N981" s="145"/>
      <c r="X981" s="146"/>
      <c r="AT981" s="143" t="s">
        <v>151</v>
      </c>
      <c r="AU981" s="143" t="s">
        <v>80</v>
      </c>
      <c r="AV981" s="12" t="s">
        <v>80</v>
      </c>
      <c r="AW981" s="12" t="s">
        <v>5</v>
      </c>
      <c r="AX981" s="12" t="s">
        <v>71</v>
      </c>
      <c r="AY981" s="143" t="s">
        <v>133</v>
      </c>
    </row>
    <row r="982" spans="2:51" s="14" customFormat="1" ht="12">
      <c r="B982" s="152"/>
      <c r="D982" s="185" t="s">
        <v>151</v>
      </c>
      <c r="E982" s="153" t="s">
        <v>3</v>
      </c>
      <c r="F982" s="175" t="s">
        <v>1276</v>
      </c>
      <c r="H982" s="153" t="s">
        <v>3</v>
      </c>
      <c r="I982" s="154"/>
      <c r="J982" s="154"/>
      <c r="M982" s="152"/>
      <c r="N982" s="155"/>
      <c r="X982" s="156"/>
      <c r="AT982" s="153" t="s">
        <v>151</v>
      </c>
      <c r="AU982" s="153" t="s">
        <v>80</v>
      </c>
      <c r="AV982" s="14" t="s">
        <v>78</v>
      </c>
      <c r="AW982" s="14" t="s">
        <v>5</v>
      </c>
      <c r="AX982" s="14" t="s">
        <v>71</v>
      </c>
      <c r="AY982" s="153" t="s">
        <v>133</v>
      </c>
    </row>
    <row r="983" spans="2:51" s="12" customFormat="1" ht="12">
      <c r="B983" s="142"/>
      <c r="D983" s="185" t="s">
        <v>151</v>
      </c>
      <c r="E983" s="143" t="s">
        <v>3</v>
      </c>
      <c r="F983" s="173" t="s">
        <v>1277</v>
      </c>
      <c r="H983" s="191">
        <v>1.002</v>
      </c>
      <c r="I983" s="144"/>
      <c r="J983" s="144"/>
      <c r="M983" s="142"/>
      <c r="N983" s="145"/>
      <c r="X983" s="146"/>
      <c r="AT983" s="143" t="s">
        <v>151</v>
      </c>
      <c r="AU983" s="143" t="s">
        <v>80</v>
      </c>
      <c r="AV983" s="12" t="s">
        <v>80</v>
      </c>
      <c r="AW983" s="12" t="s">
        <v>5</v>
      </c>
      <c r="AX983" s="12" t="s">
        <v>71</v>
      </c>
      <c r="AY983" s="143" t="s">
        <v>133</v>
      </c>
    </row>
    <row r="984" spans="2:51" s="14" customFormat="1" ht="12">
      <c r="B984" s="152"/>
      <c r="D984" s="185" t="s">
        <v>151</v>
      </c>
      <c r="E984" s="153" t="s">
        <v>3</v>
      </c>
      <c r="F984" s="175" t="s">
        <v>790</v>
      </c>
      <c r="H984" s="153" t="s">
        <v>3</v>
      </c>
      <c r="I984" s="154"/>
      <c r="J984" s="154"/>
      <c r="M984" s="152"/>
      <c r="N984" s="155"/>
      <c r="X984" s="156"/>
      <c r="AT984" s="153" t="s">
        <v>151</v>
      </c>
      <c r="AU984" s="153" t="s">
        <v>80</v>
      </c>
      <c r="AV984" s="14" t="s">
        <v>78</v>
      </c>
      <c r="AW984" s="14" t="s">
        <v>5</v>
      </c>
      <c r="AX984" s="14" t="s">
        <v>71</v>
      </c>
      <c r="AY984" s="153" t="s">
        <v>133</v>
      </c>
    </row>
    <row r="985" spans="2:51" s="14" customFormat="1" ht="12">
      <c r="B985" s="152"/>
      <c r="D985" s="185" t="s">
        <v>151</v>
      </c>
      <c r="E985" s="153" t="s">
        <v>3</v>
      </c>
      <c r="F985" s="175" t="s">
        <v>909</v>
      </c>
      <c r="H985" s="153" t="s">
        <v>3</v>
      </c>
      <c r="I985" s="154"/>
      <c r="J985" s="154"/>
      <c r="M985" s="152"/>
      <c r="N985" s="155"/>
      <c r="X985" s="156"/>
      <c r="AT985" s="153" t="s">
        <v>151</v>
      </c>
      <c r="AU985" s="153" t="s">
        <v>80</v>
      </c>
      <c r="AV985" s="14" t="s">
        <v>78</v>
      </c>
      <c r="AW985" s="14" t="s">
        <v>5</v>
      </c>
      <c r="AX985" s="14" t="s">
        <v>71</v>
      </c>
      <c r="AY985" s="153" t="s">
        <v>133</v>
      </c>
    </row>
    <row r="986" spans="2:51" s="14" customFormat="1" ht="12">
      <c r="B986" s="152"/>
      <c r="D986" s="185" t="s">
        <v>151</v>
      </c>
      <c r="E986" s="153" t="s">
        <v>3</v>
      </c>
      <c r="F986" s="175" t="s">
        <v>1278</v>
      </c>
      <c r="H986" s="153" t="s">
        <v>3</v>
      </c>
      <c r="I986" s="154"/>
      <c r="J986" s="154"/>
      <c r="M986" s="152"/>
      <c r="N986" s="155"/>
      <c r="X986" s="156"/>
      <c r="AT986" s="153" t="s">
        <v>151</v>
      </c>
      <c r="AU986" s="153" t="s">
        <v>80</v>
      </c>
      <c r="AV986" s="14" t="s">
        <v>78</v>
      </c>
      <c r="AW986" s="14" t="s">
        <v>5</v>
      </c>
      <c r="AX986" s="14" t="s">
        <v>71</v>
      </c>
      <c r="AY986" s="153" t="s">
        <v>133</v>
      </c>
    </row>
    <row r="987" spans="2:51" s="12" customFormat="1" ht="12">
      <c r="B987" s="142"/>
      <c r="D987" s="185" t="s">
        <v>151</v>
      </c>
      <c r="E987" s="143" t="s">
        <v>3</v>
      </c>
      <c r="F987" s="173" t="s">
        <v>1279</v>
      </c>
      <c r="H987" s="191">
        <v>5.678</v>
      </c>
      <c r="I987" s="144"/>
      <c r="J987" s="144"/>
      <c r="M987" s="142"/>
      <c r="N987" s="145"/>
      <c r="X987" s="146"/>
      <c r="AT987" s="143" t="s">
        <v>151</v>
      </c>
      <c r="AU987" s="143" t="s">
        <v>80</v>
      </c>
      <c r="AV987" s="12" t="s">
        <v>80</v>
      </c>
      <c r="AW987" s="12" t="s">
        <v>5</v>
      </c>
      <c r="AX987" s="12" t="s">
        <v>71</v>
      </c>
      <c r="AY987" s="143" t="s">
        <v>133</v>
      </c>
    </row>
    <row r="988" spans="2:51" s="13" customFormat="1" ht="12">
      <c r="B988" s="147"/>
      <c r="D988" s="185" t="s">
        <v>151</v>
      </c>
      <c r="E988" s="148" t="s">
        <v>3</v>
      </c>
      <c r="F988" s="174" t="s">
        <v>153</v>
      </c>
      <c r="H988" s="192">
        <v>10.371</v>
      </c>
      <c r="I988" s="149"/>
      <c r="J988" s="149"/>
      <c r="M988" s="147"/>
      <c r="N988" s="166"/>
      <c r="O988" s="167"/>
      <c r="P988" s="167"/>
      <c r="Q988" s="167"/>
      <c r="R988" s="167"/>
      <c r="S988" s="167"/>
      <c r="T988" s="167"/>
      <c r="U988" s="167"/>
      <c r="V988" s="167"/>
      <c r="W988" s="167"/>
      <c r="X988" s="168"/>
      <c r="AT988" s="148" t="s">
        <v>151</v>
      </c>
      <c r="AU988" s="148" t="s">
        <v>80</v>
      </c>
      <c r="AV988" s="13" t="s">
        <v>141</v>
      </c>
      <c r="AW988" s="13" t="s">
        <v>5</v>
      </c>
      <c r="AX988" s="13" t="s">
        <v>78</v>
      </c>
      <c r="AY988" s="148" t="s">
        <v>133</v>
      </c>
    </row>
    <row r="989" spans="2:13" s="1" customFormat="1" ht="6.95" customHeight="1">
      <c r="B989" s="40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31"/>
    </row>
  </sheetData>
  <sheetProtection algorithmName="SHA-512" hashValue="eAb5aaw+bWhY5s5c+rZpEHO5adFdSKbwpQNhtcEPbNDlujiTXJQupAmdjYk0ybmdSwdQV5t/lVtnlGNcZ+M7Zw==" saltValue="LMglw8OsYnAufeiFA0nE2w==" spinCount="100000" sheet="1" objects="1" scenarios="1"/>
  <autoFilter ref="C88:L988"/>
  <mergeCells count="9">
    <mergeCell ref="E52:H52"/>
    <mergeCell ref="E79:H79"/>
    <mergeCell ref="E81:H81"/>
    <mergeCell ref="M2:Z2"/>
    <mergeCell ref="E7:H7"/>
    <mergeCell ref="E9:H9"/>
    <mergeCell ref="E18:H18"/>
    <mergeCell ref="E27:H27"/>
    <mergeCell ref="E50:H50"/>
  </mergeCells>
  <hyperlinks>
    <hyperlink ref="F94" r:id="rId1" display="https://podminky.urs.cz/item/CS_URS_2024_01/121112003"/>
    <hyperlink ref="F101" r:id="rId2" display="https://podminky.urs.cz/item/CS_URS_2024_01/181111111"/>
    <hyperlink ref="F108" r:id="rId3" display="https://podminky.urs.cz/item/CS_URS_2024_01/181351003"/>
    <hyperlink ref="F115" r:id="rId4" display="https://podminky.urs.cz/item/CS_URS_2024_01/181411141"/>
    <hyperlink ref="F129" r:id="rId5" display="https://podminky.urs.cz/item/CS_URS_2024_01/183205111"/>
    <hyperlink ref="F136" r:id="rId6" display="https://podminky.urs.cz/item/CS_URS_2024_01/183403114"/>
    <hyperlink ref="F143" r:id="rId7" display="https://podminky.urs.cz/item/CS_URS_2024_01/183403153"/>
    <hyperlink ref="F150" r:id="rId8" display="https://podminky.urs.cz/item/CS_URS_2024_01/183403161"/>
    <hyperlink ref="F157" r:id="rId9" display="https://podminky.urs.cz/item/CS_URS_2021_02/184802111"/>
    <hyperlink ref="F164" r:id="rId10" display="https://podminky.urs.cz/item/CS_URS_2021_02/184802611"/>
    <hyperlink ref="F171" r:id="rId11" display="https://podminky.urs.cz/item/CS_URS_2024_01/185803111"/>
    <hyperlink ref="F178" r:id="rId12" display="https://podminky.urs.cz/item/CS_URS_2024_01/185804311"/>
    <hyperlink ref="F193" r:id="rId13" display="https://podminky.urs.cz/item/CS_URS_2024_01/185851121"/>
    <hyperlink ref="F201" r:id="rId14" display="https://podminky.urs.cz/item/CS_URS_2024_01/185851129"/>
    <hyperlink ref="F211" r:id="rId15" display="https://podminky.urs.cz/item/CS_URS_2024_01/998231311"/>
    <hyperlink ref="F228" r:id="rId16" display="https://podminky.urs.cz/item/CS_URS_2024_01/210100014"/>
    <hyperlink ref="F257" r:id="rId17" display="https://podminky.urs.cz/item/CS_URS_2024_01/210220301"/>
    <hyperlink ref="F268" r:id="rId18" display="https://podminky.urs.cz/item/CS_URS_2024_01/210220452"/>
    <hyperlink ref="F283" r:id="rId19" display="https://podminky.urs.cz/item/CS_URS_2024_01/210813033"/>
    <hyperlink ref="F298" r:id="rId20" display="https://podminky.urs.cz/item/CS_URS_2024_01/210813061"/>
    <hyperlink ref="F316" r:id="rId21" display="https://podminky.urs.cz/item/CS_URS_2024_01/210813071"/>
    <hyperlink ref="F334" r:id="rId22" display="https://podminky.urs.cz/item/CS_URS_2024_01/210813121"/>
    <hyperlink ref="F348" r:id="rId23" display="https://podminky.urs.cz/item/CS_URS_2024_01/220110346"/>
    <hyperlink ref="F365" r:id="rId24" display="https://podminky.urs.cz/item/CS_URS_2024_01/220111436"/>
    <hyperlink ref="F374" r:id="rId25" display="https://podminky.urs.cz/item/CS_URS_2024_01/220111741"/>
    <hyperlink ref="F385" r:id="rId26" display="https://podminky.urs.cz/item/CS_URS_2024_01/220271621"/>
    <hyperlink ref="F394" r:id="rId27" display="https://podminky.urs.cz/item/CS_URS_2024_01/220300533"/>
    <hyperlink ref="F403" r:id="rId28" display="https://podminky.urs.cz/item/CS_URS_2024_01/220300606"/>
    <hyperlink ref="F416" r:id="rId29" display="https://podminky.urs.cz/item/CS_URS_2024_01/220960003"/>
    <hyperlink ref="F425" r:id="rId30" display="https://podminky.urs.cz/item/CS_URS_2024_01/220960005"/>
    <hyperlink ref="F442" r:id="rId31" display="https://podminky.urs.cz/item/CS_URS_2024_01/220960021"/>
    <hyperlink ref="F459" r:id="rId32" display="https://podminky.urs.cz/item/CS_URS_2024_01/220960036"/>
    <hyperlink ref="F468" r:id="rId33" display="https://podminky.urs.cz/item/CS_URS_2024_01/220960096"/>
    <hyperlink ref="F501" r:id="rId34" display="https://podminky.urs.cz/item/CS_URS_2024_01/220960041"/>
    <hyperlink ref="F510" r:id="rId35" display="https://podminky.urs.cz/item/CS_URS_2024_01/220960042"/>
    <hyperlink ref="F519" r:id="rId36" display="https://podminky.urs.cz/item/CS_URS_2024_01/220960101"/>
    <hyperlink ref="F528" r:id="rId37" display="https://podminky.urs.cz/item/CS_URS_2024_01/220960102"/>
    <hyperlink ref="F585" r:id="rId38" display="https://podminky.urs.cz/item/CS_URS_2024_01/220960113"/>
    <hyperlink ref="F631" r:id="rId39" display="https://podminky.urs.cz/item/CS_URS_2024_01/220960126"/>
    <hyperlink ref="F648" r:id="rId40" display="https://podminky.urs.cz/item/CS_URS_2024_01/220960134"/>
    <hyperlink ref="F657" r:id="rId41" display="https://podminky.urs.cz/item/CS_URS_2024_01/220960143"/>
    <hyperlink ref="F674" r:id="rId42" display="https://podminky.urs.cz/item/CS_URS_2024_01/220960181"/>
    <hyperlink ref="F698" r:id="rId43" display="https://podminky.urs.cz/item/CS_URS_2024_01/220960192"/>
    <hyperlink ref="F706" r:id="rId44" display="https://podminky.urs.cz/item/CS_URS_2024_01/220960198"/>
    <hyperlink ref="F714" r:id="rId45" display="https://podminky.urs.cz/item/CS_URS_2024_01/220960199"/>
    <hyperlink ref="F722" r:id="rId46" display="https://podminky.urs.cz/item/CS_URS_2024_01/220960200"/>
    <hyperlink ref="F729" r:id="rId47" display="https://podminky.urs.cz/item/CS_URS_2024_01/220960220"/>
    <hyperlink ref="F742" r:id="rId48" display="https://podminky.urs.cz/item/CS_URS_2024_01/220960301"/>
    <hyperlink ref="F750" r:id="rId49" display="https://podminky.urs.cz/item/CS_URS_2024_01/220960302"/>
    <hyperlink ref="F758" r:id="rId50" display="https://podminky.urs.cz/item/CS_URS_2024_01/220960311"/>
    <hyperlink ref="F767" r:id="rId51" display="https://podminky.urs.cz/item/CS_URS_2024_01/460010024"/>
    <hyperlink ref="F778" r:id="rId52" display="https://podminky.urs.cz/item/CS_URS_2024_01/460080201"/>
    <hyperlink ref="F790" r:id="rId53" display="https://podminky.urs.cz/item/CS_URS_2024_01/460080301"/>
    <hyperlink ref="F802" r:id="rId54" display="https://podminky.urs.cz/item/CS_URS_2024_01/460131113"/>
    <hyperlink ref="F815" r:id="rId55" display="https://podminky.urs.cz/item/CS_URS_2024_01/460150143"/>
    <hyperlink ref="F822" r:id="rId56" display="https://podminky.urs.cz/item/CS_URS_2024_01/460150263"/>
    <hyperlink ref="F829" r:id="rId57" display="https://podminky.urs.cz/item/CS_URS_2024_01/460260001"/>
    <hyperlink ref="F836" r:id="rId58" display="https://podminky.urs.cz/item/CS_URS_2024_01/460421182"/>
    <hyperlink ref="F861" r:id="rId59" display="https://podminky.urs.cz/item/CS_URS_2024_01/460431162"/>
    <hyperlink ref="F868" r:id="rId60" display="https://podminky.urs.cz/item/CS_URS_2024_01/460431282"/>
    <hyperlink ref="F875" r:id="rId61" display="https://podminky.urs.cz/item/CS_URS_2024_01/460510076"/>
    <hyperlink ref="F888" r:id="rId62" display="https://podminky.urs.cz/item/CS_URS_2024_01/460631214"/>
    <hyperlink ref="F901" r:id="rId63" display="https://podminky.urs.cz/item/CS_URS_2024_01/460632113"/>
    <hyperlink ref="F908" r:id="rId64" display="https://podminky.urs.cz/item/CS_URS_2024_01/460632213"/>
    <hyperlink ref="F915" r:id="rId65" display="https://podminky.urs.cz/item/CS_URS_2024_01/460641113"/>
    <hyperlink ref="F924" r:id="rId66" display="https://podminky.urs.cz/item/CS_URS_2024_01/460641125"/>
    <hyperlink ref="F933" r:id="rId67" display="https://podminky.urs.cz/item/CS_URS_2024_01/460641212"/>
    <hyperlink ref="F940" r:id="rId68" display="https://podminky.urs.cz/item/CS_URS_2024_01/469972111"/>
    <hyperlink ref="F957" r:id="rId69" display="https://podminky.urs.cz/item/CS_URS_2024_01/469972121"/>
    <hyperlink ref="F974" r:id="rId70" display="https://podminky.urs.cz/item/CS_URS_2024_01/469973124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78" r:id="rId72"/>
  <headerFooter>
    <oddFooter>&amp;CStrana &amp;P z &amp;N</oddFooter>
  </headerFooter>
  <drawing r:id="rId7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248"/>
  <sheetViews>
    <sheetView showGridLines="0" workbookViewId="0" topLeftCell="A160">
      <selection activeCell="J187" sqref="J187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3:46" ht="36.95" customHeight="1">
      <c r="M2" s="219" t="s">
        <v>7</v>
      </c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T2" s="16" t="s">
        <v>89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  <c r="AT3" s="16" t="s">
        <v>80</v>
      </c>
    </row>
    <row r="4" spans="2:46" ht="24.95" customHeight="1">
      <c r="B4" s="19"/>
      <c r="D4" s="20" t="s">
        <v>96</v>
      </c>
      <c r="M4" s="19"/>
      <c r="N4" s="85" t="s">
        <v>12</v>
      </c>
      <c r="AT4" s="16" t="s">
        <v>4</v>
      </c>
    </row>
    <row r="5" spans="2:13" ht="6.95" customHeight="1">
      <c r="B5" s="19"/>
      <c r="M5" s="19"/>
    </row>
    <row r="6" spans="2:13" ht="12" customHeight="1">
      <c r="B6" s="19"/>
      <c r="D6" s="26" t="s">
        <v>18</v>
      </c>
      <c r="M6" s="19"/>
    </row>
    <row r="7" spans="2:13" ht="16.5" customHeight="1">
      <c r="B7" s="19"/>
      <c r="E7" s="234" t="str">
        <f>'Rekapitulace stavby'!K6</f>
        <v>MIDAKON - Rekonstrukce lávky 28. října v České Lípě - chodník Purkyňova</v>
      </c>
      <c r="F7" s="235"/>
      <c r="G7" s="235"/>
      <c r="H7" s="235"/>
      <c r="M7" s="19"/>
    </row>
    <row r="8" spans="2:13" s="1" customFormat="1" ht="12" customHeight="1">
      <c r="B8" s="31"/>
      <c r="D8" s="26" t="s">
        <v>97</v>
      </c>
      <c r="M8" s="31"/>
    </row>
    <row r="9" spans="2:13" s="1" customFormat="1" ht="16.5" customHeight="1">
      <c r="B9" s="31"/>
      <c r="E9" s="213" t="s">
        <v>1301</v>
      </c>
      <c r="F9" s="233"/>
      <c r="G9" s="233"/>
      <c r="H9" s="233"/>
      <c r="M9" s="31"/>
    </row>
    <row r="10" spans="2:13" s="1" customFormat="1" ht="12">
      <c r="B10" s="31"/>
      <c r="M10" s="31"/>
    </row>
    <row r="11" spans="2:13" s="1" customFormat="1" ht="12" customHeight="1">
      <c r="B11" s="31"/>
      <c r="D11" s="26" t="s">
        <v>20</v>
      </c>
      <c r="F11" s="24" t="s">
        <v>3</v>
      </c>
      <c r="I11" s="26" t="s">
        <v>21</v>
      </c>
      <c r="J11" s="24" t="s">
        <v>3</v>
      </c>
      <c r="M11" s="31"/>
    </row>
    <row r="12" spans="2:13" s="1" customFormat="1" ht="12" customHeight="1">
      <c r="B12" s="31"/>
      <c r="D12" s="26" t="s">
        <v>22</v>
      </c>
      <c r="F12" s="24" t="s">
        <v>23</v>
      </c>
      <c r="I12" s="26" t="s">
        <v>24</v>
      </c>
      <c r="J12" s="48" t="str">
        <f>'Rekapitulace stavby'!AN8</f>
        <v>21. 3. 2024</v>
      </c>
      <c r="M12" s="31"/>
    </row>
    <row r="13" spans="2:13" s="1" customFormat="1" ht="10.9" customHeight="1">
      <c r="B13" s="31"/>
      <c r="M13" s="31"/>
    </row>
    <row r="14" spans="2:13" s="1" customFormat="1" ht="12" customHeight="1">
      <c r="B14" s="31"/>
      <c r="D14" s="26" t="s">
        <v>26</v>
      </c>
      <c r="I14" s="26" t="s">
        <v>27</v>
      </c>
      <c r="J14" s="24" t="str">
        <f>IF('Rekapitulace stavby'!AN10="","",'Rekapitulace stavby'!AN10)</f>
        <v/>
      </c>
      <c r="M14" s="31"/>
    </row>
    <row r="15" spans="2:13" s="1" customFormat="1" ht="18" customHeight="1">
      <c r="B15" s="31"/>
      <c r="E15" s="24" t="str">
        <f>IF('Rekapitulace stavby'!E11="","",'Rekapitulace stavby'!E11)</f>
        <v xml:space="preserve"> </v>
      </c>
      <c r="I15" s="26" t="s">
        <v>28</v>
      </c>
      <c r="J15" s="24" t="str">
        <f>IF('Rekapitulace stavby'!AN11="","",'Rekapitulace stavby'!AN11)</f>
        <v/>
      </c>
      <c r="M15" s="31"/>
    </row>
    <row r="16" spans="2:13" s="1" customFormat="1" ht="6.95" customHeight="1">
      <c r="B16" s="31"/>
      <c r="M16" s="31"/>
    </row>
    <row r="17" spans="2:13" s="1" customFormat="1" ht="12" customHeight="1">
      <c r="B17" s="31"/>
      <c r="D17" s="26" t="s">
        <v>29</v>
      </c>
      <c r="I17" s="26" t="s">
        <v>27</v>
      </c>
      <c r="J17" s="27" t="str">
        <f>'Rekapitulace stavby'!AN13</f>
        <v>Vyplň údaj</v>
      </c>
      <c r="M17" s="31"/>
    </row>
    <row r="18" spans="2:13" s="1" customFormat="1" ht="18" customHeight="1">
      <c r="B18" s="31"/>
      <c r="E18" s="236" t="str">
        <f>'Rekapitulace stavby'!E14</f>
        <v>Vyplň údaj</v>
      </c>
      <c r="F18" s="228"/>
      <c r="G18" s="228"/>
      <c r="H18" s="228"/>
      <c r="I18" s="26" t="s">
        <v>28</v>
      </c>
      <c r="J18" s="27" t="str">
        <f>'Rekapitulace stavby'!AN14</f>
        <v>Vyplň údaj</v>
      </c>
      <c r="M18" s="31"/>
    </row>
    <row r="19" spans="2:13" s="1" customFormat="1" ht="6.95" customHeight="1">
      <c r="B19" s="31"/>
      <c r="M19" s="31"/>
    </row>
    <row r="20" spans="2:13" s="1" customFormat="1" ht="12" customHeight="1">
      <c r="B20" s="31"/>
      <c r="D20" s="26" t="s">
        <v>31</v>
      </c>
      <c r="I20" s="26" t="s">
        <v>27</v>
      </c>
      <c r="J20" s="24" t="str">
        <f>IF('Rekapitulace stavby'!AN16="","",'Rekapitulace stavby'!AN16)</f>
        <v/>
      </c>
      <c r="M20" s="31"/>
    </row>
    <row r="21" spans="2:13" s="1" customFormat="1" ht="18" customHeight="1">
      <c r="B21" s="31"/>
      <c r="E21" s="24" t="str">
        <f>IF('Rekapitulace stavby'!E17="","",'Rekapitulace stavby'!E17)</f>
        <v xml:space="preserve"> </v>
      </c>
      <c r="I21" s="26" t="s">
        <v>28</v>
      </c>
      <c r="J21" s="24" t="str">
        <f>IF('Rekapitulace stavby'!AN17="","",'Rekapitulace stavby'!AN17)</f>
        <v/>
      </c>
      <c r="M21" s="31"/>
    </row>
    <row r="22" spans="2:13" s="1" customFormat="1" ht="6.95" customHeight="1">
      <c r="B22" s="31"/>
      <c r="M22" s="31"/>
    </row>
    <row r="23" spans="2:13" s="1" customFormat="1" ht="12" customHeight="1">
      <c r="B23" s="31"/>
      <c r="D23" s="26" t="s">
        <v>32</v>
      </c>
      <c r="I23" s="26" t="s">
        <v>27</v>
      </c>
      <c r="J23" s="24" t="str">
        <f>IF('Rekapitulace stavby'!AN19="","",'Rekapitulace stavby'!AN19)</f>
        <v/>
      </c>
      <c r="M23" s="31"/>
    </row>
    <row r="24" spans="2:13" s="1" customFormat="1" ht="18" customHeight="1">
      <c r="B24" s="31"/>
      <c r="E24" s="24" t="str">
        <f>IF('Rekapitulace stavby'!E20="","",'Rekapitulace stavby'!E20)</f>
        <v xml:space="preserve"> </v>
      </c>
      <c r="I24" s="26" t="s">
        <v>28</v>
      </c>
      <c r="J24" s="24" t="str">
        <f>IF('Rekapitulace stavby'!AN20="","",'Rekapitulace stavby'!AN20)</f>
        <v/>
      </c>
      <c r="M24" s="31"/>
    </row>
    <row r="25" spans="2:13" s="1" customFormat="1" ht="6.95" customHeight="1">
      <c r="B25" s="31"/>
      <c r="M25" s="31"/>
    </row>
    <row r="26" spans="2:13" s="1" customFormat="1" ht="12" customHeight="1">
      <c r="B26" s="31"/>
      <c r="D26" s="26" t="s">
        <v>33</v>
      </c>
      <c r="M26" s="31"/>
    </row>
    <row r="27" spans="2:13" s="7" customFormat="1" ht="16.5" customHeight="1">
      <c r="B27" s="86"/>
      <c r="E27" s="232" t="s">
        <v>3</v>
      </c>
      <c r="F27" s="232"/>
      <c r="G27" s="232"/>
      <c r="H27" s="232"/>
      <c r="M27" s="86"/>
    </row>
    <row r="28" spans="2:13" s="1" customFormat="1" ht="6.95" customHeight="1">
      <c r="B28" s="31"/>
      <c r="M28" s="31"/>
    </row>
    <row r="29" spans="2:13" s="1" customFormat="1" ht="6.95" customHeight="1">
      <c r="B29" s="31"/>
      <c r="D29" s="49"/>
      <c r="E29" s="49"/>
      <c r="F29" s="49"/>
      <c r="G29" s="49"/>
      <c r="H29" s="49"/>
      <c r="I29" s="49"/>
      <c r="J29" s="49"/>
      <c r="K29" s="49"/>
      <c r="L29" s="49"/>
      <c r="M29" s="31"/>
    </row>
    <row r="30" spans="2:13" s="1" customFormat="1" ht="12.75">
      <c r="B30" s="31"/>
      <c r="E30" s="26" t="s">
        <v>99</v>
      </c>
      <c r="K30" s="87">
        <f>I61</f>
        <v>0</v>
      </c>
      <c r="M30" s="31"/>
    </row>
    <row r="31" spans="2:13" s="1" customFormat="1" ht="12.75">
      <c r="B31" s="31"/>
      <c r="E31" s="26" t="s">
        <v>100</v>
      </c>
      <c r="K31" s="87">
        <f>J61</f>
        <v>0</v>
      </c>
      <c r="M31" s="31"/>
    </row>
    <row r="32" spans="2:13" s="1" customFormat="1" ht="25.35" customHeight="1">
      <c r="B32" s="31"/>
      <c r="D32" s="88" t="s">
        <v>35</v>
      </c>
      <c r="K32" s="62">
        <f>ROUND(K87,2)</f>
        <v>0</v>
      </c>
      <c r="M32" s="31"/>
    </row>
    <row r="33" spans="2:13" s="1" customFormat="1" ht="6.95" customHeight="1">
      <c r="B33" s="31"/>
      <c r="D33" s="49"/>
      <c r="E33" s="49"/>
      <c r="F33" s="49"/>
      <c r="G33" s="49"/>
      <c r="H33" s="49"/>
      <c r="I33" s="49"/>
      <c r="J33" s="49"/>
      <c r="K33" s="49"/>
      <c r="L33" s="49"/>
      <c r="M33" s="31"/>
    </row>
    <row r="34" spans="2:13" s="1" customFormat="1" ht="14.45" customHeight="1">
      <c r="B34" s="31"/>
      <c r="F34" s="34" t="s">
        <v>37</v>
      </c>
      <c r="I34" s="34" t="s">
        <v>36</v>
      </c>
      <c r="K34" s="34" t="s">
        <v>38</v>
      </c>
      <c r="M34" s="31"/>
    </row>
    <row r="35" spans="2:13" s="1" customFormat="1" ht="14.45" customHeight="1">
      <c r="B35" s="31"/>
      <c r="D35" s="51" t="s">
        <v>39</v>
      </c>
      <c r="E35" s="26" t="s">
        <v>40</v>
      </c>
      <c r="F35" s="87">
        <f>ROUND((SUM(BE87:BE247)),2)</f>
        <v>0</v>
      </c>
      <c r="I35" s="89">
        <v>0.21</v>
      </c>
      <c r="K35" s="87">
        <f>ROUND(((SUM(BE87:BE247))*I35),2)</f>
        <v>0</v>
      </c>
      <c r="M35" s="31"/>
    </row>
    <row r="36" spans="2:13" s="1" customFormat="1" ht="14.45" customHeight="1">
      <c r="B36" s="31"/>
      <c r="E36" s="26" t="s">
        <v>41</v>
      </c>
      <c r="F36" s="87">
        <f>ROUND((SUM(BF87:BF247)),2)</f>
        <v>0</v>
      </c>
      <c r="I36" s="89">
        <v>0.12</v>
      </c>
      <c r="K36" s="87">
        <f>ROUND(((SUM(BF87:BF247))*I36),2)</f>
        <v>0</v>
      </c>
      <c r="M36" s="31"/>
    </row>
    <row r="37" spans="2:13" s="1" customFormat="1" ht="14.45" customHeight="1" hidden="1">
      <c r="B37" s="31"/>
      <c r="E37" s="26" t="s">
        <v>42</v>
      </c>
      <c r="F37" s="87">
        <f>ROUND((SUM(BG87:BG247)),2)</f>
        <v>0</v>
      </c>
      <c r="I37" s="89">
        <v>0.21</v>
      </c>
      <c r="K37" s="87">
        <f>0</f>
        <v>0</v>
      </c>
      <c r="M37" s="31"/>
    </row>
    <row r="38" spans="2:13" s="1" customFormat="1" ht="14.45" customHeight="1" hidden="1">
      <c r="B38" s="31"/>
      <c r="E38" s="26" t="s">
        <v>43</v>
      </c>
      <c r="F38" s="87">
        <f>ROUND((SUM(BH87:BH247)),2)</f>
        <v>0</v>
      </c>
      <c r="I38" s="89">
        <v>0.12</v>
      </c>
      <c r="K38" s="87">
        <f>0</f>
        <v>0</v>
      </c>
      <c r="M38" s="31"/>
    </row>
    <row r="39" spans="2:13" s="1" customFormat="1" ht="14.45" customHeight="1" hidden="1">
      <c r="B39" s="31"/>
      <c r="E39" s="26" t="s">
        <v>44</v>
      </c>
      <c r="F39" s="87">
        <f>ROUND((SUM(BI87:BI247)),2)</f>
        <v>0</v>
      </c>
      <c r="I39" s="89">
        <v>0</v>
      </c>
      <c r="K39" s="87">
        <f>0</f>
        <v>0</v>
      </c>
      <c r="M39" s="31"/>
    </row>
    <row r="40" spans="2:13" s="1" customFormat="1" ht="6.95" customHeight="1">
      <c r="B40" s="31"/>
      <c r="M40" s="31"/>
    </row>
    <row r="41" spans="2:13" s="1" customFormat="1" ht="25.35" customHeight="1">
      <c r="B41" s="31"/>
      <c r="C41" s="90"/>
      <c r="D41" s="91" t="s">
        <v>45</v>
      </c>
      <c r="E41" s="53"/>
      <c r="F41" s="53"/>
      <c r="G41" s="92" t="s">
        <v>46</v>
      </c>
      <c r="H41" s="93" t="s">
        <v>47</v>
      </c>
      <c r="I41" s="53"/>
      <c r="J41" s="53"/>
      <c r="K41" s="94">
        <f>SUM(K32:K39)</f>
        <v>0</v>
      </c>
      <c r="L41" s="95"/>
      <c r="M41" s="31"/>
    </row>
    <row r="42" spans="2:13" s="1" customFormat="1" ht="14.45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31"/>
    </row>
    <row r="46" spans="2:13" s="1" customFormat="1" ht="6.95" customHeight="1" hidden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31"/>
    </row>
    <row r="47" spans="2:13" s="1" customFormat="1" ht="24.95" customHeight="1" hidden="1">
      <c r="B47" s="31"/>
      <c r="C47" s="20" t="s">
        <v>101</v>
      </c>
      <c r="M47" s="31"/>
    </row>
    <row r="48" spans="2:13" s="1" customFormat="1" ht="6.95" customHeight="1" hidden="1">
      <c r="B48" s="31"/>
      <c r="M48" s="31"/>
    </row>
    <row r="49" spans="2:13" s="1" customFormat="1" ht="12" customHeight="1" hidden="1">
      <c r="B49" s="31"/>
      <c r="C49" s="26" t="s">
        <v>18</v>
      </c>
      <c r="M49" s="31"/>
    </row>
    <row r="50" spans="2:13" s="1" customFormat="1" ht="16.5" customHeight="1" hidden="1">
      <c r="B50" s="31"/>
      <c r="E50" s="234" t="str">
        <f>E7</f>
        <v>MIDAKON - Rekonstrukce lávky 28. října v České Lípě - chodník Purkyňova</v>
      </c>
      <c r="F50" s="235"/>
      <c r="G50" s="235"/>
      <c r="H50" s="235"/>
      <c r="M50" s="31"/>
    </row>
    <row r="51" spans="2:13" s="1" customFormat="1" ht="12" customHeight="1" hidden="1">
      <c r="B51" s="31"/>
      <c r="C51" s="26" t="s">
        <v>97</v>
      </c>
      <c r="M51" s="31"/>
    </row>
    <row r="52" spans="2:13" s="1" customFormat="1" ht="16.5" customHeight="1" hidden="1">
      <c r="B52" s="31"/>
      <c r="E52" s="213" t="str">
        <f>E9</f>
        <v>SO 103.1 - Chodník na ulici Purkyňova- od počátku staničení k vjezdu do skateparku</v>
      </c>
      <c r="F52" s="233"/>
      <c r="G52" s="233"/>
      <c r="H52" s="233"/>
      <c r="M52" s="31"/>
    </row>
    <row r="53" spans="2:13" s="1" customFormat="1" ht="6.95" customHeight="1" hidden="1">
      <c r="B53" s="31"/>
      <c r="M53" s="31"/>
    </row>
    <row r="54" spans="2:13" s="1" customFormat="1" ht="12" customHeight="1" hidden="1">
      <c r="B54" s="31"/>
      <c r="C54" s="26" t="s">
        <v>22</v>
      </c>
      <c r="F54" s="24" t="str">
        <f>F12</f>
        <v xml:space="preserve"> </v>
      </c>
      <c r="I54" s="26" t="s">
        <v>24</v>
      </c>
      <c r="J54" s="48" t="str">
        <f>IF(J12="","",J12)</f>
        <v>21. 3. 2024</v>
      </c>
      <c r="M54" s="31"/>
    </row>
    <row r="55" spans="2:13" s="1" customFormat="1" ht="6.95" customHeight="1" hidden="1">
      <c r="B55" s="31"/>
      <c r="M55" s="31"/>
    </row>
    <row r="56" spans="2:13" s="1" customFormat="1" ht="15.2" customHeight="1" hidden="1">
      <c r="B56" s="31"/>
      <c r="C56" s="26" t="s">
        <v>26</v>
      </c>
      <c r="F56" s="24" t="str">
        <f>E15</f>
        <v xml:space="preserve"> </v>
      </c>
      <c r="I56" s="26" t="s">
        <v>31</v>
      </c>
      <c r="J56" s="29" t="str">
        <f>E21</f>
        <v xml:space="preserve"> </v>
      </c>
      <c r="M56" s="31"/>
    </row>
    <row r="57" spans="2:13" s="1" customFormat="1" ht="15.2" customHeight="1" hidden="1">
      <c r="B57" s="31"/>
      <c r="C57" s="26" t="s">
        <v>29</v>
      </c>
      <c r="F57" s="24" t="str">
        <f>IF(E18="","",E18)</f>
        <v>Vyplň údaj</v>
      </c>
      <c r="I57" s="26" t="s">
        <v>32</v>
      </c>
      <c r="J57" s="29" t="str">
        <f>E24</f>
        <v xml:space="preserve"> </v>
      </c>
      <c r="M57" s="31"/>
    </row>
    <row r="58" spans="2:13" s="1" customFormat="1" ht="10.35" customHeight="1" hidden="1">
      <c r="B58" s="31"/>
      <c r="M58" s="31"/>
    </row>
    <row r="59" spans="2:13" s="1" customFormat="1" ht="29.25" customHeight="1" hidden="1">
      <c r="B59" s="31"/>
      <c r="C59" s="96" t="s">
        <v>102</v>
      </c>
      <c r="D59" s="90"/>
      <c r="E59" s="90"/>
      <c r="F59" s="90"/>
      <c r="G59" s="90"/>
      <c r="H59" s="90"/>
      <c r="I59" s="97" t="s">
        <v>103</v>
      </c>
      <c r="J59" s="97" t="s">
        <v>104</v>
      </c>
      <c r="K59" s="97" t="s">
        <v>105</v>
      </c>
      <c r="L59" s="90"/>
      <c r="M59" s="31"/>
    </row>
    <row r="60" spans="2:13" s="1" customFormat="1" ht="10.35" customHeight="1" hidden="1">
      <c r="B60" s="31"/>
      <c r="M60" s="31"/>
    </row>
    <row r="61" spans="2:47" s="1" customFormat="1" ht="22.9" customHeight="1" hidden="1">
      <c r="B61" s="31"/>
      <c r="C61" s="98" t="s">
        <v>69</v>
      </c>
      <c r="I61" s="62">
        <f aca="true" t="shared" si="0" ref="I61:J63">Q87</f>
        <v>0</v>
      </c>
      <c r="J61" s="62">
        <f t="shared" si="0"/>
        <v>0</v>
      </c>
      <c r="K61" s="62">
        <f>K87</f>
        <v>0</v>
      </c>
      <c r="M61" s="31"/>
      <c r="AU61" s="16" t="s">
        <v>106</v>
      </c>
    </row>
    <row r="62" spans="2:13" s="8" customFormat="1" ht="24.95" customHeight="1" hidden="1">
      <c r="B62" s="99"/>
      <c r="D62" s="100" t="s">
        <v>239</v>
      </c>
      <c r="E62" s="101"/>
      <c r="F62" s="101"/>
      <c r="G62" s="101"/>
      <c r="H62" s="101"/>
      <c r="I62" s="102">
        <f t="shared" si="0"/>
        <v>0</v>
      </c>
      <c r="J62" s="102">
        <f t="shared" si="0"/>
        <v>0</v>
      </c>
      <c r="K62" s="102">
        <f>K88</f>
        <v>0</v>
      </c>
      <c r="M62" s="99"/>
    </row>
    <row r="63" spans="2:13" s="9" customFormat="1" ht="19.9" customHeight="1" hidden="1">
      <c r="B63" s="103"/>
      <c r="D63" s="104" t="s">
        <v>240</v>
      </c>
      <c r="E63" s="105"/>
      <c r="F63" s="105"/>
      <c r="G63" s="105"/>
      <c r="H63" s="105"/>
      <c r="I63" s="106">
        <f t="shared" si="0"/>
        <v>0</v>
      </c>
      <c r="J63" s="106">
        <f t="shared" si="0"/>
        <v>0</v>
      </c>
      <c r="K63" s="106">
        <f>K89</f>
        <v>0</v>
      </c>
      <c r="M63" s="103"/>
    </row>
    <row r="64" spans="2:13" s="9" customFormat="1" ht="19.9" customHeight="1" hidden="1">
      <c r="B64" s="103"/>
      <c r="D64" s="104" t="s">
        <v>244</v>
      </c>
      <c r="E64" s="105"/>
      <c r="F64" s="105"/>
      <c r="G64" s="105"/>
      <c r="H64" s="105"/>
      <c r="I64" s="106">
        <f>Q158</f>
        <v>0</v>
      </c>
      <c r="J64" s="106">
        <f>R158</f>
        <v>0</v>
      </c>
      <c r="K64" s="106">
        <f>K158</f>
        <v>0</v>
      </c>
      <c r="M64" s="103"/>
    </row>
    <row r="65" spans="2:13" s="9" customFormat="1" ht="19.9" customHeight="1" hidden="1">
      <c r="B65" s="103"/>
      <c r="D65" s="104" t="s">
        <v>246</v>
      </c>
      <c r="E65" s="105"/>
      <c r="F65" s="105"/>
      <c r="G65" s="105"/>
      <c r="H65" s="105"/>
      <c r="I65" s="106">
        <f>Q194</f>
        <v>0</v>
      </c>
      <c r="J65" s="106">
        <f>R194</f>
        <v>0</v>
      </c>
      <c r="K65" s="106">
        <f>K194</f>
        <v>0</v>
      </c>
      <c r="M65" s="103"/>
    </row>
    <row r="66" spans="2:13" s="9" customFormat="1" ht="19.9" customHeight="1" hidden="1">
      <c r="B66" s="103"/>
      <c r="D66" s="104" t="s">
        <v>247</v>
      </c>
      <c r="E66" s="105"/>
      <c r="F66" s="105"/>
      <c r="G66" s="105"/>
      <c r="H66" s="105"/>
      <c r="I66" s="106">
        <f>Q219</f>
        <v>0</v>
      </c>
      <c r="J66" s="106">
        <f>R219</f>
        <v>0</v>
      </c>
      <c r="K66" s="106">
        <f>K219</f>
        <v>0</v>
      </c>
      <c r="M66" s="103"/>
    </row>
    <row r="67" spans="2:13" s="9" customFormat="1" ht="19.9" customHeight="1" hidden="1">
      <c r="B67" s="103"/>
      <c r="D67" s="104" t="s">
        <v>248</v>
      </c>
      <c r="E67" s="105"/>
      <c r="F67" s="105"/>
      <c r="G67" s="105"/>
      <c r="H67" s="105"/>
      <c r="I67" s="106">
        <f>Q244</f>
        <v>0</v>
      </c>
      <c r="J67" s="106">
        <f>R244</f>
        <v>0</v>
      </c>
      <c r="K67" s="106">
        <f>K244</f>
        <v>0</v>
      </c>
      <c r="M67" s="103"/>
    </row>
    <row r="68" spans="2:13" s="1" customFormat="1" ht="21.75" customHeight="1" hidden="1">
      <c r="B68" s="31"/>
      <c r="M68" s="31"/>
    </row>
    <row r="69" spans="2:13" s="1" customFormat="1" ht="6.95" customHeight="1" hidden="1"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31"/>
    </row>
    <row r="70" ht="12" hidden="1"/>
    <row r="71" ht="12" hidden="1"/>
    <row r="72" ht="12" hidden="1"/>
    <row r="73" spans="2:13" s="1" customFormat="1" ht="6.95" customHeight="1">
      <c r="B73" s="42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31"/>
    </row>
    <row r="74" spans="2:13" s="1" customFormat="1" ht="24.95" customHeight="1">
      <c r="B74" s="31"/>
      <c r="C74" s="20" t="s">
        <v>113</v>
      </c>
      <c r="M74" s="31"/>
    </row>
    <row r="75" spans="2:13" s="1" customFormat="1" ht="6.95" customHeight="1">
      <c r="B75" s="31"/>
      <c r="M75" s="31"/>
    </row>
    <row r="76" spans="2:13" s="1" customFormat="1" ht="12" customHeight="1">
      <c r="B76" s="31"/>
      <c r="C76" s="26" t="s">
        <v>18</v>
      </c>
      <c r="M76" s="31"/>
    </row>
    <row r="77" spans="2:13" s="1" customFormat="1" ht="16.5" customHeight="1">
      <c r="B77" s="31"/>
      <c r="E77" s="234" t="str">
        <f>E7</f>
        <v>MIDAKON - Rekonstrukce lávky 28. října v České Lípě - chodník Purkyňova</v>
      </c>
      <c r="F77" s="235"/>
      <c r="G77" s="235"/>
      <c r="H77" s="235"/>
      <c r="M77" s="31"/>
    </row>
    <row r="78" spans="2:13" s="1" customFormat="1" ht="12" customHeight="1">
      <c r="B78" s="31"/>
      <c r="C78" s="26" t="s">
        <v>97</v>
      </c>
      <c r="M78" s="31"/>
    </row>
    <row r="79" spans="2:13" s="1" customFormat="1" ht="16.5" customHeight="1">
      <c r="B79" s="31"/>
      <c r="E79" s="213" t="str">
        <f>E9</f>
        <v>SO 103.1 - Chodník na ulici Purkyňova- od počátku staničení k vjezdu do skateparku</v>
      </c>
      <c r="F79" s="233"/>
      <c r="G79" s="233"/>
      <c r="H79" s="233"/>
      <c r="M79" s="31"/>
    </row>
    <row r="80" spans="2:13" s="1" customFormat="1" ht="6.95" customHeight="1">
      <c r="B80" s="31"/>
      <c r="M80" s="31"/>
    </row>
    <row r="81" spans="2:13" s="1" customFormat="1" ht="12" customHeight="1">
      <c r="B81" s="31"/>
      <c r="C81" s="26" t="s">
        <v>22</v>
      </c>
      <c r="F81" s="24" t="str">
        <f>F12</f>
        <v xml:space="preserve"> </v>
      </c>
      <c r="I81" s="26" t="s">
        <v>24</v>
      </c>
      <c r="J81" s="48" t="str">
        <f>IF(J12="","",J12)</f>
        <v>21. 3. 2024</v>
      </c>
      <c r="M81" s="31"/>
    </row>
    <row r="82" spans="2:13" s="1" customFormat="1" ht="6.95" customHeight="1">
      <c r="B82" s="31"/>
      <c r="M82" s="31"/>
    </row>
    <row r="83" spans="2:13" s="1" customFormat="1" ht="15.2" customHeight="1">
      <c r="B83" s="31"/>
      <c r="C83" s="26" t="s">
        <v>26</v>
      </c>
      <c r="F83" s="24" t="str">
        <f>E15</f>
        <v xml:space="preserve"> </v>
      </c>
      <c r="I83" s="26" t="s">
        <v>31</v>
      </c>
      <c r="J83" s="29" t="str">
        <f>E21</f>
        <v xml:space="preserve"> </v>
      </c>
      <c r="M83" s="31"/>
    </row>
    <row r="84" spans="2:13" s="1" customFormat="1" ht="15.2" customHeight="1">
      <c r="B84" s="31"/>
      <c r="C84" s="26" t="s">
        <v>29</v>
      </c>
      <c r="F84" s="24" t="str">
        <f>IF(E18="","",E18)</f>
        <v>Vyplň údaj</v>
      </c>
      <c r="I84" s="26" t="s">
        <v>32</v>
      </c>
      <c r="J84" s="29" t="str">
        <f>E24</f>
        <v xml:space="preserve"> </v>
      </c>
      <c r="M84" s="31"/>
    </row>
    <row r="85" spans="2:13" s="1" customFormat="1" ht="10.35" customHeight="1">
      <c r="B85" s="31"/>
      <c r="M85" s="31"/>
    </row>
    <row r="86" spans="2:24" s="10" customFormat="1" ht="29.25" customHeight="1">
      <c r="B86" s="107"/>
      <c r="C86" s="108" t="s">
        <v>114</v>
      </c>
      <c r="D86" s="109" t="s">
        <v>54</v>
      </c>
      <c r="E86" s="109" t="s">
        <v>50</v>
      </c>
      <c r="F86" s="109" t="s">
        <v>51</v>
      </c>
      <c r="G86" s="109" t="s">
        <v>115</v>
      </c>
      <c r="H86" s="109" t="s">
        <v>116</v>
      </c>
      <c r="I86" s="109" t="s">
        <v>117</v>
      </c>
      <c r="J86" s="109" t="s">
        <v>118</v>
      </c>
      <c r="K86" s="109" t="s">
        <v>105</v>
      </c>
      <c r="L86" s="110" t="s">
        <v>119</v>
      </c>
      <c r="M86" s="107"/>
      <c r="N86" s="55" t="s">
        <v>3</v>
      </c>
      <c r="O86" s="56" t="s">
        <v>39</v>
      </c>
      <c r="P86" s="56" t="s">
        <v>120</v>
      </c>
      <c r="Q86" s="56" t="s">
        <v>121</v>
      </c>
      <c r="R86" s="56" t="s">
        <v>122</v>
      </c>
      <c r="S86" s="56" t="s">
        <v>123</v>
      </c>
      <c r="T86" s="56" t="s">
        <v>124</v>
      </c>
      <c r="U86" s="56" t="s">
        <v>125</v>
      </c>
      <c r="V86" s="56" t="s">
        <v>126</v>
      </c>
      <c r="W86" s="56" t="s">
        <v>127</v>
      </c>
      <c r="X86" s="57" t="s">
        <v>128</v>
      </c>
    </row>
    <row r="87" spans="2:63" s="1" customFormat="1" ht="22.9" customHeight="1">
      <c r="B87" s="31"/>
      <c r="C87" s="60" t="s">
        <v>129</v>
      </c>
      <c r="K87" s="111">
        <f>BK87</f>
        <v>0</v>
      </c>
      <c r="M87" s="31"/>
      <c r="N87" s="58"/>
      <c r="O87" s="49"/>
      <c r="P87" s="49"/>
      <c r="Q87" s="112">
        <f>Q88</f>
        <v>0</v>
      </c>
      <c r="R87" s="112">
        <f>R88</f>
        <v>0</v>
      </c>
      <c r="S87" s="49"/>
      <c r="T87" s="113">
        <f>T88</f>
        <v>0</v>
      </c>
      <c r="U87" s="49"/>
      <c r="V87" s="113">
        <f>V88</f>
        <v>0</v>
      </c>
      <c r="W87" s="49"/>
      <c r="X87" s="114">
        <f>X88</f>
        <v>0</v>
      </c>
      <c r="AT87" s="16" t="s">
        <v>70</v>
      </c>
      <c r="AU87" s="16" t="s">
        <v>106</v>
      </c>
      <c r="BK87" s="115">
        <f>BK88</f>
        <v>0</v>
      </c>
    </row>
    <row r="88" spans="2:63" s="11" customFormat="1" ht="25.9" customHeight="1">
      <c r="B88" s="116"/>
      <c r="D88" s="117" t="s">
        <v>70</v>
      </c>
      <c r="E88" s="118" t="s">
        <v>251</v>
      </c>
      <c r="F88" s="118" t="s">
        <v>252</v>
      </c>
      <c r="I88" s="119"/>
      <c r="J88" s="119"/>
      <c r="K88" s="120">
        <f>BK88</f>
        <v>0</v>
      </c>
      <c r="M88" s="116"/>
      <c r="N88" s="121"/>
      <c r="Q88" s="122">
        <f>Q89+Q158+Q194+Q219+Q244</f>
        <v>0</v>
      </c>
      <c r="R88" s="122">
        <f>R89+R158+R194+R219+R244</f>
        <v>0</v>
      </c>
      <c r="T88" s="123">
        <f>T89+T158+T194+T219+T244</f>
        <v>0</v>
      </c>
      <c r="V88" s="123">
        <f>V89+V158+V194+V219+V244</f>
        <v>0</v>
      </c>
      <c r="X88" s="124">
        <f>X89+X158+X194+X219+X244</f>
        <v>0</v>
      </c>
      <c r="AR88" s="117" t="s">
        <v>78</v>
      </c>
      <c r="AT88" s="125" t="s">
        <v>70</v>
      </c>
      <c r="AU88" s="125" t="s">
        <v>71</v>
      </c>
      <c r="AY88" s="117" t="s">
        <v>133</v>
      </c>
      <c r="BK88" s="126">
        <f>BK89+BK158+BK194+BK219+BK244</f>
        <v>0</v>
      </c>
    </row>
    <row r="89" spans="2:63" s="11" customFormat="1" ht="22.9" customHeight="1">
      <c r="B89" s="116"/>
      <c r="D89" s="117" t="s">
        <v>70</v>
      </c>
      <c r="E89" s="127" t="s">
        <v>78</v>
      </c>
      <c r="F89" s="127" t="s">
        <v>253</v>
      </c>
      <c r="I89" s="119"/>
      <c r="J89" s="119"/>
      <c r="K89" s="128">
        <f>BK89</f>
        <v>0</v>
      </c>
      <c r="M89" s="116"/>
      <c r="N89" s="121"/>
      <c r="Q89" s="122">
        <f>SUM(Q90:Q157)</f>
        <v>0</v>
      </c>
      <c r="R89" s="122">
        <f>SUM(R90:R157)</f>
        <v>0</v>
      </c>
      <c r="T89" s="123">
        <f>SUM(T90:T157)</f>
        <v>0</v>
      </c>
      <c r="V89" s="123">
        <f>SUM(V90:V157)</f>
        <v>0</v>
      </c>
      <c r="X89" s="124">
        <f>SUM(X90:X157)</f>
        <v>0</v>
      </c>
      <c r="AR89" s="117" t="s">
        <v>78</v>
      </c>
      <c r="AT89" s="125" t="s">
        <v>70</v>
      </c>
      <c r="AU89" s="125" t="s">
        <v>78</v>
      </c>
      <c r="AY89" s="117" t="s">
        <v>133</v>
      </c>
      <c r="BK89" s="126">
        <f>SUM(BK90:BK157)</f>
        <v>0</v>
      </c>
    </row>
    <row r="90" spans="2:65" s="1" customFormat="1" ht="24.2" customHeight="1">
      <c r="B90" s="129"/>
      <c r="C90" s="183" t="s">
        <v>78</v>
      </c>
      <c r="D90" s="183" t="s">
        <v>136</v>
      </c>
      <c r="E90" s="184" t="s">
        <v>273</v>
      </c>
      <c r="F90" s="169" t="s">
        <v>274</v>
      </c>
      <c r="G90" s="189" t="s">
        <v>256</v>
      </c>
      <c r="H90" s="190">
        <v>33.43</v>
      </c>
      <c r="I90" s="131"/>
      <c r="J90" s="131"/>
      <c r="K90" s="181">
        <f>ROUND(P90*H90,2)</f>
        <v>0</v>
      </c>
      <c r="L90" s="169" t="s">
        <v>140</v>
      </c>
      <c r="M90" s="31"/>
      <c r="N90" s="133" t="s">
        <v>3</v>
      </c>
      <c r="O90" s="134" t="s">
        <v>40</v>
      </c>
      <c r="P90" s="135">
        <f>I90+J90</f>
        <v>0</v>
      </c>
      <c r="Q90" s="135">
        <f>ROUND(I90*H90,2)</f>
        <v>0</v>
      </c>
      <c r="R90" s="135">
        <f>ROUND(J90*H90,2)</f>
        <v>0</v>
      </c>
      <c r="T90" s="136">
        <f>S90*H90</f>
        <v>0</v>
      </c>
      <c r="U90" s="136">
        <v>0</v>
      </c>
      <c r="V90" s="136">
        <f>U90*H90</f>
        <v>0</v>
      </c>
      <c r="W90" s="136">
        <v>0</v>
      </c>
      <c r="X90" s="137">
        <f>W90*H90</f>
        <v>0</v>
      </c>
      <c r="AR90" s="138" t="s">
        <v>141</v>
      </c>
      <c r="AT90" s="138" t="s">
        <v>136</v>
      </c>
      <c r="AU90" s="138" t="s">
        <v>80</v>
      </c>
      <c r="AY90" s="16" t="s">
        <v>133</v>
      </c>
      <c r="BE90" s="139">
        <f>IF(O90="základní",K90,0)</f>
        <v>0</v>
      </c>
      <c r="BF90" s="139">
        <f>IF(O90="snížená",K90,0)</f>
        <v>0</v>
      </c>
      <c r="BG90" s="139">
        <f>IF(O90="zákl. přenesená",K90,0)</f>
        <v>0</v>
      </c>
      <c r="BH90" s="139">
        <f>IF(O90="sníž. přenesená",K90,0)</f>
        <v>0</v>
      </c>
      <c r="BI90" s="139">
        <f>IF(O90="nulová",K90,0)</f>
        <v>0</v>
      </c>
      <c r="BJ90" s="16" t="s">
        <v>78</v>
      </c>
      <c r="BK90" s="139">
        <f>ROUND(P90*H90,2)</f>
        <v>0</v>
      </c>
      <c r="BL90" s="16" t="s">
        <v>141</v>
      </c>
      <c r="BM90" s="138" t="s">
        <v>80</v>
      </c>
    </row>
    <row r="91" spans="2:47" s="1" customFormat="1" ht="19.5">
      <c r="B91" s="31"/>
      <c r="D91" s="185" t="s">
        <v>142</v>
      </c>
      <c r="F91" s="171" t="s">
        <v>275</v>
      </c>
      <c r="I91" s="140"/>
      <c r="J91" s="140"/>
      <c r="M91" s="31"/>
      <c r="N91" s="141"/>
      <c r="X91" s="52"/>
      <c r="AT91" s="16" t="s">
        <v>142</v>
      </c>
      <c r="AU91" s="16" t="s">
        <v>80</v>
      </c>
    </row>
    <row r="92" spans="2:47" s="1" customFormat="1" ht="12">
      <c r="B92" s="31"/>
      <c r="D92" s="186" t="s">
        <v>144</v>
      </c>
      <c r="F92" s="172" t="s">
        <v>276</v>
      </c>
      <c r="I92" s="140"/>
      <c r="J92" s="140"/>
      <c r="M92" s="31"/>
      <c r="N92" s="141"/>
      <c r="X92" s="52"/>
      <c r="AT92" s="16" t="s">
        <v>144</v>
      </c>
      <c r="AU92" s="16" t="s">
        <v>80</v>
      </c>
    </row>
    <row r="93" spans="2:51" s="12" customFormat="1" ht="12">
      <c r="B93" s="142"/>
      <c r="D93" s="185" t="s">
        <v>151</v>
      </c>
      <c r="E93" s="143" t="s">
        <v>3</v>
      </c>
      <c r="F93" s="173" t="s">
        <v>1302</v>
      </c>
      <c r="H93" s="191">
        <v>33.43</v>
      </c>
      <c r="I93" s="144"/>
      <c r="J93" s="144"/>
      <c r="M93" s="142"/>
      <c r="N93" s="145"/>
      <c r="X93" s="146"/>
      <c r="AT93" s="143" t="s">
        <v>151</v>
      </c>
      <c r="AU93" s="143" t="s">
        <v>80</v>
      </c>
      <c r="AV93" s="12" t="s">
        <v>80</v>
      </c>
      <c r="AW93" s="12" t="s">
        <v>5</v>
      </c>
      <c r="AX93" s="12" t="s">
        <v>71</v>
      </c>
      <c r="AY93" s="143" t="s">
        <v>133</v>
      </c>
    </row>
    <row r="94" spans="2:51" s="13" customFormat="1" ht="12">
      <c r="B94" s="147"/>
      <c r="D94" s="185" t="s">
        <v>151</v>
      </c>
      <c r="E94" s="148" t="s">
        <v>3</v>
      </c>
      <c r="F94" s="174" t="s">
        <v>153</v>
      </c>
      <c r="H94" s="192">
        <v>33.43</v>
      </c>
      <c r="I94" s="149"/>
      <c r="J94" s="149"/>
      <c r="M94" s="147"/>
      <c r="N94" s="150"/>
      <c r="X94" s="151"/>
      <c r="AT94" s="148" t="s">
        <v>151</v>
      </c>
      <c r="AU94" s="148" t="s">
        <v>80</v>
      </c>
      <c r="AV94" s="13" t="s">
        <v>141</v>
      </c>
      <c r="AW94" s="13" t="s">
        <v>5</v>
      </c>
      <c r="AX94" s="13" t="s">
        <v>78</v>
      </c>
      <c r="AY94" s="148" t="s">
        <v>133</v>
      </c>
    </row>
    <row r="95" spans="2:65" s="1" customFormat="1" ht="24.2" customHeight="1">
      <c r="B95" s="129"/>
      <c r="C95" s="183" t="s">
        <v>80</v>
      </c>
      <c r="D95" s="183" t="s">
        <v>136</v>
      </c>
      <c r="E95" s="184" t="s">
        <v>278</v>
      </c>
      <c r="F95" s="169" t="s">
        <v>279</v>
      </c>
      <c r="G95" s="189" t="s">
        <v>280</v>
      </c>
      <c r="H95" s="190">
        <v>12</v>
      </c>
      <c r="I95" s="131"/>
      <c r="J95" s="131"/>
      <c r="K95" s="181">
        <f>ROUND(P95*H95,2)</f>
        <v>0</v>
      </c>
      <c r="L95" s="169" t="s">
        <v>140</v>
      </c>
      <c r="M95" s="31"/>
      <c r="N95" s="133" t="s">
        <v>3</v>
      </c>
      <c r="O95" s="134" t="s">
        <v>40</v>
      </c>
      <c r="P95" s="135">
        <f>I95+J95</f>
        <v>0</v>
      </c>
      <c r="Q95" s="135">
        <f>ROUND(I95*H95,2)</f>
        <v>0</v>
      </c>
      <c r="R95" s="135">
        <f>ROUND(J95*H95,2)</f>
        <v>0</v>
      </c>
      <c r="T95" s="136">
        <f>S95*H95</f>
        <v>0</v>
      </c>
      <c r="U95" s="136">
        <v>0</v>
      </c>
      <c r="V95" s="136">
        <f>U95*H95</f>
        <v>0</v>
      </c>
      <c r="W95" s="136">
        <v>0</v>
      </c>
      <c r="X95" s="137">
        <f>W95*H95</f>
        <v>0</v>
      </c>
      <c r="AR95" s="138" t="s">
        <v>141</v>
      </c>
      <c r="AT95" s="138" t="s">
        <v>136</v>
      </c>
      <c r="AU95" s="138" t="s">
        <v>80</v>
      </c>
      <c r="AY95" s="16" t="s">
        <v>133</v>
      </c>
      <c r="BE95" s="139">
        <f>IF(O95="základní",K95,0)</f>
        <v>0</v>
      </c>
      <c r="BF95" s="139">
        <f>IF(O95="snížená",K95,0)</f>
        <v>0</v>
      </c>
      <c r="BG95" s="139">
        <f>IF(O95="zákl. přenesená",K95,0)</f>
        <v>0</v>
      </c>
      <c r="BH95" s="139">
        <f>IF(O95="sníž. přenesená",K95,0)</f>
        <v>0</v>
      </c>
      <c r="BI95" s="139">
        <f>IF(O95="nulová",K95,0)</f>
        <v>0</v>
      </c>
      <c r="BJ95" s="16" t="s">
        <v>78</v>
      </c>
      <c r="BK95" s="139">
        <f>ROUND(P95*H95,2)</f>
        <v>0</v>
      </c>
      <c r="BL95" s="16" t="s">
        <v>141</v>
      </c>
      <c r="BM95" s="138" t="s">
        <v>141</v>
      </c>
    </row>
    <row r="96" spans="2:47" s="1" customFormat="1" ht="19.5">
      <c r="B96" s="31"/>
      <c r="D96" s="185" t="s">
        <v>142</v>
      </c>
      <c r="F96" s="171" t="s">
        <v>281</v>
      </c>
      <c r="I96" s="140"/>
      <c r="J96" s="140"/>
      <c r="M96" s="31"/>
      <c r="N96" s="141"/>
      <c r="X96" s="52"/>
      <c r="AT96" s="16" t="s">
        <v>142</v>
      </c>
      <c r="AU96" s="16" t="s">
        <v>80</v>
      </c>
    </row>
    <row r="97" spans="2:47" s="1" customFormat="1" ht="12">
      <c r="B97" s="31"/>
      <c r="D97" s="186" t="s">
        <v>144</v>
      </c>
      <c r="F97" s="172" t="s">
        <v>282</v>
      </c>
      <c r="I97" s="140"/>
      <c r="J97" s="140"/>
      <c r="M97" s="31"/>
      <c r="N97" s="141"/>
      <c r="X97" s="52"/>
      <c r="AT97" s="16" t="s">
        <v>144</v>
      </c>
      <c r="AU97" s="16" t="s">
        <v>80</v>
      </c>
    </row>
    <row r="98" spans="2:51" s="12" customFormat="1" ht="12">
      <c r="B98" s="142"/>
      <c r="D98" s="185" t="s">
        <v>151</v>
      </c>
      <c r="E98" s="143" t="s">
        <v>3</v>
      </c>
      <c r="F98" s="173" t="s">
        <v>1303</v>
      </c>
      <c r="H98" s="191">
        <v>12</v>
      </c>
      <c r="I98" s="144"/>
      <c r="J98" s="144"/>
      <c r="M98" s="142"/>
      <c r="N98" s="145"/>
      <c r="X98" s="146"/>
      <c r="AT98" s="143" t="s">
        <v>151</v>
      </c>
      <c r="AU98" s="143" t="s">
        <v>80</v>
      </c>
      <c r="AV98" s="12" t="s">
        <v>80</v>
      </c>
      <c r="AW98" s="12" t="s">
        <v>5</v>
      </c>
      <c r="AX98" s="12" t="s">
        <v>71</v>
      </c>
      <c r="AY98" s="143" t="s">
        <v>133</v>
      </c>
    </row>
    <row r="99" spans="2:51" s="13" customFormat="1" ht="12">
      <c r="B99" s="147"/>
      <c r="D99" s="185" t="s">
        <v>151</v>
      </c>
      <c r="E99" s="148" t="s">
        <v>3</v>
      </c>
      <c r="F99" s="174" t="s">
        <v>153</v>
      </c>
      <c r="H99" s="192">
        <v>12</v>
      </c>
      <c r="I99" s="149"/>
      <c r="J99" s="149"/>
      <c r="M99" s="147"/>
      <c r="N99" s="150"/>
      <c r="X99" s="151"/>
      <c r="AT99" s="148" t="s">
        <v>151</v>
      </c>
      <c r="AU99" s="148" t="s">
        <v>80</v>
      </c>
      <c r="AV99" s="13" t="s">
        <v>141</v>
      </c>
      <c r="AW99" s="13" t="s">
        <v>5</v>
      </c>
      <c r="AX99" s="13" t="s">
        <v>78</v>
      </c>
      <c r="AY99" s="148" t="s">
        <v>133</v>
      </c>
    </row>
    <row r="100" spans="2:65" s="1" customFormat="1" ht="24.2" customHeight="1">
      <c r="B100" s="129"/>
      <c r="C100" s="183" t="s">
        <v>154</v>
      </c>
      <c r="D100" s="183" t="s">
        <v>136</v>
      </c>
      <c r="E100" s="184" t="s">
        <v>1304</v>
      </c>
      <c r="F100" s="169" t="s">
        <v>1305</v>
      </c>
      <c r="G100" s="189" t="s">
        <v>256</v>
      </c>
      <c r="H100" s="190">
        <v>61.41</v>
      </c>
      <c r="I100" s="131"/>
      <c r="J100" s="131"/>
      <c r="K100" s="181">
        <f>ROUND(P100*H100,2)</f>
        <v>0</v>
      </c>
      <c r="L100" s="169" t="s">
        <v>140</v>
      </c>
      <c r="M100" s="31"/>
      <c r="N100" s="133" t="s">
        <v>3</v>
      </c>
      <c r="O100" s="134" t="s">
        <v>40</v>
      </c>
      <c r="P100" s="135">
        <f>I100+J100</f>
        <v>0</v>
      </c>
      <c r="Q100" s="135">
        <f>ROUND(I100*H100,2)</f>
        <v>0</v>
      </c>
      <c r="R100" s="135">
        <f>ROUND(J100*H100,2)</f>
        <v>0</v>
      </c>
      <c r="T100" s="136">
        <f>S100*H100</f>
        <v>0</v>
      </c>
      <c r="U100" s="136">
        <v>0</v>
      </c>
      <c r="V100" s="136">
        <f>U100*H100</f>
        <v>0</v>
      </c>
      <c r="W100" s="136">
        <v>0</v>
      </c>
      <c r="X100" s="137">
        <f>W100*H100</f>
        <v>0</v>
      </c>
      <c r="AR100" s="138" t="s">
        <v>141</v>
      </c>
      <c r="AT100" s="138" t="s">
        <v>136</v>
      </c>
      <c r="AU100" s="138" t="s">
        <v>80</v>
      </c>
      <c r="AY100" s="16" t="s">
        <v>133</v>
      </c>
      <c r="BE100" s="139">
        <f>IF(O100="základní",K100,0)</f>
        <v>0</v>
      </c>
      <c r="BF100" s="139">
        <f>IF(O100="snížená",K100,0)</f>
        <v>0</v>
      </c>
      <c r="BG100" s="139">
        <f>IF(O100="zákl. přenesená",K100,0)</f>
        <v>0</v>
      </c>
      <c r="BH100" s="139">
        <f>IF(O100="sníž. přenesená",K100,0)</f>
        <v>0</v>
      </c>
      <c r="BI100" s="139">
        <f>IF(O100="nulová",K100,0)</f>
        <v>0</v>
      </c>
      <c r="BJ100" s="16" t="s">
        <v>78</v>
      </c>
      <c r="BK100" s="139">
        <f>ROUND(P100*H100,2)</f>
        <v>0</v>
      </c>
      <c r="BL100" s="16" t="s">
        <v>141</v>
      </c>
      <c r="BM100" s="138" t="s">
        <v>157</v>
      </c>
    </row>
    <row r="101" spans="2:47" s="1" customFormat="1" ht="12">
      <c r="B101" s="31"/>
      <c r="D101" s="185" t="s">
        <v>142</v>
      </c>
      <c r="F101" s="171" t="s">
        <v>1306</v>
      </c>
      <c r="I101" s="140"/>
      <c r="J101" s="140"/>
      <c r="M101" s="31"/>
      <c r="N101" s="141"/>
      <c r="X101" s="52"/>
      <c r="AT101" s="16" t="s">
        <v>142</v>
      </c>
      <c r="AU101" s="16" t="s">
        <v>80</v>
      </c>
    </row>
    <row r="102" spans="2:47" s="1" customFormat="1" ht="12">
      <c r="B102" s="31"/>
      <c r="D102" s="186" t="s">
        <v>144</v>
      </c>
      <c r="F102" s="172" t="s">
        <v>1307</v>
      </c>
      <c r="I102" s="140"/>
      <c r="J102" s="140"/>
      <c r="M102" s="31"/>
      <c r="N102" s="141"/>
      <c r="X102" s="52"/>
      <c r="AT102" s="16" t="s">
        <v>144</v>
      </c>
      <c r="AU102" s="16" t="s">
        <v>80</v>
      </c>
    </row>
    <row r="103" spans="2:51" s="12" customFormat="1" ht="12">
      <c r="B103" s="142"/>
      <c r="D103" s="185" t="s">
        <v>151</v>
      </c>
      <c r="E103" s="143" t="s">
        <v>3</v>
      </c>
      <c r="F103" s="173" t="s">
        <v>1308</v>
      </c>
      <c r="H103" s="191">
        <v>61.41</v>
      </c>
      <c r="I103" s="144"/>
      <c r="J103" s="144"/>
      <c r="M103" s="142"/>
      <c r="N103" s="145"/>
      <c r="X103" s="146"/>
      <c r="AT103" s="143" t="s">
        <v>151</v>
      </c>
      <c r="AU103" s="143" t="s">
        <v>80</v>
      </c>
      <c r="AV103" s="12" t="s">
        <v>80</v>
      </c>
      <c r="AW103" s="12" t="s">
        <v>5</v>
      </c>
      <c r="AX103" s="12" t="s">
        <v>71</v>
      </c>
      <c r="AY103" s="143" t="s">
        <v>133</v>
      </c>
    </row>
    <row r="104" spans="2:51" s="13" customFormat="1" ht="12">
      <c r="B104" s="147"/>
      <c r="D104" s="185" t="s">
        <v>151</v>
      </c>
      <c r="E104" s="148" t="s">
        <v>3</v>
      </c>
      <c r="F104" s="174" t="s">
        <v>153</v>
      </c>
      <c r="H104" s="192">
        <v>61.41</v>
      </c>
      <c r="I104" s="149"/>
      <c r="J104" s="149"/>
      <c r="M104" s="147"/>
      <c r="N104" s="150"/>
      <c r="X104" s="151"/>
      <c r="AT104" s="148" t="s">
        <v>151</v>
      </c>
      <c r="AU104" s="148" t="s">
        <v>80</v>
      </c>
      <c r="AV104" s="13" t="s">
        <v>141</v>
      </c>
      <c r="AW104" s="13" t="s">
        <v>5</v>
      </c>
      <c r="AX104" s="13" t="s">
        <v>78</v>
      </c>
      <c r="AY104" s="148" t="s">
        <v>133</v>
      </c>
    </row>
    <row r="105" spans="2:65" s="1" customFormat="1" ht="24.2" customHeight="1">
      <c r="B105" s="129"/>
      <c r="C105" s="183" t="s">
        <v>141</v>
      </c>
      <c r="D105" s="183" t="s">
        <v>136</v>
      </c>
      <c r="E105" s="184" t="s">
        <v>1309</v>
      </c>
      <c r="F105" s="169" t="s">
        <v>1310</v>
      </c>
      <c r="G105" s="189" t="s">
        <v>296</v>
      </c>
      <c r="H105" s="190">
        <v>15.435</v>
      </c>
      <c r="I105" s="131"/>
      <c r="J105" s="131"/>
      <c r="K105" s="181">
        <f>ROUND(P105*H105,2)</f>
        <v>0</v>
      </c>
      <c r="L105" s="169" t="s">
        <v>140</v>
      </c>
      <c r="M105" s="31"/>
      <c r="N105" s="133" t="s">
        <v>3</v>
      </c>
      <c r="O105" s="134" t="s">
        <v>40</v>
      </c>
      <c r="P105" s="135">
        <f>I105+J105</f>
        <v>0</v>
      </c>
      <c r="Q105" s="135">
        <f>ROUND(I105*H105,2)</f>
        <v>0</v>
      </c>
      <c r="R105" s="135">
        <f>ROUND(J105*H105,2)</f>
        <v>0</v>
      </c>
      <c r="T105" s="136">
        <f>S105*H105</f>
        <v>0</v>
      </c>
      <c r="U105" s="136">
        <v>0</v>
      </c>
      <c r="V105" s="136">
        <f>U105*H105</f>
        <v>0</v>
      </c>
      <c r="W105" s="136">
        <v>0</v>
      </c>
      <c r="X105" s="137">
        <f>W105*H105</f>
        <v>0</v>
      </c>
      <c r="AR105" s="138" t="s">
        <v>141</v>
      </c>
      <c r="AT105" s="138" t="s">
        <v>136</v>
      </c>
      <c r="AU105" s="138" t="s">
        <v>80</v>
      </c>
      <c r="AY105" s="16" t="s">
        <v>133</v>
      </c>
      <c r="BE105" s="139">
        <f>IF(O105="základní",K105,0)</f>
        <v>0</v>
      </c>
      <c r="BF105" s="139">
        <f>IF(O105="snížená",K105,0)</f>
        <v>0</v>
      </c>
      <c r="BG105" s="139">
        <f>IF(O105="zákl. přenesená",K105,0)</f>
        <v>0</v>
      </c>
      <c r="BH105" s="139">
        <f>IF(O105="sníž. přenesená",K105,0)</f>
        <v>0</v>
      </c>
      <c r="BI105" s="139">
        <f>IF(O105="nulová",K105,0)</f>
        <v>0</v>
      </c>
      <c r="BJ105" s="16" t="s">
        <v>78</v>
      </c>
      <c r="BK105" s="139">
        <f>ROUND(P105*H105,2)</f>
        <v>0</v>
      </c>
      <c r="BL105" s="16" t="s">
        <v>141</v>
      </c>
      <c r="BM105" s="138" t="s">
        <v>163</v>
      </c>
    </row>
    <row r="106" spans="2:47" s="1" customFormat="1" ht="12">
      <c r="B106" s="31"/>
      <c r="D106" s="185" t="s">
        <v>142</v>
      </c>
      <c r="F106" s="171" t="s">
        <v>1311</v>
      </c>
      <c r="I106" s="140"/>
      <c r="J106" s="140"/>
      <c r="M106" s="31"/>
      <c r="N106" s="141"/>
      <c r="X106" s="52"/>
      <c r="AT106" s="16" t="s">
        <v>142</v>
      </c>
      <c r="AU106" s="16" t="s">
        <v>80</v>
      </c>
    </row>
    <row r="107" spans="2:47" s="1" customFormat="1" ht="12">
      <c r="B107" s="31"/>
      <c r="D107" s="186" t="s">
        <v>144</v>
      </c>
      <c r="F107" s="172" t="s">
        <v>1312</v>
      </c>
      <c r="I107" s="140"/>
      <c r="J107" s="140"/>
      <c r="M107" s="31"/>
      <c r="N107" s="141"/>
      <c r="X107" s="52"/>
      <c r="AT107" s="16" t="s">
        <v>144</v>
      </c>
      <c r="AU107" s="16" t="s">
        <v>80</v>
      </c>
    </row>
    <row r="108" spans="2:51" s="12" customFormat="1" ht="12">
      <c r="B108" s="142"/>
      <c r="D108" s="185" t="s">
        <v>151</v>
      </c>
      <c r="E108" s="143" t="s">
        <v>3</v>
      </c>
      <c r="F108" s="173" t="s">
        <v>1313</v>
      </c>
      <c r="H108" s="191">
        <v>15.435</v>
      </c>
      <c r="I108" s="144"/>
      <c r="J108" s="144"/>
      <c r="M108" s="142"/>
      <c r="N108" s="145"/>
      <c r="X108" s="146"/>
      <c r="AT108" s="143" t="s">
        <v>151</v>
      </c>
      <c r="AU108" s="143" t="s">
        <v>80</v>
      </c>
      <c r="AV108" s="12" t="s">
        <v>80</v>
      </c>
      <c r="AW108" s="12" t="s">
        <v>5</v>
      </c>
      <c r="AX108" s="12" t="s">
        <v>71</v>
      </c>
      <c r="AY108" s="143" t="s">
        <v>133</v>
      </c>
    </row>
    <row r="109" spans="2:51" s="13" customFormat="1" ht="12">
      <c r="B109" s="147"/>
      <c r="D109" s="185" t="s">
        <v>151</v>
      </c>
      <c r="E109" s="148" t="s">
        <v>3</v>
      </c>
      <c r="F109" s="174" t="s">
        <v>153</v>
      </c>
      <c r="H109" s="192">
        <v>15.435</v>
      </c>
      <c r="I109" s="149"/>
      <c r="J109" s="149"/>
      <c r="M109" s="147"/>
      <c r="N109" s="150"/>
      <c r="X109" s="151"/>
      <c r="AT109" s="148" t="s">
        <v>151</v>
      </c>
      <c r="AU109" s="148" t="s">
        <v>80</v>
      </c>
      <c r="AV109" s="13" t="s">
        <v>141</v>
      </c>
      <c r="AW109" s="13" t="s">
        <v>5</v>
      </c>
      <c r="AX109" s="13" t="s">
        <v>78</v>
      </c>
      <c r="AY109" s="148" t="s">
        <v>133</v>
      </c>
    </row>
    <row r="110" spans="2:65" s="1" customFormat="1" ht="24">
      <c r="B110" s="129"/>
      <c r="C110" s="183" t="s">
        <v>132</v>
      </c>
      <c r="D110" s="183" t="s">
        <v>136</v>
      </c>
      <c r="E110" s="184" t="s">
        <v>344</v>
      </c>
      <c r="F110" s="169" t="s">
        <v>345</v>
      </c>
      <c r="G110" s="189" t="s">
        <v>296</v>
      </c>
      <c r="H110" s="190">
        <v>12.735</v>
      </c>
      <c r="I110" s="131"/>
      <c r="J110" s="131"/>
      <c r="K110" s="181">
        <f>ROUND(P110*H110,2)</f>
        <v>0</v>
      </c>
      <c r="L110" s="169" t="s">
        <v>140</v>
      </c>
      <c r="M110" s="31"/>
      <c r="N110" s="133" t="s">
        <v>3</v>
      </c>
      <c r="O110" s="134" t="s">
        <v>40</v>
      </c>
      <c r="P110" s="135">
        <f>I110+J110</f>
        <v>0</v>
      </c>
      <c r="Q110" s="135">
        <f>ROUND(I110*H110,2)</f>
        <v>0</v>
      </c>
      <c r="R110" s="135">
        <f>ROUND(J110*H110,2)</f>
        <v>0</v>
      </c>
      <c r="T110" s="136">
        <f>S110*H110</f>
        <v>0</v>
      </c>
      <c r="U110" s="136">
        <v>0</v>
      </c>
      <c r="V110" s="136">
        <f>U110*H110</f>
        <v>0</v>
      </c>
      <c r="W110" s="136">
        <v>0</v>
      </c>
      <c r="X110" s="137">
        <f>W110*H110</f>
        <v>0</v>
      </c>
      <c r="AR110" s="138" t="s">
        <v>141</v>
      </c>
      <c r="AT110" s="138" t="s">
        <v>136</v>
      </c>
      <c r="AU110" s="138" t="s">
        <v>80</v>
      </c>
      <c r="AY110" s="16" t="s">
        <v>133</v>
      </c>
      <c r="BE110" s="139">
        <f>IF(O110="základní",K110,0)</f>
        <v>0</v>
      </c>
      <c r="BF110" s="139">
        <f>IF(O110="snížená",K110,0)</f>
        <v>0</v>
      </c>
      <c r="BG110" s="139">
        <f>IF(O110="zákl. přenesená",K110,0)</f>
        <v>0</v>
      </c>
      <c r="BH110" s="139">
        <f>IF(O110="sníž. přenesená",K110,0)</f>
        <v>0</v>
      </c>
      <c r="BI110" s="139">
        <f>IF(O110="nulová",K110,0)</f>
        <v>0</v>
      </c>
      <c r="BJ110" s="16" t="s">
        <v>78</v>
      </c>
      <c r="BK110" s="139">
        <f>ROUND(P110*H110,2)</f>
        <v>0</v>
      </c>
      <c r="BL110" s="16" t="s">
        <v>141</v>
      </c>
      <c r="BM110" s="138" t="s">
        <v>167</v>
      </c>
    </row>
    <row r="111" spans="2:47" s="1" customFormat="1" ht="19.5">
      <c r="B111" s="31"/>
      <c r="D111" s="185" t="s">
        <v>142</v>
      </c>
      <c r="F111" s="171" t="s">
        <v>347</v>
      </c>
      <c r="I111" s="140"/>
      <c r="J111" s="140"/>
      <c r="M111" s="31"/>
      <c r="N111" s="141"/>
      <c r="X111" s="52"/>
      <c r="AT111" s="16" t="s">
        <v>142</v>
      </c>
      <c r="AU111" s="16" t="s">
        <v>80</v>
      </c>
    </row>
    <row r="112" spans="2:47" s="1" customFormat="1" ht="12">
      <c r="B112" s="31"/>
      <c r="D112" s="186" t="s">
        <v>144</v>
      </c>
      <c r="F112" s="172" t="s">
        <v>348</v>
      </c>
      <c r="I112" s="140"/>
      <c r="J112" s="140"/>
      <c r="M112" s="31"/>
      <c r="N112" s="141"/>
      <c r="X112" s="52"/>
      <c r="AT112" s="16" t="s">
        <v>144</v>
      </c>
      <c r="AU112" s="16" t="s">
        <v>80</v>
      </c>
    </row>
    <row r="113" spans="2:51" s="12" customFormat="1" ht="12">
      <c r="B113" s="142"/>
      <c r="D113" s="185" t="s">
        <v>151</v>
      </c>
      <c r="E113" s="143" t="s">
        <v>3</v>
      </c>
      <c r="F113" s="173" t="s">
        <v>1314</v>
      </c>
      <c r="H113" s="191">
        <v>12.735</v>
      </c>
      <c r="I113" s="144"/>
      <c r="J113" s="144"/>
      <c r="M113" s="142"/>
      <c r="N113" s="145"/>
      <c r="X113" s="146"/>
      <c r="AT113" s="143" t="s">
        <v>151</v>
      </c>
      <c r="AU113" s="143" t="s">
        <v>80</v>
      </c>
      <c r="AV113" s="12" t="s">
        <v>80</v>
      </c>
      <c r="AW113" s="12" t="s">
        <v>5</v>
      </c>
      <c r="AX113" s="12" t="s">
        <v>71</v>
      </c>
      <c r="AY113" s="143" t="s">
        <v>133</v>
      </c>
    </row>
    <row r="114" spans="2:51" s="13" customFormat="1" ht="12">
      <c r="B114" s="147"/>
      <c r="D114" s="185" t="s">
        <v>151</v>
      </c>
      <c r="E114" s="148" t="s">
        <v>3</v>
      </c>
      <c r="F114" s="174" t="s">
        <v>153</v>
      </c>
      <c r="H114" s="192">
        <v>12.735</v>
      </c>
      <c r="I114" s="149"/>
      <c r="J114" s="149"/>
      <c r="M114" s="147"/>
      <c r="N114" s="150"/>
      <c r="X114" s="151"/>
      <c r="AT114" s="148" t="s">
        <v>151</v>
      </c>
      <c r="AU114" s="148" t="s">
        <v>80</v>
      </c>
      <c r="AV114" s="13" t="s">
        <v>141</v>
      </c>
      <c r="AW114" s="13" t="s">
        <v>5</v>
      </c>
      <c r="AX114" s="13" t="s">
        <v>78</v>
      </c>
      <c r="AY114" s="148" t="s">
        <v>133</v>
      </c>
    </row>
    <row r="115" spans="2:65" s="1" customFormat="1" ht="24.2" customHeight="1">
      <c r="B115" s="129"/>
      <c r="C115" s="183" t="s">
        <v>157</v>
      </c>
      <c r="D115" s="183" t="s">
        <v>136</v>
      </c>
      <c r="E115" s="184" t="s">
        <v>1315</v>
      </c>
      <c r="F115" s="169" t="s">
        <v>1316</v>
      </c>
      <c r="G115" s="189" t="s">
        <v>296</v>
      </c>
      <c r="H115" s="190">
        <v>12.735</v>
      </c>
      <c r="I115" s="131"/>
      <c r="J115" s="131"/>
      <c r="K115" s="181">
        <f>ROUND(P115*H115,2)</f>
        <v>0</v>
      </c>
      <c r="L115" s="169" t="s">
        <v>140</v>
      </c>
      <c r="M115" s="31"/>
      <c r="N115" s="133" t="s">
        <v>3</v>
      </c>
      <c r="O115" s="134" t="s">
        <v>40</v>
      </c>
      <c r="P115" s="135">
        <f>I115+J115</f>
        <v>0</v>
      </c>
      <c r="Q115" s="135">
        <f>ROUND(I115*H115,2)</f>
        <v>0</v>
      </c>
      <c r="R115" s="135">
        <f>ROUND(J115*H115,2)</f>
        <v>0</v>
      </c>
      <c r="T115" s="136">
        <f>S115*H115</f>
        <v>0</v>
      </c>
      <c r="U115" s="136">
        <v>0</v>
      </c>
      <c r="V115" s="136">
        <f>U115*H115</f>
        <v>0</v>
      </c>
      <c r="W115" s="136">
        <v>0</v>
      </c>
      <c r="X115" s="137">
        <f>W115*H115</f>
        <v>0</v>
      </c>
      <c r="AR115" s="138" t="s">
        <v>141</v>
      </c>
      <c r="AT115" s="138" t="s">
        <v>136</v>
      </c>
      <c r="AU115" s="138" t="s">
        <v>80</v>
      </c>
      <c r="AY115" s="16" t="s">
        <v>133</v>
      </c>
      <c r="BE115" s="139">
        <f>IF(O115="základní",K115,0)</f>
        <v>0</v>
      </c>
      <c r="BF115" s="139">
        <f>IF(O115="snížená",K115,0)</f>
        <v>0</v>
      </c>
      <c r="BG115" s="139">
        <f>IF(O115="zákl. přenesená",K115,0)</f>
        <v>0</v>
      </c>
      <c r="BH115" s="139">
        <f>IF(O115="sníž. přenesená",K115,0)</f>
        <v>0</v>
      </c>
      <c r="BI115" s="139">
        <f>IF(O115="nulová",K115,0)</f>
        <v>0</v>
      </c>
      <c r="BJ115" s="16" t="s">
        <v>78</v>
      </c>
      <c r="BK115" s="139">
        <f>ROUND(P115*H115,2)</f>
        <v>0</v>
      </c>
      <c r="BL115" s="16" t="s">
        <v>141</v>
      </c>
      <c r="BM115" s="138" t="s">
        <v>10</v>
      </c>
    </row>
    <row r="116" spans="2:47" s="1" customFormat="1" ht="19.5">
      <c r="B116" s="31"/>
      <c r="D116" s="185" t="s">
        <v>142</v>
      </c>
      <c r="F116" s="171" t="s">
        <v>1317</v>
      </c>
      <c r="I116" s="140"/>
      <c r="J116" s="140"/>
      <c r="M116" s="31"/>
      <c r="N116" s="141"/>
      <c r="X116" s="52"/>
      <c r="AT116" s="16" t="s">
        <v>142</v>
      </c>
      <c r="AU116" s="16" t="s">
        <v>80</v>
      </c>
    </row>
    <row r="117" spans="2:47" s="1" customFormat="1" ht="12">
      <c r="B117" s="31"/>
      <c r="D117" s="186" t="s">
        <v>144</v>
      </c>
      <c r="F117" s="172" t="s">
        <v>1318</v>
      </c>
      <c r="I117" s="140"/>
      <c r="J117" s="140"/>
      <c r="M117" s="31"/>
      <c r="N117" s="141"/>
      <c r="X117" s="52"/>
      <c r="AT117" s="16" t="s">
        <v>144</v>
      </c>
      <c r="AU117" s="16" t="s">
        <v>80</v>
      </c>
    </row>
    <row r="118" spans="2:51" s="12" customFormat="1" ht="12">
      <c r="B118" s="142"/>
      <c r="D118" s="185" t="s">
        <v>151</v>
      </c>
      <c r="E118" s="143" t="s">
        <v>3</v>
      </c>
      <c r="F118" s="173" t="s">
        <v>1319</v>
      </c>
      <c r="H118" s="191">
        <v>12.735</v>
      </c>
      <c r="I118" s="144"/>
      <c r="J118" s="144"/>
      <c r="M118" s="142"/>
      <c r="N118" s="145"/>
      <c r="X118" s="146"/>
      <c r="AT118" s="143" t="s">
        <v>151</v>
      </c>
      <c r="AU118" s="143" t="s">
        <v>80</v>
      </c>
      <c r="AV118" s="12" t="s">
        <v>80</v>
      </c>
      <c r="AW118" s="12" t="s">
        <v>5</v>
      </c>
      <c r="AX118" s="12" t="s">
        <v>71</v>
      </c>
      <c r="AY118" s="143" t="s">
        <v>133</v>
      </c>
    </row>
    <row r="119" spans="2:51" s="13" customFormat="1" ht="12">
      <c r="B119" s="147"/>
      <c r="D119" s="185" t="s">
        <v>151</v>
      </c>
      <c r="E119" s="148" t="s">
        <v>3</v>
      </c>
      <c r="F119" s="174" t="s">
        <v>153</v>
      </c>
      <c r="H119" s="192">
        <v>12.735</v>
      </c>
      <c r="I119" s="149"/>
      <c r="J119" s="149"/>
      <c r="M119" s="147"/>
      <c r="N119" s="150"/>
      <c r="X119" s="151"/>
      <c r="AT119" s="148" t="s">
        <v>151</v>
      </c>
      <c r="AU119" s="148" t="s">
        <v>80</v>
      </c>
      <c r="AV119" s="13" t="s">
        <v>141</v>
      </c>
      <c r="AW119" s="13" t="s">
        <v>5</v>
      </c>
      <c r="AX119" s="13" t="s">
        <v>78</v>
      </c>
      <c r="AY119" s="148" t="s">
        <v>133</v>
      </c>
    </row>
    <row r="120" spans="2:65" s="1" customFormat="1" ht="24.2" customHeight="1">
      <c r="B120" s="129"/>
      <c r="C120" s="183" t="s">
        <v>174</v>
      </c>
      <c r="D120" s="183" t="s">
        <v>136</v>
      </c>
      <c r="E120" s="184" t="s">
        <v>1320</v>
      </c>
      <c r="F120" s="169" t="s">
        <v>1321</v>
      </c>
      <c r="G120" s="189" t="s">
        <v>360</v>
      </c>
      <c r="H120" s="190">
        <v>21.65</v>
      </c>
      <c r="I120" s="131"/>
      <c r="J120" s="131"/>
      <c r="K120" s="181">
        <f>ROUND(P120*H120,2)</f>
        <v>0</v>
      </c>
      <c r="L120" s="169" t="s">
        <v>140</v>
      </c>
      <c r="M120" s="31"/>
      <c r="N120" s="133" t="s">
        <v>3</v>
      </c>
      <c r="O120" s="134" t="s">
        <v>40</v>
      </c>
      <c r="P120" s="135">
        <f>I120+J120</f>
        <v>0</v>
      </c>
      <c r="Q120" s="135">
        <f>ROUND(I120*H120,2)</f>
        <v>0</v>
      </c>
      <c r="R120" s="135">
        <f>ROUND(J120*H120,2)</f>
        <v>0</v>
      </c>
      <c r="T120" s="136">
        <f>S120*H120</f>
        <v>0</v>
      </c>
      <c r="U120" s="136">
        <v>0</v>
      </c>
      <c r="V120" s="136">
        <f>U120*H120</f>
        <v>0</v>
      </c>
      <c r="W120" s="136">
        <v>0</v>
      </c>
      <c r="X120" s="137">
        <f>W120*H120</f>
        <v>0</v>
      </c>
      <c r="AR120" s="138" t="s">
        <v>141</v>
      </c>
      <c r="AT120" s="138" t="s">
        <v>136</v>
      </c>
      <c r="AU120" s="138" t="s">
        <v>80</v>
      </c>
      <c r="AY120" s="16" t="s">
        <v>133</v>
      </c>
      <c r="BE120" s="139">
        <f>IF(O120="základní",K120,0)</f>
        <v>0</v>
      </c>
      <c r="BF120" s="139">
        <f>IF(O120="snížená",K120,0)</f>
        <v>0</v>
      </c>
      <c r="BG120" s="139">
        <f>IF(O120="zákl. přenesená",K120,0)</f>
        <v>0</v>
      </c>
      <c r="BH120" s="139">
        <f>IF(O120="sníž. přenesená",K120,0)</f>
        <v>0</v>
      </c>
      <c r="BI120" s="139">
        <f>IF(O120="nulová",K120,0)</f>
        <v>0</v>
      </c>
      <c r="BJ120" s="16" t="s">
        <v>78</v>
      </c>
      <c r="BK120" s="139">
        <f>ROUND(P120*H120,2)</f>
        <v>0</v>
      </c>
      <c r="BL120" s="16" t="s">
        <v>141</v>
      </c>
      <c r="BM120" s="138" t="s">
        <v>177</v>
      </c>
    </row>
    <row r="121" spans="2:47" s="1" customFormat="1" ht="19.5">
      <c r="B121" s="31"/>
      <c r="D121" s="185" t="s">
        <v>142</v>
      </c>
      <c r="F121" s="171" t="s">
        <v>1322</v>
      </c>
      <c r="I121" s="140"/>
      <c r="J121" s="140"/>
      <c r="M121" s="31"/>
      <c r="N121" s="141"/>
      <c r="X121" s="52"/>
      <c r="AT121" s="16" t="s">
        <v>142</v>
      </c>
      <c r="AU121" s="16" t="s">
        <v>80</v>
      </c>
    </row>
    <row r="122" spans="2:47" s="1" customFormat="1" ht="12">
      <c r="B122" s="31"/>
      <c r="D122" s="186" t="s">
        <v>144</v>
      </c>
      <c r="F122" s="172" t="s">
        <v>1323</v>
      </c>
      <c r="I122" s="140"/>
      <c r="J122" s="140"/>
      <c r="M122" s="31"/>
      <c r="N122" s="141"/>
      <c r="X122" s="52"/>
      <c r="AT122" s="16" t="s">
        <v>144</v>
      </c>
      <c r="AU122" s="16" t="s">
        <v>80</v>
      </c>
    </row>
    <row r="123" spans="2:51" s="12" customFormat="1" ht="12">
      <c r="B123" s="142"/>
      <c r="D123" s="185" t="s">
        <v>151</v>
      </c>
      <c r="E123" s="143" t="s">
        <v>3</v>
      </c>
      <c r="F123" s="173" t="s">
        <v>1324</v>
      </c>
      <c r="H123" s="191">
        <v>21.65</v>
      </c>
      <c r="I123" s="144"/>
      <c r="J123" s="144"/>
      <c r="M123" s="142"/>
      <c r="N123" s="145"/>
      <c r="X123" s="146"/>
      <c r="AT123" s="143" t="s">
        <v>151</v>
      </c>
      <c r="AU123" s="143" t="s">
        <v>80</v>
      </c>
      <c r="AV123" s="12" t="s">
        <v>80</v>
      </c>
      <c r="AW123" s="12" t="s">
        <v>5</v>
      </c>
      <c r="AX123" s="12" t="s">
        <v>71</v>
      </c>
      <c r="AY123" s="143" t="s">
        <v>133</v>
      </c>
    </row>
    <row r="124" spans="2:51" s="13" customFormat="1" ht="12">
      <c r="B124" s="147"/>
      <c r="D124" s="185" t="s">
        <v>151</v>
      </c>
      <c r="E124" s="148" t="s">
        <v>3</v>
      </c>
      <c r="F124" s="174" t="s">
        <v>153</v>
      </c>
      <c r="H124" s="192">
        <v>21.65</v>
      </c>
      <c r="I124" s="149"/>
      <c r="J124" s="149"/>
      <c r="M124" s="147"/>
      <c r="N124" s="150"/>
      <c r="X124" s="151"/>
      <c r="AT124" s="148" t="s">
        <v>151</v>
      </c>
      <c r="AU124" s="148" t="s">
        <v>80</v>
      </c>
      <c r="AV124" s="13" t="s">
        <v>141</v>
      </c>
      <c r="AW124" s="13" t="s">
        <v>5</v>
      </c>
      <c r="AX124" s="13" t="s">
        <v>78</v>
      </c>
      <c r="AY124" s="148" t="s">
        <v>133</v>
      </c>
    </row>
    <row r="125" spans="2:65" s="1" customFormat="1" ht="24.2" customHeight="1">
      <c r="B125" s="129"/>
      <c r="C125" s="183" t="s">
        <v>163</v>
      </c>
      <c r="D125" s="183" t="s">
        <v>136</v>
      </c>
      <c r="E125" s="184" t="s">
        <v>365</v>
      </c>
      <c r="F125" s="169" t="s">
        <v>366</v>
      </c>
      <c r="G125" s="189" t="s">
        <v>296</v>
      </c>
      <c r="H125" s="190">
        <v>12.735</v>
      </c>
      <c r="I125" s="131"/>
      <c r="J125" s="131"/>
      <c r="K125" s="181">
        <f>ROUND(P125*H125,2)</f>
        <v>0</v>
      </c>
      <c r="L125" s="169" t="s">
        <v>140</v>
      </c>
      <c r="M125" s="31"/>
      <c r="N125" s="133" t="s">
        <v>3</v>
      </c>
      <c r="O125" s="134" t="s">
        <v>40</v>
      </c>
      <c r="P125" s="135">
        <f>I125+J125</f>
        <v>0</v>
      </c>
      <c r="Q125" s="135">
        <f>ROUND(I125*H125,2)</f>
        <v>0</v>
      </c>
      <c r="R125" s="135">
        <f>ROUND(J125*H125,2)</f>
        <v>0</v>
      </c>
      <c r="T125" s="136">
        <f>S125*H125</f>
        <v>0</v>
      </c>
      <c r="U125" s="136">
        <v>0</v>
      </c>
      <c r="V125" s="136">
        <f>U125*H125</f>
        <v>0</v>
      </c>
      <c r="W125" s="136">
        <v>0</v>
      </c>
      <c r="X125" s="137">
        <f>W125*H125</f>
        <v>0</v>
      </c>
      <c r="AR125" s="138" t="s">
        <v>141</v>
      </c>
      <c r="AT125" s="138" t="s">
        <v>136</v>
      </c>
      <c r="AU125" s="138" t="s">
        <v>80</v>
      </c>
      <c r="AY125" s="16" t="s">
        <v>133</v>
      </c>
      <c r="BE125" s="139">
        <f>IF(O125="základní",K125,0)</f>
        <v>0</v>
      </c>
      <c r="BF125" s="139">
        <f>IF(O125="snížená",K125,0)</f>
        <v>0</v>
      </c>
      <c r="BG125" s="139">
        <f>IF(O125="zákl. přenesená",K125,0)</f>
        <v>0</v>
      </c>
      <c r="BH125" s="139">
        <f>IF(O125="sníž. přenesená",K125,0)</f>
        <v>0</v>
      </c>
      <c r="BI125" s="139">
        <f>IF(O125="nulová",K125,0)</f>
        <v>0</v>
      </c>
      <c r="BJ125" s="16" t="s">
        <v>78</v>
      </c>
      <c r="BK125" s="139">
        <f>ROUND(P125*H125,2)</f>
        <v>0</v>
      </c>
      <c r="BL125" s="16" t="s">
        <v>141</v>
      </c>
      <c r="BM125" s="138" t="s">
        <v>184</v>
      </c>
    </row>
    <row r="126" spans="2:47" s="1" customFormat="1" ht="12">
      <c r="B126" s="31"/>
      <c r="D126" s="185" t="s">
        <v>142</v>
      </c>
      <c r="F126" s="171" t="s">
        <v>368</v>
      </c>
      <c r="I126" s="140"/>
      <c r="J126" s="140"/>
      <c r="M126" s="31"/>
      <c r="N126" s="141"/>
      <c r="X126" s="52"/>
      <c r="AT126" s="16" t="s">
        <v>142</v>
      </c>
      <c r="AU126" s="16" t="s">
        <v>80</v>
      </c>
    </row>
    <row r="127" spans="2:47" s="1" customFormat="1" ht="12">
      <c r="B127" s="31"/>
      <c r="D127" s="186" t="s">
        <v>144</v>
      </c>
      <c r="F127" s="172" t="s">
        <v>369</v>
      </c>
      <c r="I127" s="140"/>
      <c r="J127" s="140"/>
      <c r="M127" s="31"/>
      <c r="N127" s="141"/>
      <c r="X127" s="52"/>
      <c r="AT127" s="16" t="s">
        <v>144</v>
      </c>
      <c r="AU127" s="16" t="s">
        <v>80</v>
      </c>
    </row>
    <row r="128" spans="2:65" s="1" customFormat="1" ht="24.2" customHeight="1">
      <c r="B128" s="129"/>
      <c r="C128" s="183" t="s">
        <v>190</v>
      </c>
      <c r="D128" s="183" t="s">
        <v>136</v>
      </c>
      <c r="E128" s="184" t="s">
        <v>1325</v>
      </c>
      <c r="F128" s="169" t="s">
        <v>1326</v>
      </c>
      <c r="G128" s="189" t="s">
        <v>296</v>
      </c>
      <c r="H128" s="190">
        <v>2.7</v>
      </c>
      <c r="I128" s="131"/>
      <c r="J128" s="131"/>
      <c r="K128" s="181">
        <f>ROUND(P128*H128,2)</f>
        <v>0</v>
      </c>
      <c r="L128" s="169" t="s">
        <v>140</v>
      </c>
      <c r="M128" s="31"/>
      <c r="N128" s="133" t="s">
        <v>3</v>
      </c>
      <c r="O128" s="134" t="s">
        <v>40</v>
      </c>
      <c r="P128" s="135">
        <f>I128+J128</f>
        <v>0</v>
      </c>
      <c r="Q128" s="135">
        <f>ROUND(I128*H128,2)</f>
        <v>0</v>
      </c>
      <c r="R128" s="135">
        <f>ROUND(J128*H128,2)</f>
        <v>0</v>
      </c>
      <c r="T128" s="136">
        <f>S128*H128</f>
        <v>0</v>
      </c>
      <c r="U128" s="136">
        <v>0</v>
      </c>
      <c r="V128" s="136">
        <f>U128*H128</f>
        <v>0</v>
      </c>
      <c r="W128" s="136">
        <v>0</v>
      </c>
      <c r="X128" s="137">
        <f>W128*H128</f>
        <v>0</v>
      </c>
      <c r="AR128" s="138" t="s">
        <v>141</v>
      </c>
      <c r="AT128" s="138" t="s">
        <v>136</v>
      </c>
      <c r="AU128" s="138" t="s">
        <v>80</v>
      </c>
      <c r="AY128" s="16" t="s">
        <v>133</v>
      </c>
      <c r="BE128" s="139">
        <f>IF(O128="základní",K128,0)</f>
        <v>0</v>
      </c>
      <c r="BF128" s="139">
        <f>IF(O128="snížená",K128,0)</f>
        <v>0</v>
      </c>
      <c r="BG128" s="139">
        <f>IF(O128="zákl. přenesená",K128,0)</f>
        <v>0</v>
      </c>
      <c r="BH128" s="139">
        <f>IF(O128="sníž. přenesená",K128,0)</f>
        <v>0</v>
      </c>
      <c r="BI128" s="139">
        <f>IF(O128="nulová",K128,0)</f>
        <v>0</v>
      </c>
      <c r="BJ128" s="16" t="s">
        <v>78</v>
      </c>
      <c r="BK128" s="139">
        <f>ROUND(P128*H128,2)</f>
        <v>0</v>
      </c>
      <c r="BL128" s="16" t="s">
        <v>141</v>
      </c>
      <c r="BM128" s="138" t="s">
        <v>193</v>
      </c>
    </row>
    <row r="129" spans="2:47" s="1" customFormat="1" ht="19.5">
      <c r="B129" s="31"/>
      <c r="D129" s="185" t="s">
        <v>142</v>
      </c>
      <c r="F129" s="171" t="s">
        <v>1327</v>
      </c>
      <c r="I129" s="140"/>
      <c r="J129" s="140"/>
      <c r="M129" s="31"/>
      <c r="N129" s="141"/>
      <c r="X129" s="52"/>
      <c r="AT129" s="16" t="s">
        <v>142</v>
      </c>
      <c r="AU129" s="16" t="s">
        <v>80</v>
      </c>
    </row>
    <row r="130" spans="2:47" s="1" customFormat="1" ht="12">
      <c r="B130" s="31"/>
      <c r="D130" s="186" t="s">
        <v>144</v>
      </c>
      <c r="F130" s="172" t="s">
        <v>1328</v>
      </c>
      <c r="I130" s="140"/>
      <c r="J130" s="140"/>
      <c r="M130" s="31"/>
      <c r="N130" s="141"/>
      <c r="X130" s="52"/>
      <c r="AT130" s="16" t="s">
        <v>144</v>
      </c>
      <c r="AU130" s="16" t="s">
        <v>80</v>
      </c>
    </row>
    <row r="131" spans="2:51" s="12" customFormat="1" ht="12">
      <c r="B131" s="142"/>
      <c r="D131" s="185" t="s">
        <v>151</v>
      </c>
      <c r="E131" s="143" t="s">
        <v>3</v>
      </c>
      <c r="F131" s="173" t="s">
        <v>1329</v>
      </c>
      <c r="H131" s="191">
        <v>2.7</v>
      </c>
      <c r="I131" s="144"/>
      <c r="J131" s="144"/>
      <c r="M131" s="142"/>
      <c r="N131" s="145"/>
      <c r="X131" s="146"/>
      <c r="AT131" s="143" t="s">
        <v>151</v>
      </c>
      <c r="AU131" s="143" t="s">
        <v>80</v>
      </c>
      <c r="AV131" s="12" t="s">
        <v>80</v>
      </c>
      <c r="AW131" s="12" t="s">
        <v>5</v>
      </c>
      <c r="AX131" s="12" t="s">
        <v>71</v>
      </c>
      <c r="AY131" s="143" t="s">
        <v>133</v>
      </c>
    </row>
    <row r="132" spans="2:51" s="13" customFormat="1" ht="12">
      <c r="B132" s="147"/>
      <c r="D132" s="185" t="s">
        <v>151</v>
      </c>
      <c r="E132" s="148" t="s">
        <v>3</v>
      </c>
      <c r="F132" s="174" t="s">
        <v>153</v>
      </c>
      <c r="H132" s="192">
        <v>2.7</v>
      </c>
      <c r="I132" s="149"/>
      <c r="J132" s="149"/>
      <c r="M132" s="147"/>
      <c r="N132" s="150"/>
      <c r="X132" s="151"/>
      <c r="AT132" s="148" t="s">
        <v>151</v>
      </c>
      <c r="AU132" s="148" t="s">
        <v>80</v>
      </c>
      <c r="AV132" s="13" t="s">
        <v>141</v>
      </c>
      <c r="AW132" s="13" t="s">
        <v>5</v>
      </c>
      <c r="AX132" s="13" t="s">
        <v>78</v>
      </c>
      <c r="AY132" s="148" t="s">
        <v>133</v>
      </c>
    </row>
    <row r="133" spans="2:65" s="1" customFormat="1" ht="24.2" customHeight="1">
      <c r="B133" s="129"/>
      <c r="C133" s="183" t="s">
        <v>167</v>
      </c>
      <c r="D133" s="183" t="s">
        <v>136</v>
      </c>
      <c r="E133" s="184" t="s">
        <v>390</v>
      </c>
      <c r="F133" s="169" t="s">
        <v>391</v>
      </c>
      <c r="G133" s="189" t="s">
        <v>256</v>
      </c>
      <c r="H133" s="190">
        <v>41.54</v>
      </c>
      <c r="I133" s="131"/>
      <c r="J133" s="131"/>
      <c r="K133" s="181">
        <f>ROUND(P133*H133,2)</f>
        <v>0</v>
      </c>
      <c r="L133" s="169" t="s">
        <v>140</v>
      </c>
      <c r="M133" s="31"/>
      <c r="N133" s="133" t="s">
        <v>3</v>
      </c>
      <c r="O133" s="134" t="s">
        <v>40</v>
      </c>
      <c r="P133" s="135">
        <f>I133+J133</f>
        <v>0</v>
      </c>
      <c r="Q133" s="135">
        <f>ROUND(I133*H133,2)</f>
        <v>0</v>
      </c>
      <c r="R133" s="135">
        <f>ROUND(J133*H133,2)</f>
        <v>0</v>
      </c>
      <c r="T133" s="136">
        <f>S133*H133</f>
        <v>0</v>
      </c>
      <c r="U133" s="136">
        <v>0</v>
      </c>
      <c r="V133" s="136">
        <f>U133*H133</f>
        <v>0</v>
      </c>
      <c r="W133" s="136">
        <v>0</v>
      </c>
      <c r="X133" s="137">
        <f>W133*H133</f>
        <v>0</v>
      </c>
      <c r="AR133" s="138" t="s">
        <v>141</v>
      </c>
      <c r="AT133" s="138" t="s">
        <v>136</v>
      </c>
      <c r="AU133" s="138" t="s">
        <v>80</v>
      </c>
      <c r="AY133" s="16" t="s">
        <v>133</v>
      </c>
      <c r="BE133" s="139">
        <f>IF(O133="základní",K133,0)</f>
        <v>0</v>
      </c>
      <c r="BF133" s="139">
        <f>IF(O133="snížená",K133,0)</f>
        <v>0</v>
      </c>
      <c r="BG133" s="139">
        <f>IF(O133="zákl. přenesená",K133,0)</f>
        <v>0</v>
      </c>
      <c r="BH133" s="139">
        <f>IF(O133="sníž. přenesená",K133,0)</f>
        <v>0</v>
      </c>
      <c r="BI133" s="139">
        <f>IF(O133="nulová",K133,0)</f>
        <v>0</v>
      </c>
      <c r="BJ133" s="16" t="s">
        <v>78</v>
      </c>
      <c r="BK133" s="139">
        <f>ROUND(P133*H133,2)</f>
        <v>0</v>
      </c>
      <c r="BL133" s="16" t="s">
        <v>141</v>
      </c>
      <c r="BM133" s="138" t="s">
        <v>200</v>
      </c>
    </row>
    <row r="134" spans="2:47" s="1" customFormat="1" ht="12">
      <c r="B134" s="31"/>
      <c r="D134" s="185" t="s">
        <v>142</v>
      </c>
      <c r="F134" s="171" t="s">
        <v>393</v>
      </c>
      <c r="I134" s="140"/>
      <c r="J134" s="140"/>
      <c r="M134" s="31"/>
      <c r="N134" s="141"/>
      <c r="X134" s="52"/>
      <c r="AT134" s="16" t="s">
        <v>142</v>
      </c>
      <c r="AU134" s="16" t="s">
        <v>80</v>
      </c>
    </row>
    <row r="135" spans="2:47" s="1" customFormat="1" ht="12">
      <c r="B135" s="31"/>
      <c r="D135" s="186" t="s">
        <v>144</v>
      </c>
      <c r="F135" s="172" t="s">
        <v>394</v>
      </c>
      <c r="I135" s="140"/>
      <c r="J135" s="140"/>
      <c r="M135" s="31"/>
      <c r="N135" s="141"/>
      <c r="X135" s="52"/>
      <c r="AT135" s="16" t="s">
        <v>144</v>
      </c>
      <c r="AU135" s="16" t="s">
        <v>80</v>
      </c>
    </row>
    <row r="136" spans="2:65" s="1" customFormat="1" ht="24.2" customHeight="1">
      <c r="B136" s="129"/>
      <c r="C136" s="187" t="s">
        <v>204</v>
      </c>
      <c r="D136" s="187" t="s">
        <v>396</v>
      </c>
      <c r="E136" s="188" t="s">
        <v>397</v>
      </c>
      <c r="F136" s="180" t="s">
        <v>398</v>
      </c>
      <c r="G136" s="193" t="s">
        <v>399</v>
      </c>
      <c r="H136" s="194">
        <v>0.831</v>
      </c>
      <c r="I136" s="161"/>
      <c r="J136" s="162"/>
      <c r="K136" s="182">
        <f>ROUND(P136*H136,2)</f>
        <v>0</v>
      </c>
      <c r="L136" s="180" t="s">
        <v>140</v>
      </c>
      <c r="M136" s="164"/>
      <c r="N136" s="165" t="s">
        <v>3</v>
      </c>
      <c r="O136" s="134" t="s">
        <v>40</v>
      </c>
      <c r="P136" s="135">
        <f>I136+J136</f>
        <v>0</v>
      </c>
      <c r="Q136" s="135">
        <f>ROUND(I136*H136,2)</f>
        <v>0</v>
      </c>
      <c r="R136" s="135">
        <f>ROUND(J136*H136,2)</f>
        <v>0</v>
      </c>
      <c r="T136" s="136">
        <f>S136*H136</f>
        <v>0</v>
      </c>
      <c r="U136" s="136">
        <v>0</v>
      </c>
      <c r="V136" s="136">
        <f>U136*H136</f>
        <v>0</v>
      </c>
      <c r="W136" s="136">
        <v>0</v>
      </c>
      <c r="X136" s="137">
        <f>W136*H136</f>
        <v>0</v>
      </c>
      <c r="AR136" s="138" t="s">
        <v>163</v>
      </c>
      <c r="AT136" s="138" t="s">
        <v>396</v>
      </c>
      <c r="AU136" s="138" t="s">
        <v>80</v>
      </c>
      <c r="AY136" s="16" t="s">
        <v>133</v>
      </c>
      <c r="BE136" s="139">
        <f>IF(O136="základní",K136,0)</f>
        <v>0</v>
      </c>
      <c r="BF136" s="139">
        <f>IF(O136="snížená",K136,0)</f>
        <v>0</v>
      </c>
      <c r="BG136" s="139">
        <f>IF(O136="zákl. přenesená",K136,0)</f>
        <v>0</v>
      </c>
      <c r="BH136" s="139">
        <f>IF(O136="sníž. přenesená",K136,0)</f>
        <v>0</v>
      </c>
      <c r="BI136" s="139">
        <f>IF(O136="nulová",K136,0)</f>
        <v>0</v>
      </c>
      <c r="BJ136" s="16" t="s">
        <v>78</v>
      </c>
      <c r="BK136" s="139">
        <f>ROUND(P136*H136,2)</f>
        <v>0</v>
      </c>
      <c r="BL136" s="16" t="s">
        <v>141</v>
      </c>
      <c r="BM136" s="138" t="s">
        <v>208</v>
      </c>
    </row>
    <row r="137" spans="2:47" s="1" customFormat="1" ht="12">
      <c r="B137" s="31"/>
      <c r="D137" s="185" t="s">
        <v>142</v>
      </c>
      <c r="F137" s="171" t="s">
        <v>398</v>
      </c>
      <c r="I137" s="140"/>
      <c r="J137" s="140"/>
      <c r="M137" s="31"/>
      <c r="N137" s="141"/>
      <c r="X137" s="52"/>
      <c r="AT137" s="16" t="s">
        <v>142</v>
      </c>
      <c r="AU137" s="16" t="s">
        <v>80</v>
      </c>
    </row>
    <row r="138" spans="2:51" s="12" customFormat="1" ht="12">
      <c r="B138" s="142"/>
      <c r="D138" s="185" t="s">
        <v>151</v>
      </c>
      <c r="E138" s="143" t="s">
        <v>3</v>
      </c>
      <c r="F138" s="173" t="s">
        <v>1330</v>
      </c>
      <c r="H138" s="191">
        <v>0.831</v>
      </c>
      <c r="I138" s="144"/>
      <c r="J138" s="144"/>
      <c r="M138" s="142"/>
      <c r="N138" s="145"/>
      <c r="X138" s="146"/>
      <c r="AT138" s="143" t="s">
        <v>151</v>
      </c>
      <c r="AU138" s="143" t="s">
        <v>80</v>
      </c>
      <c r="AV138" s="12" t="s">
        <v>80</v>
      </c>
      <c r="AW138" s="12" t="s">
        <v>5</v>
      </c>
      <c r="AX138" s="12" t="s">
        <v>71</v>
      </c>
      <c r="AY138" s="143" t="s">
        <v>133</v>
      </c>
    </row>
    <row r="139" spans="2:51" s="13" customFormat="1" ht="12">
      <c r="B139" s="147"/>
      <c r="D139" s="185" t="s">
        <v>151</v>
      </c>
      <c r="E139" s="148" t="s">
        <v>3</v>
      </c>
      <c r="F139" s="174" t="s">
        <v>153</v>
      </c>
      <c r="H139" s="192">
        <v>0.831</v>
      </c>
      <c r="I139" s="149"/>
      <c r="J139" s="149"/>
      <c r="M139" s="147"/>
      <c r="N139" s="150"/>
      <c r="X139" s="151"/>
      <c r="AT139" s="148" t="s">
        <v>151</v>
      </c>
      <c r="AU139" s="148" t="s">
        <v>80</v>
      </c>
      <c r="AV139" s="13" t="s">
        <v>141</v>
      </c>
      <c r="AW139" s="13" t="s">
        <v>5</v>
      </c>
      <c r="AX139" s="13" t="s">
        <v>78</v>
      </c>
      <c r="AY139" s="148" t="s">
        <v>133</v>
      </c>
    </row>
    <row r="140" spans="2:65" s="1" customFormat="1" ht="24.2" customHeight="1">
      <c r="B140" s="129"/>
      <c r="C140" s="183" t="s">
        <v>10</v>
      </c>
      <c r="D140" s="183" t="s">
        <v>136</v>
      </c>
      <c r="E140" s="184" t="s">
        <v>1331</v>
      </c>
      <c r="F140" s="169" t="s">
        <v>1332</v>
      </c>
      <c r="G140" s="189" t="s">
        <v>256</v>
      </c>
      <c r="H140" s="190">
        <v>41.54</v>
      </c>
      <c r="I140" s="131"/>
      <c r="J140" s="131"/>
      <c r="K140" s="181">
        <f>ROUND(P140*H140,2)</f>
        <v>0</v>
      </c>
      <c r="L140" s="169" t="s">
        <v>140</v>
      </c>
      <c r="M140" s="31"/>
      <c r="N140" s="133" t="s">
        <v>3</v>
      </c>
      <c r="O140" s="134" t="s">
        <v>40</v>
      </c>
      <c r="P140" s="135">
        <f>I140+J140</f>
        <v>0</v>
      </c>
      <c r="Q140" s="135">
        <f>ROUND(I140*H140,2)</f>
        <v>0</v>
      </c>
      <c r="R140" s="135">
        <f>ROUND(J140*H140,2)</f>
        <v>0</v>
      </c>
      <c r="T140" s="136">
        <f>S140*H140</f>
        <v>0</v>
      </c>
      <c r="U140" s="136">
        <v>0</v>
      </c>
      <c r="V140" s="136">
        <f>U140*H140</f>
        <v>0</v>
      </c>
      <c r="W140" s="136">
        <v>0</v>
      </c>
      <c r="X140" s="137">
        <f>W140*H140</f>
        <v>0</v>
      </c>
      <c r="AR140" s="138" t="s">
        <v>141</v>
      </c>
      <c r="AT140" s="138" t="s">
        <v>136</v>
      </c>
      <c r="AU140" s="138" t="s">
        <v>80</v>
      </c>
      <c r="AY140" s="16" t="s">
        <v>133</v>
      </c>
      <c r="BE140" s="139">
        <f>IF(O140="základní",K140,0)</f>
        <v>0</v>
      </c>
      <c r="BF140" s="139">
        <f>IF(O140="snížená",K140,0)</f>
        <v>0</v>
      </c>
      <c r="BG140" s="139">
        <f>IF(O140="zákl. přenesená",K140,0)</f>
        <v>0</v>
      </c>
      <c r="BH140" s="139">
        <f>IF(O140="sníž. přenesená",K140,0)</f>
        <v>0</v>
      </c>
      <c r="BI140" s="139">
        <f>IF(O140="nulová",K140,0)</f>
        <v>0</v>
      </c>
      <c r="BJ140" s="16" t="s">
        <v>78</v>
      </c>
      <c r="BK140" s="139">
        <f>ROUND(P140*H140,2)</f>
        <v>0</v>
      </c>
      <c r="BL140" s="16" t="s">
        <v>141</v>
      </c>
      <c r="BM140" s="138" t="s">
        <v>214</v>
      </c>
    </row>
    <row r="141" spans="2:47" s="1" customFormat="1" ht="12">
      <c r="B141" s="31"/>
      <c r="D141" s="185" t="s">
        <v>142</v>
      </c>
      <c r="F141" s="171" t="s">
        <v>1333</v>
      </c>
      <c r="I141" s="140"/>
      <c r="J141" s="140"/>
      <c r="M141" s="31"/>
      <c r="N141" s="141"/>
      <c r="X141" s="52"/>
      <c r="AT141" s="16" t="s">
        <v>142</v>
      </c>
      <c r="AU141" s="16" t="s">
        <v>80</v>
      </c>
    </row>
    <row r="142" spans="2:47" s="1" customFormat="1" ht="12">
      <c r="B142" s="31"/>
      <c r="D142" s="186" t="s">
        <v>144</v>
      </c>
      <c r="F142" s="172" t="s">
        <v>1334</v>
      </c>
      <c r="I142" s="140"/>
      <c r="J142" s="140"/>
      <c r="M142" s="31"/>
      <c r="N142" s="141"/>
      <c r="X142" s="52"/>
      <c r="AT142" s="16" t="s">
        <v>144</v>
      </c>
      <c r="AU142" s="16" t="s">
        <v>80</v>
      </c>
    </row>
    <row r="143" spans="2:51" s="12" customFormat="1" ht="12">
      <c r="B143" s="142"/>
      <c r="D143" s="185" t="s">
        <v>151</v>
      </c>
      <c r="E143" s="143" t="s">
        <v>3</v>
      </c>
      <c r="F143" s="173" t="s">
        <v>1335</v>
      </c>
      <c r="H143" s="191">
        <v>41.54</v>
      </c>
      <c r="I143" s="144"/>
      <c r="J143" s="144"/>
      <c r="M143" s="142"/>
      <c r="N143" s="145"/>
      <c r="X143" s="146"/>
      <c r="AT143" s="143" t="s">
        <v>151</v>
      </c>
      <c r="AU143" s="143" t="s">
        <v>80</v>
      </c>
      <c r="AV143" s="12" t="s">
        <v>80</v>
      </c>
      <c r="AW143" s="12" t="s">
        <v>5</v>
      </c>
      <c r="AX143" s="12" t="s">
        <v>71</v>
      </c>
      <c r="AY143" s="143" t="s">
        <v>133</v>
      </c>
    </row>
    <row r="144" spans="2:51" s="13" customFormat="1" ht="12">
      <c r="B144" s="147"/>
      <c r="D144" s="185" t="s">
        <v>151</v>
      </c>
      <c r="E144" s="148" t="s">
        <v>3</v>
      </c>
      <c r="F144" s="174" t="s">
        <v>153</v>
      </c>
      <c r="H144" s="192">
        <v>41.54</v>
      </c>
      <c r="I144" s="149"/>
      <c r="J144" s="149"/>
      <c r="M144" s="147"/>
      <c r="N144" s="150"/>
      <c r="X144" s="151"/>
      <c r="AT144" s="148" t="s">
        <v>151</v>
      </c>
      <c r="AU144" s="148" t="s">
        <v>80</v>
      </c>
      <c r="AV144" s="13" t="s">
        <v>141</v>
      </c>
      <c r="AW144" s="13" t="s">
        <v>5</v>
      </c>
      <c r="AX144" s="13" t="s">
        <v>78</v>
      </c>
      <c r="AY144" s="148" t="s">
        <v>133</v>
      </c>
    </row>
    <row r="145" spans="2:65" s="1" customFormat="1" ht="24.2" customHeight="1">
      <c r="B145" s="129"/>
      <c r="C145" s="183" t="s">
        <v>217</v>
      </c>
      <c r="D145" s="183" t="s">
        <v>136</v>
      </c>
      <c r="E145" s="184" t="s">
        <v>419</v>
      </c>
      <c r="F145" s="169" t="s">
        <v>420</v>
      </c>
      <c r="G145" s="189" t="s">
        <v>296</v>
      </c>
      <c r="H145" s="190">
        <v>3.739</v>
      </c>
      <c r="I145" s="131"/>
      <c r="J145" s="131"/>
      <c r="K145" s="181">
        <f>ROUND(P145*H145,2)</f>
        <v>0</v>
      </c>
      <c r="L145" s="169" t="s">
        <v>140</v>
      </c>
      <c r="M145" s="31"/>
      <c r="N145" s="133" t="s">
        <v>3</v>
      </c>
      <c r="O145" s="134" t="s">
        <v>40</v>
      </c>
      <c r="P145" s="135">
        <f>I145+J145</f>
        <v>0</v>
      </c>
      <c r="Q145" s="135">
        <f>ROUND(I145*H145,2)</f>
        <v>0</v>
      </c>
      <c r="R145" s="135">
        <f>ROUND(J145*H145,2)</f>
        <v>0</v>
      </c>
      <c r="T145" s="136">
        <f>S145*H145</f>
        <v>0</v>
      </c>
      <c r="U145" s="136">
        <v>0</v>
      </c>
      <c r="V145" s="136">
        <f>U145*H145</f>
        <v>0</v>
      </c>
      <c r="W145" s="136">
        <v>0</v>
      </c>
      <c r="X145" s="137">
        <f>W145*H145</f>
        <v>0</v>
      </c>
      <c r="AR145" s="138" t="s">
        <v>141</v>
      </c>
      <c r="AT145" s="138" t="s">
        <v>136</v>
      </c>
      <c r="AU145" s="138" t="s">
        <v>80</v>
      </c>
      <c r="AY145" s="16" t="s">
        <v>133</v>
      </c>
      <c r="BE145" s="139">
        <f>IF(O145="základní",K145,0)</f>
        <v>0</v>
      </c>
      <c r="BF145" s="139">
        <f>IF(O145="snížená",K145,0)</f>
        <v>0</v>
      </c>
      <c r="BG145" s="139">
        <f>IF(O145="zákl. přenesená",K145,0)</f>
        <v>0</v>
      </c>
      <c r="BH145" s="139">
        <f>IF(O145="sníž. přenesená",K145,0)</f>
        <v>0</v>
      </c>
      <c r="BI145" s="139">
        <f>IF(O145="nulová",K145,0)</f>
        <v>0</v>
      </c>
      <c r="BJ145" s="16" t="s">
        <v>78</v>
      </c>
      <c r="BK145" s="139">
        <f>ROUND(P145*H145,2)</f>
        <v>0</v>
      </c>
      <c r="BL145" s="16" t="s">
        <v>141</v>
      </c>
      <c r="BM145" s="138" t="s">
        <v>220</v>
      </c>
    </row>
    <row r="146" spans="2:47" s="1" customFormat="1" ht="12">
      <c r="B146" s="31"/>
      <c r="D146" s="185" t="s">
        <v>142</v>
      </c>
      <c r="F146" s="171" t="s">
        <v>422</v>
      </c>
      <c r="I146" s="140"/>
      <c r="J146" s="140"/>
      <c r="M146" s="31"/>
      <c r="N146" s="141"/>
      <c r="X146" s="52"/>
      <c r="AT146" s="16" t="s">
        <v>142</v>
      </c>
      <c r="AU146" s="16" t="s">
        <v>80</v>
      </c>
    </row>
    <row r="147" spans="2:47" s="1" customFormat="1" ht="12">
      <c r="B147" s="31"/>
      <c r="D147" s="186" t="s">
        <v>144</v>
      </c>
      <c r="F147" s="172" t="s">
        <v>423</v>
      </c>
      <c r="I147" s="140"/>
      <c r="J147" s="140"/>
      <c r="M147" s="31"/>
      <c r="N147" s="141"/>
      <c r="X147" s="52"/>
      <c r="AT147" s="16" t="s">
        <v>144</v>
      </c>
      <c r="AU147" s="16" t="s">
        <v>80</v>
      </c>
    </row>
    <row r="148" spans="2:51" s="12" customFormat="1" ht="12">
      <c r="B148" s="142"/>
      <c r="D148" s="185" t="s">
        <v>151</v>
      </c>
      <c r="E148" s="143" t="s">
        <v>3</v>
      </c>
      <c r="F148" s="173" t="s">
        <v>1336</v>
      </c>
      <c r="H148" s="191">
        <v>3.739</v>
      </c>
      <c r="I148" s="144"/>
      <c r="J148" s="144"/>
      <c r="M148" s="142"/>
      <c r="N148" s="145"/>
      <c r="X148" s="146"/>
      <c r="AT148" s="143" t="s">
        <v>151</v>
      </c>
      <c r="AU148" s="143" t="s">
        <v>80</v>
      </c>
      <c r="AV148" s="12" t="s">
        <v>80</v>
      </c>
      <c r="AW148" s="12" t="s">
        <v>5</v>
      </c>
      <c r="AX148" s="12" t="s">
        <v>71</v>
      </c>
      <c r="AY148" s="143" t="s">
        <v>133</v>
      </c>
    </row>
    <row r="149" spans="2:51" s="13" customFormat="1" ht="12">
      <c r="B149" s="147"/>
      <c r="D149" s="185" t="s">
        <v>151</v>
      </c>
      <c r="E149" s="148" t="s">
        <v>3</v>
      </c>
      <c r="F149" s="174" t="s">
        <v>153</v>
      </c>
      <c r="H149" s="192">
        <v>3.739</v>
      </c>
      <c r="I149" s="149"/>
      <c r="J149" s="149"/>
      <c r="M149" s="147"/>
      <c r="N149" s="150"/>
      <c r="X149" s="151"/>
      <c r="AT149" s="148" t="s">
        <v>151</v>
      </c>
      <c r="AU149" s="148" t="s">
        <v>80</v>
      </c>
      <c r="AV149" s="13" t="s">
        <v>141</v>
      </c>
      <c r="AW149" s="13" t="s">
        <v>5</v>
      </c>
      <c r="AX149" s="13" t="s">
        <v>78</v>
      </c>
      <c r="AY149" s="148" t="s">
        <v>133</v>
      </c>
    </row>
    <row r="150" spans="2:65" s="1" customFormat="1" ht="24.2" customHeight="1">
      <c r="B150" s="129"/>
      <c r="C150" s="183" t="s">
        <v>177</v>
      </c>
      <c r="D150" s="183" t="s">
        <v>136</v>
      </c>
      <c r="E150" s="184" t="s">
        <v>426</v>
      </c>
      <c r="F150" s="169" t="s">
        <v>427</v>
      </c>
      <c r="G150" s="189" t="s">
        <v>296</v>
      </c>
      <c r="H150" s="190">
        <v>3.739</v>
      </c>
      <c r="I150" s="131"/>
      <c r="J150" s="131"/>
      <c r="K150" s="181">
        <f>ROUND(P150*H150,2)</f>
        <v>0</v>
      </c>
      <c r="L150" s="169" t="s">
        <v>140</v>
      </c>
      <c r="M150" s="31"/>
      <c r="N150" s="133" t="s">
        <v>3</v>
      </c>
      <c r="O150" s="134" t="s">
        <v>40</v>
      </c>
      <c r="P150" s="135">
        <f>I150+J150</f>
        <v>0</v>
      </c>
      <c r="Q150" s="135">
        <f>ROUND(I150*H150,2)</f>
        <v>0</v>
      </c>
      <c r="R150" s="135">
        <f>ROUND(J150*H150,2)</f>
        <v>0</v>
      </c>
      <c r="T150" s="136">
        <f>S150*H150</f>
        <v>0</v>
      </c>
      <c r="U150" s="136">
        <v>0</v>
      </c>
      <c r="V150" s="136">
        <f>U150*H150</f>
        <v>0</v>
      </c>
      <c r="W150" s="136">
        <v>0</v>
      </c>
      <c r="X150" s="137">
        <f>W150*H150</f>
        <v>0</v>
      </c>
      <c r="AR150" s="138" t="s">
        <v>141</v>
      </c>
      <c r="AT150" s="138" t="s">
        <v>136</v>
      </c>
      <c r="AU150" s="138" t="s">
        <v>80</v>
      </c>
      <c r="AY150" s="16" t="s">
        <v>133</v>
      </c>
      <c r="BE150" s="139">
        <f>IF(O150="základní",K150,0)</f>
        <v>0</v>
      </c>
      <c r="BF150" s="139">
        <f>IF(O150="snížená",K150,0)</f>
        <v>0</v>
      </c>
      <c r="BG150" s="139">
        <f>IF(O150="zákl. přenesená",K150,0)</f>
        <v>0</v>
      </c>
      <c r="BH150" s="139">
        <f>IF(O150="sníž. přenesená",K150,0)</f>
        <v>0</v>
      </c>
      <c r="BI150" s="139">
        <f>IF(O150="nulová",K150,0)</f>
        <v>0</v>
      </c>
      <c r="BJ150" s="16" t="s">
        <v>78</v>
      </c>
      <c r="BK150" s="139">
        <f>ROUND(P150*H150,2)</f>
        <v>0</v>
      </c>
      <c r="BL150" s="16" t="s">
        <v>141</v>
      </c>
      <c r="BM150" s="138" t="s">
        <v>227</v>
      </c>
    </row>
    <row r="151" spans="2:47" s="1" customFormat="1" ht="12">
      <c r="B151" s="31"/>
      <c r="D151" s="185" t="s">
        <v>142</v>
      </c>
      <c r="F151" s="171" t="s">
        <v>429</v>
      </c>
      <c r="I151" s="140"/>
      <c r="J151" s="140"/>
      <c r="M151" s="31"/>
      <c r="N151" s="141"/>
      <c r="X151" s="52"/>
      <c r="AT151" s="16" t="s">
        <v>142</v>
      </c>
      <c r="AU151" s="16" t="s">
        <v>80</v>
      </c>
    </row>
    <row r="152" spans="2:47" s="1" customFormat="1" ht="12">
      <c r="B152" s="31"/>
      <c r="D152" s="186" t="s">
        <v>144</v>
      </c>
      <c r="F152" s="172" t="s">
        <v>430</v>
      </c>
      <c r="I152" s="140"/>
      <c r="J152" s="140"/>
      <c r="M152" s="31"/>
      <c r="N152" s="141"/>
      <c r="X152" s="52"/>
      <c r="AT152" s="16" t="s">
        <v>144</v>
      </c>
      <c r="AU152" s="16" t="s">
        <v>80</v>
      </c>
    </row>
    <row r="153" spans="2:65" s="1" customFormat="1" ht="24.2" customHeight="1">
      <c r="B153" s="129"/>
      <c r="C153" s="183" t="s">
        <v>232</v>
      </c>
      <c r="D153" s="183" t="s">
        <v>136</v>
      </c>
      <c r="E153" s="184" t="s">
        <v>432</v>
      </c>
      <c r="F153" s="169" t="s">
        <v>433</v>
      </c>
      <c r="G153" s="189" t="s">
        <v>296</v>
      </c>
      <c r="H153" s="190">
        <v>14.956</v>
      </c>
      <c r="I153" s="131"/>
      <c r="J153" s="131"/>
      <c r="K153" s="181">
        <f>ROUND(P153*H153,2)</f>
        <v>0</v>
      </c>
      <c r="L153" s="169" t="s">
        <v>140</v>
      </c>
      <c r="M153" s="31"/>
      <c r="N153" s="133" t="s">
        <v>3</v>
      </c>
      <c r="O153" s="134" t="s">
        <v>40</v>
      </c>
      <c r="P153" s="135">
        <f>I153+J153</f>
        <v>0</v>
      </c>
      <c r="Q153" s="135">
        <f>ROUND(I153*H153,2)</f>
        <v>0</v>
      </c>
      <c r="R153" s="135">
        <f>ROUND(J153*H153,2)</f>
        <v>0</v>
      </c>
      <c r="T153" s="136">
        <f>S153*H153</f>
        <v>0</v>
      </c>
      <c r="U153" s="136">
        <v>0</v>
      </c>
      <c r="V153" s="136">
        <f>U153*H153</f>
        <v>0</v>
      </c>
      <c r="W153" s="136">
        <v>0</v>
      </c>
      <c r="X153" s="137">
        <f>W153*H153</f>
        <v>0</v>
      </c>
      <c r="AR153" s="138" t="s">
        <v>141</v>
      </c>
      <c r="AT153" s="138" t="s">
        <v>136</v>
      </c>
      <c r="AU153" s="138" t="s">
        <v>80</v>
      </c>
      <c r="AY153" s="16" t="s">
        <v>133</v>
      </c>
      <c r="BE153" s="139">
        <f>IF(O153="základní",K153,0)</f>
        <v>0</v>
      </c>
      <c r="BF153" s="139">
        <f>IF(O153="snížená",K153,0)</f>
        <v>0</v>
      </c>
      <c r="BG153" s="139">
        <f>IF(O153="zákl. přenesená",K153,0)</f>
        <v>0</v>
      </c>
      <c r="BH153" s="139">
        <f>IF(O153="sníž. přenesená",K153,0)</f>
        <v>0</v>
      </c>
      <c r="BI153" s="139">
        <f>IF(O153="nulová",K153,0)</f>
        <v>0</v>
      </c>
      <c r="BJ153" s="16" t="s">
        <v>78</v>
      </c>
      <c r="BK153" s="139">
        <f>ROUND(P153*H153,2)</f>
        <v>0</v>
      </c>
      <c r="BL153" s="16" t="s">
        <v>141</v>
      </c>
      <c r="BM153" s="138" t="s">
        <v>235</v>
      </c>
    </row>
    <row r="154" spans="2:47" s="1" customFormat="1" ht="12">
      <c r="B154" s="31"/>
      <c r="D154" s="185" t="s">
        <v>142</v>
      </c>
      <c r="F154" s="171" t="s">
        <v>435</v>
      </c>
      <c r="I154" s="140"/>
      <c r="J154" s="140"/>
      <c r="M154" s="31"/>
      <c r="N154" s="141"/>
      <c r="X154" s="52"/>
      <c r="AT154" s="16" t="s">
        <v>142</v>
      </c>
      <c r="AU154" s="16" t="s">
        <v>80</v>
      </c>
    </row>
    <row r="155" spans="2:47" s="1" customFormat="1" ht="12">
      <c r="B155" s="31"/>
      <c r="D155" s="186" t="s">
        <v>144</v>
      </c>
      <c r="F155" s="172" t="s">
        <v>436</v>
      </c>
      <c r="I155" s="140"/>
      <c r="J155" s="140"/>
      <c r="M155" s="31"/>
      <c r="N155" s="141"/>
      <c r="X155" s="52"/>
      <c r="AT155" s="16" t="s">
        <v>144</v>
      </c>
      <c r="AU155" s="16" t="s">
        <v>80</v>
      </c>
    </row>
    <row r="156" spans="2:51" s="12" customFormat="1" ht="12">
      <c r="B156" s="142"/>
      <c r="D156" s="185" t="s">
        <v>151</v>
      </c>
      <c r="E156" s="143" t="s">
        <v>3</v>
      </c>
      <c r="F156" s="173" t="s">
        <v>1337</v>
      </c>
      <c r="H156" s="191">
        <v>14.956</v>
      </c>
      <c r="I156" s="144"/>
      <c r="J156" s="144"/>
      <c r="M156" s="142"/>
      <c r="N156" s="145"/>
      <c r="X156" s="146"/>
      <c r="AT156" s="143" t="s">
        <v>151</v>
      </c>
      <c r="AU156" s="143" t="s">
        <v>80</v>
      </c>
      <c r="AV156" s="12" t="s">
        <v>80</v>
      </c>
      <c r="AW156" s="12" t="s">
        <v>5</v>
      </c>
      <c r="AX156" s="12" t="s">
        <v>71</v>
      </c>
      <c r="AY156" s="143" t="s">
        <v>133</v>
      </c>
    </row>
    <row r="157" spans="2:51" s="13" customFormat="1" ht="12">
      <c r="B157" s="147"/>
      <c r="D157" s="185" t="s">
        <v>151</v>
      </c>
      <c r="E157" s="148" t="s">
        <v>3</v>
      </c>
      <c r="F157" s="174" t="s">
        <v>153</v>
      </c>
      <c r="H157" s="192">
        <v>14.956</v>
      </c>
      <c r="I157" s="149"/>
      <c r="J157" s="149"/>
      <c r="M157" s="147"/>
      <c r="N157" s="150"/>
      <c r="X157" s="151"/>
      <c r="AT157" s="148" t="s">
        <v>151</v>
      </c>
      <c r="AU157" s="148" t="s">
        <v>80</v>
      </c>
      <c r="AV157" s="13" t="s">
        <v>141</v>
      </c>
      <c r="AW157" s="13" t="s">
        <v>5</v>
      </c>
      <c r="AX157" s="13" t="s">
        <v>78</v>
      </c>
      <c r="AY157" s="148" t="s">
        <v>133</v>
      </c>
    </row>
    <row r="158" spans="2:63" s="11" customFormat="1" ht="22.9" customHeight="1">
      <c r="B158" s="116"/>
      <c r="D158" s="117" t="s">
        <v>70</v>
      </c>
      <c r="E158" s="127" t="s">
        <v>132</v>
      </c>
      <c r="F158" s="127" t="s">
        <v>553</v>
      </c>
      <c r="I158" s="119"/>
      <c r="J158" s="119"/>
      <c r="K158" s="128">
        <f>BK158</f>
        <v>0</v>
      </c>
      <c r="M158" s="116"/>
      <c r="N158" s="121"/>
      <c r="Q158" s="122">
        <f>SUM(Q159:Q193)</f>
        <v>0</v>
      </c>
      <c r="R158" s="122">
        <f>SUM(R159:R193)</f>
        <v>0</v>
      </c>
      <c r="T158" s="123">
        <f>SUM(T159:T193)</f>
        <v>0</v>
      </c>
      <c r="V158" s="123">
        <f>SUM(V159:V193)</f>
        <v>0</v>
      </c>
      <c r="X158" s="124">
        <f>SUM(X159:X193)</f>
        <v>0</v>
      </c>
      <c r="AR158" s="117" t="s">
        <v>78</v>
      </c>
      <c r="AT158" s="125" t="s">
        <v>70</v>
      </c>
      <c r="AU158" s="125" t="s">
        <v>78</v>
      </c>
      <c r="AY158" s="117" t="s">
        <v>133</v>
      </c>
      <c r="BK158" s="126">
        <f>SUM(BK159:BK193)</f>
        <v>0</v>
      </c>
    </row>
    <row r="159" spans="2:65" s="1" customFormat="1" ht="24.2" customHeight="1">
      <c r="B159" s="129"/>
      <c r="C159" s="183" t="s">
        <v>184</v>
      </c>
      <c r="D159" s="183" t="s">
        <v>136</v>
      </c>
      <c r="E159" s="184" t="s">
        <v>554</v>
      </c>
      <c r="F159" s="169" t="s">
        <v>555</v>
      </c>
      <c r="G159" s="189" t="s">
        <v>256</v>
      </c>
      <c r="H159" s="190">
        <v>24</v>
      </c>
      <c r="I159" s="131"/>
      <c r="J159" s="131"/>
      <c r="K159" s="181">
        <f>ROUND(P159*H159,2)</f>
        <v>0</v>
      </c>
      <c r="L159" s="169" t="s">
        <v>140</v>
      </c>
      <c r="M159" s="31"/>
      <c r="N159" s="133" t="s">
        <v>3</v>
      </c>
      <c r="O159" s="134" t="s">
        <v>40</v>
      </c>
      <c r="P159" s="135">
        <f>I159+J159</f>
        <v>0</v>
      </c>
      <c r="Q159" s="135">
        <f>ROUND(I159*H159,2)</f>
        <v>0</v>
      </c>
      <c r="R159" s="135">
        <f>ROUND(J159*H159,2)</f>
        <v>0</v>
      </c>
      <c r="T159" s="136">
        <f>S159*H159</f>
        <v>0</v>
      </c>
      <c r="U159" s="136">
        <v>0</v>
      </c>
      <c r="V159" s="136">
        <f>U159*H159</f>
        <v>0</v>
      </c>
      <c r="W159" s="136">
        <v>0</v>
      </c>
      <c r="X159" s="137">
        <f>W159*H159</f>
        <v>0</v>
      </c>
      <c r="AR159" s="138" t="s">
        <v>141</v>
      </c>
      <c r="AT159" s="138" t="s">
        <v>136</v>
      </c>
      <c r="AU159" s="138" t="s">
        <v>80</v>
      </c>
      <c r="AY159" s="16" t="s">
        <v>133</v>
      </c>
      <c r="BE159" s="139">
        <f>IF(O159="základní",K159,0)</f>
        <v>0</v>
      </c>
      <c r="BF159" s="139">
        <f>IF(O159="snížená",K159,0)</f>
        <v>0</v>
      </c>
      <c r="BG159" s="139">
        <f>IF(O159="zákl. přenesená",K159,0)</f>
        <v>0</v>
      </c>
      <c r="BH159" s="139">
        <f>IF(O159="sníž. přenesená",K159,0)</f>
        <v>0</v>
      </c>
      <c r="BI159" s="139">
        <f>IF(O159="nulová",K159,0)</f>
        <v>0</v>
      </c>
      <c r="BJ159" s="16" t="s">
        <v>78</v>
      </c>
      <c r="BK159" s="139">
        <f>ROUND(P159*H159,2)</f>
        <v>0</v>
      </c>
      <c r="BL159" s="16" t="s">
        <v>141</v>
      </c>
      <c r="BM159" s="138" t="s">
        <v>328</v>
      </c>
    </row>
    <row r="160" spans="2:47" s="1" customFormat="1" ht="12">
      <c r="B160" s="31"/>
      <c r="D160" s="185" t="s">
        <v>142</v>
      </c>
      <c r="F160" s="171" t="s">
        <v>557</v>
      </c>
      <c r="I160" s="140"/>
      <c r="J160" s="140"/>
      <c r="M160" s="31"/>
      <c r="N160" s="141"/>
      <c r="X160" s="52"/>
      <c r="AT160" s="16" t="s">
        <v>142</v>
      </c>
      <c r="AU160" s="16" t="s">
        <v>80</v>
      </c>
    </row>
    <row r="161" spans="2:47" s="1" customFormat="1" ht="12">
      <c r="B161" s="31"/>
      <c r="D161" s="186" t="s">
        <v>144</v>
      </c>
      <c r="F161" s="172" t="s">
        <v>558</v>
      </c>
      <c r="I161" s="140"/>
      <c r="J161" s="140"/>
      <c r="M161" s="31"/>
      <c r="N161" s="141"/>
      <c r="X161" s="52"/>
      <c r="AT161" s="16" t="s">
        <v>144</v>
      </c>
      <c r="AU161" s="16" t="s">
        <v>80</v>
      </c>
    </row>
    <row r="162" spans="2:51" s="12" customFormat="1" ht="12">
      <c r="B162" s="142"/>
      <c r="D162" s="185" t="s">
        <v>151</v>
      </c>
      <c r="E162" s="143" t="s">
        <v>3</v>
      </c>
      <c r="F162" s="173" t="s">
        <v>1338</v>
      </c>
      <c r="H162" s="191">
        <v>24</v>
      </c>
      <c r="I162" s="144"/>
      <c r="J162" s="144"/>
      <c r="M162" s="142"/>
      <c r="N162" s="145"/>
      <c r="X162" s="146"/>
      <c r="AT162" s="143" t="s">
        <v>151</v>
      </c>
      <c r="AU162" s="143" t="s">
        <v>80</v>
      </c>
      <c r="AV162" s="12" t="s">
        <v>80</v>
      </c>
      <c r="AW162" s="12" t="s">
        <v>5</v>
      </c>
      <c r="AX162" s="12" t="s">
        <v>71</v>
      </c>
      <c r="AY162" s="143" t="s">
        <v>133</v>
      </c>
    </row>
    <row r="163" spans="2:51" s="13" customFormat="1" ht="12">
      <c r="B163" s="147"/>
      <c r="D163" s="185" t="s">
        <v>151</v>
      </c>
      <c r="E163" s="148" t="s">
        <v>3</v>
      </c>
      <c r="F163" s="174" t="s">
        <v>153</v>
      </c>
      <c r="H163" s="192">
        <v>24</v>
      </c>
      <c r="I163" s="149"/>
      <c r="J163" s="149"/>
      <c r="M163" s="147"/>
      <c r="N163" s="150"/>
      <c r="X163" s="151"/>
      <c r="AT163" s="148" t="s">
        <v>151</v>
      </c>
      <c r="AU163" s="148" t="s">
        <v>80</v>
      </c>
      <c r="AV163" s="13" t="s">
        <v>141</v>
      </c>
      <c r="AW163" s="13" t="s">
        <v>5</v>
      </c>
      <c r="AX163" s="13" t="s">
        <v>78</v>
      </c>
      <c r="AY163" s="148" t="s">
        <v>133</v>
      </c>
    </row>
    <row r="164" spans="2:65" s="1" customFormat="1" ht="24.2" customHeight="1">
      <c r="B164" s="129"/>
      <c r="C164" s="183" t="s">
        <v>331</v>
      </c>
      <c r="D164" s="183" t="s">
        <v>136</v>
      </c>
      <c r="E164" s="184" t="s">
        <v>561</v>
      </c>
      <c r="F164" s="169" t="s">
        <v>562</v>
      </c>
      <c r="G164" s="189" t="s">
        <v>256</v>
      </c>
      <c r="H164" s="190">
        <v>24</v>
      </c>
      <c r="I164" s="131"/>
      <c r="J164" s="131"/>
      <c r="K164" s="181">
        <f>ROUND(P164*H164,2)</f>
        <v>0</v>
      </c>
      <c r="L164" s="169" t="s">
        <v>140</v>
      </c>
      <c r="M164" s="31"/>
      <c r="N164" s="133" t="s">
        <v>3</v>
      </c>
      <c r="O164" s="134" t="s">
        <v>40</v>
      </c>
      <c r="P164" s="135">
        <f>I164+J164</f>
        <v>0</v>
      </c>
      <c r="Q164" s="135">
        <f>ROUND(I164*H164,2)</f>
        <v>0</v>
      </c>
      <c r="R164" s="135">
        <f>ROUND(J164*H164,2)</f>
        <v>0</v>
      </c>
      <c r="T164" s="136">
        <f>S164*H164</f>
        <v>0</v>
      </c>
      <c r="U164" s="136">
        <v>0</v>
      </c>
      <c r="V164" s="136">
        <f>U164*H164</f>
        <v>0</v>
      </c>
      <c r="W164" s="136">
        <v>0</v>
      </c>
      <c r="X164" s="137">
        <f>W164*H164</f>
        <v>0</v>
      </c>
      <c r="AR164" s="138" t="s">
        <v>141</v>
      </c>
      <c r="AT164" s="138" t="s">
        <v>136</v>
      </c>
      <c r="AU164" s="138" t="s">
        <v>80</v>
      </c>
      <c r="AY164" s="16" t="s">
        <v>133</v>
      </c>
      <c r="BE164" s="139">
        <f>IF(O164="základní",K164,0)</f>
        <v>0</v>
      </c>
      <c r="BF164" s="139">
        <f>IF(O164="snížená",K164,0)</f>
        <v>0</v>
      </c>
      <c r="BG164" s="139">
        <f>IF(O164="zákl. přenesená",K164,0)</f>
        <v>0</v>
      </c>
      <c r="BH164" s="139">
        <f>IF(O164="sníž. přenesená",K164,0)</f>
        <v>0</v>
      </c>
      <c r="BI164" s="139">
        <f>IF(O164="nulová",K164,0)</f>
        <v>0</v>
      </c>
      <c r="BJ164" s="16" t="s">
        <v>78</v>
      </c>
      <c r="BK164" s="139">
        <f>ROUND(P164*H164,2)</f>
        <v>0</v>
      </c>
      <c r="BL164" s="16" t="s">
        <v>141</v>
      </c>
      <c r="BM164" s="138" t="s">
        <v>334</v>
      </c>
    </row>
    <row r="165" spans="2:47" s="1" customFormat="1" ht="12">
      <c r="B165" s="31"/>
      <c r="D165" s="185" t="s">
        <v>142</v>
      </c>
      <c r="F165" s="171" t="s">
        <v>564</v>
      </c>
      <c r="I165" s="140"/>
      <c r="J165" s="140"/>
      <c r="M165" s="31"/>
      <c r="N165" s="141"/>
      <c r="X165" s="52"/>
      <c r="AT165" s="16" t="s">
        <v>142</v>
      </c>
      <c r="AU165" s="16" t="s">
        <v>80</v>
      </c>
    </row>
    <row r="166" spans="2:47" s="1" customFormat="1" ht="12">
      <c r="B166" s="31"/>
      <c r="D166" s="186" t="s">
        <v>144</v>
      </c>
      <c r="F166" s="172" t="s">
        <v>565</v>
      </c>
      <c r="I166" s="140"/>
      <c r="J166" s="140"/>
      <c r="M166" s="31"/>
      <c r="N166" s="141"/>
      <c r="X166" s="52"/>
      <c r="AT166" s="16" t="s">
        <v>144</v>
      </c>
      <c r="AU166" s="16" t="s">
        <v>80</v>
      </c>
    </row>
    <row r="167" spans="2:51" s="12" customFormat="1" ht="12">
      <c r="B167" s="142"/>
      <c r="D167" s="185" t="s">
        <v>151</v>
      </c>
      <c r="E167" s="143" t="s">
        <v>3</v>
      </c>
      <c r="F167" s="173" t="s">
        <v>1339</v>
      </c>
      <c r="H167" s="191">
        <v>24</v>
      </c>
      <c r="I167" s="144"/>
      <c r="J167" s="144"/>
      <c r="M167" s="142"/>
      <c r="N167" s="145"/>
      <c r="X167" s="146"/>
      <c r="AT167" s="143" t="s">
        <v>151</v>
      </c>
      <c r="AU167" s="143" t="s">
        <v>80</v>
      </c>
      <c r="AV167" s="12" t="s">
        <v>80</v>
      </c>
      <c r="AW167" s="12" t="s">
        <v>5</v>
      </c>
      <c r="AX167" s="12" t="s">
        <v>71</v>
      </c>
      <c r="AY167" s="143" t="s">
        <v>133</v>
      </c>
    </row>
    <row r="168" spans="2:51" s="13" customFormat="1" ht="12">
      <c r="B168" s="147"/>
      <c r="D168" s="185" t="s">
        <v>151</v>
      </c>
      <c r="E168" s="148" t="s">
        <v>3</v>
      </c>
      <c r="F168" s="174" t="s">
        <v>153</v>
      </c>
      <c r="H168" s="192">
        <v>24</v>
      </c>
      <c r="I168" s="149"/>
      <c r="J168" s="149"/>
      <c r="M168" s="147"/>
      <c r="N168" s="150"/>
      <c r="X168" s="151"/>
      <c r="AT168" s="148" t="s">
        <v>151</v>
      </c>
      <c r="AU168" s="148" t="s">
        <v>80</v>
      </c>
      <c r="AV168" s="13" t="s">
        <v>141</v>
      </c>
      <c r="AW168" s="13" t="s">
        <v>5</v>
      </c>
      <c r="AX168" s="13" t="s">
        <v>78</v>
      </c>
      <c r="AY168" s="148" t="s">
        <v>133</v>
      </c>
    </row>
    <row r="169" spans="2:65" s="1" customFormat="1" ht="24.2" customHeight="1">
      <c r="B169" s="129"/>
      <c r="C169" s="183" t="s">
        <v>193</v>
      </c>
      <c r="D169" s="183" t="s">
        <v>136</v>
      </c>
      <c r="E169" s="184" t="s">
        <v>567</v>
      </c>
      <c r="F169" s="169" t="s">
        <v>568</v>
      </c>
      <c r="G169" s="189" t="s">
        <v>256</v>
      </c>
      <c r="H169" s="190">
        <v>16</v>
      </c>
      <c r="I169" s="131"/>
      <c r="J169" s="131"/>
      <c r="K169" s="181">
        <f>ROUND(P169*H169,2)</f>
        <v>0</v>
      </c>
      <c r="L169" s="169" t="s">
        <v>140</v>
      </c>
      <c r="M169" s="31"/>
      <c r="N169" s="133" t="s">
        <v>3</v>
      </c>
      <c r="O169" s="134" t="s">
        <v>40</v>
      </c>
      <c r="P169" s="135">
        <f>I169+J169</f>
        <v>0</v>
      </c>
      <c r="Q169" s="135">
        <f>ROUND(I169*H169,2)</f>
        <v>0</v>
      </c>
      <c r="R169" s="135">
        <f>ROUND(J169*H169,2)</f>
        <v>0</v>
      </c>
      <c r="T169" s="136">
        <f>S169*H169</f>
        <v>0</v>
      </c>
      <c r="U169" s="136">
        <v>0</v>
      </c>
      <c r="V169" s="136">
        <f>U169*H169</f>
        <v>0</v>
      </c>
      <c r="W169" s="136">
        <v>0</v>
      </c>
      <c r="X169" s="137">
        <f>W169*H169</f>
        <v>0</v>
      </c>
      <c r="AR169" s="138" t="s">
        <v>141</v>
      </c>
      <c r="AT169" s="138" t="s">
        <v>136</v>
      </c>
      <c r="AU169" s="138" t="s">
        <v>80</v>
      </c>
      <c r="AY169" s="16" t="s">
        <v>133</v>
      </c>
      <c r="BE169" s="139">
        <f>IF(O169="základní",K169,0)</f>
        <v>0</v>
      </c>
      <c r="BF169" s="139">
        <f>IF(O169="snížená",K169,0)</f>
        <v>0</v>
      </c>
      <c r="BG169" s="139">
        <f>IF(O169="zákl. přenesená",K169,0)</f>
        <v>0</v>
      </c>
      <c r="BH169" s="139">
        <f>IF(O169="sníž. přenesená",K169,0)</f>
        <v>0</v>
      </c>
      <c r="BI169" s="139">
        <f>IF(O169="nulová",K169,0)</f>
        <v>0</v>
      </c>
      <c r="BJ169" s="16" t="s">
        <v>78</v>
      </c>
      <c r="BK169" s="139">
        <f>ROUND(P169*H169,2)</f>
        <v>0</v>
      </c>
      <c r="BL169" s="16" t="s">
        <v>141</v>
      </c>
      <c r="BM169" s="138" t="s">
        <v>339</v>
      </c>
    </row>
    <row r="170" spans="2:47" s="1" customFormat="1" ht="29.25">
      <c r="B170" s="31"/>
      <c r="D170" s="185" t="s">
        <v>142</v>
      </c>
      <c r="F170" s="171" t="s">
        <v>570</v>
      </c>
      <c r="I170" s="140"/>
      <c r="J170" s="140"/>
      <c r="M170" s="31"/>
      <c r="N170" s="141"/>
      <c r="X170" s="52"/>
      <c r="AT170" s="16" t="s">
        <v>142</v>
      </c>
      <c r="AU170" s="16" t="s">
        <v>80</v>
      </c>
    </row>
    <row r="171" spans="2:47" s="1" customFormat="1" ht="12">
      <c r="B171" s="31"/>
      <c r="D171" s="186" t="s">
        <v>144</v>
      </c>
      <c r="F171" s="172" t="s">
        <v>571</v>
      </c>
      <c r="I171" s="140"/>
      <c r="J171" s="140"/>
      <c r="M171" s="31"/>
      <c r="N171" s="141"/>
      <c r="X171" s="52"/>
      <c r="AT171" s="16" t="s">
        <v>144</v>
      </c>
      <c r="AU171" s="16" t="s">
        <v>80</v>
      </c>
    </row>
    <row r="172" spans="2:51" s="14" customFormat="1" ht="12">
      <c r="B172" s="152"/>
      <c r="D172" s="185" t="s">
        <v>151</v>
      </c>
      <c r="E172" s="153" t="s">
        <v>3</v>
      </c>
      <c r="F172" s="175" t="s">
        <v>572</v>
      </c>
      <c r="H172" s="153" t="s">
        <v>3</v>
      </c>
      <c r="I172" s="154"/>
      <c r="J172" s="154"/>
      <c r="M172" s="152"/>
      <c r="N172" s="155"/>
      <c r="X172" s="156"/>
      <c r="AT172" s="153" t="s">
        <v>151</v>
      </c>
      <c r="AU172" s="153" t="s">
        <v>80</v>
      </c>
      <c r="AV172" s="14" t="s">
        <v>78</v>
      </c>
      <c r="AW172" s="14" t="s">
        <v>5</v>
      </c>
      <c r="AX172" s="14" t="s">
        <v>71</v>
      </c>
      <c r="AY172" s="153" t="s">
        <v>133</v>
      </c>
    </row>
    <row r="173" spans="2:51" s="12" customFormat="1" ht="12">
      <c r="B173" s="142"/>
      <c r="D173" s="185" t="s">
        <v>151</v>
      </c>
      <c r="E173" s="143" t="s">
        <v>3</v>
      </c>
      <c r="F173" s="173" t="s">
        <v>1340</v>
      </c>
      <c r="H173" s="191">
        <v>14.16</v>
      </c>
      <c r="I173" s="144"/>
      <c r="J173" s="144"/>
      <c r="M173" s="142"/>
      <c r="N173" s="145"/>
      <c r="X173" s="146"/>
      <c r="AT173" s="143" t="s">
        <v>151</v>
      </c>
      <c r="AU173" s="143" t="s">
        <v>80</v>
      </c>
      <c r="AV173" s="12" t="s">
        <v>80</v>
      </c>
      <c r="AW173" s="12" t="s">
        <v>5</v>
      </c>
      <c r="AX173" s="12" t="s">
        <v>71</v>
      </c>
      <c r="AY173" s="143" t="s">
        <v>133</v>
      </c>
    </row>
    <row r="174" spans="2:51" s="12" customFormat="1" ht="12">
      <c r="B174" s="142"/>
      <c r="D174" s="185" t="s">
        <v>151</v>
      </c>
      <c r="E174" s="143" t="s">
        <v>3</v>
      </c>
      <c r="F174" s="173" t="s">
        <v>1341</v>
      </c>
      <c r="H174" s="191">
        <v>1.84</v>
      </c>
      <c r="I174" s="144"/>
      <c r="J174" s="144"/>
      <c r="M174" s="142"/>
      <c r="N174" s="145"/>
      <c r="X174" s="146"/>
      <c r="AT174" s="143" t="s">
        <v>151</v>
      </c>
      <c r="AU174" s="143" t="s">
        <v>80</v>
      </c>
      <c r="AV174" s="12" t="s">
        <v>80</v>
      </c>
      <c r="AW174" s="12" t="s">
        <v>5</v>
      </c>
      <c r="AX174" s="12" t="s">
        <v>71</v>
      </c>
      <c r="AY174" s="143" t="s">
        <v>133</v>
      </c>
    </row>
    <row r="175" spans="2:51" s="13" customFormat="1" ht="12">
      <c r="B175" s="147"/>
      <c r="D175" s="185" t="s">
        <v>151</v>
      </c>
      <c r="E175" s="148" t="s">
        <v>3</v>
      </c>
      <c r="F175" s="174" t="s">
        <v>153</v>
      </c>
      <c r="H175" s="192">
        <v>16</v>
      </c>
      <c r="I175" s="149"/>
      <c r="J175" s="149"/>
      <c r="M175" s="147"/>
      <c r="N175" s="150"/>
      <c r="X175" s="151"/>
      <c r="AT175" s="148" t="s">
        <v>151</v>
      </c>
      <c r="AU175" s="148" t="s">
        <v>80</v>
      </c>
      <c r="AV175" s="13" t="s">
        <v>141</v>
      </c>
      <c r="AW175" s="13" t="s">
        <v>5</v>
      </c>
      <c r="AX175" s="13" t="s">
        <v>78</v>
      </c>
      <c r="AY175" s="148" t="s">
        <v>133</v>
      </c>
    </row>
    <row r="176" spans="2:65" s="1" customFormat="1" ht="24.2" customHeight="1">
      <c r="B176" s="129"/>
      <c r="C176" s="187" t="s">
        <v>343</v>
      </c>
      <c r="D176" s="187" t="s">
        <v>396</v>
      </c>
      <c r="E176" s="188" t="s">
        <v>576</v>
      </c>
      <c r="F176" s="180" t="s">
        <v>577</v>
      </c>
      <c r="G176" s="193" t="s">
        <v>256</v>
      </c>
      <c r="H176" s="194">
        <v>14.302</v>
      </c>
      <c r="I176" s="161"/>
      <c r="J176" s="162"/>
      <c r="K176" s="182">
        <f>ROUND(P176*H176,2)</f>
        <v>0</v>
      </c>
      <c r="L176" s="180" t="s">
        <v>140</v>
      </c>
      <c r="M176" s="164"/>
      <c r="N176" s="165" t="s">
        <v>3</v>
      </c>
      <c r="O176" s="134" t="s">
        <v>40</v>
      </c>
      <c r="P176" s="135">
        <f>I176+J176</f>
        <v>0</v>
      </c>
      <c r="Q176" s="135">
        <f>ROUND(I176*H176,2)</f>
        <v>0</v>
      </c>
      <c r="R176" s="135">
        <f>ROUND(J176*H176,2)</f>
        <v>0</v>
      </c>
      <c r="T176" s="136">
        <f>S176*H176</f>
        <v>0</v>
      </c>
      <c r="U176" s="136">
        <v>0</v>
      </c>
      <c r="V176" s="136">
        <f>U176*H176</f>
        <v>0</v>
      </c>
      <c r="W176" s="136">
        <v>0</v>
      </c>
      <c r="X176" s="137">
        <f>W176*H176</f>
        <v>0</v>
      </c>
      <c r="AR176" s="138" t="s">
        <v>163</v>
      </c>
      <c r="AT176" s="138" t="s">
        <v>396</v>
      </c>
      <c r="AU176" s="138" t="s">
        <v>80</v>
      </c>
      <c r="AY176" s="16" t="s">
        <v>133</v>
      </c>
      <c r="BE176" s="139">
        <f>IF(O176="základní",K176,0)</f>
        <v>0</v>
      </c>
      <c r="BF176" s="139">
        <f>IF(O176="snížená",K176,0)</f>
        <v>0</v>
      </c>
      <c r="BG176" s="139">
        <f>IF(O176="zákl. přenesená",K176,0)</f>
        <v>0</v>
      </c>
      <c r="BH176" s="139">
        <f>IF(O176="sníž. přenesená",K176,0)</f>
        <v>0</v>
      </c>
      <c r="BI176" s="139">
        <f>IF(O176="nulová",K176,0)</f>
        <v>0</v>
      </c>
      <c r="BJ176" s="16" t="s">
        <v>78</v>
      </c>
      <c r="BK176" s="139">
        <f>ROUND(P176*H176,2)</f>
        <v>0</v>
      </c>
      <c r="BL176" s="16" t="s">
        <v>141</v>
      </c>
      <c r="BM176" s="138" t="s">
        <v>346</v>
      </c>
    </row>
    <row r="177" spans="2:47" s="1" customFormat="1" ht="12">
      <c r="B177" s="31"/>
      <c r="D177" s="185" t="s">
        <v>142</v>
      </c>
      <c r="F177" s="171" t="s">
        <v>577</v>
      </c>
      <c r="I177" s="140"/>
      <c r="J177" s="140"/>
      <c r="M177" s="31"/>
      <c r="N177" s="141"/>
      <c r="X177" s="52"/>
      <c r="AT177" s="16" t="s">
        <v>142</v>
      </c>
      <c r="AU177" s="16" t="s">
        <v>80</v>
      </c>
    </row>
    <row r="178" spans="2:51" s="12" customFormat="1" ht="12">
      <c r="B178" s="142"/>
      <c r="D178" s="185" t="s">
        <v>151</v>
      </c>
      <c r="E178" s="143" t="s">
        <v>3</v>
      </c>
      <c r="F178" s="173" t="s">
        <v>1342</v>
      </c>
      <c r="H178" s="191">
        <v>14.302</v>
      </c>
      <c r="I178" s="144"/>
      <c r="J178" s="144"/>
      <c r="M178" s="142"/>
      <c r="N178" s="145"/>
      <c r="X178" s="146"/>
      <c r="AT178" s="143" t="s">
        <v>151</v>
      </c>
      <c r="AU178" s="143" t="s">
        <v>80</v>
      </c>
      <c r="AV178" s="12" t="s">
        <v>80</v>
      </c>
      <c r="AW178" s="12" t="s">
        <v>5</v>
      </c>
      <c r="AX178" s="12" t="s">
        <v>71</v>
      </c>
      <c r="AY178" s="143" t="s">
        <v>133</v>
      </c>
    </row>
    <row r="179" spans="2:51" s="13" customFormat="1" ht="12">
      <c r="B179" s="147"/>
      <c r="D179" s="185" t="s">
        <v>151</v>
      </c>
      <c r="E179" s="148" t="s">
        <v>3</v>
      </c>
      <c r="F179" s="174" t="s">
        <v>153</v>
      </c>
      <c r="H179" s="192">
        <v>14.302</v>
      </c>
      <c r="I179" s="149"/>
      <c r="J179" s="149"/>
      <c r="M179" s="147"/>
      <c r="N179" s="150"/>
      <c r="X179" s="151"/>
      <c r="AT179" s="148" t="s">
        <v>151</v>
      </c>
      <c r="AU179" s="148" t="s">
        <v>80</v>
      </c>
      <c r="AV179" s="13" t="s">
        <v>141</v>
      </c>
      <c r="AW179" s="13" t="s">
        <v>5</v>
      </c>
      <c r="AX179" s="13" t="s">
        <v>78</v>
      </c>
      <c r="AY179" s="148" t="s">
        <v>133</v>
      </c>
    </row>
    <row r="180" spans="2:65" s="1" customFormat="1" ht="24.2" customHeight="1">
      <c r="B180" s="129"/>
      <c r="C180" s="187" t="s">
        <v>200</v>
      </c>
      <c r="D180" s="187" t="s">
        <v>396</v>
      </c>
      <c r="E180" s="188" t="s">
        <v>580</v>
      </c>
      <c r="F180" s="180" t="s">
        <v>581</v>
      </c>
      <c r="G180" s="193" t="s">
        <v>256</v>
      </c>
      <c r="H180" s="194">
        <v>1.858</v>
      </c>
      <c r="I180" s="161"/>
      <c r="J180" s="162"/>
      <c r="K180" s="182">
        <f>ROUND(P180*H180,2)</f>
        <v>0</v>
      </c>
      <c r="L180" s="180" t="s">
        <v>140</v>
      </c>
      <c r="M180" s="164"/>
      <c r="N180" s="165" t="s">
        <v>3</v>
      </c>
      <c r="O180" s="134" t="s">
        <v>40</v>
      </c>
      <c r="P180" s="135">
        <f>I180+J180</f>
        <v>0</v>
      </c>
      <c r="Q180" s="135">
        <f>ROUND(I180*H180,2)</f>
        <v>0</v>
      </c>
      <c r="R180" s="135">
        <f>ROUND(J180*H180,2)</f>
        <v>0</v>
      </c>
      <c r="T180" s="136">
        <f>S180*H180</f>
        <v>0</v>
      </c>
      <c r="U180" s="136">
        <v>0</v>
      </c>
      <c r="V180" s="136">
        <f>U180*H180</f>
        <v>0</v>
      </c>
      <c r="W180" s="136">
        <v>0</v>
      </c>
      <c r="X180" s="137">
        <f>W180*H180</f>
        <v>0</v>
      </c>
      <c r="AR180" s="138" t="s">
        <v>163</v>
      </c>
      <c r="AT180" s="138" t="s">
        <v>396</v>
      </c>
      <c r="AU180" s="138" t="s">
        <v>80</v>
      </c>
      <c r="AY180" s="16" t="s">
        <v>133</v>
      </c>
      <c r="BE180" s="139">
        <f>IF(O180="základní",K180,0)</f>
        <v>0</v>
      </c>
      <c r="BF180" s="139">
        <f>IF(O180="snížená",K180,0)</f>
        <v>0</v>
      </c>
      <c r="BG180" s="139">
        <f>IF(O180="zákl. přenesená",K180,0)</f>
        <v>0</v>
      </c>
      <c r="BH180" s="139">
        <f>IF(O180="sníž. přenesená",K180,0)</f>
        <v>0</v>
      </c>
      <c r="BI180" s="139">
        <f>IF(O180="nulová",K180,0)</f>
        <v>0</v>
      </c>
      <c r="BJ180" s="16" t="s">
        <v>78</v>
      </c>
      <c r="BK180" s="139">
        <f>ROUND(P180*H180,2)</f>
        <v>0</v>
      </c>
      <c r="BL180" s="16" t="s">
        <v>141</v>
      </c>
      <c r="BM180" s="138" t="s">
        <v>352</v>
      </c>
    </row>
    <row r="181" spans="2:47" s="1" customFormat="1" ht="12">
      <c r="B181" s="31"/>
      <c r="D181" s="185" t="s">
        <v>142</v>
      </c>
      <c r="F181" s="171" t="s">
        <v>581</v>
      </c>
      <c r="I181" s="140"/>
      <c r="J181" s="140"/>
      <c r="M181" s="31"/>
      <c r="N181" s="141"/>
      <c r="X181" s="52"/>
      <c r="AT181" s="16" t="s">
        <v>142</v>
      </c>
      <c r="AU181" s="16" t="s">
        <v>80</v>
      </c>
    </row>
    <row r="182" spans="2:51" s="12" customFormat="1" ht="12">
      <c r="B182" s="142"/>
      <c r="D182" s="185" t="s">
        <v>151</v>
      </c>
      <c r="E182" s="143" t="s">
        <v>3</v>
      </c>
      <c r="F182" s="173" t="s">
        <v>1343</v>
      </c>
      <c r="H182" s="191">
        <v>1.858</v>
      </c>
      <c r="I182" s="144"/>
      <c r="J182" s="144"/>
      <c r="M182" s="142"/>
      <c r="N182" s="145"/>
      <c r="X182" s="146"/>
      <c r="AT182" s="143" t="s">
        <v>151</v>
      </c>
      <c r="AU182" s="143" t="s">
        <v>80</v>
      </c>
      <c r="AV182" s="12" t="s">
        <v>80</v>
      </c>
      <c r="AW182" s="12" t="s">
        <v>5</v>
      </c>
      <c r="AX182" s="12" t="s">
        <v>71</v>
      </c>
      <c r="AY182" s="143" t="s">
        <v>133</v>
      </c>
    </row>
    <row r="183" spans="2:51" s="13" customFormat="1" ht="12">
      <c r="B183" s="147"/>
      <c r="D183" s="185" t="s">
        <v>151</v>
      </c>
      <c r="E183" s="148" t="s">
        <v>3</v>
      </c>
      <c r="F183" s="174" t="s">
        <v>153</v>
      </c>
      <c r="H183" s="192">
        <v>1.858</v>
      </c>
      <c r="I183" s="149"/>
      <c r="J183" s="149"/>
      <c r="M183" s="147"/>
      <c r="N183" s="150"/>
      <c r="X183" s="151"/>
      <c r="AT183" s="148" t="s">
        <v>151</v>
      </c>
      <c r="AU183" s="148" t="s">
        <v>80</v>
      </c>
      <c r="AV183" s="13" t="s">
        <v>141</v>
      </c>
      <c r="AW183" s="13" t="s">
        <v>5</v>
      </c>
      <c r="AX183" s="13" t="s">
        <v>78</v>
      </c>
      <c r="AY183" s="148" t="s">
        <v>133</v>
      </c>
    </row>
    <row r="184" spans="2:65" s="1" customFormat="1" ht="24.2" customHeight="1">
      <c r="B184" s="129"/>
      <c r="C184" s="183" t="s">
        <v>9</v>
      </c>
      <c r="D184" s="183" t="s">
        <v>136</v>
      </c>
      <c r="E184" s="184" t="s">
        <v>1344</v>
      </c>
      <c r="F184" s="169" t="s">
        <v>1345</v>
      </c>
      <c r="G184" s="189" t="s">
        <v>256</v>
      </c>
      <c r="H184" s="190">
        <v>8</v>
      </c>
      <c r="I184" s="131"/>
      <c r="J184" s="131"/>
      <c r="K184" s="181">
        <f>ROUND(P184*H184,2)</f>
        <v>0</v>
      </c>
      <c r="L184" s="169" t="s">
        <v>140</v>
      </c>
      <c r="M184" s="31"/>
      <c r="N184" s="133" t="s">
        <v>3</v>
      </c>
      <c r="O184" s="134" t="s">
        <v>40</v>
      </c>
      <c r="P184" s="135">
        <f>I184+J184</f>
        <v>0</v>
      </c>
      <c r="Q184" s="135">
        <f>ROUND(I184*H184,2)</f>
        <v>0</v>
      </c>
      <c r="R184" s="135">
        <f>ROUND(J184*H184,2)</f>
        <v>0</v>
      </c>
      <c r="T184" s="136">
        <f>S184*H184</f>
        <v>0</v>
      </c>
      <c r="U184" s="136">
        <v>0</v>
      </c>
      <c r="V184" s="136">
        <f>U184*H184</f>
        <v>0</v>
      </c>
      <c r="W184" s="136">
        <v>0</v>
      </c>
      <c r="X184" s="137">
        <f>W184*H184</f>
        <v>0</v>
      </c>
      <c r="AR184" s="138" t="s">
        <v>141</v>
      </c>
      <c r="AT184" s="138" t="s">
        <v>136</v>
      </c>
      <c r="AU184" s="138" t="s">
        <v>80</v>
      </c>
      <c r="AY184" s="16" t="s">
        <v>133</v>
      </c>
      <c r="BE184" s="139">
        <f>IF(O184="základní",K184,0)</f>
        <v>0</v>
      </c>
      <c r="BF184" s="139">
        <f>IF(O184="snížená",K184,0)</f>
        <v>0</v>
      </c>
      <c r="BG184" s="139">
        <f>IF(O184="zákl. přenesená",K184,0)</f>
        <v>0</v>
      </c>
      <c r="BH184" s="139">
        <f>IF(O184="sníž. přenesená",K184,0)</f>
        <v>0</v>
      </c>
      <c r="BI184" s="139">
        <f>IF(O184="nulová",K184,0)</f>
        <v>0</v>
      </c>
      <c r="BJ184" s="16" t="s">
        <v>78</v>
      </c>
      <c r="BK184" s="139">
        <f>ROUND(P184*H184,2)</f>
        <v>0</v>
      </c>
      <c r="BL184" s="16" t="s">
        <v>141</v>
      </c>
      <c r="BM184" s="138" t="s">
        <v>361</v>
      </c>
    </row>
    <row r="185" spans="2:47" s="1" customFormat="1" ht="29.25">
      <c r="B185" s="31"/>
      <c r="D185" s="185" t="s">
        <v>142</v>
      </c>
      <c r="F185" s="171" t="s">
        <v>1346</v>
      </c>
      <c r="I185" s="140"/>
      <c r="J185" s="140"/>
      <c r="M185" s="31"/>
      <c r="N185" s="141"/>
      <c r="X185" s="52"/>
      <c r="AT185" s="16" t="s">
        <v>142</v>
      </c>
      <c r="AU185" s="16" t="s">
        <v>80</v>
      </c>
    </row>
    <row r="186" spans="2:47" s="1" customFormat="1" ht="12">
      <c r="B186" s="31"/>
      <c r="D186" s="186" t="s">
        <v>144</v>
      </c>
      <c r="F186" s="172" t="s">
        <v>1347</v>
      </c>
      <c r="I186" s="140"/>
      <c r="J186" s="140"/>
      <c r="M186" s="31"/>
      <c r="N186" s="141"/>
      <c r="X186" s="52"/>
      <c r="AT186" s="16" t="s">
        <v>144</v>
      </c>
      <c r="AU186" s="16" t="s">
        <v>80</v>
      </c>
    </row>
    <row r="187" spans="2:51" s="14" customFormat="1" ht="12">
      <c r="B187" s="152"/>
      <c r="D187" s="185" t="s">
        <v>151</v>
      </c>
      <c r="E187" s="153" t="s">
        <v>3</v>
      </c>
      <c r="F187" s="175" t="s">
        <v>1348</v>
      </c>
      <c r="H187" s="153" t="s">
        <v>3</v>
      </c>
      <c r="I187" s="154"/>
      <c r="J187" s="154"/>
      <c r="M187" s="152"/>
      <c r="N187" s="155"/>
      <c r="X187" s="156"/>
      <c r="AT187" s="153" t="s">
        <v>151</v>
      </c>
      <c r="AU187" s="153" t="s">
        <v>80</v>
      </c>
      <c r="AV187" s="14" t="s">
        <v>78</v>
      </c>
      <c r="AW187" s="14" t="s">
        <v>5</v>
      </c>
      <c r="AX187" s="14" t="s">
        <v>71</v>
      </c>
      <c r="AY187" s="153" t="s">
        <v>133</v>
      </c>
    </row>
    <row r="188" spans="2:51" s="12" customFormat="1" ht="12">
      <c r="B188" s="142"/>
      <c r="D188" s="185" t="s">
        <v>151</v>
      </c>
      <c r="E188" s="143" t="s">
        <v>3</v>
      </c>
      <c r="F188" s="173" t="s">
        <v>1349</v>
      </c>
      <c r="H188" s="191">
        <v>8</v>
      </c>
      <c r="I188" s="144"/>
      <c r="J188" s="144"/>
      <c r="M188" s="142"/>
      <c r="N188" s="145"/>
      <c r="X188" s="146"/>
      <c r="AT188" s="143" t="s">
        <v>151</v>
      </c>
      <c r="AU188" s="143" t="s">
        <v>80</v>
      </c>
      <c r="AV188" s="12" t="s">
        <v>80</v>
      </c>
      <c r="AW188" s="12" t="s">
        <v>5</v>
      </c>
      <c r="AX188" s="12" t="s">
        <v>71</v>
      </c>
      <c r="AY188" s="143" t="s">
        <v>133</v>
      </c>
    </row>
    <row r="189" spans="2:51" s="13" customFormat="1" ht="12">
      <c r="B189" s="147"/>
      <c r="D189" s="185" t="s">
        <v>151</v>
      </c>
      <c r="E189" s="148" t="s">
        <v>3</v>
      </c>
      <c r="F189" s="174" t="s">
        <v>153</v>
      </c>
      <c r="H189" s="192">
        <v>8</v>
      </c>
      <c r="I189" s="149"/>
      <c r="J189" s="149"/>
      <c r="M189" s="147"/>
      <c r="N189" s="150"/>
      <c r="X189" s="151"/>
      <c r="AT189" s="148" t="s">
        <v>151</v>
      </c>
      <c r="AU189" s="148" t="s">
        <v>80</v>
      </c>
      <c r="AV189" s="13" t="s">
        <v>141</v>
      </c>
      <c r="AW189" s="13" t="s">
        <v>5</v>
      </c>
      <c r="AX189" s="13" t="s">
        <v>78</v>
      </c>
      <c r="AY189" s="148" t="s">
        <v>133</v>
      </c>
    </row>
    <row r="190" spans="2:65" s="1" customFormat="1" ht="24.2" customHeight="1">
      <c r="B190" s="129"/>
      <c r="C190" s="187" t="s">
        <v>208</v>
      </c>
      <c r="D190" s="187" t="s">
        <v>396</v>
      </c>
      <c r="E190" s="188" t="s">
        <v>1350</v>
      </c>
      <c r="F190" s="180" t="s">
        <v>1351</v>
      </c>
      <c r="G190" s="193" t="s">
        <v>256</v>
      </c>
      <c r="H190" s="194">
        <v>8.16</v>
      </c>
      <c r="I190" s="161"/>
      <c r="J190" s="162"/>
      <c r="K190" s="182">
        <f>ROUND(P190*H190,2)</f>
        <v>0</v>
      </c>
      <c r="L190" s="180" t="s">
        <v>140</v>
      </c>
      <c r="M190" s="164"/>
      <c r="N190" s="165" t="s">
        <v>3</v>
      </c>
      <c r="O190" s="134" t="s">
        <v>40</v>
      </c>
      <c r="P190" s="135">
        <f>I190+J190</f>
        <v>0</v>
      </c>
      <c r="Q190" s="135">
        <f>ROUND(I190*H190,2)</f>
        <v>0</v>
      </c>
      <c r="R190" s="135">
        <f>ROUND(J190*H190,2)</f>
        <v>0</v>
      </c>
      <c r="T190" s="136">
        <f>S190*H190</f>
        <v>0</v>
      </c>
      <c r="U190" s="136">
        <v>0</v>
      </c>
      <c r="V190" s="136">
        <f>U190*H190</f>
        <v>0</v>
      </c>
      <c r="W190" s="136">
        <v>0</v>
      </c>
      <c r="X190" s="137">
        <f>W190*H190</f>
        <v>0</v>
      </c>
      <c r="AR190" s="138" t="s">
        <v>163</v>
      </c>
      <c r="AT190" s="138" t="s">
        <v>396</v>
      </c>
      <c r="AU190" s="138" t="s">
        <v>80</v>
      </c>
      <c r="AY190" s="16" t="s">
        <v>133</v>
      </c>
      <c r="BE190" s="139">
        <f>IF(O190="základní",K190,0)</f>
        <v>0</v>
      </c>
      <c r="BF190" s="139">
        <f>IF(O190="snížená",K190,0)</f>
        <v>0</v>
      </c>
      <c r="BG190" s="139">
        <f>IF(O190="zákl. přenesená",K190,0)</f>
        <v>0</v>
      </c>
      <c r="BH190" s="139">
        <f>IF(O190="sníž. přenesená",K190,0)</f>
        <v>0</v>
      </c>
      <c r="BI190" s="139">
        <f>IF(O190="nulová",K190,0)</f>
        <v>0</v>
      </c>
      <c r="BJ190" s="16" t="s">
        <v>78</v>
      </c>
      <c r="BK190" s="139">
        <f>ROUND(P190*H190,2)</f>
        <v>0</v>
      </c>
      <c r="BL190" s="16" t="s">
        <v>141</v>
      </c>
      <c r="BM190" s="138" t="s">
        <v>367</v>
      </c>
    </row>
    <row r="191" spans="2:47" s="1" customFormat="1" ht="12">
      <c r="B191" s="31"/>
      <c r="D191" s="185" t="s">
        <v>142</v>
      </c>
      <c r="F191" s="171" t="s">
        <v>1352</v>
      </c>
      <c r="I191" s="140"/>
      <c r="J191" s="140"/>
      <c r="M191" s="31"/>
      <c r="N191" s="141"/>
      <c r="X191" s="52"/>
      <c r="AT191" s="16" t="s">
        <v>142</v>
      </c>
      <c r="AU191" s="16" t="s">
        <v>80</v>
      </c>
    </row>
    <row r="192" spans="2:51" s="12" customFormat="1" ht="12">
      <c r="B192" s="142"/>
      <c r="D192" s="185" t="s">
        <v>151</v>
      </c>
      <c r="E192" s="143" t="s">
        <v>3</v>
      </c>
      <c r="F192" s="173" t="s">
        <v>1353</v>
      </c>
      <c r="H192" s="191">
        <v>8.16</v>
      </c>
      <c r="I192" s="144"/>
      <c r="J192" s="144"/>
      <c r="M192" s="142"/>
      <c r="N192" s="145"/>
      <c r="X192" s="146"/>
      <c r="AT192" s="143" t="s">
        <v>151</v>
      </c>
      <c r="AU192" s="143" t="s">
        <v>80</v>
      </c>
      <c r="AV192" s="12" t="s">
        <v>80</v>
      </c>
      <c r="AW192" s="12" t="s">
        <v>5</v>
      </c>
      <c r="AX192" s="12" t="s">
        <v>71</v>
      </c>
      <c r="AY192" s="143" t="s">
        <v>133</v>
      </c>
    </row>
    <row r="193" spans="2:51" s="13" customFormat="1" ht="12">
      <c r="B193" s="147"/>
      <c r="D193" s="185" t="s">
        <v>151</v>
      </c>
      <c r="E193" s="148" t="s">
        <v>3</v>
      </c>
      <c r="F193" s="174" t="s">
        <v>153</v>
      </c>
      <c r="H193" s="192">
        <v>8.16</v>
      </c>
      <c r="I193" s="149"/>
      <c r="J193" s="149"/>
      <c r="M193" s="147"/>
      <c r="N193" s="150"/>
      <c r="X193" s="151"/>
      <c r="AT193" s="148" t="s">
        <v>151</v>
      </c>
      <c r="AU193" s="148" t="s">
        <v>80</v>
      </c>
      <c r="AV193" s="13" t="s">
        <v>141</v>
      </c>
      <c r="AW193" s="13" t="s">
        <v>5</v>
      </c>
      <c r="AX193" s="13" t="s">
        <v>78</v>
      </c>
      <c r="AY193" s="148" t="s">
        <v>133</v>
      </c>
    </row>
    <row r="194" spans="2:63" s="11" customFormat="1" ht="22.9" customHeight="1">
      <c r="B194" s="116"/>
      <c r="D194" s="117" t="s">
        <v>70</v>
      </c>
      <c r="E194" s="127" t="s">
        <v>190</v>
      </c>
      <c r="F194" s="127" t="s">
        <v>594</v>
      </c>
      <c r="I194" s="119"/>
      <c r="J194" s="119"/>
      <c r="K194" s="128">
        <f>BK194</f>
        <v>0</v>
      </c>
      <c r="M194" s="116"/>
      <c r="N194" s="121"/>
      <c r="Q194" s="122">
        <f>SUM(Q195:Q218)</f>
        <v>0</v>
      </c>
      <c r="R194" s="122">
        <f>SUM(R195:R218)</f>
        <v>0</v>
      </c>
      <c r="T194" s="123">
        <f>SUM(T195:T218)</f>
        <v>0</v>
      </c>
      <c r="V194" s="123">
        <f>SUM(V195:V218)</f>
        <v>0</v>
      </c>
      <c r="X194" s="124">
        <f>SUM(X195:X218)</f>
        <v>0</v>
      </c>
      <c r="AR194" s="117" t="s">
        <v>78</v>
      </c>
      <c r="AT194" s="125" t="s">
        <v>70</v>
      </c>
      <c r="AU194" s="125" t="s">
        <v>78</v>
      </c>
      <c r="AY194" s="117" t="s">
        <v>133</v>
      </c>
      <c r="BK194" s="126">
        <f>SUM(BK195:BK218)</f>
        <v>0</v>
      </c>
    </row>
    <row r="195" spans="2:65" s="1" customFormat="1" ht="24.2" customHeight="1">
      <c r="B195" s="129"/>
      <c r="C195" s="183" t="s">
        <v>370</v>
      </c>
      <c r="D195" s="183" t="s">
        <v>136</v>
      </c>
      <c r="E195" s="184" t="s">
        <v>650</v>
      </c>
      <c r="F195" s="169" t="s">
        <v>651</v>
      </c>
      <c r="G195" s="189" t="s">
        <v>280</v>
      </c>
      <c r="H195" s="190">
        <v>24</v>
      </c>
      <c r="I195" s="131"/>
      <c r="J195" s="131"/>
      <c r="K195" s="181">
        <f>ROUND(P195*H195,2)</f>
        <v>0</v>
      </c>
      <c r="L195" s="169" t="s">
        <v>140</v>
      </c>
      <c r="M195" s="31"/>
      <c r="N195" s="133" t="s">
        <v>3</v>
      </c>
      <c r="O195" s="134" t="s">
        <v>40</v>
      </c>
      <c r="P195" s="135">
        <f>I195+J195</f>
        <v>0</v>
      </c>
      <c r="Q195" s="135">
        <f>ROUND(I195*H195,2)</f>
        <v>0</v>
      </c>
      <c r="R195" s="135">
        <f>ROUND(J195*H195,2)</f>
        <v>0</v>
      </c>
      <c r="T195" s="136">
        <f>S195*H195</f>
        <v>0</v>
      </c>
      <c r="U195" s="136">
        <v>0</v>
      </c>
      <c r="V195" s="136">
        <f>U195*H195</f>
        <v>0</v>
      </c>
      <c r="W195" s="136">
        <v>0</v>
      </c>
      <c r="X195" s="137">
        <f>W195*H195</f>
        <v>0</v>
      </c>
      <c r="AR195" s="138" t="s">
        <v>141</v>
      </c>
      <c r="AT195" s="138" t="s">
        <v>136</v>
      </c>
      <c r="AU195" s="138" t="s">
        <v>80</v>
      </c>
      <c r="AY195" s="16" t="s">
        <v>133</v>
      </c>
      <c r="BE195" s="139">
        <f>IF(O195="základní",K195,0)</f>
        <v>0</v>
      </c>
      <c r="BF195" s="139">
        <f>IF(O195="snížená",K195,0)</f>
        <v>0</v>
      </c>
      <c r="BG195" s="139">
        <f>IF(O195="zákl. přenesená",K195,0)</f>
        <v>0</v>
      </c>
      <c r="BH195" s="139">
        <f>IF(O195="sníž. přenesená",K195,0)</f>
        <v>0</v>
      </c>
      <c r="BI195" s="139">
        <f>IF(O195="nulová",K195,0)</f>
        <v>0</v>
      </c>
      <c r="BJ195" s="16" t="s">
        <v>78</v>
      </c>
      <c r="BK195" s="139">
        <f>ROUND(P195*H195,2)</f>
        <v>0</v>
      </c>
      <c r="BL195" s="16" t="s">
        <v>141</v>
      </c>
      <c r="BM195" s="138" t="s">
        <v>373</v>
      </c>
    </row>
    <row r="196" spans="2:47" s="1" customFormat="1" ht="19.5">
      <c r="B196" s="31"/>
      <c r="D196" s="185" t="s">
        <v>142</v>
      </c>
      <c r="F196" s="171" t="s">
        <v>653</v>
      </c>
      <c r="I196" s="140"/>
      <c r="J196" s="140"/>
      <c r="M196" s="31"/>
      <c r="N196" s="141"/>
      <c r="X196" s="52"/>
      <c r="AT196" s="16" t="s">
        <v>142</v>
      </c>
      <c r="AU196" s="16" t="s">
        <v>80</v>
      </c>
    </row>
    <row r="197" spans="2:47" s="1" customFormat="1" ht="12">
      <c r="B197" s="31"/>
      <c r="D197" s="186" t="s">
        <v>144</v>
      </c>
      <c r="F197" s="172" t="s">
        <v>654</v>
      </c>
      <c r="I197" s="140"/>
      <c r="J197" s="140"/>
      <c r="M197" s="31"/>
      <c r="N197" s="141"/>
      <c r="X197" s="52"/>
      <c r="AT197" s="16" t="s">
        <v>144</v>
      </c>
      <c r="AU197" s="16" t="s">
        <v>80</v>
      </c>
    </row>
    <row r="198" spans="2:51" s="12" customFormat="1" ht="12">
      <c r="B198" s="142"/>
      <c r="D198" s="185" t="s">
        <v>151</v>
      </c>
      <c r="E198" s="143" t="s">
        <v>3</v>
      </c>
      <c r="F198" s="173" t="s">
        <v>1354</v>
      </c>
      <c r="H198" s="191">
        <v>24</v>
      </c>
      <c r="I198" s="144"/>
      <c r="J198" s="144"/>
      <c r="M198" s="142"/>
      <c r="N198" s="145"/>
      <c r="X198" s="146"/>
      <c r="AT198" s="143" t="s">
        <v>151</v>
      </c>
      <c r="AU198" s="143" t="s">
        <v>80</v>
      </c>
      <c r="AV198" s="12" t="s">
        <v>80</v>
      </c>
      <c r="AW198" s="12" t="s">
        <v>5</v>
      </c>
      <c r="AX198" s="12" t="s">
        <v>71</v>
      </c>
      <c r="AY198" s="143" t="s">
        <v>133</v>
      </c>
    </row>
    <row r="199" spans="2:51" s="13" customFormat="1" ht="12">
      <c r="B199" s="147"/>
      <c r="D199" s="185" t="s">
        <v>151</v>
      </c>
      <c r="E199" s="148" t="s">
        <v>3</v>
      </c>
      <c r="F199" s="174" t="s">
        <v>153</v>
      </c>
      <c r="H199" s="192">
        <v>24</v>
      </c>
      <c r="I199" s="149"/>
      <c r="J199" s="149"/>
      <c r="M199" s="147"/>
      <c r="N199" s="150"/>
      <c r="X199" s="151"/>
      <c r="AT199" s="148" t="s">
        <v>151</v>
      </c>
      <c r="AU199" s="148" t="s">
        <v>80</v>
      </c>
      <c r="AV199" s="13" t="s">
        <v>141</v>
      </c>
      <c r="AW199" s="13" t="s">
        <v>5</v>
      </c>
      <c r="AX199" s="13" t="s">
        <v>78</v>
      </c>
      <c r="AY199" s="148" t="s">
        <v>133</v>
      </c>
    </row>
    <row r="200" spans="2:65" s="1" customFormat="1" ht="24.2" customHeight="1">
      <c r="B200" s="129"/>
      <c r="C200" s="187" t="s">
        <v>214</v>
      </c>
      <c r="D200" s="187" t="s">
        <v>396</v>
      </c>
      <c r="E200" s="188" t="s">
        <v>657</v>
      </c>
      <c r="F200" s="180" t="s">
        <v>658</v>
      </c>
      <c r="G200" s="193" t="s">
        <v>280</v>
      </c>
      <c r="H200" s="194">
        <v>24.48</v>
      </c>
      <c r="I200" s="161"/>
      <c r="J200" s="162"/>
      <c r="K200" s="182">
        <f>ROUND(P200*H200,2)</f>
        <v>0</v>
      </c>
      <c r="L200" s="180" t="s">
        <v>140</v>
      </c>
      <c r="M200" s="164"/>
      <c r="N200" s="165" t="s">
        <v>3</v>
      </c>
      <c r="O200" s="134" t="s">
        <v>40</v>
      </c>
      <c r="P200" s="135">
        <f>I200+J200</f>
        <v>0</v>
      </c>
      <c r="Q200" s="135">
        <f>ROUND(I200*H200,2)</f>
        <v>0</v>
      </c>
      <c r="R200" s="135">
        <f>ROUND(J200*H200,2)</f>
        <v>0</v>
      </c>
      <c r="T200" s="136">
        <f>S200*H200</f>
        <v>0</v>
      </c>
      <c r="U200" s="136">
        <v>0</v>
      </c>
      <c r="V200" s="136">
        <f>U200*H200</f>
        <v>0</v>
      </c>
      <c r="W200" s="136">
        <v>0</v>
      </c>
      <c r="X200" s="137">
        <f>W200*H200</f>
        <v>0</v>
      </c>
      <c r="AR200" s="138" t="s">
        <v>163</v>
      </c>
      <c r="AT200" s="138" t="s">
        <v>396</v>
      </c>
      <c r="AU200" s="138" t="s">
        <v>80</v>
      </c>
      <c r="AY200" s="16" t="s">
        <v>133</v>
      </c>
      <c r="BE200" s="139">
        <f>IF(O200="základní",K200,0)</f>
        <v>0</v>
      </c>
      <c r="BF200" s="139">
        <f>IF(O200="snížená",K200,0)</f>
        <v>0</v>
      </c>
      <c r="BG200" s="139">
        <f>IF(O200="zákl. přenesená",K200,0)</f>
        <v>0</v>
      </c>
      <c r="BH200" s="139">
        <f>IF(O200="sníž. přenesená",K200,0)</f>
        <v>0</v>
      </c>
      <c r="BI200" s="139">
        <f>IF(O200="nulová",K200,0)</f>
        <v>0</v>
      </c>
      <c r="BJ200" s="16" t="s">
        <v>78</v>
      </c>
      <c r="BK200" s="139">
        <f>ROUND(P200*H200,2)</f>
        <v>0</v>
      </c>
      <c r="BL200" s="16" t="s">
        <v>141</v>
      </c>
      <c r="BM200" s="138" t="s">
        <v>379</v>
      </c>
    </row>
    <row r="201" spans="2:47" s="1" customFormat="1" ht="12">
      <c r="B201" s="31"/>
      <c r="D201" s="185" t="s">
        <v>142</v>
      </c>
      <c r="F201" s="171" t="s">
        <v>658</v>
      </c>
      <c r="I201" s="140"/>
      <c r="J201" s="140"/>
      <c r="M201" s="31"/>
      <c r="N201" s="141"/>
      <c r="X201" s="52"/>
      <c r="AT201" s="16" t="s">
        <v>142</v>
      </c>
      <c r="AU201" s="16" t="s">
        <v>80</v>
      </c>
    </row>
    <row r="202" spans="2:51" s="12" customFormat="1" ht="12">
      <c r="B202" s="142"/>
      <c r="D202" s="185" t="s">
        <v>151</v>
      </c>
      <c r="E202" s="143" t="s">
        <v>3</v>
      </c>
      <c r="F202" s="173" t="s">
        <v>1355</v>
      </c>
      <c r="H202" s="191">
        <v>24.48</v>
      </c>
      <c r="I202" s="144"/>
      <c r="J202" s="144"/>
      <c r="M202" s="142"/>
      <c r="N202" s="145"/>
      <c r="X202" s="146"/>
      <c r="AT202" s="143" t="s">
        <v>151</v>
      </c>
      <c r="AU202" s="143" t="s">
        <v>80</v>
      </c>
      <c r="AV202" s="12" t="s">
        <v>80</v>
      </c>
      <c r="AW202" s="12" t="s">
        <v>5</v>
      </c>
      <c r="AX202" s="12" t="s">
        <v>71</v>
      </c>
      <c r="AY202" s="143" t="s">
        <v>133</v>
      </c>
    </row>
    <row r="203" spans="2:51" s="13" customFormat="1" ht="12">
      <c r="B203" s="147"/>
      <c r="D203" s="185" t="s">
        <v>151</v>
      </c>
      <c r="E203" s="148" t="s">
        <v>3</v>
      </c>
      <c r="F203" s="174" t="s">
        <v>153</v>
      </c>
      <c r="H203" s="192">
        <v>24.48</v>
      </c>
      <c r="I203" s="149"/>
      <c r="J203" s="149"/>
      <c r="M203" s="147"/>
      <c r="N203" s="150"/>
      <c r="X203" s="151"/>
      <c r="AT203" s="148" t="s">
        <v>151</v>
      </c>
      <c r="AU203" s="148" t="s">
        <v>80</v>
      </c>
      <c r="AV203" s="13" t="s">
        <v>141</v>
      </c>
      <c r="AW203" s="13" t="s">
        <v>5</v>
      </c>
      <c r="AX203" s="13" t="s">
        <v>78</v>
      </c>
      <c r="AY203" s="148" t="s">
        <v>133</v>
      </c>
    </row>
    <row r="204" spans="2:65" s="1" customFormat="1" ht="24.2" customHeight="1">
      <c r="B204" s="129"/>
      <c r="C204" s="183" t="s">
        <v>383</v>
      </c>
      <c r="D204" s="183" t="s">
        <v>136</v>
      </c>
      <c r="E204" s="184" t="s">
        <v>661</v>
      </c>
      <c r="F204" s="169" t="s">
        <v>662</v>
      </c>
      <c r="G204" s="189" t="s">
        <v>280</v>
      </c>
      <c r="H204" s="190">
        <v>6</v>
      </c>
      <c r="I204" s="131"/>
      <c r="J204" s="131"/>
      <c r="K204" s="181">
        <f>ROUND(P204*H204,2)</f>
        <v>0</v>
      </c>
      <c r="L204" s="169" t="s">
        <v>140</v>
      </c>
      <c r="M204" s="31"/>
      <c r="N204" s="133" t="s">
        <v>3</v>
      </c>
      <c r="O204" s="134" t="s">
        <v>40</v>
      </c>
      <c r="P204" s="135">
        <f>I204+J204</f>
        <v>0</v>
      </c>
      <c r="Q204" s="135">
        <f>ROUND(I204*H204,2)</f>
        <v>0</v>
      </c>
      <c r="R204" s="135">
        <f>ROUND(J204*H204,2)</f>
        <v>0</v>
      </c>
      <c r="T204" s="136">
        <f>S204*H204</f>
        <v>0</v>
      </c>
      <c r="U204" s="136">
        <v>0</v>
      </c>
      <c r="V204" s="136">
        <f>U204*H204</f>
        <v>0</v>
      </c>
      <c r="W204" s="136">
        <v>0</v>
      </c>
      <c r="X204" s="137">
        <f>W204*H204</f>
        <v>0</v>
      </c>
      <c r="AR204" s="138" t="s">
        <v>141</v>
      </c>
      <c r="AT204" s="138" t="s">
        <v>136</v>
      </c>
      <c r="AU204" s="138" t="s">
        <v>80</v>
      </c>
      <c r="AY204" s="16" t="s">
        <v>133</v>
      </c>
      <c r="BE204" s="139">
        <f>IF(O204="základní",K204,0)</f>
        <v>0</v>
      </c>
      <c r="BF204" s="139">
        <f>IF(O204="snížená",K204,0)</f>
        <v>0</v>
      </c>
      <c r="BG204" s="139">
        <f>IF(O204="zákl. přenesená",K204,0)</f>
        <v>0</v>
      </c>
      <c r="BH204" s="139">
        <f>IF(O204="sníž. přenesená",K204,0)</f>
        <v>0</v>
      </c>
      <c r="BI204" s="139">
        <f>IF(O204="nulová",K204,0)</f>
        <v>0</v>
      </c>
      <c r="BJ204" s="16" t="s">
        <v>78</v>
      </c>
      <c r="BK204" s="139">
        <f>ROUND(P204*H204,2)</f>
        <v>0</v>
      </c>
      <c r="BL204" s="16" t="s">
        <v>141</v>
      </c>
      <c r="BM204" s="138" t="s">
        <v>386</v>
      </c>
    </row>
    <row r="205" spans="2:47" s="1" customFormat="1" ht="12">
      <c r="B205" s="31"/>
      <c r="D205" s="185" t="s">
        <v>142</v>
      </c>
      <c r="F205" s="171" t="s">
        <v>664</v>
      </c>
      <c r="I205" s="140"/>
      <c r="J205" s="140"/>
      <c r="M205" s="31"/>
      <c r="N205" s="141"/>
      <c r="X205" s="52"/>
      <c r="AT205" s="16" t="s">
        <v>142</v>
      </c>
      <c r="AU205" s="16" t="s">
        <v>80</v>
      </c>
    </row>
    <row r="206" spans="2:47" s="1" customFormat="1" ht="12">
      <c r="B206" s="31"/>
      <c r="D206" s="186" t="s">
        <v>144</v>
      </c>
      <c r="F206" s="172" t="s">
        <v>665</v>
      </c>
      <c r="I206" s="140"/>
      <c r="J206" s="140"/>
      <c r="M206" s="31"/>
      <c r="N206" s="141"/>
      <c r="X206" s="52"/>
      <c r="AT206" s="16" t="s">
        <v>144</v>
      </c>
      <c r="AU206" s="16" t="s">
        <v>80</v>
      </c>
    </row>
    <row r="207" spans="2:51" s="12" customFormat="1" ht="12">
      <c r="B207" s="142"/>
      <c r="D207" s="185" t="s">
        <v>151</v>
      </c>
      <c r="E207" s="143" t="s">
        <v>3</v>
      </c>
      <c r="F207" s="173" t="s">
        <v>666</v>
      </c>
      <c r="H207" s="191">
        <v>6</v>
      </c>
      <c r="I207" s="144"/>
      <c r="J207" s="144"/>
      <c r="M207" s="142"/>
      <c r="N207" s="145"/>
      <c r="X207" s="146"/>
      <c r="AT207" s="143" t="s">
        <v>151</v>
      </c>
      <c r="AU207" s="143" t="s">
        <v>80</v>
      </c>
      <c r="AV207" s="12" t="s">
        <v>80</v>
      </c>
      <c r="AW207" s="12" t="s">
        <v>5</v>
      </c>
      <c r="AX207" s="12" t="s">
        <v>71</v>
      </c>
      <c r="AY207" s="143" t="s">
        <v>133</v>
      </c>
    </row>
    <row r="208" spans="2:51" s="13" customFormat="1" ht="12">
      <c r="B208" s="147"/>
      <c r="D208" s="185" t="s">
        <v>151</v>
      </c>
      <c r="E208" s="148" t="s">
        <v>3</v>
      </c>
      <c r="F208" s="174" t="s">
        <v>153</v>
      </c>
      <c r="H208" s="192">
        <v>6</v>
      </c>
      <c r="I208" s="149"/>
      <c r="J208" s="149"/>
      <c r="M208" s="147"/>
      <c r="N208" s="150"/>
      <c r="X208" s="151"/>
      <c r="AT208" s="148" t="s">
        <v>151</v>
      </c>
      <c r="AU208" s="148" t="s">
        <v>80</v>
      </c>
      <c r="AV208" s="13" t="s">
        <v>141</v>
      </c>
      <c r="AW208" s="13" t="s">
        <v>5</v>
      </c>
      <c r="AX208" s="13" t="s">
        <v>78</v>
      </c>
      <c r="AY208" s="148" t="s">
        <v>133</v>
      </c>
    </row>
    <row r="209" spans="2:65" s="1" customFormat="1" ht="24.2" customHeight="1">
      <c r="B209" s="129"/>
      <c r="C209" s="183" t="s">
        <v>220</v>
      </c>
      <c r="D209" s="183" t="s">
        <v>136</v>
      </c>
      <c r="E209" s="184" t="s">
        <v>668</v>
      </c>
      <c r="F209" s="169" t="s">
        <v>669</v>
      </c>
      <c r="G209" s="189" t="s">
        <v>280</v>
      </c>
      <c r="H209" s="190">
        <v>6</v>
      </c>
      <c r="I209" s="131"/>
      <c r="J209" s="131"/>
      <c r="K209" s="181">
        <f>ROUND(P209*H209,2)</f>
        <v>0</v>
      </c>
      <c r="L209" s="169" t="s">
        <v>140</v>
      </c>
      <c r="M209" s="31"/>
      <c r="N209" s="133" t="s">
        <v>3</v>
      </c>
      <c r="O209" s="134" t="s">
        <v>40</v>
      </c>
      <c r="P209" s="135">
        <f>I209+J209</f>
        <v>0</v>
      </c>
      <c r="Q209" s="135">
        <f>ROUND(I209*H209,2)</f>
        <v>0</v>
      </c>
      <c r="R209" s="135">
        <f>ROUND(J209*H209,2)</f>
        <v>0</v>
      </c>
      <c r="T209" s="136">
        <f>S209*H209</f>
        <v>0</v>
      </c>
      <c r="U209" s="136">
        <v>0</v>
      </c>
      <c r="V209" s="136">
        <f>U209*H209</f>
        <v>0</v>
      </c>
      <c r="W209" s="136">
        <v>0</v>
      </c>
      <c r="X209" s="137">
        <f>W209*H209</f>
        <v>0</v>
      </c>
      <c r="AR209" s="138" t="s">
        <v>141</v>
      </c>
      <c r="AT209" s="138" t="s">
        <v>136</v>
      </c>
      <c r="AU209" s="138" t="s">
        <v>80</v>
      </c>
      <c r="AY209" s="16" t="s">
        <v>133</v>
      </c>
      <c r="BE209" s="139">
        <f>IF(O209="základní",K209,0)</f>
        <v>0</v>
      </c>
      <c r="BF209" s="139">
        <f>IF(O209="snížená",K209,0)</f>
        <v>0</v>
      </c>
      <c r="BG209" s="139">
        <f>IF(O209="zákl. přenesená",K209,0)</f>
        <v>0</v>
      </c>
      <c r="BH209" s="139">
        <f>IF(O209="sníž. přenesená",K209,0)</f>
        <v>0</v>
      </c>
      <c r="BI209" s="139">
        <f>IF(O209="nulová",K209,0)</f>
        <v>0</v>
      </c>
      <c r="BJ209" s="16" t="s">
        <v>78</v>
      </c>
      <c r="BK209" s="139">
        <f>ROUND(P209*H209,2)</f>
        <v>0</v>
      </c>
      <c r="BL209" s="16" t="s">
        <v>141</v>
      </c>
      <c r="BM209" s="138" t="s">
        <v>392</v>
      </c>
    </row>
    <row r="210" spans="2:47" s="1" customFormat="1" ht="19.5">
      <c r="B210" s="31"/>
      <c r="D210" s="185" t="s">
        <v>142</v>
      </c>
      <c r="F210" s="171" t="s">
        <v>671</v>
      </c>
      <c r="I210" s="140"/>
      <c r="J210" s="140"/>
      <c r="M210" s="31"/>
      <c r="N210" s="141"/>
      <c r="X210" s="52"/>
      <c r="AT210" s="16" t="s">
        <v>142</v>
      </c>
      <c r="AU210" s="16" t="s">
        <v>80</v>
      </c>
    </row>
    <row r="211" spans="2:47" s="1" customFormat="1" ht="12">
      <c r="B211" s="31"/>
      <c r="D211" s="186" t="s">
        <v>144</v>
      </c>
      <c r="F211" s="172" t="s">
        <v>672</v>
      </c>
      <c r="I211" s="140"/>
      <c r="J211" s="140"/>
      <c r="M211" s="31"/>
      <c r="N211" s="141"/>
      <c r="X211" s="52"/>
      <c r="AT211" s="16" t="s">
        <v>144</v>
      </c>
      <c r="AU211" s="16" t="s">
        <v>80</v>
      </c>
    </row>
    <row r="212" spans="2:51" s="12" customFormat="1" ht="12">
      <c r="B212" s="142"/>
      <c r="D212" s="185" t="s">
        <v>151</v>
      </c>
      <c r="E212" s="143" t="s">
        <v>3</v>
      </c>
      <c r="F212" s="173" t="s">
        <v>673</v>
      </c>
      <c r="H212" s="191">
        <v>6</v>
      </c>
      <c r="I212" s="144"/>
      <c r="J212" s="144"/>
      <c r="M212" s="142"/>
      <c r="N212" s="145"/>
      <c r="X212" s="146"/>
      <c r="AT212" s="143" t="s">
        <v>151</v>
      </c>
      <c r="AU212" s="143" t="s">
        <v>80</v>
      </c>
      <c r="AV212" s="12" t="s">
        <v>80</v>
      </c>
      <c r="AW212" s="12" t="s">
        <v>5</v>
      </c>
      <c r="AX212" s="12" t="s">
        <v>71</v>
      </c>
      <c r="AY212" s="143" t="s">
        <v>133</v>
      </c>
    </row>
    <row r="213" spans="2:51" s="13" customFormat="1" ht="12">
      <c r="B213" s="147"/>
      <c r="D213" s="185" t="s">
        <v>151</v>
      </c>
      <c r="E213" s="148" t="s">
        <v>3</v>
      </c>
      <c r="F213" s="174" t="s">
        <v>153</v>
      </c>
      <c r="H213" s="192">
        <v>6</v>
      </c>
      <c r="I213" s="149"/>
      <c r="J213" s="149"/>
      <c r="M213" s="147"/>
      <c r="N213" s="150"/>
      <c r="X213" s="151"/>
      <c r="AT213" s="148" t="s">
        <v>151</v>
      </c>
      <c r="AU213" s="148" t="s">
        <v>80</v>
      </c>
      <c r="AV213" s="13" t="s">
        <v>141</v>
      </c>
      <c r="AW213" s="13" t="s">
        <v>5</v>
      </c>
      <c r="AX213" s="13" t="s">
        <v>78</v>
      </c>
      <c r="AY213" s="148" t="s">
        <v>133</v>
      </c>
    </row>
    <row r="214" spans="2:65" s="1" customFormat="1" ht="24.2" customHeight="1">
      <c r="B214" s="129"/>
      <c r="C214" s="183" t="s">
        <v>395</v>
      </c>
      <c r="D214" s="183" t="s">
        <v>136</v>
      </c>
      <c r="E214" s="184" t="s">
        <v>674</v>
      </c>
      <c r="F214" s="169" t="s">
        <v>675</v>
      </c>
      <c r="G214" s="189" t="s">
        <v>280</v>
      </c>
      <c r="H214" s="190">
        <v>6</v>
      </c>
      <c r="I214" s="131"/>
      <c r="J214" s="131"/>
      <c r="K214" s="181">
        <f>ROUND(P214*H214,2)</f>
        <v>0</v>
      </c>
      <c r="L214" s="169" t="s">
        <v>140</v>
      </c>
      <c r="M214" s="31"/>
      <c r="N214" s="133" t="s">
        <v>3</v>
      </c>
      <c r="O214" s="134" t="s">
        <v>40</v>
      </c>
      <c r="P214" s="135">
        <f>I214+J214</f>
        <v>0</v>
      </c>
      <c r="Q214" s="135">
        <f>ROUND(I214*H214,2)</f>
        <v>0</v>
      </c>
      <c r="R214" s="135">
        <f>ROUND(J214*H214,2)</f>
        <v>0</v>
      </c>
      <c r="T214" s="136">
        <f>S214*H214</f>
        <v>0</v>
      </c>
      <c r="U214" s="136">
        <v>0</v>
      </c>
      <c r="V214" s="136">
        <f>U214*H214</f>
        <v>0</v>
      </c>
      <c r="W214" s="136">
        <v>0</v>
      </c>
      <c r="X214" s="137">
        <f>W214*H214</f>
        <v>0</v>
      </c>
      <c r="AR214" s="138" t="s">
        <v>141</v>
      </c>
      <c r="AT214" s="138" t="s">
        <v>136</v>
      </c>
      <c r="AU214" s="138" t="s">
        <v>80</v>
      </c>
      <c r="AY214" s="16" t="s">
        <v>133</v>
      </c>
      <c r="BE214" s="139">
        <f>IF(O214="základní",K214,0)</f>
        <v>0</v>
      </c>
      <c r="BF214" s="139">
        <f>IF(O214="snížená",K214,0)</f>
        <v>0</v>
      </c>
      <c r="BG214" s="139">
        <f>IF(O214="zákl. přenesená",K214,0)</f>
        <v>0</v>
      </c>
      <c r="BH214" s="139">
        <f>IF(O214="sníž. přenesená",K214,0)</f>
        <v>0</v>
      </c>
      <c r="BI214" s="139">
        <f>IF(O214="nulová",K214,0)</f>
        <v>0</v>
      </c>
      <c r="BJ214" s="16" t="s">
        <v>78</v>
      </c>
      <c r="BK214" s="139">
        <f>ROUND(P214*H214,2)</f>
        <v>0</v>
      </c>
      <c r="BL214" s="16" t="s">
        <v>141</v>
      </c>
      <c r="BM214" s="138" t="s">
        <v>400</v>
      </c>
    </row>
    <row r="215" spans="2:47" s="1" customFormat="1" ht="12">
      <c r="B215" s="31"/>
      <c r="D215" s="185" t="s">
        <v>142</v>
      </c>
      <c r="F215" s="171" t="s">
        <v>677</v>
      </c>
      <c r="I215" s="140"/>
      <c r="J215" s="140"/>
      <c r="M215" s="31"/>
      <c r="N215" s="141"/>
      <c r="X215" s="52"/>
      <c r="AT215" s="16" t="s">
        <v>142</v>
      </c>
      <c r="AU215" s="16" t="s">
        <v>80</v>
      </c>
    </row>
    <row r="216" spans="2:47" s="1" customFormat="1" ht="12">
      <c r="B216" s="31"/>
      <c r="D216" s="186" t="s">
        <v>144</v>
      </c>
      <c r="F216" s="172" t="s">
        <v>678</v>
      </c>
      <c r="I216" s="140"/>
      <c r="J216" s="140"/>
      <c r="M216" s="31"/>
      <c r="N216" s="141"/>
      <c r="X216" s="52"/>
      <c r="AT216" s="16" t="s">
        <v>144</v>
      </c>
      <c r="AU216" s="16" t="s">
        <v>80</v>
      </c>
    </row>
    <row r="217" spans="2:51" s="12" customFormat="1" ht="12">
      <c r="B217" s="142"/>
      <c r="D217" s="185" t="s">
        <v>151</v>
      </c>
      <c r="E217" s="143" t="s">
        <v>3</v>
      </c>
      <c r="F217" s="173" t="s">
        <v>679</v>
      </c>
      <c r="H217" s="191">
        <v>6</v>
      </c>
      <c r="I217" s="144"/>
      <c r="J217" s="144"/>
      <c r="M217" s="142"/>
      <c r="N217" s="145"/>
      <c r="X217" s="146"/>
      <c r="AT217" s="143" t="s">
        <v>151</v>
      </c>
      <c r="AU217" s="143" t="s">
        <v>80</v>
      </c>
      <c r="AV217" s="12" t="s">
        <v>80</v>
      </c>
      <c r="AW217" s="12" t="s">
        <v>5</v>
      </c>
      <c r="AX217" s="12" t="s">
        <v>71</v>
      </c>
      <c r="AY217" s="143" t="s">
        <v>133</v>
      </c>
    </row>
    <row r="218" spans="2:51" s="13" customFormat="1" ht="12">
      <c r="B218" s="147"/>
      <c r="D218" s="185" t="s">
        <v>151</v>
      </c>
      <c r="E218" s="148" t="s">
        <v>3</v>
      </c>
      <c r="F218" s="174" t="s">
        <v>153</v>
      </c>
      <c r="H218" s="192">
        <v>6</v>
      </c>
      <c r="I218" s="149"/>
      <c r="J218" s="149"/>
      <c r="M218" s="147"/>
      <c r="N218" s="150"/>
      <c r="X218" s="151"/>
      <c r="AT218" s="148" t="s">
        <v>151</v>
      </c>
      <c r="AU218" s="148" t="s">
        <v>80</v>
      </c>
      <c r="AV218" s="13" t="s">
        <v>141</v>
      </c>
      <c r="AW218" s="13" t="s">
        <v>5</v>
      </c>
      <c r="AX218" s="13" t="s">
        <v>78</v>
      </c>
      <c r="AY218" s="148" t="s">
        <v>133</v>
      </c>
    </row>
    <row r="219" spans="2:63" s="11" customFormat="1" ht="22.9" customHeight="1">
      <c r="B219" s="116"/>
      <c r="D219" s="117" t="s">
        <v>70</v>
      </c>
      <c r="E219" s="127" t="s">
        <v>700</v>
      </c>
      <c r="F219" s="127" t="s">
        <v>701</v>
      </c>
      <c r="I219" s="119"/>
      <c r="J219" s="119"/>
      <c r="K219" s="128">
        <f>BK219</f>
        <v>0</v>
      </c>
      <c r="M219" s="116"/>
      <c r="N219" s="121"/>
      <c r="Q219" s="122">
        <f>SUM(Q220:Q243)</f>
        <v>0</v>
      </c>
      <c r="R219" s="122">
        <f>SUM(R220:R243)</f>
        <v>0</v>
      </c>
      <c r="T219" s="123">
        <f>SUM(T220:T243)</f>
        <v>0</v>
      </c>
      <c r="V219" s="123">
        <f>SUM(V220:V243)</f>
        <v>0</v>
      </c>
      <c r="X219" s="124">
        <f>SUM(X220:X243)</f>
        <v>0</v>
      </c>
      <c r="AR219" s="117" t="s">
        <v>78</v>
      </c>
      <c r="AT219" s="125" t="s">
        <v>70</v>
      </c>
      <c r="AU219" s="125" t="s">
        <v>78</v>
      </c>
      <c r="AY219" s="117" t="s">
        <v>133</v>
      </c>
      <c r="BK219" s="126">
        <f>SUM(BK220:BK243)</f>
        <v>0</v>
      </c>
    </row>
    <row r="220" spans="2:65" s="1" customFormat="1" ht="24.2" customHeight="1">
      <c r="B220" s="129"/>
      <c r="C220" s="183" t="s">
        <v>227</v>
      </c>
      <c r="D220" s="183" t="s">
        <v>136</v>
      </c>
      <c r="E220" s="184" t="s">
        <v>708</v>
      </c>
      <c r="F220" s="169" t="s">
        <v>709</v>
      </c>
      <c r="G220" s="189" t="s">
        <v>360</v>
      </c>
      <c r="H220" s="190">
        <v>9.815</v>
      </c>
      <c r="I220" s="131"/>
      <c r="J220" s="131"/>
      <c r="K220" s="181">
        <f>ROUND(P220*H220,2)</f>
        <v>0</v>
      </c>
      <c r="L220" s="169" t="s">
        <v>140</v>
      </c>
      <c r="M220" s="31"/>
      <c r="N220" s="133" t="s">
        <v>3</v>
      </c>
      <c r="O220" s="134" t="s">
        <v>40</v>
      </c>
      <c r="P220" s="135">
        <f>I220+J220</f>
        <v>0</v>
      </c>
      <c r="Q220" s="135">
        <f>ROUND(I220*H220,2)</f>
        <v>0</v>
      </c>
      <c r="R220" s="135">
        <f>ROUND(J220*H220,2)</f>
        <v>0</v>
      </c>
      <c r="T220" s="136">
        <f>S220*H220</f>
        <v>0</v>
      </c>
      <c r="U220" s="136">
        <v>0</v>
      </c>
      <c r="V220" s="136">
        <f>U220*H220</f>
        <v>0</v>
      </c>
      <c r="W220" s="136">
        <v>0</v>
      </c>
      <c r="X220" s="137">
        <f>W220*H220</f>
        <v>0</v>
      </c>
      <c r="AR220" s="138" t="s">
        <v>141</v>
      </c>
      <c r="AT220" s="138" t="s">
        <v>136</v>
      </c>
      <c r="AU220" s="138" t="s">
        <v>80</v>
      </c>
      <c r="AY220" s="16" t="s">
        <v>133</v>
      </c>
      <c r="BE220" s="139">
        <f>IF(O220="základní",K220,0)</f>
        <v>0</v>
      </c>
      <c r="BF220" s="139">
        <f>IF(O220="snížená",K220,0)</f>
        <v>0</v>
      </c>
      <c r="BG220" s="139">
        <f>IF(O220="zákl. přenesená",K220,0)</f>
        <v>0</v>
      </c>
      <c r="BH220" s="139">
        <f>IF(O220="sníž. přenesená",K220,0)</f>
        <v>0</v>
      </c>
      <c r="BI220" s="139">
        <f>IF(O220="nulová",K220,0)</f>
        <v>0</v>
      </c>
      <c r="BJ220" s="16" t="s">
        <v>78</v>
      </c>
      <c r="BK220" s="139">
        <f>ROUND(P220*H220,2)</f>
        <v>0</v>
      </c>
      <c r="BL220" s="16" t="s">
        <v>141</v>
      </c>
      <c r="BM220" s="138" t="s">
        <v>404</v>
      </c>
    </row>
    <row r="221" spans="2:47" s="1" customFormat="1" ht="12">
      <c r="B221" s="31"/>
      <c r="D221" s="185" t="s">
        <v>142</v>
      </c>
      <c r="F221" s="171" t="s">
        <v>711</v>
      </c>
      <c r="I221" s="140"/>
      <c r="J221" s="140"/>
      <c r="M221" s="31"/>
      <c r="N221" s="141"/>
      <c r="X221" s="52"/>
      <c r="AT221" s="16" t="s">
        <v>142</v>
      </c>
      <c r="AU221" s="16" t="s">
        <v>80</v>
      </c>
    </row>
    <row r="222" spans="2:47" s="1" customFormat="1" ht="12">
      <c r="B222" s="31"/>
      <c r="D222" s="186" t="s">
        <v>144</v>
      </c>
      <c r="F222" s="172" t="s">
        <v>712</v>
      </c>
      <c r="I222" s="140"/>
      <c r="J222" s="140"/>
      <c r="M222" s="31"/>
      <c r="N222" s="141"/>
      <c r="X222" s="52"/>
      <c r="AT222" s="16" t="s">
        <v>144</v>
      </c>
      <c r="AU222" s="16" t="s">
        <v>80</v>
      </c>
    </row>
    <row r="223" spans="2:51" s="14" customFormat="1" ht="12">
      <c r="B223" s="152"/>
      <c r="D223" s="185" t="s">
        <v>151</v>
      </c>
      <c r="E223" s="153" t="s">
        <v>3</v>
      </c>
      <c r="F223" s="175" t="s">
        <v>713</v>
      </c>
      <c r="H223" s="153" t="s">
        <v>3</v>
      </c>
      <c r="I223" s="154"/>
      <c r="J223" s="154"/>
      <c r="M223" s="152"/>
      <c r="N223" s="155"/>
      <c r="X223" s="156"/>
      <c r="AT223" s="153" t="s">
        <v>151</v>
      </c>
      <c r="AU223" s="153" t="s">
        <v>80</v>
      </c>
      <c r="AV223" s="14" t="s">
        <v>78</v>
      </c>
      <c r="AW223" s="14" t="s">
        <v>5</v>
      </c>
      <c r="AX223" s="14" t="s">
        <v>71</v>
      </c>
      <c r="AY223" s="153" t="s">
        <v>133</v>
      </c>
    </row>
    <row r="224" spans="2:51" s="12" customFormat="1" ht="12">
      <c r="B224" s="142"/>
      <c r="D224" s="185" t="s">
        <v>151</v>
      </c>
      <c r="E224" s="143" t="s">
        <v>3</v>
      </c>
      <c r="F224" s="173" t="s">
        <v>1356</v>
      </c>
      <c r="H224" s="191">
        <v>7.355</v>
      </c>
      <c r="I224" s="144"/>
      <c r="J224" s="144"/>
      <c r="M224" s="142"/>
      <c r="N224" s="145"/>
      <c r="X224" s="146"/>
      <c r="AT224" s="143" t="s">
        <v>151</v>
      </c>
      <c r="AU224" s="143" t="s">
        <v>80</v>
      </c>
      <c r="AV224" s="12" t="s">
        <v>80</v>
      </c>
      <c r="AW224" s="12" t="s">
        <v>5</v>
      </c>
      <c r="AX224" s="12" t="s">
        <v>71</v>
      </c>
      <c r="AY224" s="143" t="s">
        <v>133</v>
      </c>
    </row>
    <row r="225" spans="2:51" s="12" customFormat="1" ht="12">
      <c r="B225" s="142"/>
      <c r="D225" s="185" t="s">
        <v>151</v>
      </c>
      <c r="E225" s="143" t="s">
        <v>3</v>
      </c>
      <c r="F225" s="173" t="s">
        <v>1357</v>
      </c>
      <c r="H225" s="191">
        <v>2.46</v>
      </c>
      <c r="I225" s="144"/>
      <c r="J225" s="144"/>
      <c r="M225" s="142"/>
      <c r="N225" s="145"/>
      <c r="X225" s="146"/>
      <c r="AT225" s="143" t="s">
        <v>151</v>
      </c>
      <c r="AU225" s="143" t="s">
        <v>80</v>
      </c>
      <c r="AV225" s="12" t="s">
        <v>80</v>
      </c>
      <c r="AW225" s="12" t="s">
        <v>5</v>
      </c>
      <c r="AX225" s="12" t="s">
        <v>71</v>
      </c>
      <c r="AY225" s="143" t="s">
        <v>133</v>
      </c>
    </row>
    <row r="226" spans="2:51" s="13" customFormat="1" ht="12">
      <c r="B226" s="147"/>
      <c r="D226" s="185" t="s">
        <v>151</v>
      </c>
      <c r="E226" s="148" t="s">
        <v>3</v>
      </c>
      <c r="F226" s="174" t="s">
        <v>153</v>
      </c>
      <c r="H226" s="192">
        <v>9.815000000000001</v>
      </c>
      <c r="I226" s="149"/>
      <c r="J226" s="149"/>
      <c r="M226" s="147"/>
      <c r="N226" s="150"/>
      <c r="X226" s="151"/>
      <c r="AT226" s="148" t="s">
        <v>151</v>
      </c>
      <c r="AU226" s="148" t="s">
        <v>80</v>
      </c>
      <c r="AV226" s="13" t="s">
        <v>141</v>
      </c>
      <c r="AW226" s="13" t="s">
        <v>5</v>
      </c>
      <c r="AX226" s="13" t="s">
        <v>78</v>
      </c>
      <c r="AY226" s="148" t="s">
        <v>133</v>
      </c>
    </row>
    <row r="227" spans="2:65" s="1" customFormat="1" ht="24.2" customHeight="1">
      <c r="B227" s="129"/>
      <c r="C227" s="183" t="s">
        <v>408</v>
      </c>
      <c r="D227" s="183" t="s">
        <v>136</v>
      </c>
      <c r="E227" s="184" t="s">
        <v>717</v>
      </c>
      <c r="F227" s="169" t="s">
        <v>718</v>
      </c>
      <c r="G227" s="189" t="s">
        <v>360</v>
      </c>
      <c r="H227" s="190">
        <v>88.331</v>
      </c>
      <c r="I227" s="131"/>
      <c r="J227" s="131"/>
      <c r="K227" s="181">
        <f>ROUND(P227*H227,2)</f>
        <v>0</v>
      </c>
      <c r="L227" s="169" t="s">
        <v>140</v>
      </c>
      <c r="M227" s="31"/>
      <c r="N227" s="133" t="s">
        <v>3</v>
      </c>
      <c r="O227" s="134" t="s">
        <v>40</v>
      </c>
      <c r="P227" s="135">
        <f>I227+J227</f>
        <v>0</v>
      </c>
      <c r="Q227" s="135">
        <f>ROUND(I227*H227,2)</f>
        <v>0</v>
      </c>
      <c r="R227" s="135">
        <f>ROUND(J227*H227,2)</f>
        <v>0</v>
      </c>
      <c r="T227" s="136">
        <f>S227*H227</f>
        <v>0</v>
      </c>
      <c r="U227" s="136">
        <v>0</v>
      </c>
      <c r="V227" s="136">
        <f>U227*H227</f>
        <v>0</v>
      </c>
      <c r="W227" s="136">
        <v>0</v>
      </c>
      <c r="X227" s="137">
        <f>W227*H227</f>
        <v>0</v>
      </c>
      <c r="AR227" s="138" t="s">
        <v>141</v>
      </c>
      <c r="AT227" s="138" t="s">
        <v>136</v>
      </c>
      <c r="AU227" s="138" t="s">
        <v>80</v>
      </c>
      <c r="AY227" s="16" t="s">
        <v>133</v>
      </c>
      <c r="BE227" s="139">
        <f>IF(O227="základní",K227,0)</f>
        <v>0</v>
      </c>
      <c r="BF227" s="139">
        <f>IF(O227="snížená",K227,0)</f>
        <v>0</v>
      </c>
      <c r="BG227" s="139">
        <f>IF(O227="zákl. přenesená",K227,0)</f>
        <v>0</v>
      </c>
      <c r="BH227" s="139">
        <f>IF(O227="sníž. přenesená",K227,0)</f>
        <v>0</v>
      </c>
      <c r="BI227" s="139">
        <f>IF(O227="nulová",K227,0)</f>
        <v>0</v>
      </c>
      <c r="BJ227" s="16" t="s">
        <v>78</v>
      </c>
      <c r="BK227" s="139">
        <f>ROUND(P227*H227,2)</f>
        <v>0</v>
      </c>
      <c r="BL227" s="16" t="s">
        <v>141</v>
      </c>
      <c r="BM227" s="138" t="s">
        <v>411</v>
      </c>
    </row>
    <row r="228" spans="2:47" s="1" customFormat="1" ht="12">
      <c r="B228" s="31"/>
      <c r="D228" s="185" t="s">
        <v>142</v>
      </c>
      <c r="F228" s="171" t="s">
        <v>720</v>
      </c>
      <c r="I228" s="140"/>
      <c r="J228" s="140"/>
      <c r="M228" s="31"/>
      <c r="N228" s="141"/>
      <c r="X228" s="52"/>
      <c r="AT228" s="16" t="s">
        <v>142</v>
      </c>
      <c r="AU228" s="16" t="s">
        <v>80</v>
      </c>
    </row>
    <row r="229" spans="2:47" s="1" customFormat="1" ht="12">
      <c r="B229" s="31"/>
      <c r="D229" s="186" t="s">
        <v>144</v>
      </c>
      <c r="F229" s="172" t="s">
        <v>721</v>
      </c>
      <c r="I229" s="140"/>
      <c r="J229" s="140"/>
      <c r="M229" s="31"/>
      <c r="N229" s="141"/>
      <c r="X229" s="52"/>
      <c r="AT229" s="16" t="s">
        <v>144</v>
      </c>
      <c r="AU229" s="16" t="s">
        <v>80</v>
      </c>
    </row>
    <row r="230" spans="2:51" s="14" customFormat="1" ht="12">
      <c r="B230" s="152"/>
      <c r="D230" s="185" t="s">
        <v>151</v>
      </c>
      <c r="E230" s="153" t="s">
        <v>3</v>
      </c>
      <c r="F230" s="175" t="s">
        <v>722</v>
      </c>
      <c r="H230" s="153" t="s">
        <v>3</v>
      </c>
      <c r="I230" s="154"/>
      <c r="J230" s="154"/>
      <c r="M230" s="152"/>
      <c r="N230" s="155"/>
      <c r="X230" s="156"/>
      <c r="AT230" s="153" t="s">
        <v>151</v>
      </c>
      <c r="AU230" s="153" t="s">
        <v>80</v>
      </c>
      <c r="AV230" s="14" t="s">
        <v>78</v>
      </c>
      <c r="AW230" s="14" t="s">
        <v>5</v>
      </c>
      <c r="AX230" s="14" t="s">
        <v>71</v>
      </c>
      <c r="AY230" s="153" t="s">
        <v>133</v>
      </c>
    </row>
    <row r="231" spans="2:51" s="12" customFormat="1" ht="12">
      <c r="B231" s="142"/>
      <c r="D231" s="185" t="s">
        <v>151</v>
      </c>
      <c r="E231" s="143" t="s">
        <v>3</v>
      </c>
      <c r="F231" s="173" t="s">
        <v>1358</v>
      </c>
      <c r="H231" s="191">
        <v>66.191</v>
      </c>
      <c r="I231" s="144"/>
      <c r="J231" s="144"/>
      <c r="M231" s="142"/>
      <c r="N231" s="145"/>
      <c r="X231" s="146"/>
      <c r="AT231" s="143" t="s">
        <v>151</v>
      </c>
      <c r="AU231" s="143" t="s">
        <v>80</v>
      </c>
      <c r="AV231" s="12" t="s">
        <v>80</v>
      </c>
      <c r="AW231" s="12" t="s">
        <v>5</v>
      </c>
      <c r="AX231" s="12" t="s">
        <v>71</v>
      </c>
      <c r="AY231" s="143" t="s">
        <v>133</v>
      </c>
    </row>
    <row r="232" spans="2:51" s="12" customFormat="1" ht="12">
      <c r="B232" s="142"/>
      <c r="D232" s="185" t="s">
        <v>151</v>
      </c>
      <c r="E232" s="143" t="s">
        <v>3</v>
      </c>
      <c r="F232" s="173" t="s">
        <v>1359</v>
      </c>
      <c r="H232" s="191">
        <v>22.14</v>
      </c>
      <c r="I232" s="144"/>
      <c r="J232" s="144"/>
      <c r="M232" s="142"/>
      <c r="N232" s="145"/>
      <c r="X232" s="146"/>
      <c r="AT232" s="143" t="s">
        <v>151</v>
      </c>
      <c r="AU232" s="143" t="s">
        <v>80</v>
      </c>
      <c r="AV232" s="12" t="s">
        <v>80</v>
      </c>
      <c r="AW232" s="12" t="s">
        <v>5</v>
      </c>
      <c r="AX232" s="12" t="s">
        <v>71</v>
      </c>
      <c r="AY232" s="143" t="s">
        <v>133</v>
      </c>
    </row>
    <row r="233" spans="2:51" s="13" customFormat="1" ht="12">
      <c r="B233" s="147"/>
      <c r="D233" s="185" t="s">
        <v>151</v>
      </c>
      <c r="E233" s="148" t="s">
        <v>3</v>
      </c>
      <c r="F233" s="174" t="s">
        <v>153</v>
      </c>
      <c r="H233" s="192">
        <v>88.331</v>
      </c>
      <c r="I233" s="149"/>
      <c r="J233" s="149"/>
      <c r="M233" s="147"/>
      <c r="N233" s="150"/>
      <c r="X233" s="151"/>
      <c r="AT233" s="148" t="s">
        <v>151</v>
      </c>
      <c r="AU233" s="148" t="s">
        <v>80</v>
      </c>
      <c r="AV233" s="13" t="s">
        <v>141</v>
      </c>
      <c r="AW233" s="13" t="s">
        <v>5</v>
      </c>
      <c r="AX233" s="13" t="s">
        <v>78</v>
      </c>
      <c r="AY233" s="148" t="s">
        <v>133</v>
      </c>
    </row>
    <row r="234" spans="2:65" s="1" customFormat="1" ht="24.2" customHeight="1">
      <c r="B234" s="129"/>
      <c r="C234" s="183" t="s">
        <v>235</v>
      </c>
      <c r="D234" s="183" t="s">
        <v>136</v>
      </c>
      <c r="E234" s="184" t="s">
        <v>727</v>
      </c>
      <c r="F234" s="169" t="s">
        <v>728</v>
      </c>
      <c r="G234" s="189" t="s">
        <v>360</v>
      </c>
      <c r="H234" s="190">
        <v>2.46</v>
      </c>
      <c r="I234" s="131"/>
      <c r="J234" s="131"/>
      <c r="K234" s="181">
        <f>ROUND(P234*H234,2)</f>
        <v>0</v>
      </c>
      <c r="L234" s="169" t="s">
        <v>140</v>
      </c>
      <c r="M234" s="31"/>
      <c r="N234" s="133" t="s">
        <v>3</v>
      </c>
      <c r="O234" s="134" t="s">
        <v>40</v>
      </c>
      <c r="P234" s="135">
        <f>I234+J234</f>
        <v>0</v>
      </c>
      <c r="Q234" s="135">
        <f>ROUND(I234*H234,2)</f>
        <v>0</v>
      </c>
      <c r="R234" s="135">
        <f>ROUND(J234*H234,2)</f>
        <v>0</v>
      </c>
      <c r="T234" s="136">
        <f>S234*H234</f>
        <v>0</v>
      </c>
      <c r="U234" s="136">
        <v>0</v>
      </c>
      <c r="V234" s="136">
        <f>U234*H234</f>
        <v>0</v>
      </c>
      <c r="W234" s="136">
        <v>0</v>
      </c>
      <c r="X234" s="137">
        <f>W234*H234</f>
        <v>0</v>
      </c>
      <c r="AR234" s="138" t="s">
        <v>141</v>
      </c>
      <c r="AT234" s="138" t="s">
        <v>136</v>
      </c>
      <c r="AU234" s="138" t="s">
        <v>80</v>
      </c>
      <c r="AY234" s="16" t="s">
        <v>133</v>
      </c>
      <c r="BE234" s="139">
        <f>IF(O234="základní",K234,0)</f>
        <v>0</v>
      </c>
      <c r="BF234" s="139">
        <f>IF(O234="snížená",K234,0)</f>
        <v>0</v>
      </c>
      <c r="BG234" s="139">
        <f>IF(O234="zákl. přenesená",K234,0)</f>
        <v>0</v>
      </c>
      <c r="BH234" s="139">
        <f>IF(O234="sníž. přenesená",K234,0)</f>
        <v>0</v>
      </c>
      <c r="BI234" s="139">
        <f>IF(O234="nulová",K234,0)</f>
        <v>0</v>
      </c>
      <c r="BJ234" s="16" t="s">
        <v>78</v>
      </c>
      <c r="BK234" s="139">
        <f>ROUND(P234*H234,2)</f>
        <v>0</v>
      </c>
      <c r="BL234" s="16" t="s">
        <v>141</v>
      </c>
      <c r="BM234" s="138" t="s">
        <v>417</v>
      </c>
    </row>
    <row r="235" spans="2:47" s="1" customFormat="1" ht="19.5">
      <c r="B235" s="31"/>
      <c r="D235" s="185" t="s">
        <v>142</v>
      </c>
      <c r="F235" s="171" t="s">
        <v>730</v>
      </c>
      <c r="I235" s="140"/>
      <c r="J235" s="140"/>
      <c r="M235" s="31"/>
      <c r="N235" s="141"/>
      <c r="X235" s="52"/>
      <c r="AT235" s="16" t="s">
        <v>142</v>
      </c>
      <c r="AU235" s="16" t="s">
        <v>80</v>
      </c>
    </row>
    <row r="236" spans="2:47" s="1" customFormat="1" ht="12">
      <c r="B236" s="31"/>
      <c r="D236" s="186" t="s">
        <v>144</v>
      </c>
      <c r="F236" s="172" t="s">
        <v>731</v>
      </c>
      <c r="I236" s="140"/>
      <c r="J236" s="140"/>
      <c r="M236" s="31"/>
      <c r="N236" s="141"/>
      <c r="X236" s="52"/>
      <c r="AT236" s="16" t="s">
        <v>144</v>
      </c>
      <c r="AU236" s="16" t="s">
        <v>80</v>
      </c>
    </row>
    <row r="237" spans="2:51" s="12" customFormat="1" ht="12">
      <c r="B237" s="142"/>
      <c r="D237" s="185" t="s">
        <v>151</v>
      </c>
      <c r="E237" s="143" t="s">
        <v>3</v>
      </c>
      <c r="F237" s="173" t="s">
        <v>1357</v>
      </c>
      <c r="H237" s="191">
        <v>2.46</v>
      </c>
      <c r="I237" s="144"/>
      <c r="J237" s="144"/>
      <c r="M237" s="142"/>
      <c r="N237" s="145"/>
      <c r="X237" s="146"/>
      <c r="AT237" s="143" t="s">
        <v>151</v>
      </c>
      <c r="AU237" s="143" t="s">
        <v>80</v>
      </c>
      <c r="AV237" s="12" t="s">
        <v>80</v>
      </c>
      <c r="AW237" s="12" t="s">
        <v>5</v>
      </c>
      <c r="AX237" s="12" t="s">
        <v>71</v>
      </c>
      <c r="AY237" s="143" t="s">
        <v>133</v>
      </c>
    </row>
    <row r="238" spans="2:51" s="13" customFormat="1" ht="12">
      <c r="B238" s="147"/>
      <c r="D238" s="185" t="s">
        <v>151</v>
      </c>
      <c r="E238" s="148" t="s">
        <v>3</v>
      </c>
      <c r="F238" s="174" t="s">
        <v>153</v>
      </c>
      <c r="H238" s="192">
        <v>2.46</v>
      </c>
      <c r="I238" s="149"/>
      <c r="J238" s="149"/>
      <c r="M238" s="147"/>
      <c r="N238" s="150"/>
      <c r="X238" s="151"/>
      <c r="AT238" s="148" t="s">
        <v>151</v>
      </c>
      <c r="AU238" s="148" t="s">
        <v>80</v>
      </c>
      <c r="AV238" s="13" t="s">
        <v>141</v>
      </c>
      <c r="AW238" s="13" t="s">
        <v>5</v>
      </c>
      <c r="AX238" s="13" t="s">
        <v>78</v>
      </c>
      <c r="AY238" s="148" t="s">
        <v>133</v>
      </c>
    </row>
    <row r="239" spans="2:65" s="1" customFormat="1" ht="24.2" customHeight="1">
      <c r="B239" s="129"/>
      <c r="C239" s="183" t="s">
        <v>418</v>
      </c>
      <c r="D239" s="183" t="s">
        <v>136</v>
      </c>
      <c r="E239" s="184" t="s">
        <v>732</v>
      </c>
      <c r="F239" s="169" t="s">
        <v>733</v>
      </c>
      <c r="G239" s="189" t="s">
        <v>360</v>
      </c>
      <c r="H239" s="190">
        <v>7.355</v>
      </c>
      <c r="I239" s="131"/>
      <c r="J239" s="131"/>
      <c r="K239" s="181">
        <f>ROUND(P239*H239,2)</f>
        <v>0</v>
      </c>
      <c r="L239" s="169" t="s">
        <v>140</v>
      </c>
      <c r="M239" s="31"/>
      <c r="N239" s="133" t="s">
        <v>3</v>
      </c>
      <c r="O239" s="134" t="s">
        <v>40</v>
      </c>
      <c r="P239" s="135">
        <f>I239+J239</f>
        <v>0</v>
      </c>
      <c r="Q239" s="135">
        <f>ROUND(I239*H239,2)</f>
        <v>0</v>
      </c>
      <c r="R239" s="135">
        <f>ROUND(J239*H239,2)</f>
        <v>0</v>
      </c>
      <c r="T239" s="136">
        <f>S239*H239</f>
        <v>0</v>
      </c>
      <c r="U239" s="136">
        <v>0</v>
      </c>
      <c r="V239" s="136">
        <f>U239*H239</f>
        <v>0</v>
      </c>
      <c r="W239" s="136">
        <v>0</v>
      </c>
      <c r="X239" s="137">
        <f>W239*H239</f>
        <v>0</v>
      </c>
      <c r="AR239" s="138" t="s">
        <v>141</v>
      </c>
      <c r="AT239" s="138" t="s">
        <v>136</v>
      </c>
      <c r="AU239" s="138" t="s">
        <v>80</v>
      </c>
      <c r="AY239" s="16" t="s">
        <v>133</v>
      </c>
      <c r="BE239" s="139">
        <f>IF(O239="základní",K239,0)</f>
        <v>0</v>
      </c>
      <c r="BF239" s="139">
        <f>IF(O239="snížená",K239,0)</f>
        <v>0</v>
      </c>
      <c r="BG239" s="139">
        <f>IF(O239="zákl. přenesená",K239,0)</f>
        <v>0</v>
      </c>
      <c r="BH239" s="139">
        <f>IF(O239="sníž. přenesená",K239,0)</f>
        <v>0</v>
      </c>
      <c r="BI239" s="139">
        <f>IF(O239="nulová",K239,0)</f>
        <v>0</v>
      </c>
      <c r="BJ239" s="16" t="s">
        <v>78</v>
      </c>
      <c r="BK239" s="139">
        <f>ROUND(P239*H239,2)</f>
        <v>0</v>
      </c>
      <c r="BL239" s="16" t="s">
        <v>141</v>
      </c>
      <c r="BM239" s="138" t="s">
        <v>421</v>
      </c>
    </row>
    <row r="240" spans="2:47" s="1" customFormat="1" ht="19.5">
      <c r="B240" s="31"/>
      <c r="D240" s="185" t="s">
        <v>142</v>
      </c>
      <c r="F240" s="171" t="s">
        <v>733</v>
      </c>
      <c r="I240" s="140"/>
      <c r="J240" s="140"/>
      <c r="M240" s="31"/>
      <c r="N240" s="141"/>
      <c r="X240" s="52"/>
      <c r="AT240" s="16" t="s">
        <v>142</v>
      </c>
      <c r="AU240" s="16" t="s">
        <v>80</v>
      </c>
    </row>
    <row r="241" spans="2:47" s="1" customFormat="1" ht="12">
      <c r="B241" s="31"/>
      <c r="D241" s="186" t="s">
        <v>144</v>
      </c>
      <c r="F241" s="172" t="s">
        <v>735</v>
      </c>
      <c r="I241" s="140"/>
      <c r="J241" s="140"/>
      <c r="M241" s="31"/>
      <c r="N241" s="141"/>
      <c r="X241" s="52"/>
      <c r="AT241" s="16" t="s">
        <v>144</v>
      </c>
      <c r="AU241" s="16" t="s">
        <v>80</v>
      </c>
    </row>
    <row r="242" spans="2:51" s="12" customFormat="1" ht="12">
      <c r="B242" s="142"/>
      <c r="D242" s="185" t="s">
        <v>151</v>
      </c>
      <c r="E242" s="143" t="s">
        <v>3</v>
      </c>
      <c r="F242" s="173" t="s">
        <v>1356</v>
      </c>
      <c r="H242" s="191">
        <v>7.355</v>
      </c>
      <c r="I242" s="144"/>
      <c r="J242" s="144"/>
      <c r="M242" s="142"/>
      <c r="N242" s="145"/>
      <c r="X242" s="146"/>
      <c r="AT242" s="143" t="s">
        <v>151</v>
      </c>
      <c r="AU242" s="143" t="s">
        <v>80</v>
      </c>
      <c r="AV242" s="12" t="s">
        <v>80</v>
      </c>
      <c r="AW242" s="12" t="s">
        <v>5</v>
      </c>
      <c r="AX242" s="12" t="s">
        <v>71</v>
      </c>
      <c r="AY242" s="143" t="s">
        <v>133</v>
      </c>
    </row>
    <row r="243" spans="2:51" s="13" customFormat="1" ht="12">
      <c r="B243" s="147"/>
      <c r="D243" s="185" t="s">
        <v>151</v>
      </c>
      <c r="E243" s="148" t="s">
        <v>3</v>
      </c>
      <c r="F243" s="174" t="s">
        <v>153</v>
      </c>
      <c r="H243" s="192">
        <v>7.355</v>
      </c>
      <c r="I243" s="149"/>
      <c r="J243" s="149"/>
      <c r="M243" s="147"/>
      <c r="N243" s="150"/>
      <c r="X243" s="151"/>
      <c r="AT243" s="148" t="s">
        <v>151</v>
      </c>
      <c r="AU243" s="148" t="s">
        <v>80</v>
      </c>
      <c r="AV243" s="13" t="s">
        <v>141</v>
      </c>
      <c r="AW243" s="13" t="s">
        <v>5</v>
      </c>
      <c r="AX243" s="13" t="s">
        <v>78</v>
      </c>
      <c r="AY243" s="148" t="s">
        <v>133</v>
      </c>
    </row>
    <row r="244" spans="2:63" s="11" customFormat="1" ht="22.9" customHeight="1">
      <c r="B244" s="116"/>
      <c r="D244" s="117" t="s">
        <v>70</v>
      </c>
      <c r="E244" s="127" t="s">
        <v>736</v>
      </c>
      <c r="F244" s="127" t="s">
        <v>737</v>
      </c>
      <c r="I244" s="119"/>
      <c r="J244" s="119"/>
      <c r="K244" s="128">
        <f>BK244</f>
        <v>0</v>
      </c>
      <c r="M244" s="116"/>
      <c r="N244" s="121"/>
      <c r="Q244" s="122">
        <f>SUM(Q245:Q247)</f>
        <v>0</v>
      </c>
      <c r="R244" s="122">
        <f>SUM(R245:R247)</f>
        <v>0</v>
      </c>
      <c r="T244" s="123">
        <f>SUM(T245:T247)</f>
        <v>0</v>
      </c>
      <c r="V244" s="123">
        <f>SUM(V245:V247)</f>
        <v>0</v>
      </c>
      <c r="X244" s="124">
        <f>SUM(X245:X247)</f>
        <v>0</v>
      </c>
      <c r="AR244" s="117" t="s">
        <v>78</v>
      </c>
      <c r="AT244" s="125" t="s">
        <v>70</v>
      </c>
      <c r="AU244" s="125" t="s">
        <v>78</v>
      </c>
      <c r="AY244" s="117" t="s">
        <v>133</v>
      </c>
      <c r="BK244" s="126">
        <f>SUM(BK245:BK247)</f>
        <v>0</v>
      </c>
    </row>
    <row r="245" spans="2:65" s="1" customFormat="1" ht="24.2" customHeight="1">
      <c r="B245" s="129"/>
      <c r="C245" s="183" t="s">
        <v>328</v>
      </c>
      <c r="D245" s="183" t="s">
        <v>136</v>
      </c>
      <c r="E245" s="184" t="s">
        <v>739</v>
      </c>
      <c r="F245" s="169" t="s">
        <v>740</v>
      </c>
      <c r="G245" s="189" t="s">
        <v>360</v>
      </c>
      <c r="H245" s="190">
        <v>28.774</v>
      </c>
      <c r="I245" s="131"/>
      <c r="J245" s="131"/>
      <c r="K245" s="181">
        <f>ROUND(P245*H245,2)</f>
        <v>0</v>
      </c>
      <c r="L245" s="169" t="s">
        <v>140</v>
      </c>
      <c r="M245" s="31"/>
      <c r="N245" s="133" t="s">
        <v>3</v>
      </c>
      <c r="O245" s="134" t="s">
        <v>40</v>
      </c>
      <c r="P245" s="135">
        <f>I245+J245</f>
        <v>0</v>
      </c>
      <c r="Q245" s="135">
        <f>ROUND(I245*H245,2)</f>
        <v>0</v>
      </c>
      <c r="R245" s="135">
        <f>ROUND(J245*H245,2)</f>
        <v>0</v>
      </c>
      <c r="T245" s="136">
        <f>S245*H245</f>
        <v>0</v>
      </c>
      <c r="U245" s="136">
        <v>0</v>
      </c>
      <c r="V245" s="136">
        <f>U245*H245</f>
        <v>0</v>
      </c>
      <c r="W245" s="136">
        <v>0</v>
      </c>
      <c r="X245" s="137">
        <f>W245*H245</f>
        <v>0</v>
      </c>
      <c r="AR245" s="138" t="s">
        <v>141</v>
      </c>
      <c r="AT245" s="138" t="s">
        <v>136</v>
      </c>
      <c r="AU245" s="138" t="s">
        <v>80</v>
      </c>
      <c r="AY245" s="16" t="s">
        <v>133</v>
      </c>
      <c r="BE245" s="139">
        <f>IF(O245="základní",K245,0)</f>
        <v>0</v>
      </c>
      <c r="BF245" s="139">
        <f>IF(O245="snížená",K245,0)</f>
        <v>0</v>
      </c>
      <c r="BG245" s="139">
        <f>IF(O245="zákl. přenesená",K245,0)</f>
        <v>0</v>
      </c>
      <c r="BH245" s="139">
        <f>IF(O245="sníž. přenesená",K245,0)</f>
        <v>0</v>
      </c>
      <c r="BI245" s="139">
        <f>IF(O245="nulová",K245,0)</f>
        <v>0</v>
      </c>
      <c r="BJ245" s="16" t="s">
        <v>78</v>
      </c>
      <c r="BK245" s="139">
        <f>ROUND(P245*H245,2)</f>
        <v>0</v>
      </c>
      <c r="BL245" s="16" t="s">
        <v>141</v>
      </c>
      <c r="BM245" s="138" t="s">
        <v>428</v>
      </c>
    </row>
    <row r="246" spans="2:47" s="1" customFormat="1" ht="12">
      <c r="B246" s="31"/>
      <c r="D246" s="185" t="s">
        <v>142</v>
      </c>
      <c r="F246" s="171" t="s">
        <v>742</v>
      </c>
      <c r="I246" s="140"/>
      <c r="J246" s="140"/>
      <c r="M246" s="31"/>
      <c r="N246" s="141"/>
      <c r="X246" s="52"/>
      <c r="AT246" s="16" t="s">
        <v>142</v>
      </c>
      <c r="AU246" s="16" t="s">
        <v>80</v>
      </c>
    </row>
    <row r="247" spans="2:47" s="1" customFormat="1" ht="12">
      <c r="B247" s="31"/>
      <c r="D247" s="186" t="s">
        <v>144</v>
      </c>
      <c r="F247" s="172" t="s">
        <v>743</v>
      </c>
      <c r="I247" s="140"/>
      <c r="J247" s="140"/>
      <c r="M247" s="31"/>
      <c r="N247" s="157"/>
      <c r="O247" s="158"/>
      <c r="P247" s="158"/>
      <c r="Q247" s="158"/>
      <c r="R247" s="158"/>
      <c r="S247" s="158"/>
      <c r="T247" s="158"/>
      <c r="U247" s="158"/>
      <c r="V247" s="158"/>
      <c r="W247" s="158"/>
      <c r="X247" s="159"/>
      <c r="AT247" s="16" t="s">
        <v>144</v>
      </c>
      <c r="AU247" s="16" t="s">
        <v>80</v>
      </c>
    </row>
    <row r="248" spans="2:13" s="1" customFormat="1" ht="6.95" customHeight="1">
      <c r="B248" s="40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31"/>
    </row>
  </sheetData>
  <sheetProtection algorithmName="SHA-512" hashValue="V9Sdeg8twvA88ZmLX0G+eweXc7jBI71wklV4ZDHVM3ETTYun+z0ikKLUDDeqWYlTFLoHHwxvzzJEpE3UQWGgpg==" saltValue="gWPsTLkdZ6lxXjgZlRUptA==" spinCount="100000" sheet="1" objects="1" scenarios="1"/>
  <autoFilter ref="C86:L247"/>
  <mergeCells count="9">
    <mergeCell ref="E52:H52"/>
    <mergeCell ref="E77:H77"/>
    <mergeCell ref="E79:H79"/>
    <mergeCell ref="M2:Z2"/>
    <mergeCell ref="E7:H7"/>
    <mergeCell ref="E9:H9"/>
    <mergeCell ref="E18:H18"/>
    <mergeCell ref="E27:H27"/>
    <mergeCell ref="E50:H50"/>
  </mergeCells>
  <hyperlinks>
    <hyperlink ref="F92" r:id="rId1" display="https://podminky.urs.cz/item/CS_URS_2024_01/113107342"/>
    <hyperlink ref="F97" r:id="rId2" display="https://podminky.urs.cz/item/CS_URS_2024_01/113202111"/>
    <hyperlink ref="F102" r:id="rId3" display="https://podminky.urs.cz/item/CS_URS_2024_01/121151103"/>
    <hyperlink ref="F107" r:id="rId4" display="https://podminky.urs.cz/item/CS_URS_2024_01/122211101"/>
    <hyperlink ref="F112" r:id="rId5" display="https://podminky.urs.cz/item/CS_URS_2024_01/162751117"/>
    <hyperlink ref="F117" r:id="rId6" display="https://podminky.urs.cz/item/CS_URS_2024_01/167151101"/>
    <hyperlink ref="F122" r:id="rId7" display="https://podminky.urs.cz/item/CS_URS_2024_01/171201231"/>
    <hyperlink ref="F127" r:id="rId8" display="https://podminky.urs.cz/item/CS_URS_2024_01/171251201"/>
    <hyperlink ref="F130" r:id="rId9" display="https://podminky.urs.cz/item/CS_URS_2024_01/174111101"/>
    <hyperlink ref="F135" r:id="rId10" display="https://podminky.urs.cz/item/CS_URS_2024_01/181411131"/>
    <hyperlink ref="F142" r:id="rId11" display="https://podminky.urs.cz/item/CS_URS_2024_01/182351023"/>
    <hyperlink ref="F147" r:id="rId12" display="https://podminky.urs.cz/item/CS_URS_2024_01/185804312"/>
    <hyperlink ref="F152" r:id="rId13" display="https://podminky.urs.cz/item/CS_URS_2024_01/185851121"/>
    <hyperlink ref="F155" r:id="rId14" display="https://podminky.urs.cz/item/CS_URS_2024_01/185851129"/>
    <hyperlink ref="F161" r:id="rId15" display="https://podminky.urs.cz/item/CS_URS_2024_01/564851111"/>
    <hyperlink ref="F166" r:id="rId16" display="https://podminky.urs.cz/item/CS_URS_2024_01/567122114"/>
    <hyperlink ref="F171" r:id="rId17" display="https://podminky.urs.cz/item/CS_URS_2024_01/596211213"/>
    <hyperlink ref="F186" r:id="rId18" display="https://podminky.urs.cz/item/CS_URS_2024_01/596212312"/>
    <hyperlink ref="F197" r:id="rId19" display="https://podminky.urs.cz/item/CS_URS_2024_01/916231213"/>
    <hyperlink ref="F206" r:id="rId20" display="https://podminky.urs.cz/item/CS_URS_2024_01/919112213"/>
    <hyperlink ref="F211" r:id="rId21" display="https://podminky.urs.cz/item/CS_URS_2024_01/919121112"/>
    <hyperlink ref="F216" r:id="rId22" display="https://podminky.urs.cz/item/CS_URS_2024_01/919735112"/>
    <hyperlink ref="F222" r:id="rId23" display="https://podminky.urs.cz/item/CS_URS_2024_01/997221551"/>
    <hyperlink ref="F229" r:id="rId24" display="https://podminky.urs.cz/item/CS_URS_2024_01/997221559"/>
    <hyperlink ref="F236" r:id="rId25" display="https://podminky.urs.cz/item/CS_URS_2024_01/997221861"/>
    <hyperlink ref="F241" r:id="rId26" display="https://podminky.urs.cz/item/CS_URS_2024_01/997221875"/>
    <hyperlink ref="F247" r:id="rId27" display="https://podminky.urs.cz/item/CS_URS_2024_01/9982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8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331"/>
  <sheetViews>
    <sheetView showGridLines="0" tabSelected="1" workbookViewId="0" topLeftCell="A83">
      <selection activeCell="F88" sqref="F88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3:46" ht="36.95" customHeight="1">
      <c r="M2" s="219" t="s">
        <v>7</v>
      </c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T2" s="16" t="s">
        <v>92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  <c r="AT3" s="16" t="s">
        <v>80</v>
      </c>
    </row>
    <row r="4" spans="2:46" ht="24.95" customHeight="1">
      <c r="B4" s="19"/>
      <c r="D4" s="20" t="s">
        <v>96</v>
      </c>
      <c r="M4" s="19"/>
      <c r="N4" s="85" t="s">
        <v>12</v>
      </c>
      <c r="AT4" s="16" t="s">
        <v>4</v>
      </c>
    </row>
    <row r="5" spans="2:13" ht="6.95" customHeight="1">
      <c r="B5" s="19"/>
      <c r="M5" s="19"/>
    </row>
    <row r="6" spans="2:13" ht="12" customHeight="1">
      <c r="B6" s="19"/>
      <c r="D6" s="26" t="s">
        <v>18</v>
      </c>
      <c r="M6" s="19"/>
    </row>
    <row r="7" spans="2:13" ht="16.5" customHeight="1">
      <c r="B7" s="19"/>
      <c r="E7" s="234" t="str">
        <f>'Rekapitulace stavby'!K6</f>
        <v>MIDAKON - Rekonstrukce lávky 28. října v České Lípě - chodník Purkyňova</v>
      </c>
      <c r="F7" s="235"/>
      <c r="G7" s="235"/>
      <c r="H7" s="235"/>
      <c r="M7" s="19"/>
    </row>
    <row r="8" spans="2:13" s="1" customFormat="1" ht="12" customHeight="1">
      <c r="B8" s="31"/>
      <c r="D8" s="26" t="s">
        <v>97</v>
      </c>
      <c r="M8" s="31"/>
    </row>
    <row r="9" spans="2:13" s="1" customFormat="1" ht="16.5" customHeight="1">
      <c r="B9" s="31"/>
      <c r="E9" s="213" t="s">
        <v>1360</v>
      </c>
      <c r="F9" s="233"/>
      <c r="G9" s="233"/>
      <c r="H9" s="233"/>
      <c r="M9" s="31"/>
    </row>
    <row r="10" spans="2:13" s="1" customFormat="1" ht="12">
      <c r="B10" s="31"/>
      <c r="M10" s="31"/>
    </row>
    <row r="11" spans="2:13" s="1" customFormat="1" ht="12" customHeight="1">
      <c r="B11" s="31"/>
      <c r="D11" s="26" t="s">
        <v>20</v>
      </c>
      <c r="F11" s="24" t="s">
        <v>3</v>
      </c>
      <c r="I11" s="26" t="s">
        <v>21</v>
      </c>
      <c r="J11" s="24" t="s">
        <v>3</v>
      </c>
      <c r="M11" s="31"/>
    </row>
    <row r="12" spans="2:13" s="1" customFormat="1" ht="12" customHeight="1">
      <c r="B12" s="31"/>
      <c r="D12" s="26" t="s">
        <v>22</v>
      </c>
      <c r="F12" s="24" t="s">
        <v>23</v>
      </c>
      <c r="I12" s="26" t="s">
        <v>24</v>
      </c>
      <c r="J12" s="48" t="str">
        <f>'Rekapitulace stavby'!AN8</f>
        <v>21. 3. 2024</v>
      </c>
      <c r="M12" s="31"/>
    </row>
    <row r="13" spans="2:13" s="1" customFormat="1" ht="10.9" customHeight="1">
      <c r="B13" s="31"/>
      <c r="M13" s="31"/>
    </row>
    <row r="14" spans="2:13" s="1" customFormat="1" ht="12" customHeight="1">
      <c r="B14" s="31"/>
      <c r="D14" s="26" t="s">
        <v>26</v>
      </c>
      <c r="I14" s="26" t="s">
        <v>27</v>
      </c>
      <c r="J14" s="24" t="str">
        <f>IF('Rekapitulace stavby'!AN10="","",'Rekapitulace stavby'!AN10)</f>
        <v/>
      </c>
      <c r="M14" s="31"/>
    </row>
    <row r="15" spans="2:13" s="1" customFormat="1" ht="18" customHeight="1">
      <c r="B15" s="31"/>
      <c r="E15" s="24" t="str">
        <f>IF('Rekapitulace stavby'!E11="","",'Rekapitulace stavby'!E11)</f>
        <v xml:space="preserve"> </v>
      </c>
      <c r="I15" s="26" t="s">
        <v>28</v>
      </c>
      <c r="J15" s="24" t="str">
        <f>IF('Rekapitulace stavby'!AN11="","",'Rekapitulace stavby'!AN11)</f>
        <v/>
      </c>
      <c r="M15" s="31"/>
    </row>
    <row r="16" spans="2:13" s="1" customFormat="1" ht="6.95" customHeight="1">
      <c r="B16" s="31"/>
      <c r="M16" s="31"/>
    </row>
    <row r="17" spans="2:13" s="1" customFormat="1" ht="12" customHeight="1">
      <c r="B17" s="31"/>
      <c r="D17" s="26" t="s">
        <v>29</v>
      </c>
      <c r="I17" s="26" t="s">
        <v>27</v>
      </c>
      <c r="J17" s="27" t="str">
        <f>'Rekapitulace stavby'!AN13</f>
        <v>Vyplň údaj</v>
      </c>
      <c r="M17" s="31"/>
    </row>
    <row r="18" spans="2:13" s="1" customFormat="1" ht="18" customHeight="1">
      <c r="B18" s="31"/>
      <c r="E18" s="236" t="str">
        <f>'Rekapitulace stavby'!E14</f>
        <v>Vyplň údaj</v>
      </c>
      <c r="F18" s="228"/>
      <c r="G18" s="228"/>
      <c r="H18" s="228"/>
      <c r="I18" s="26" t="s">
        <v>28</v>
      </c>
      <c r="J18" s="27" t="str">
        <f>'Rekapitulace stavby'!AN14</f>
        <v>Vyplň údaj</v>
      </c>
      <c r="M18" s="31"/>
    </row>
    <row r="19" spans="2:13" s="1" customFormat="1" ht="6.95" customHeight="1">
      <c r="B19" s="31"/>
      <c r="M19" s="31"/>
    </row>
    <row r="20" spans="2:13" s="1" customFormat="1" ht="12" customHeight="1">
      <c r="B20" s="31"/>
      <c r="D20" s="26" t="s">
        <v>31</v>
      </c>
      <c r="I20" s="26" t="s">
        <v>27</v>
      </c>
      <c r="J20" s="24" t="str">
        <f>IF('Rekapitulace stavby'!AN16="","",'Rekapitulace stavby'!AN16)</f>
        <v/>
      </c>
      <c r="M20" s="31"/>
    </row>
    <row r="21" spans="2:13" s="1" customFormat="1" ht="18" customHeight="1">
      <c r="B21" s="31"/>
      <c r="E21" s="24" t="str">
        <f>IF('Rekapitulace stavby'!E17="","",'Rekapitulace stavby'!E17)</f>
        <v xml:space="preserve"> </v>
      </c>
      <c r="I21" s="26" t="s">
        <v>28</v>
      </c>
      <c r="J21" s="24" t="str">
        <f>IF('Rekapitulace stavby'!AN17="","",'Rekapitulace stavby'!AN17)</f>
        <v/>
      </c>
      <c r="M21" s="31"/>
    </row>
    <row r="22" spans="2:13" s="1" customFormat="1" ht="6.95" customHeight="1">
      <c r="B22" s="31"/>
      <c r="M22" s="31"/>
    </row>
    <row r="23" spans="2:13" s="1" customFormat="1" ht="12" customHeight="1">
      <c r="B23" s="31"/>
      <c r="D23" s="26" t="s">
        <v>32</v>
      </c>
      <c r="I23" s="26" t="s">
        <v>27</v>
      </c>
      <c r="J23" s="24" t="str">
        <f>IF('Rekapitulace stavby'!AN19="","",'Rekapitulace stavby'!AN19)</f>
        <v/>
      </c>
      <c r="M23" s="31"/>
    </row>
    <row r="24" spans="2:13" s="1" customFormat="1" ht="18" customHeight="1">
      <c r="B24" s="31"/>
      <c r="E24" s="24" t="str">
        <f>IF('Rekapitulace stavby'!E20="","",'Rekapitulace stavby'!E20)</f>
        <v xml:space="preserve"> </v>
      </c>
      <c r="I24" s="26" t="s">
        <v>28</v>
      </c>
      <c r="J24" s="24" t="str">
        <f>IF('Rekapitulace stavby'!AN20="","",'Rekapitulace stavby'!AN20)</f>
        <v/>
      </c>
      <c r="M24" s="31"/>
    </row>
    <row r="25" spans="2:13" s="1" customFormat="1" ht="6.95" customHeight="1">
      <c r="B25" s="31"/>
      <c r="M25" s="31"/>
    </row>
    <row r="26" spans="2:13" s="1" customFormat="1" ht="12" customHeight="1">
      <c r="B26" s="31"/>
      <c r="D26" s="26" t="s">
        <v>33</v>
      </c>
      <c r="M26" s="31"/>
    </row>
    <row r="27" spans="2:13" s="7" customFormat="1" ht="16.5" customHeight="1">
      <c r="B27" s="86"/>
      <c r="E27" s="232" t="s">
        <v>3</v>
      </c>
      <c r="F27" s="232"/>
      <c r="G27" s="232"/>
      <c r="H27" s="232"/>
      <c r="M27" s="86"/>
    </row>
    <row r="28" spans="2:13" s="1" customFormat="1" ht="6.95" customHeight="1">
      <c r="B28" s="31"/>
      <c r="M28" s="31"/>
    </row>
    <row r="29" spans="2:13" s="1" customFormat="1" ht="6.95" customHeight="1">
      <c r="B29" s="31"/>
      <c r="D29" s="49"/>
      <c r="E29" s="49"/>
      <c r="F29" s="49"/>
      <c r="G29" s="49"/>
      <c r="H29" s="49"/>
      <c r="I29" s="49"/>
      <c r="J29" s="49"/>
      <c r="K29" s="49"/>
      <c r="L29" s="49"/>
      <c r="M29" s="31"/>
    </row>
    <row r="30" spans="2:13" s="1" customFormat="1" ht="12.75">
      <c r="B30" s="31"/>
      <c r="E30" s="26" t="s">
        <v>99</v>
      </c>
      <c r="K30" s="87">
        <f>I61</f>
        <v>0</v>
      </c>
      <c r="M30" s="31"/>
    </row>
    <row r="31" spans="2:13" s="1" customFormat="1" ht="12.75">
      <c r="B31" s="31"/>
      <c r="E31" s="26" t="s">
        <v>100</v>
      </c>
      <c r="K31" s="87">
        <f>J61</f>
        <v>0</v>
      </c>
      <c r="M31" s="31"/>
    </row>
    <row r="32" spans="2:13" s="1" customFormat="1" ht="25.35" customHeight="1">
      <c r="B32" s="31"/>
      <c r="D32" s="88" t="s">
        <v>35</v>
      </c>
      <c r="K32" s="62">
        <f>ROUND(K85,2)</f>
        <v>0</v>
      </c>
      <c r="M32" s="31"/>
    </row>
    <row r="33" spans="2:13" s="1" customFormat="1" ht="6.95" customHeight="1">
      <c r="B33" s="31"/>
      <c r="D33" s="49"/>
      <c r="E33" s="49"/>
      <c r="F33" s="49"/>
      <c r="G33" s="49"/>
      <c r="H33" s="49"/>
      <c r="I33" s="49"/>
      <c r="J33" s="49"/>
      <c r="K33" s="49"/>
      <c r="L33" s="49"/>
      <c r="M33" s="31"/>
    </row>
    <row r="34" spans="2:13" s="1" customFormat="1" ht="14.45" customHeight="1">
      <c r="B34" s="31"/>
      <c r="F34" s="34" t="s">
        <v>37</v>
      </c>
      <c r="I34" s="34" t="s">
        <v>36</v>
      </c>
      <c r="K34" s="34" t="s">
        <v>38</v>
      </c>
      <c r="M34" s="31"/>
    </row>
    <row r="35" spans="2:13" s="1" customFormat="1" ht="14.45" customHeight="1">
      <c r="B35" s="31"/>
      <c r="D35" s="51" t="s">
        <v>39</v>
      </c>
      <c r="E35" s="26" t="s">
        <v>40</v>
      </c>
      <c r="F35" s="87">
        <f>ROUND((SUM(BE85:BE330)),2)</f>
        <v>0</v>
      </c>
      <c r="I35" s="89">
        <v>0.21</v>
      </c>
      <c r="K35" s="87">
        <f>ROUND(((SUM(BE85:BE330))*I35),2)</f>
        <v>0</v>
      </c>
      <c r="M35" s="31"/>
    </row>
    <row r="36" spans="2:13" s="1" customFormat="1" ht="14.45" customHeight="1">
      <c r="B36" s="31"/>
      <c r="E36" s="26" t="s">
        <v>41</v>
      </c>
      <c r="F36" s="87">
        <f>ROUND((SUM(BF85:BF330)),2)</f>
        <v>0</v>
      </c>
      <c r="I36" s="89">
        <v>0.12</v>
      </c>
      <c r="K36" s="87">
        <f>ROUND(((SUM(BF85:BF330))*I36),2)</f>
        <v>0</v>
      </c>
      <c r="M36" s="31"/>
    </row>
    <row r="37" spans="2:13" s="1" customFormat="1" ht="14.45" customHeight="1" hidden="1">
      <c r="B37" s="31"/>
      <c r="E37" s="26" t="s">
        <v>42</v>
      </c>
      <c r="F37" s="87">
        <f>ROUND((SUM(BG85:BG330)),2)</f>
        <v>0</v>
      </c>
      <c r="I37" s="89">
        <v>0.21</v>
      </c>
      <c r="K37" s="87">
        <f>0</f>
        <v>0</v>
      </c>
      <c r="M37" s="31"/>
    </row>
    <row r="38" spans="2:13" s="1" customFormat="1" ht="14.45" customHeight="1" hidden="1">
      <c r="B38" s="31"/>
      <c r="E38" s="26" t="s">
        <v>43</v>
      </c>
      <c r="F38" s="87">
        <f>ROUND((SUM(BH85:BH330)),2)</f>
        <v>0</v>
      </c>
      <c r="I38" s="89">
        <v>0.12</v>
      </c>
      <c r="K38" s="87">
        <f>0</f>
        <v>0</v>
      </c>
      <c r="M38" s="31"/>
    </row>
    <row r="39" spans="2:13" s="1" customFormat="1" ht="14.45" customHeight="1" hidden="1">
      <c r="B39" s="31"/>
      <c r="E39" s="26" t="s">
        <v>44</v>
      </c>
      <c r="F39" s="87">
        <f>ROUND((SUM(BI85:BI330)),2)</f>
        <v>0</v>
      </c>
      <c r="I39" s="89">
        <v>0</v>
      </c>
      <c r="K39" s="87">
        <f>0</f>
        <v>0</v>
      </c>
      <c r="M39" s="31"/>
    </row>
    <row r="40" spans="2:13" s="1" customFormat="1" ht="6.95" customHeight="1">
      <c r="B40" s="31"/>
      <c r="M40" s="31"/>
    </row>
    <row r="41" spans="2:13" s="1" customFormat="1" ht="25.35" customHeight="1">
      <c r="B41" s="31"/>
      <c r="C41" s="90"/>
      <c r="D41" s="91" t="s">
        <v>45</v>
      </c>
      <c r="E41" s="53"/>
      <c r="F41" s="53"/>
      <c r="G41" s="92" t="s">
        <v>46</v>
      </c>
      <c r="H41" s="93" t="s">
        <v>47</v>
      </c>
      <c r="I41" s="53"/>
      <c r="J41" s="53"/>
      <c r="K41" s="94">
        <f>SUM(K32:K39)</f>
        <v>0</v>
      </c>
      <c r="L41" s="95"/>
      <c r="M41" s="31"/>
    </row>
    <row r="42" spans="2:13" s="1" customFormat="1" ht="14.45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31"/>
    </row>
    <row r="46" spans="2:13" s="1" customFormat="1" ht="6.95" customHeight="1" hidden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31"/>
    </row>
    <row r="47" spans="2:13" s="1" customFormat="1" ht="24.95" customHeight="1" hidden="1">
      <c r="B47" s="31"/>
      <c r="C47" s="20" t="s">
        <v>101</v>
      </c>
      <c r="M47" s="31"/>
    </row>
    <row r="48" spans="2:13" s="1" customFormat="1" ht="6.95" customHeight="1" hidden="1">
      <c r="B48" s="31"/>
      <c r="M48" s="31"/>
    </row>
    <row r="49" spans="2:13" s="1" customFormat="1" ht="12" customHeight="1" hidden="1">
      <c r="B49" s="31"/>
      <c r="C49" s="26" t="s">
        <v>18</v>
      </c>
      <c r="M49" s="31"/>
    </row>
    <row r="50" spans="2:13" s="1" customFormat="1" ht="16.5" customHeight="1" hidden="1">
      <c r="B50" s="31"/>
      <c r="E50" s="234" t="str">
        <f>E7</f>
        <v>MIDAKON - Rekonstrukce lávky 28. října v České Lípě - chodník Purkyňova</v>
      </c>
      <c r="F50" s="235"/>
      <c r="G50" s="235"/>
      <c r="H50" s="235"/>
      <c r="M50" s="31"/>
    </row>
    <row r="51" spans="2:13" s="1" customFormat="1" ht="12" customHeight="1" hidden="1">
      <c r="B51" s="31"/>
      <c r="C51" s="26" t="s">
        <v>97</v>
      </c>
      <c r="M51" s="31"/>
    </row>
    <row r="52" spans="2:13" s="1" customFormat="1" ht="16.5" customHeight="1" hidden="1">
      <c r="B52" s="31"/>
      <c r="E52" s="213" t="str">
        <f>E9</f>
        <v>SO 401.1 - Veřejné osvětlení-I.etapa</v>
      </c>
      <c r="F52" s="233"/>
      <c r="G52" s="233"/>
      <c r="H52" s="233"/>
      <c r="M52" s="31"/>
    </row>
    <row r="53" spans="2:13" s="1" customFormat="1" ht="6.95" customHeight="1" hidden="1">
      <c r="B53" s="31"/>
      <c r="M53" s="31"/>
    </row>
    <row r="54" spans="2:13" s="1" customFormat="1" ht="12" customHeight="1" hidden="1">
      <c r="B54" s="31"/>
      <c r="C54" s="26" t="s">
        <v>22</v>
      </c>
      <c r="F54" s="24" t="str">
        <f>F12</f>
        <v xml:space="preserve"> </v>
      </c>
      <c r="I54" s="26" t="s">
        <v>24</v>
      </c>
      <c r="J54" s="48" t="str">
        <f>IF(J12="","",J12)</f>
        <v>21. 3. 2024</v>
      </c>
      <c r="M54" s="31"/>
    </row>
    <row r="55" spans="2:13" s="1" customFormat="1" ht="6.95" customHeight="1" hidden="1">
      <c r="B55" s="31"/>
      <c r="M55" s="31"/>
    </row>
    <row r="56" spans="2:13" s="1" customFormat="1" ht="15.2" customHeight="1" hidden="1">
      <c r="B56" s="31"/>
      <c r="C56" s="26" t="s">
        <v>26</v>
      </c>
      <c r="F56" s="24" t="str">
        <f>E15</f>
        <v xml:space="preserve"> </v>
      </c>
      <c r="I56" s="26" t="s">
        <v>31</v>
      </c>
      <c r="J56" s="29" t="str">
        <f>E21</f>
        <v xml:space="preserve"> </v>
      </c>
      <c r="M56" s="31"/>
    </row>
    <row r="57" spans="2:13" s="1" customFormat="1" ht="15.2" customHeight="1" hidden="1">
      <c r="B57" s="31"/>
      <c r="C57" s="26" t="s">
        <v>29</v>
      </c>
      <c r="F57" s="24" t="str">
        <f>IF(E18="","",E18)</f>
        <v>Vyplň údaj</v>
      </c>
      <c r="I57" s="26" t="s">
        <v>32</v>
      </c>
      <c r="J57" s="29" t="str">
        <f>E24</f>
        <v xml:space="preserve"> </v>
      </c>
      <c r="M57" s="31"/>
    </row>
    <row r="58" spans="2:13" s="1" customFormat="1" ht="10.35" customHeight="1" hidden="1">
      <c r="B58" s="31"/>
      <c r="M58" s="31"/>
    </row>
    <row r="59" spans="2:13" s="1" customFormat="1" ht="29.25" customHeight="1" hidden="1">
      <c r="B59" s="31"/>
      <c r="C59" s="96" t="s">
        <v>102</v>
      </c>
      <c r="D59" s="90"/>
      <c r="E59" s="90"/>
      <c r="F59" s="90"/>
      <c r="G59" s="90"/>
      <c r="H59" s="90"/>
      <c r="I59" s="97" t="s">
        <v>103</v>
      </c>
      <c r="J59" s="97" t="s">
        <v>104</v>
      </c>
      <c r="K59" s="97" t="s">
        <v>105</v>
      </c>
      <c r="L59" s="90"/>
      <c r="M59" s="31"/>
    </row>
    <row r="60" spans="2:13" s="1" customFormat="1" ht="10.35" customHeight="1" hidden="1">
      <c r="B60" s="31"/>
      <c r="M60" s="31"/>
    </row>
    <row r="61" spans="2:47" s="1" customFormat="1" ht="22.9" customHeight="1" hidden="1">
      <c r="B61" s="31"/>
      <c r="C61" s="98" t="s">
        <v>69</v>
      </c>
      <c r="I61" s="62">
        <f>Q85</f>
        <v>0</v>
      </c>
      <c r="J61" s="62">
        <f>R85</f>
        <v>0</v>
      </c>
      <c r="K61" s="62">
        <f>K85</f>
        <v>0</v>
      </c>
      <c r="M61" s="31"/>
      <c r="AU61" s="16" t="s">
        <v>106</v>
      </c>
    </row>
    <row r="62" spans="2:13" s="8" customFormat="1" ht="24.95" customHeight="1" hidden="1">
      <c r="B62" s="99"/>
      <c r="D62" s="100" t="s">
        <v>1361</v>
      </c>
      <c r="E62" s="101"/>
      <c r="F62" s="101"/>
      <c r="G62" s="101"/>
      <c r="H62" s="101"/>
      <c r="I62" s="102">
        <f>Q86</f>
        <v>0</v>
      </c>
      <c r="J62" s="102">
        <f>R86</f>
        <v>0</v>
      </c>
      <c r="K62" s="102">
        <f>K86</f>
        <v>0</v>
      </c>
      <c r="M62" s="99"/>
    </row>
    <row r="63" spans="2:13" s="8" customFormat="1" ht="24.95" customHeight="1" hidden="1">
      <c r="B63" s="99"/>
      <c r="D63" s="100" t="s">
        <v>1362</v>
      </c>
      <c r="E63" s="101"/>
      <c r="F63" s="101"/>
      <c r="G63" s="101"/>
      <c r="H63" s="101"/>
      <c r="I63" s="102">
        <f>Q130</f>
        <v>0</v>
      </c>
      <c r="J63" s="102">
        <f>R130</f>
        <v>0</v>
      </c>
      <c r="K63" s="102">
        <f>K130</f>
        <v>0</v>
      </c>
      <c r="M63" s="99"/>
    </row>
    <row r="64" spans="2:13" s="9" customFormat="1" ht="19.9" customHeight="1" hidden="1">
      <c r="B64" s="103"/>
      <c r="D64" s="104" t="s">
        <v>1363</v>
      </c>
      <c r="E64" s="105"/>
      <c r="F64" s="105"/>
      <c r="G64" s="105"/>
      <c r="H64" s="105"/>
      <c r="I64" s="106">
        <f>Q197</f>
        <v>0</v>
      </c>
      <c r="J64" s="106">
        <f>R197</f>
        <v>0</v>
      </c>
      <c r="K64" s="106">
        <f>K197</f>
        <v>0</v>
      </c>
      <c r="M64" s="103"/>
    </row>
    <row r="65" spans="2:13" s="9" customFormat="1" ht="19.9" customHeight="1" hidden="1">
      <c r="B65" s="103"/>
      <c r="D65" s="104" t="s">
        <v>1364</v>
      </c>
      <c r="E65" s="105"/>
      <c r="F65" s="105"/>
      <c r="G65" s="105"/>
      <c r="H65" s="105"/>
      <c r="I65" s="106">
        <f>Q296</f>
        <v>0</v>
      </c>
      <c r="J65" s="106">
        <f>R296</f>
        <v>0</v>
      </c>
      <c r="K65" s="106">
        <f>K296</f>
        <v>0</v>
      </c>
      <c r="M65" s="103"/>
    </row>
    <row r="66" spans="2:13" s="1" customFormat="1" ht="21.75" customHeight="1" hidden="1">
      <c r="B66" s="31"/>
      <c r="M66" s="31"/>
    </row>
    <row r="67" spans="2:13" s="1" customFormat="1" ht="6.95" customHeight="1" hidden="1"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31"/>
    </row>
    <row r="68" ht="12" hidden="1"/>
    <row r="69" ht="12" hidden="1"/>
    <row r="70" ht="12" hidden="1"/>
    <row r="71" spans="2:13" s="1" customFormat="1" ht="6.95" customHeight="1">
      <c r="B71" s="42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31"/>
    </row>
    <row r="72" spans="2:13" s="1" customFormat="1" ht="24.95" customHeight="1">
      <c r="B72" s="31"/>
      <c r="C72" s="20" t="s">
        <v>113</v>
      </c>
      <c r="M72" s="31"/>
    </row>
    <row r="73" spans="2:13" s="1" customFormat="1" ht="6.95" customHeight="1">
      <c r="B73" s="31"/>
      <c r="M73" s="31"/>
    </row>
    <row r="74" spans="2:13" s="1" customFormat="1" ht="12" customHeight="1">
      <c r="B74" s="31"/>
      <c r="C74" s="26" t="s">
        <v>18</v>
      </c>
      <c r="M74" s="31"/>
    </row>
    <row r="75" spans="2:13" s="1" customFormat="1" ht="16.5" customHeight="1">
      <c r="B75" s="31"/>
      <c r="E75" s="234" t="str">
        <f>E7</f>
        <v>MIDAKON - Rekonstrukce lávky 28. října v České Lípě - chodník Purkyňova</v>
      </c>
      <c r="F75" s="235"/>
      <c r="G75" s="235"/>
      <c r="H75" s="235"/>
      <c r="M75" s="31"/>
    </row>
    <row r="76" spans="2:13" s="1" customFormat="1" ht="12" customHeight="1">
      <c r="B76" s="31"/>
      <c r="C76" s="26" t="s">
        <v>97</v>
      </c>
      <c r="M76" s="31"/>
    </row>
    <row r="77" spans="2:13" s="1" customFormat="1" ht="16.5" customHeight="1">
      <c r="B77" s="31"/>
      <c r="E77" s="213" t="str">
        <f>E9</f>
        <v>SO 401.1 - Veřejné osvětlení-I.etapa</v>
      </c>
      <c r="F77" s="233"/>
      <c r="G77" s="233"/>
      <c r="H77" s="233"/>
      <c r="M77" s="31"/>
    </row>
    <row r="78" spans="2:13" s="1" customFormat="1" ht="6.95" customHeight="1">
      <c r="B78" s="31"/>
      <c r="M78" s="31"/>
    </row>
    <row r="79" spans="2:13" s="1" customFormat="1" ht="12" customHeight="1">
      <c r="B79" s="31"/>
      <c r="C79" s="26" t="s">
        <v>22</v>
      </c>
      <c r="F79" s="24" t="str">
        <f>F12</f>
        <v xml:space="preserve"> </v>
      </c>
      <c r="I79" s="26" t="s">
        <v>24</v>
      </c>
      <c r="J79" s="48" t="str">
        <f>IF(J12="","",J12)</f>
        <v>21. 3. 2024</v>
      </c>
      <c r="M79" s="31"/>
    </row>
    <row r="80" spans="2:13" s="1" customFormat="1" ht="6.95" customHeight="1">
      <c r="B80" s="31"/>
      <c r="M80" s="31"/>
    </row>
    <row r="81" spans="2:13" s="1" customFormat="1" ht="15.2" customHeight="1">
      <c r="B81" s="31"/>
      <c r="C81" s="26" t="s">
        <v>26</v>
      </c>
      <c r="F81" s="24" t="str">
        <f>E15</f>
        <v xml:space="preserve"> </v>
      </c>
      <c r="I81" s="26" t="s">
        <v>31</v>
      </c>
      <c r="J81" s="29" t="str">
        <f>E21</f>
        <v xml:space="preserve"> </v>
      </c>
      <c r="M81" s="31"/>
    </row>
    <row r="82" spans="2:13" s="1" customFormat="1" ht="15.2" customHeight="1">
      <c r="B82" s="31"/>
      <c r="C82" s="26" t="s">
        <v>29</v>
      </c>
      <c r="F82" s="24" t="str">
        <f>IF(E18="","",E18)</f>
        <v>Vyplň údaj</v>
      </c>
      <c r="I82" s="26" t="s">
        <v>32</v>
      </c>
      <c r="J82" s="29" t="str">
        <f>E24</f>
        <v xml:space="preserve"> </v>
      </c>
      <c r="M82" s="31"/>
    </row>
    <row r="83" spans="2:13" s="1" customFormat="1" ht="10.35" customHeight="1">
      <c r="B83" s="31"/>
      <c r="M83" s="31"/>
    </row>
    <row r="84" spans="2:24" s="10" customFormat="1" ht="29.25" customHeight="1">
      <c r="B84" s="107"/>
      <c r="C84" s="108" t="s">
        <v>114</v>
      </c>
      <c r="D84" s="109" t="s">
        <v>54</v>
      </c>
      <c r="E84" s="109" t="s">
        <v>50</v>
      </c>
      <c r="F84" s="109" t="s">
        <v>51</v>
      </c>
      <c r="G84" s="109" t="s">
        <v>115</v>
      </c>
      <c r="H84" s="109" t="s">
        <v>116</v>
      </c>
      <c r="I84" s="109" t="s">
        <v>117</v>
      </c>
      <c r="J84" s="109" t="s">
        <v>118</v>
      </c>
      <c r="K84" s="109" t="s">
        <v>105</v>
      </c>
      <c r="L84" s="110" t="s">
        <v>119</v>
      </c>
      <c r="M84" s="107"/>
      <c r="N84" s="55" t="s">
        <v>3</v>
      </c>
      <c r="O84" s="56" t="s">
        <v>39</v>
      </c>
      <c r="P84" s="56" t="s">
        <v>120</v>
      </c>
      <c r="Q84" s="56" t="s">
        <v>121</v>
      </c>
      <c r="R84" s="56" t="s">
        <v>122</v>
      </c>
      <c r="S84" s="56" t="s">
        <v>123</v>
      </c>
      <c r="T84" s="56" t="s">
        <v>124</v>
      </c>
      <c r="U84" s="56" t="s">
        <v>125</v>
      </c>
      <c r="V84" s="56" t="s">
        <v>126</v>
      </c>
      <c r="W84" s="56" t="s">
        <v>127</v>
      </c>
      <c r="X84" s="57" t="s">
        <v>128</v>
      </c>
    </row>
    <row r="85" spans="2:63" s="1" customFormat="1" ht="22.9" customHeight="1">
      <c r="B85" s="31"/>
      <c r="C85" s="60" t="s">
        <v>129</v>
      </c>
      <c r="K85" s="111">
        <f>BK85</f>
        <v>0</v>
      </c>
      <c r="M85" s="31"/>
      <c r="N85" s="58"/>
      <c r="O85" s="49"/>
      <c r="P85" s="49"/>
      <c r="Q85" s="112">
        <f>Q86+Q130</f>
        <v>0</v>
      </c>
      <c r="R85" s="112">
        <f>R86+R130</f>
        <v>0</v>
      </c>
      <c r="S85" s="49"/>
      <c r="T85" s="113">
        <f>T86+T130</f>
        <v>0</v>
      </c>
      <c r="U85" s="49"/>
      <c r="V85" s="113">
        <f>V86+V130</f>
        <v>0</v>
      </c>
      <c r="W85" s="49"/>
      <c r="X85" s="114">
        <f>X86+X130</f>
        <v>0</v>
      </c>
      <c r="AT85" s="16" t="s">
        <v>70</v>
      </c>
      <c r="AU85" s="16" t="s">
        <v>106</v>
      </c>
      <c r="BK85" s="115">
        <f>BK86+BK130</f>
        <v>0</v>
      </c>
    </row>
    <row r="86" spans="2:63" s="11" customFormat="1" ht="25.9" customHeight="1">
      <c r="B86" s="116"/>
      <c r="D86" s="117" t="s">
        <v>70</v>
      </c>
      <c r="E86" s="118" t="s">
        <v>1365</v>
      </c>
      <c r="F86" s="118" t="s">
        <v>1366</v>
      </c>
      <c r="I86" s="119"/>
      <c r="J86" s="119"/>
      <c r="K86" s="120">
        <f>BK86</f>
        <v>0</v>
      </c>
      <c r="M86" s="116"/>
      <c r="N86" s="121"/>
      <c r="Q86" s="122">
        <f>SUM(Q87:Q129)</f>
        <v>0</v>
      </c>
      <c r="R86" s="122">
        <f>SUM(R87:R129)</f>
        <v>0</v>
      </c>
      <c r="T86" s="123">
        <f>SUM(T87:T129)</f>
        <v>0</v>
      </c>
      <c r="V86" s="123">
        <f>SUM(V87:V129)</f>
        <v>0</v>
      </c>
      <c r="X86" s="124">
        <f>SUM(X87:X129)</f>
        <v>0</v>
      </c>
      <c r="AR86" s="117" t="s">
        <v>141</v>
      </c>
      <c r="AT86" s="125" t="s">
        <v>70</v>
      </c>
      <c r="AU86" s="125" t="s">
        <v>71</v>
      </c>
      <c r="AY86" s="117" t="s">
        <v>133</v>
      </c>
      <c r="BK86" s="126">
        <f>SUM(BK87:BK129)</f>
        <v>0</v>
      </c>
    </row>
    <row r="87" spans="2:65" s="1" customFormat="1" ht="24.2" customHeight="1">
      <c r="B87" s="129"/>
      <c r="C87" s="183" t="s">
        <v>78</v>
      </c>
      <c r="D87" s="183" t="s">
        <v>136</v>
      </c>
      <c r="E87" s="184" t="s">
        <v>1367</v>
      </c>
      <c r="F87" s="169" t="s">
        <v>1368</v>
      </c>
      <c r="G87" s="189" t="s">
        <v>207</v>
      </c>
      <c r="H87" s="190">
        <v>2</v>
      </c>
      <c r="I87" s="131"/>
      <c r="J87" s="131"/>
      <c r="K87" s="132">
        <f>ROUND(P87*H87,2)</f>
        <v>0</v>
      </c>
      <c r="L87" s="130" t="s">
        <v>140</v>
      </c>
      <c r="M87" s="31"/>
      <c r="N87" s="133" t="s">
        <v>3</v>
      </c>
      <c r="O87" s="134" t="s">
        <v>40</v>
      </c>
      <c r="P87" s="135">
        <f>I87+J87</f>
        <v>0</v>
      </c>
      <c r="Q87" s="135">
        <f>ROUND(I87*H87,2)</f>
        <v>0</v>
      </c>
      <c r="R87" s="135">
        <f>ROUND(J87*H87,2)</f>
        <v>0</v>
      </c>
      <c r="T87" s="136">
        <f>S87*H87</f>
        <v>0</v>
      </c>
      <c r="U87" s="136">
        <v>0</v>
      </c>
      <c r="V87" s="136">
        <f>U87*H87</f>
        <v>0</v>
      </c>
      <c r="W87" s="136">
        <v>0</v>
      </c>
      <c r="X87" s="137">
        <f>W87*H87</f>
        <v>0</v>
      </c>
      <c r="AR87" s="138" t="s">
        <v>1369</v>
      </c>
      <c r="AT87" s="138" t="s">
        <v>136</v>
      </c>
      <c r="AU87" s="138" t="s">
        <v>78</v>
      </c>
      <c r="AY87" s="16" t="s">
        <v>133</v>
      </c>
      <c r="BE87" s="139">
        <f>IF(O87="základní",K87,0)</f>
        <v>0</v>
      </c>
      <c r="BF87" s="139">
        <f>IF(O87="snížená",K87,0)</f>
        <v>0</v>
      </c>
      <c r="BG87" s="139">
        <f>IF(O87="zákl. přenesená",K87,0)</f>
        <v>0</v>
      </c>
      <c r="BH87" s="139">
        <f>IF(O87="sníž. přenesená",K87,0)</f>
        <v>0</v>
      </c>
      <c r="BI87" s="139">
        <f>IF(O87="nulová",K87,0)</f>
        <v>0</v>
      </c>
      <c r="BJ87" s="16" t="s">
        <v>78</v>
      </c>
      <c r="BK87" s="139">
        <f>ROUND(P87*H87,2)</f>
        <v>0</v>
      </c>
      <c r="BL87" s="16" t="s">
        <v>1369</v>
      </c>
      <c r="BM87" s="138" t="s">
        <v>80</v>
      </c>
    </row>
    <row r="88" spans="2:47" s="1" customFormat="1" ht="12">
      <c r="B88" s="31"/>
      <c r="D88" s="185" t="s">
        <v>142</v>
      </c>
      <c r="F88" s="171" t="s">
        <v>1368</v>
      </c>
      <c r="I88" s="140"/>
      <c r="J88" s="140"/>
      <c r="M88" s="31"/>
      <c r="N88" s="141"/>
      <c r="X88" s="52"/>
      <c r="AT88" s="16" t="s">
        <v>142</v>
      </c>
      <c r="AU88" s="16" t="s">
        <v>78</v>
      </c>
    </row>
    <row r="89" spans="2:47" s="1" customFormat="1" ht="12">
      <c r="B89" s="31"/>
      <c r="D89" s="186" t="s">
        <v>144</v>
      </c>
      <c r="F89" s="172" t="s">
        <v>1370</v>
      </c>
      <c r="I89" s="140"/>
      <c r="J89" s="140"/>
      <c r="M89" s="31"/>
      <c r="N89" s="141"/>
      <c r="X89" s="52"/>
      <c r="AT89" s="16" t="s">
        <v>144</v>
      </c>
      <c r="AU89" s="16" t="s">
        <v>78</v>
      </c>
    </row>
    <row r="90" spans="2:65" s="1" customFormat="1" ht="24.2" customHeight="1">
      <c r="B90" s="129"/>
      <c r="C90" s="183" t="s">
        <v>80</v>
      </c>
      <c r="D90" s="183" t="s">
        <v>136</v>
      </c>
      <c r="E90" s="184" t="s">
        <v>1371</v>
      </c>
      <c r="F90" s="169" t="s">
        <v>1372</v>
      </c>
      <c r="G90" s="189" t="s">
        <v>207</v>
      </c>
      <c r="H90" s="190">
        <v>5</v>
      </c>
      <c r="I90" s="131"/>
      <c r="J90" s="131"/>
      <c r="K90" s="132">
        <f>ROUND(P90*H90,2)</f>
        <v>0</v>
      </c>
      <c r="L90" s="130" t="s">
        <v>140</v>
      </c>
      <c r="M90" s="31"/>
      <c r="N90" s="133" t="s">
        <v>3</v>
      </c>
      <c r="O90" s="134" t="s">
        <v>40</v>
      </c>
      <c r="P90" s="135">
        <f>I90+J90</f>
        <v>0</v>
      </c>
      <c r="Q90" s="135">
        <f>ROUND(I90*H90,2)</f>
        <v>0</v>
      </c>
      <c r="R90" s="135">
        <f>ROUND(J90*H90,2)</f>
        <v>0</v>
      </c>
      <c r="T90" s="136">
        <f>S90*H90</f>
        <v>0</v>
      </c>
      <c r="U90" s="136">
        <v>0</v>
      </c>
      <c r="V90" s="136">
        <f>U90*H90</f>
        <v>0</v>
      </c>
      <c r="W90" s="136">
        <v>0</v>
      </c>
      <c r="X90" s="137">
        <f>W90*H90</f>
        <v>0</v>
      </c>
      <c r="AR90" s="138" t="s">
        <v>1369</v>
      </c>
      <c r="AT90" s="138" t="s">
        <v>136</v>
      </c>
      <c r="AU90" s="138" t="s">
        <v>78</v>
      </c>
      <c r="AY90" s="16" t="s">
        <v>133</v>
      </c>
      <c r="BE90" s="139">
        <f>IF(O90="základní",K90,0)</f>
        <v>0</v>
      </c>
      <c r="BF90" s="139">
        <f>IF(O90="snížená",K90,0)</f>
        <v>0</v>
      </c>
      <c r="BG90" s="139">
        <f>IF(O90="zákl. přenesená",K90,0)</f>
        <v>0</v>
      </c>
      <c r="BH90" s="139">
        <f>IF(O90="sníž. přenesená",K90,0)</f>
        <v>0</v>
      </c>
      <c r="BI90" s="139">
        <f>IF(O90="nulová",K90,0)</f>
        <v>0</v>
      </c>
      <c r="BJ90" s="16" t="s">
        <v>78</v>
      </c>
      <c r="BK90" s="139">
        <f>ROUND(P90*H90,2)</f>
        <v>0</v>
      </c>
      <c r="BL90" s="16" t="s">
        <v>1369</v>
      </c>
      <c r="BM90" s="138" t="s">
        <v>141</v>
      </c>
    </row>
    <row r="91" spans="2:47" s="1" customFormat="1" ht="12">
      <c r="B91" s="31"/>
      <c r="D91" s="185" t="s">
        <v>142</v>
      </c>
      <c r="F91" s="171" t="s">
        <v>1372</v>
      </c>
      <c r="I91" s="140"/>
      <c r="J91" s="140"/>
      <c r="M91" s="31"/>
      <c r="N91" s="141"/>
      <c r="X91" s="52"/>
      <c r="AT91" s="16" t="s">
        <v>142</v>
      </c>
      <c r="AU91" s="16" t="s">
        <v>78</v>
      </c>
    </row>
    <row r="92" spans="2:47" s="1" customFormat="1" ht="12">
      <c r="B92" s="31"/>
      <c r="D92" s="186" t="s">
        <v>144</v>
      </c>
      <c r="F92" s="172" t="s">
        <v>1373</v>
      </c>
      <c r="I92" s="140"/>
      <c r="J92" s="140"/>
      <c r="M92" s="31"/>
      <c r="N92" s="141"/>
      <c r="X92" s="52"/>
      <c r="AT92" s="16" t="s">
        <v>144</v>
      </c>
      <c r="AU92" s="16" t="s">
        <v>78</v>
      </c>
    </row>
    <row r="93" spans="2:65" s="1" customFormat="1" ht="24.2" customHeight="1">
      <c r="B93" s="129"/>
      <c r="C93" s="187" t="s">
        <v>154</v>
      </c>
      <c r="D93" s="187" t="s">
        <v>396</v>
      </c>
      <c r="E93" s="188" t="s">
        <v>1590</v>
      </c>
      <c r="F93" s="180" t="s">
        <v>1374</v>
      </c>
      <c r="G93" s="193" t="s">
        <v>207</v>
      </c>
      <c r="H93" s="194">
        <v>4</v>
      </c>
      <c r="I93" s="161"/>
      <c r="J93" s="162"/>
      <c r="K93" s="163">
        <f>ROUND(P93*H93,2)</f>
        <v>0</v>
      </c>
      <c r="L93" s="160" t="s">
        <v>140</v>
      </c>
      <c r="M93" s="164"/>
      <c r="N93" s="165" t="s">
        <v>3</v>
      </c>
      <c r="O93" s="134" t="s">
        <v>40</v>
      </c>
      <c r="P93" s="135">
        <f>I93+J93</f>
        <v>0</v>
      </c>
      <c r="Q93" s="135">
        <f>ROUND(I93*H93,2)</f>
        <v>0</v>
      </c>
      <c r="R93" s="135">
        <f>ROUND(J93*H93,2)</f>
        <v>0</v>
      </c>
      <c r="T93" s="136">
        <f>S93*H93</f>
        <v>0</v>
      </c>
      <c r="U93" s="136">
        <v>0</v>
      </c>
      <c r="V93" s="136">
        <f>U93*H93</f>
        <v>0</v>
      </c>
      <c r="W93" s="136">
        <v>0</v>
      </c>
      <c r="X93" s="137">
        <f>W93*H93</f>
        <v>0</v>
      </c>
      <c r="AR93" s="138" t="s">
        <v>1369</v>
      </c>
      <c r="AT93" s="138" t="s">
        <v>396</v>
      </c>
      <c r="AU93" s="138" t="s">
        <v>78</v>
      </c>
      <c r="AY93" s="16" t="s">
        <v>133</v>
      </c>
      <c r="BE93" s="139">
        <f>IF(O93="základní",K93,0)</f>
        <v>0</v>
      </c>
      <c r="BF93" s="139">
        <f>IF(O93="snížená",K93,0)</f>
        <v>0</v>
      </c>
      <c r="BG93" s="139">
        <f>IF(O93="zákl. přenesená",K93,0)</f>
        <v>0</v>
      </c>
      <c r="BH93" s="139">
        <f>IF(O93="sníž. přenesená",K93,0)</f>
        <v>0</v>
      </c>
      <c r="BI93" s="139">
        <f>IF(O93="nulová",K93,0)</f>
        <v>0</v>
      </c>
      <c r="BJ93" s="16" t="s">
        <v>78</v>
      </c>
      <c r="BK93" s="139">
        <f>ROUND(P93*H93,2)</f>
        <v>0</v>
      </c>
      <c r="BL93" s="16" t="s">
        <v>1369</v>
      </c>
      <c r="BM93" s="138" t="s">
        <v>157</v>
      </c>
    </row>
    <row r="94" spans="2:47" s="1" customFormat="1" ht="12">
      <c r="B94" s="31"/>
      <c r="D94" s="185" t="s">
        <v>142</v>
      </c>
      <c r="F94" s="171" t="s">
        <v>1374</v>
      </c>
      <c r="I94" s="140"/>
      <c r="J94" s="140"/>
      <c r="M94" s="31"/>
      <c r="N94" s="141"/>
      <c r="X94" s="52"/>
      <c r="AT94" s="16" t="s">
        <v>142</v>
      </c>
      <c r="AU94" s="16" t="s">
        <v>78</v>
      </c>
    </row>
    <row r="95" spans="2:65" s="1" customFormat="1" ht="24.2" customHeight="1">
      <c r="B95" s="129"/>
      <c r="C95" s="187" t="s">
        <v>141</v>
      </c>
      <c r="D95" s="187" t="s">
        <v>396</v>
      </c>
      <c r="E95" s="188" t="s">
        <v>1591</v>
      </c>
      <c r="F95" s="180" t="s">
        <v>1375</v>
      </c>
      <c r="G95" s="193" t="s">
        <v>207</v>
      </c>
      <c r="H95" s="194">
        <v>2</v>
      </c>
      <c r="I95" s="161"/>
      <c r="J95" s="162"/>
      <c r="K95" s="163">
        <f>ROUND(P95*H95,2)</f>
        <v>0</v>
      </c>
      <c r="L95" s="160" t="s">
        <v>140</v>
      </c>
      <c r="M95" s="164"/>
      <c r="N95" s="165" t="s">
        <v>3</v>
      </c>
      <c r="O95" s="134" t="s">
        <v>40</v>
      </c>
      <c r="P95" s="135">
        <f>I95+J95</f>
        <v>0</v>
      </c>
      <c r="Q95" s="135">
        <f>ROUND(I95*H95,2)</f>
        <v>0</v>
      </c>
      <c r="R95" s="135">
        <f>ROUND(J95*H95,2)</f>
        <v>0</v>
      </c>
      <c r="T95" s="136">
        <f>S95*H95</f>
        <v>0</v>
      </c>
      <c r="U95" s="136">
        <v>0</v>
      </c>
      <c r="V95" s="136">
        <f>U95*H95</f>
        <v>0</v>
      </c>
      <c r="W95" s="136">
        <v>0</v>
      </c>
      <c r="X95" s="137">
        <f>W95*H95</f>
        <v>0</v>
      </c>
      <c r="AR95" s="138" t="s">
        <v>1369</v>
      </c>
      <c r="AT95" s="138" t="s">
        <v>396</v>
      </c>
      <c r="AU95" s="138" t="s">
        <v>78</v>
      </c>
      <c r="AY95" s="16" t="s">
        <v>133</v>
      </c>
      <c r="BE95" s="139">
        <f>IF(O95="základní",K95,0)</f>
        <v>0</v>
      </c>
      <c r="BF95" s="139">
        <f>IF(O95="snížená",K95,0)</f>
        <v>0</v>
      </c>
      <c r="BG95" s="139">
        <f>IF(O95="zákl. přenesená",K95,0)</f>
        <v>0</v>
      </c>
      <c r="BH95" s="139">
        <f>IF(O95="sníž. přenesená",K95,0)</f>
        <v>0</v>
      </c>
      <c r="BI95" s="139">
        <f>IF(O95="nulová",K95,0)</f>
        <v>0</v>
      </c>
      <c r="BJ95" s="16" t="s">
        <v>78</v>
      </c>
      <c r="BK95" s="139">
        <f>ROUND(P95*H95,2)</f>
        <v>0</v>
      </c>
      <c r="BL95" s="16" t="s">
        <v>1369</v>
      </c>
      <c r="BM95" s="138" t="s">
        <v>163</v>
      </c>
    </row>
    <row r="96" spans="2:47" s="1" customFormat="1" ht="12">
      <c r="B96" s="31"/>
      <c r="D96" s="185" t="s">
        <v>142</v>
      </c>
      <c r="F96" s="171" t="s">
        <v>1375</v>
      </c>
      <c r="I96" s="140"/>
      <c r="J96" s="140"/>
      <c r="M96" s="31"/>
      <c r="N96" s="141"/>
      <c r="X96" s="52"/>
      <c r="AT96" s="16" t="s">
        <v>142</v>
      </c>
      <c r="AU96" s="16" t="s">
        <v>78</v>
      </c>
    </row>
    <row r="97" spans="2:65" s="1" customFormat="1" ht="24.2" customHeight="1">
      <c r="B97" s="129"/>
      <c r="C97" s="187" t="s">
        <v>132</v>
      </c>
      <c r="D97" s="187" t="s">
        <v>396</v>
      </c>
      <c r="E97" s="188" t="s">
        <v>1376</v>
      </c>
      <c r="F97" s="180" t="s">
        <v>1377</v>
      </c>
      <c r="G97" s="193" t="s">
        <v>207</v>
      </c>
      <c r="H97" s="194">
        <v>6</v>
      </c>
      <c r="I97" s="161"/>
      <c r="J97" s="162"/>
      <c r="K97" s="163">
        <f>ROUND(P97*H97,2)</f>
        <v>0</v>
      </c>
      <c r="L97" s="160" t="s">
        <v>140</v>
      </c>
      <c r="M97" s="164"/>
      <c r="N97" s="165" t="s">
        <v>3</v>
      </c>
      <c r="O97" s="134" t="s">
        <v>40</v>
      </c>
      <c r="P97" s="135">
        <f>I97+J97</f>
        <v>0</v>
      </c>
      <c r="Q97" s="135">
        <f>ROUND(I97*H97,2)</f>
        <v>0</v>
      </c>
      <c r="R97" s="135">
        <f>ROUND(J97*H97,2)</f>
        <v>0</v>
      </c>
      <c r="T97" s="136">
        <f>S97*H97</f>
        <v>0</v>
      </c>
      <c r="U97" s="136">
        <v>0</v>
      </c>
      <c r="V97" s="136">
        <f>U97*H97</f>
        <v>0</v>
      </c>
      <c r="W97" s="136">
        <v>0</v>
      </c>
      <c r="X97" s="137">
        <f>W97*H97</f>
        <v>0</v>
      </c>
      <c r="AR97" s="138" t="s">
        <v>1369</v>
      </c>
      <c r="AT97" s="138" t="s">
        <v>396</v>
      </c>
      <c r="AU97" s="138" t="s">
        <v>78</v>
      </c>
      <c r="AY97" s="16" t="s">
        <v>133</v>
      </c>
      <c r="BE97" s="139">
        <f>IF(O97="základní",K97,0)</f>
        <v>0</v>
      </c>
      <c r="BF97" s="139">
        <f>IF(O97="snížená",K97,0)</f>
        <v>0</v>
      </c>
      <c r="BG97" s="139">
        <f>IF(O97="zákl. přenesená",K97,0)</f>
        <v>0</v>
      </c>
      <c r="BH97" s="139">
        <f>IF(O97="sníž. přenesená",K97,0)</f>
        <v>0</v>
      </c>
      <c r="BI97" s="139">
        <f>IF(O97="nulová",K97,0)</f>
        <v>0</v>
      </c>
      <c r="BJ97" s="16" t="s">
        <v>78</v>
      </c>
      <c r="BK97" s="139">
        <f>ROUND(P97*H97,2)</f>
        <v>0</v>
      </c>
      <c r="BL97" s="16" t="s">
        <v>1369</v>
      </c>
      <c r="BM97" s="138" t="s">
        <v>167</v>
      </c>
    </row>
    <row r="98" spans="2:47" s="1" customFormat="1" ht="12">
      <c r="B98" s="31"/>
      <c r="D98" s="185" t="s">
        <v>142</v>
      </c>
      <c r="F98" s="171" t="s">
        <v>1377</v>
      </c>
      <c r="I98" s="140"/>
      <c r="J98" s="140"/>
      <c r="M98" s="31"/>
      <c r="N98" s="141"/>
      <c r="X98" s="52"/>
      <c r="AT98" s="16" t="s">
        <v>142</v>
      </c>
      <c r="AU98" s="16" t="s">
        <v>78</v>
      </c>
    </row>
    <row r="99" spans="2:65" s="1" customFormat="1" ht="24.2" customHeight="1">
      <c r="B99" s="129"/>
      <c r="C99" s="183" t="s">
        <v>157</v>
      </c>
      <c r="D99" s="183" t="s">
        <v>136</v>
      </c>
      <c r="E99" s="184" t="s">
        <v>1378</v>
      </c>
      <c r="F99" s="169" t="s">
        <v>1379</v>
      </c>
      <c r="G99" s="189" t="s">
        <v>207</v>
      </c>
      <c r="H99" s="190">
        <v>4</v>
      </c>
      <c r="I99" s="131"/>
      <c r="J99" s="131"/>
      <c r="K99" s="132">
        <f>ROUND(P99*H99,2)</f>
        <v>0</v>
      </c>
      <c r="L99" s="130" t="s">
        <v>140</v>
      </c>
      <c r="M99" s="31"/>
      <c r="N99" s="133" t="s">
        <v>3</v>
      </c>
      <c r="O99" s="134" t="s">
        <v>40</v>
      </c>
      <c r="P99" s="135">
        <f>I99+J99</f>
        <v>0</v>
      </c>
      <c r="Q99" s="135">
        <f>ROUND(I99*H99,2)</f>
        <v>0</v>
      </c>
      <c r="R99" s="135">
        <f>ROUND(J99*H99,2)</f>
        <v>0</v>
      </c>
      <c r="T99" s="136">
        <f>S99*H99</f>
        <v>0</v>
      </c>
      <c r="U99" s="136">
        <v>0</v>
      </c>
      <c r="V99" s="136">
        <f>U99*H99</f>
        <v>0</v>
      </c>
      <c r="W99" s="136">
        <v>0</v>
      </c>
      <c r="X99" s="137">
        <f>W99*H99</f>
        <v>0</v>
      </c>
      <c r="AR99" s="138" t="s">
        <v>1369</v>
      </c>
      <c r="AT99" s="138" t="s">
        <v>136</v>
      </c>
      <c r="AU99" s="138" t="s">
        <v>78</v>
      </c>
      <c r="AY99" s="16" t="s">
        <v>133</v>
      </c>
      <c r="BE99" s="139">
        <f>IF(O99="základní",K99,0)</f>
        <v>0</v>
      </c>
      <c r="BF99" s="139">
        <f>IF(O99="snížená",K99,0)</f>
        <v>0</v>
      </c>
      <c r="BG99" s="139">
        <f>IF(O99="zákl. přenesená",K99,0)</f>
        <v>0</v>
      </c>
      <c r="BH99" s="139">
        <f>IF(O99="sníž. přenesená",K99,0)</f>
        <v>0</v>
      </c>
      <c r="BI99" s="139">
        <f>IF(O99="nulová",K99,0)</f>
        <v>0</v>
      </c>
      <c r="BJ99" s="16" t="s">
        <v>78</v>
      </c>
      <c r="BK99" s="139">
        <f>ROUND(P99*H99,2)</f>
        <v>0</v>
      </c>
      <c r="BL99" s="16" t="s">
        <v>1369</v>
      </c>
      <c r="BM99" s="138" t="s">
        <v>10</v>
      </c>
    </row>
    <row r="100" spans="2:47" s="1" customFormat="1" ht="12">
      <c r="B100" s="31"/>
      <c r="D100" s="185" t="s">
        <v>142</v>
      </c>
      <c r="F100" s="171" t="s">
        <v>1379</v>
      </c>
      <c r="I100" s="140"/>
      <c r="J100" s="140"/>
      <c r="M100" s="31"/>
      <c r="N100" s="141"/>
      <c r="X100" s="52"/>
      <c r="AT100" s="16" t="s">
        <v>142</v>
      </c>
      <c r="AU100" s="16" t="s">
        <v>78</v>
      </c>
    </row>
    <row r="101" spans="2:47" s="1" customFormat="1" ht="12">
      <c r="B101" s="31"/>
      <c r="D101" s="186" t="s">
        <v>144</v>
      </c>
      <c r="F101" s="172" t="s">
        <v>1380</v>
      </c>
      <c r="I101" s="140"/>
      <c r="J101" s="140"/>
      <c r="M101" s="31"/>
      <c r="N101" s="141"/>
      <c r="X101" s="52"/>
      <c r="AT101" s="16" t="s">
        <v>144</v>
      </c>
      <c r="AU101" s="16" t="s">
        <v>78</v>
      </c>
    </row>
    <row r="102" spans="2:65" s="1" customFormat="1" ht="24.2" customHeight="1">
      <c r="B102" s="129"/>
      <c r="C102" s="187" t="s">
        <v>174</v>
      </c>
      <c r="D102" s="187" t="s">
        <v>396</v>
      </c>
      <c r="E102" s="188" t="s">
        <v>1381</v>
      </c>
      <c r="F102" s="180" t="s">
        <v>1382</v>
      </c>
      <c r="G102" s="193" t="s">
        <v>860</v>
      </c>
      <c r="H102" s="194">
        <v>4</v>
      </c>
      <c r="I102" s="161"/>
      <c r="J102" s="162"/>
      <c r="K102" s="163">
        <f>ROUND(P102*H102,2)</f>
        <v>0</v>
      </c>
      <c r="L102" s="160" t="s">
        <v>140</v>
      </c>
      <c r="M102" s="164"/>
      <c r="N102" s="165" t="s">
        <v>3</v>
      </c>
      <c r="O102" s="134" t="s">
        <v>40</v>
      </c>
      <c r="P102" s="135">
        <f>I102+J102</f>
        <v>0</v>
      </c>
      <c r="Q102" s="135">
        <f>ROUND(I102*H102,2)</f>
        <v>0</v>
      </c>
      <c r="R102" s="135">
        <f>ROUND(J102*H102,2)</f>
        <v>0</v>
      </c>
      <c r="T102" s="136">
        <f>S102*H102</f>
        <v>0</v>
      </c>
      <c r="U102" s="136">
        <v>0</v>
      </c>
      <c r="V102" s="136">
        <f>U102*H102</f>
        <v>0</v>
      </c>
      <c r="W102" s="136">
        <v>0</v>
      </c>
      <c r="X102" s="137">
        <f>W102*H102</f>
        <v>0</v>
      </c>
      <c r="AR102" s="138" t="s">
        <v>1369</v>
      </c>
      <c r="AT102" s="138" t="s">
        <v>396</v>
      </c>
      <c r="AU102" s="138" t="s">
        <v>78</v>
      </c>
      <c r="AY102" s="16" t="s">
        <v>133</v>
      </c>
      <c r="BE102" s="139">
        <f>IF(O102="základní",K102,0)</f>
        <v>0</v>
      </c>
      <c r="BF102" s="139">
        <f>IF(O102="snížená",K102,0)</f>
        <v>0</v>
      </c>
      <c r="BG102" s="139">
        <f>IF(O102="zákl. přenesená",K102,0)</f>
        <v>0</v>
      </c>
      <c r="BH102" s="139">
        <f>IF(O102="sníž. přenesená",K102,0)</f>
        <v>0</v>
      </c>
      <c r="BI102" s="139">
        <f>IF(O102="nulová",K102,0)</f>
        <v>0</v>
      </c>
      <c r="BJ102" s="16" t="s">
        <v>78</v>
      </c>
      <c r="BK102" s="139">
        <f>ROUND(P102*H102,2)</f>
        <v>0</v>
      </c>
      <c r="BL102" s="16" t="s">
        <v>1369</v>
      </c>
      <c r="BM102" s="138" t="s">
        <v>177</v>
      </c>
    </row>
    <row r="103" spans="2:47" s="1" customFormat="1" ht="12">
      <c r="B103" s="31"/>
      <c r="D103" s="185" t="s">
        <v>142</v>
      </c>
      <c r="F103" s="171" t="s">
        <v>1382</v>
      </c>
      <c r="I103" s="140"/>
      <c r="J103" s="140"/>
      <c r="M103" s="31"/>
      <c r="N103" s="141"/>
      <c r="X103" s="52"/>
      <c r="AT103" s="16" t="s">
        <v>142</v>
      </c>
      <c r="AU103" s="16" t="s">
        <v>78</v>
      </c>
    </row>
    <row r="104" spans="2:65" s="1" customFormat="1" ht="24.2" customHeight="1">
      <c r="B104" s="129"/>
      <c r="C104" s="183" t="s">
        <v>163</v>
      </c>
      <c r="D104" s="183" t="s">
        <v>136</v>
      </c>
      <c r="E104" s="184" t="s">
        <v>1383</v>
      </c>
      <c r="F104" s="169" t="s">
        <v>1384</v>
      </c>
      <c r="G104" s="189" t="s">
        <v>207</v>
      </c>
      <c r="H104" s="190">
        <v>2</v>
      </c>
      <c r="I104" s="131"/>
      <c r="J104" s="131"/>
      <c r="K104" s="132">
        <f>ROUND(P104*H104,2)</f>
        <v>0</v>
      </c>
      <c r="L104" s="130" t="s">
        <v>140</v>
      </c>
      <c r="M104" s="31"/>
      <c r="N104" s="133" t="s">
        <v>3</v>
      </c>
      <c r="O104" s="134" t="s">
        <v>40</v>
      </c>
      <c r="P104" s="135">
        <f>I104+J104</f>
        <v>0</v>
      </c>
      <c r="Q104" s="135">
        <f>ROUND(I104*H104,2)</f>
        <v>0</v>
      </c>
      <c r="R104" s="135">
        <f>ROUND(J104*H104,2)</f>
        <v>0</v>
      </c>
      <c r="T104" s="136">
        <f>S104*H104</f>
        <v>0</v>
      </c>
      <c r="U104" s="136">
        <v>0</v>
      </c>
      <c r="V104" s="136">
        <f>U104*H104</f>
        <v>0</v>
      </c>
      <c r="W104" s="136">
        <v>0</v>
      </c>
      <c r="X104" s="137">
        <f>W104*H104</f>
        <v>0</v>
      </c>
      <c r="AR104" s="138" t="s">
        <v>1369</v>
      </c>
      <c r="AT104" s="138" t="s">
        <v>136</v>
      </c>
      <c r="AU104" s="138" t="s">
        <v>78</v>
      </c>
      <c r="AY104" s="16" t="s">
        <v>133</v>
      </c>
      <c r="BE104" s="139">
        <f>IF(O104="základní",K104,0)</f>
        <v>0</v>
      </c>
      <c r="BF104" s="139">
        <f>IF(O104="snížená",K104,0)</f>
        <v>0</v>
      </c>
      <c r="BG104" s="139">
        <f>IF(O104="zákl. přenesená",K104,0)</f>
        <v>0</v>
      </c>
      <c r="BH104" s="139">
        <f>IF(O104="sníž. přenesená",K104,0)</f>
        <v>0</v>
      </c>
      <c r="BI104" s="139">
        <f>IF(O104="nulová",K104,0)</f>
        <v>0</v>
      </c>
      <c r="BJ104" s="16" t="s">
        <v>78</v>
      </c>
      <c r="BK104" s="139">
        <f>ROUND(P104*H104,2)</f>
        <v>0</v>
      </c>
      <c r="BL104" s="16" t="s">
        <v>1369</v>
      </c>
      <c r="BM104" s="138" t="s">
        <v>184</v>
      </c>
    </row>
    <row r="105" spans="2:47" s="1" customFormat="1" ht="12">
      <c r="B105" s="31"/>
      <c r="D105" s="185" t="s">
        <v>142</v>
      </c>
      <c r="F105" s="171" t="s">
        <v>1384</v>
      </c>
      <c r="I105" s="140"/>
      <c r="J105" s="140"/>
      <c r="M105" s="31"/>
      <c r="N105" s="141"/>
      <c r="X105" s="52"/>
      <c r="AT105" s="16" t="s">
        <v>142</v>
      </c>
      <c r="AU105" s="16" t="s">
        <v>78</v>
      </c>
    </row>
    <row r="106" spans="2:47" s="1" customFormat="1" ht="12">
      <c r="B106" s="31"/>
      <c r="D106" s="186" t="s">
        <v>144</v>
      </c>
      <c r="F106" s="172" t="s">
        <v>1385</v>
      </c>
      <c r="I106" s="140"/>
      <c r="J106" s="140"/>
      <c r="M106" s="31"/>
      <c r="N106" s="141"/>
      <c r="X106" s="52"/>
      <c r="AT106" s="16" t="s">
        <v>144</v>
      </c>
      <c r="AU106" s="16" t="s">
        <v>78</v>
      </c>
    </row>
    <row r="107" spans="2:65" s="1" customFormat="1" ht="24.2" customHeight="1">
      <c r="B107" s="129"/>
      <c r="C107" s="183" t="s">
        <v>190</v>
      </c>
      <c r="D107" s="183" t="s">
        <v>136</v>
      </c>
      <c r="E107" s="184" t="s">
        <v>1386</v>
      </c>
      <c r="F107" s="169" t="s">
        <v>1387</v>
      </c>
      <c r="G107" s="189" t="s">
        <v>207</v>
      </c>
      <c r="H107" s="190">
        <v>1</v>
      </c>
      <c r="I107" s="131"/>
      <c r="J107" s="131"/>
      <c r="K107" s="132">
        <f>ROUND(P107*H107,2)</f>
        <v>0</v>
      </c>
      <c r="L107" s="130" t="s">
        <v>140</v>
      </c>
      <c r="M107" s="31"/>
      <c r="N107" s="133" t="s">
        <v>3</v>
      </c>
      <c r="O107" s="134" t="s">
        <v>40</v>
      </c>
      <c r="P107" s="135">
        <f>I107+J107</f>
        <v>0</v>
      </c>
      <c r="Q107" s="135">
        <f>ROUND(I107*H107,2)</f>
        <v>0</v>
      </c>
      <c r="R107" s="135">
        <f>ROUND(J107*H107,2)</f>
        <v>0</v>
      </c>
      <c r="T107" s="136">
        <f>S107*H107</f>
        <v>0</v>
      </c>
      <c r="U107" s="136">
        <v>0</v>
      </c>
      <c r="V107" s="136">
        <f>U107*H107</f>
        <v>0</v>
      </c>
      <c r="W107" s="136">
        <v>0</v>
      </c>
      <c r="X107" s="137">
        <f>W107*H107</f>
        <v>0</v>
      </c>
      <c r="AR107" s="138" t="s">
        <v>1369</v>
      </c>
      <c r="AT107" s="138" t="s">
        <v>136</v>
      </c>
      <c r="AU107" s="138" t="s">
        <v>78</v>
      </c>
      <c r="AY107" s="16" t="s">
        <v>133</v>
      </c>
      <c r="BE107" s="139">
        <f>IF(O107="základní",K107,0)</f>
        <v>0</v>
      </c>
      <c r="BF107" s="139">
        <f>IF(O107="snížená",K107,0)</f>
        <v>0</v>
      </c>
      <c r="BG107" s="139">
        <f>IF(O107="zákl. přenesená",K107,0)</f>
        <v>0</v>
      </c>
      <c r="BH107" s="139">
        <f>IF(O107="sníž. přenesená",K107,0)</f>
        <v>0</v>
      </c>
      <c r="BI107" s="139">
        <f>IF(O107="nulová",K107,0)</f>
        <v>0</v>
      </c>
      <c r="BJ107" s="16" t="s">
        <v>78</v>
      </c>
      <c r="BK107" s="139">
        <f>ROUND(P107*H107,2)</f>
        <v>0</v>
      </c>
      <c r="BL107" s="16" t="s">
        <v>1369</v>
      </c>
      <c r="BM107" s="138" t="s">
        <v>193</v>
      </c>
    </row>
    <row r="108" spans="2:47" s="1" customFormat="1" ht="12">
      <c r="B108" s="31"/>
      <c r="D108" s="185" t="s">
        <v>142</v>
      </c>
      <c r="F108" s="171" t="s">
        <v>1387</v>
      </c>
      <c r="I108" s="140"/>
      <c r="J108" s="140"/>
      <c r="M108" s="31"/>
      <c r="N108" s="141"/>
      <c r="X108" s="52"/>
      <c r="AT108" s="16" t="s">
        <v>142</v>
      </c>
      <c r="AU108" s="16" t="s">
        <v>78</v>
      </c>
    </row>
    <row r="109" spans="2:47" s="1" customFormat="1" ht="12">
      <c r="B109" s="31"/>
      <c r="D109" s="186" t="s">
        <v>144</v>
      </c>
      <c r="F109" s="172" t="s">
        <v>1388</v>
      </c>
      <c r="I109" s="140"/>
      <c r="J109" s="140"/>
      <c r="M109" s="31"/>
      <c r="N109" s="141"/>
      <c r="X109" s="52"/>
      <c r="AT109" s="16" t="s">
        <v>144</v>
      </c>
      <c r="AU109" s="16" t="s">
        <v>78</v>
      </c>
    </row>
    <row r="110" spans="2:65" s="1" customFormat="1" ht="24.2" customHeight="1">
      <c r="B110" s="129"/>
      <c r="C110" s="187" t="s">
        <v>167</v>
      </c>
      <c r="D110" s="187" t="s">
        <v>396</v>
      </c>
      <c r="E110" s="188" t="s">
        <v>1389</v>
      </c>
      <c r="F110" s="180" t="s">
        <v>1390</v>
      </c>
      <c r="G110" s="193" t="s">
        <v>860</v>
      </c>
      <c r="H110" s="194">
        <v>1</v>
      </c>
      <c r="I110" s="161"/>
      <c r="J110" s="162"/>
      <c r="K110" s="163">
        <f>ROUND(P110*H110,2)</f>
        <v>0</v>
      </c>
      <c r="L110" s="160" t="s">
        <v>140</v>
      </c>
      <c r="M110" s="164"/>
      <c r="N110" s="165" t="s">
        <v>3</v>
      </c>
      <c r="O110" s="134" t="s">
        <v>40</v>
      </c>
      <c r="P110" s="135">
        <f>I110+J110</f>
        <v>0</v>
      </c>
      <c r="Q110" s="135">
        <f>ROUND(I110*H110,2)</f>
        <v>0</v>
      </c>
      <c r="R110" s="135">
        <f>ROUND(J110*H110,2)</f>
        <v>0</v>
      </c>
      <c r="T110" s="136">
        <f>S110*H110</f>
        <v>0</v>
      </c>
      <c r="U110" s="136">
        <v>0</v>
      </c>
      <c r="V110" s="136">
        <f>U110*H110</f>
        <v>0</v>
      </c>
      <c r="W110" s="136">
        <v>0</v>
      </c>
      <c r="X110" s="137">
        <f>W110*H110</f>
        <v>0</v>
      </c>
      <c r="AR110" s="138" t="s">
        <v>1369</v>
      </c>
      <c r="AT110" s="138" t="s">
        <v>396</v>
      </c>
      <c r="AU110" s="138" t="s">
        <v>78</v>
      </c>
      <c r="AY110" s="16" t="s">
        <v>133</v>
      </c>
      <c r="BE110" s="139">
        <f>IF(O110="základní",K110,0)</f>
        <v>0</v>
      </c>
      <c r="BF110" s="139">
        <f>IF(O110="snížená",K110,0)</f>
        <v>0</v>
      </c>
      <c r="BG110" s="139">
        <f>IF(O110="zákl. přenesená",K110,0)</f>
        <v>0</v>
      </c>
      <c r="BH110" s="139">
        <f>IF(O110="sníž. přenesená",K110,0)</f>
        <v>0</v>
      </c>
      <c r="BI110" s="139">
        <f>IF(O110="nulová",K110,0)</f>
        <v>0</v>
      </c>
      <c r="BJ110" s="16" t="s">
        <v>78</v>
      </c>
      <c r="BK110" s="139">
        <f>ROUND(P110*H110,2)</f>
        <v>0</v>
      </c>
      <c r="BL110" s="16" t="s">
        <v>1369</v>
      </c>
      <c r="BM110" s="138" t="s">
        <v>200</v>
      </c>
    </row>
    <row r="111" spans="2:47" s="1" customFormat="1" ht="12">
      <c r="B111" s="31"/>
      <c r="D111" s="185" t="s">
        <v>142</v>
      </c>
      <c r="F111" s="171" t="s">
        <v>1390</v>
      </c>
      <c r="I111" s="140"/>
      <c r="J111" s="140"/>
      <c r="M111" s="31"/>
      <c r="N111" s="141"/>
      <c r="X111" s="52"/>
      <c r="AT111" s="16" t="s">
        <v>142</v>
      </c>
      <c r="AU111" s="16" t="s">
        <v>78</v>
      </c>
    </row>
    <row r="112" spans="2:65" s="1" customFormat="1" ht="24.2" customHeight="1">
      <c r="B112" s="129"/>
      <c r="C112" s="183" t="s">
        <v>204</v>
      </c>
      <c r="D112" s="183" t="s">
        <v>136</v>
      </c>
      <c r="E112" s="184" t="s">
        <v>1391</v>
      </c>
      <c r="F112" s="169" t="s">
        <v>1392</v>
      </c>
      <c r="G112" s="189" t="s">
        <v>207</v>
      </c>
      <c r="H112" s="190">
        <v>2</v>
      </c>
      <c r="I112" s="131"/>
      <c r="J112" s="131"/>
      <c r="K112" s="132">
        <f>ROUND(P112*H112,2)</f>
        <v>0</v>
      </c>
      <c r="L112" s="130" t="s">
        <v>140</v>
      </c>
      <c r="M112" s="31"/>
      <c r="N112" s="133" t="s">
        <v>3</v>
      </c>
      <c r="O112" s="134" t="s">
        <v>40</v>
      </c>
      <c r="P112" s="135">
        <f>I112+J112</f>
        <v>0</v>
      </c>
      <c r="Q112" s="135">
        <f>ROUND(I112*H112,2)</f>
        <v>0</v>
      </c>
      <c r="R112" s="135">
        <f>ROUND(J112*H112,2)</f>
        <v>0</v>
      </c>
      <c r="T112" s="136">
        <f>S112*H112</f>
        <v>0</v>
      </c>
      <c r="U112" s="136">
        <v>0</v>
      </c>
      <c r="V112" s="136">
        <f>U112*H112</f>
        <v>0</v>
      </c>
      <c r="W112" s="136">
        <v>0</v>
      </c>
      <c r="X112" s="137">
        <f>W112*H112</f>
        <v>0</v>
      </c>
      <c r="AR112" s="138" t="s">
        <v>1369</v>
      </c>
      <c r="AT112" s="138" t="s">
        <v>136</v>
      </c>
      <c r="AU112" s="138" t="s">
        <v>78</v>
      </c>
      <c r="AY112" s="16" t="s">
        <v>133</v>
      </c>
      <c r="BE112" s="139">
        <f>IF(O112="základní",K112,0)</f>
        <v>0</v>
      </c>
      <c r="BF112" s="139">
        <f>IF(O112="snížená",K112,0)</f>
        <v>0</v>
      </c>
      <c r="BG112" s="139">
        <f>IF(O112="zákl. přenesená",K112,0)</f>
        <v>0</v>
      </c>
      <c r="BH112" s="139">
        <f>IF(O112="sníž. přenesená",K112,0)</f>
        <v>0</v>
      </c>
      <c r="BI112" s="139">
        <f>IF(O112="nulová",K112,0)</f>
        <v>0</v>
      </c>
      <c r="BJ112" s="16" t="s">
        <v>78</v>
      </c>
      <c r="BK112" s="139">
        <f>ROUND(P112*H112,2)</f>
        <v>0</v>
      </c>
      <c r="BL112" s="16" t="s">
        <v>1369</v>
      </c>
      <c r="BM112" s="138" t="s">
        <v>208</v>
      </c>
    </row>
    <row r="113" spans="2:47" s="1" customFormat="1" ht="12">
      <c r="B113" s="31"/>
      <c r="D113" s="185" t="s">
        <v>142</v>
      </c>
      <c r="F113" s="171" t="s">
        <v>1392</v>
      </c>
      <c r="I113" s="140"/>
      <c r="J113" s="140"/>
      <c r="M113" s="31"/>
      <c r="N113" s="141"/>
      <c r="X113" s="52"/>
      <c r="AT113" s="16" t="s">
        <v>142</v>
      </c>
      <c r="AU113" s="16" t="s">
        <v>78</v>
      </c>
    </row>
    <row r="114" spans="2:47" s="1" customFormat="1" ht="12">
      <c r="B114" s="31"/>
      <c r="D114" s="186" t="s">
        <v>144</v>
      </c>
      <c r="F114" s="172" t="s">
        <v>1393</v>
      </c>
      <c r="I114" s="140"/>
      <c r="J114" s="140"/>
      <c r="M114" s="31"/>
      <c r="N114" s="141"/>
      <c r="X114" s="52"/>
      <c r="AT114" s="16" t="s">
        <v>144</v>
      </c>
      <c r="AU114" s="16" t="s">
        <v>78</v>
      </c>
    </row>
    <row r="115" spans="2:65" s="1" customFormat="1" ht="24.2" customHeight="1">
      <c r="B115" s="129"/>
      <c r="C115" s="187" t="s">
        <v>10</v>
      </c>
      <c r="D115" s="187" t="s">
        <v>396</v>
      </c>
      <c r="E115" s="188" t="s">
        <v>1394</v>
      </c>
      <c r="F115" s="180" t="s">
        <v>1395</v>
      </c>
      <c r="G115" s="193" t="s">
        <v>860</v>
      </c>
      <c r="H115" s="194">
        <v>4</v>
      </c>
      <c r="I115" s="161"/>
      <c r="J115" s="162"/>
      <c r="K115" s="163">
        <f>ROUND(P115*H115,2)</f>
        <v>0</v>
      </c>
      <c r="L115" s="160" t="s">
        <v>140</v>
      </c>
      <c r="M115" s="164"/>
      <c r="N115" s="165" t="s">
        <v>3</v>
      </c>
      <c r="O115" s="134" t="s">
        <v>40</v>
      </c>
      <c r="P115" s="135">
        <f>I115+J115</f>
        <v>0</v>
      </c>
      <c r="Q115" s="135">
        <f>ROUND(I115*H115,2)</f>
        <v>0</v>
      </c>
      <c r="R115" s="135">
        <f>ROUND(J115*H115,2)</f>
        <v>0</v>
      </c>
      <c r="T115" s="136">
        <f>S115*H115</f>
        <v>0</v>
      </c>
      <c r="U115" s="136">
        <v>0</v>
      </c>
      <c r="V115" s="136">
        <f>U115*H115</f>
        <v>0</v>
      </c>
      <c r="W115" s="136">
        <v>0</v>
      </c>
      <c r="X115" s="137">
        <f>W115*H115</f>
        <v>0</v>
      </c>
      <c r="AR115" s="138" t="s">
        <v>1369</v>
      </c>
      <c r="AT115" s="138" t="s">
        <v>396</v>
      </c>
      <c r="AU115" s="138" t="s">
        <v>78</v>
      </c>
      <c r="AY115" s="16" t="s">
        <v>133</v>
      </c>
      <c r="BE115" s="139">
        <f>IF(O115="základní",K115,0)</f>
        <v>0</v>
      </c>
      <c r="BF115" s="139">
        <f>IF(O115="snížená",K115,0)</f>
        <v>0</v>
      </c>
      <c r="BG115" s="139">
        <f>IF(O115="zákl. přenesená",K115,0)</f>
        <v>0</v>
      </c>
      <c r="BH115" s="139">
        <f>IF(O115="sníž. přenesená",K115,0)</f>
        <v>0</v>
      </c>
      <c r="BI115" s="139">
        <f>IF(O115="nulová",K115,0)</f>
        <v>0</v>
      </c>
      <c r="BJ115" s="16" t="s">
        <v>78</v>
      </c>
      <c r="BK115" s="139">
        <f>ROUND(P115*H115,2)</f>
        <v>0</v>
      </c>
      <c r="BL115" s="16" t="s">
        <v>1369</v>
      </c>
      <c r="BM115" s="138" t="s">
        <v>214</v>
      </c>
    </row>
    <row r="116" spans="2:47" s="1" customFormat="1" ht="12">
      <c r="B116" s="31"/>
      <c r="D116" s="185" t="s">
        <v>142</v>
      </c>
      <c r="F116" s="171" t="s">
        <v>1395</v>
      </c>
      <c r="I116" s="140"/>
      <c r="J116" s="140"/>
      <c r="M116" s="31"/>
      <c r="N116" s="141"/>
      <c r="X116" s="52"/>
      <c r="AT116" s="16" t="s">
        <v>142</v>
      </c>
      <c r="AU116" s="16" t="s">
        <v>78</v>
      </c>
    </row>
    <row r="117" spans="2:65" s="1" customFormat="1" ht="24.2" customHeight="1">
      <c r="B117" s="129"/>
      <c r="C117" s="187" t="s">
        <v>217</v>
      </c>
      <c r="D117" s="187" t="s">
        <v>396</v>
      </c>
      <c r="E117" s="188" t="s">
        <v>1396</v>
      </c>
      <c r="F117" s="180" t="s">
        <v>1397</v>
      </c>
      <c r="G117" s="193" t="s">
        <v>280</v>
      </c>
      <c r="H117" s="194">
        <v>20</v>
      </c>
      <c r="I117" s="161"/>
      <c r="J117" s="162"/>
      <c r="K117" s="163">
        <f>ROUND(P117*H117,2)</f>
        <v>0</v>
      </c>
      <c r="L117" s="160" t="s">
        <v>140</v>
      </c>
      <c r="M117" s="164"/>
      <c r="N117" s="165" t="s">
        <v>3</v>
      </c>
      <c r="O117" s="134" t="s">
        <v>40</v>
      </c>
      <c r="P117" s="135">
        <f>I117+J117</f>
        <v>0</v>
      </c>
      <c r="Q117" s="135">
        <f>ROUND(I117*H117,2)</f>
        <v>0</v>
      </c>
      <c r="R117" s="135">
        <f>ROUND(J117*H117,2)</f>
        <v>0</v>
      </c>
      <c r="T117" s="136">
        <f>S117*H117</f>
        <v>0</v>
      </c>
      <c r="U117" s="136">
        <v>0</v>
      </c>
      <c r="V117" s="136">
        <f>U117*H117</f>
        <v>0</v>
      </c>
      <c r="W117" s="136">
        <v>0</v>
      </c>
      <c r="X117" s="137">
        <f>W117*H117</f>
        <v>0</v>
      </c>
      <c r="AR117" s="138" t="s">
        <v>1369</v>
      </c>
      <c r="AT117" s="138" t="s">
        <v>396</v>
      </c>
      <c r="AU117" s="138" t="s">
        <v>78</v>
      </c>
      <c r="AY117" s="16" t="s">
        <v>133</v>
      </c>
      <c r="BE117" s="139">
        <f>IF(O117="základní",K117,0)</f>
        <v>0</v>
      </c>
      <c r="BF117" s="139">
        <f>IF(O117="snížená",K117,0)</f>
        <v>0</v>
      </c>
      <c r="BG117" s="139">
        <f>IF(O117="zákl. přenesená",K117,0)</f>
        <v>0</v>
      </c>
      <c r="BH117" s="139">
        <f>IF(O117="sníž. přenesená",K117,0)</f>
        <v>0</v>
      </c>
      <c r="BI117" s="139">
        <f>IF(O117="nulová",K117,0)</f>
        <v>0</v>
      </c>
      <c r="BJ117" s="16" t="s">
        <v>78</v>
      </c>
      <c r="BK117" s="139">
        <f>ROUND(P117*H117,2)</f>
        <v>0</v>
      </c>
      <c r="BL117" s="16" t="s">
        <v>1369</v>
      </c>
      <c r="BM117" s="138" t="s">
        <v>220</v>
      </c>
    </row>
    <row r="118" spans="2:47" s="1" customFormat="1" ht="12">
      <c r="B118" s="31"/>
      <c r="D118" s="185" t="s">
        <v>142</v>
      </c>
      <c r="F118" s="171" t="s">
        <v>1397</v>
      </c>
      <c r="I118" s="140"/>
      <c r="J118" s="140"/>
      <c r="M118" s="31"/>
      <c r="N118" s="141"/>
      <c r="X118" s="52"/>
      <c r="AT118" s="16" t="s">
        <v>142</v>
      </c>
      <c r="AU118" s="16" t="s">
        <v>78</v>
      </c>
    </row>
    <row r="119" spans="2:51" s="12" customFormat="1" ht="12">
      <c r="B119" s="142"/>
      <c r="D119" s="185" t="s">
        <v>151</v>
      </c>
      <c r="E119" s="143" t="s">
        <v>3</v>
      </c>
      <c r="F119" s="173" t="s">
        <v>1398</v>
      </c>
      <c r="H119" s="191">
        <v>20</v>
      </c>
      <c r="I119" s="144"/>
      <c r="J119" s="144"/>
      <c r="M119" s="142"/>
      <c r="N119" s="145"/>
      <c r="X119" s="146"/>
      <c r="AT119" s="143" t="s">
        <v>151</v>
      </c>
      <c r="AU119" s="143" t="s">
        <v>78</v>
      </c>
      <c r="AV119" s="12" t="s">
        <v>80</v>
      </c>
      <c r="AW119" s="12" t="s">
        <v>5</v>
      </c>
      <c r="AX119" s="12" t="s">
        <v>71</v>
      </c>
      <c r="AY119" s="143" t="s">
        <v>133</v>
      </c>
    </row>
    <row r="120" spans="2:51" s="13" customFormat="1" ht="12">
      <c r="B120" s="147"/>
      <c r="D120" s="185" t="s">
        <v>151</v>
      </c>
      <c r="E120" s="148" t="s">
        <v>3</v>
      </c>
      <c r="F120" s="174" t="s">
        <v>153</v>
      </c>
      <c r="H120" s="192">
        <v>20</v>
      </c>
      <c r="I120" s="149"/>
      <c r="J120" s="149"/>
      <c r="M120" s="147"/>
      <c r="N120" s="150"/>
      <c r="X120" s="151"/>
      <c r="AT120" s="148" t="s">
        <v>151</v>
      </c>
      <c r="AU120" s="148" t="s">
        <v>78</v>
      </c>
      <c r="AV120" s="13" t="s">
        <v>141</v>
      </c>
      <c r="AW120" s="13" t="s">
        <v>5</v>
      </c>
      <c r="AX120" s="13" t="s">
        <v>78</v>
      </c>
      <c r="AY120" s="148" t="s">
        <v>133</v>
      </c>
    </row>
    <row r="121" spans="2:65" s="1" customFormat="1" ht="24.2" customHeight="1">
      <c r="B121" s="129"/>
      <c r="C121" s="183" t="s">
        <v>177</v>
      </c>
      <c r="D121" s="183" t="s">
        <v>136</v>
      </c>
      <c r="E121" s="184" t="s">
        <v>1399</v>
      </c>
      <c r="F121" s="169" t="s">
        <v>1400</v>
      </c>
      <c r="G121" s="189" t="s">
        <v>207</v>
      </c>
      <c r="H121" s="190">
        <v>4</v>
      </c>
      <c r="I121" s="131"/>
      <c r="J121" s="131"/>
      <c r="K121" s="132">
        <f>ROUND(P121*H121,2)</f>
        <v>0</v>
      </c>
      <c r="L121" s="130" t="s">
        <v>140</v>
      </c>
      <c r="M121" s="31"/>
      <c r="N121" s="133" t="s">
        <v>3</v>
      </c>
      <c r="O121" s="134" t="s">
        <v>40</v>
      </c>
      <c r="P121" s="135">
        <f>I121+J121</f>
        <v>0</v>
      </c>
      <c r="Q121" s="135">
        <f>ROUND(I121*H121,2)</f>
        <v>0</v>
      </c>
      <c r="R121" s="135">
        <f>ROUND(J121*H121,2)</f>
        <v>0</v>
      </c>
      <c r="T121" s="136">
        <f>S121*H121</f>
        <v>0</v>
      </c>
      <c r="U121" s="136">
        <v>0</v>
      </c>
      <c r="V121" s="136">
        <f>U121*H121</f>
        <v>0</v>
      </c>
      <c r="W121" s="136">
        <v>0</v>
      </c>
      <c r="X121" s="137">
        <f>W121*H121</f>
        <v>0</v>
      </c>
      <c r="AR121" s="138" t="s">
        <v>1369</v>
      </c>
      <c r="AT121" s="138" t="s">
        <v>136</v>
      </c>
      <c r="AU121" s="138" t="s">
        <v>78</v>
      </c>
      <c r="AY121" s="16" t="s">
        <v>133</v>
      </c>
      <c r="BE121" s="139">
        <f>IF(O121="základní",K121,0)</f>
        <v>0</v>
      </c>
      <c r="BF121" s="139">
        <f>IF(O121="snížená",K121,0)</f>
        <v>0</v>
      </c>
      <c r="BG121" s="139">
        <f>IF(O121="zákl. přenesená",K121,0)</f>
        <v>0</v>
      </c>
      <c r="BH121" s="139">
        <f>IF(O121="sníž. přenesená",K121,0)</f>
        <v>0</v>
      </c>
      <c r="BI121" s="139">
        <f>IF(O121="nulová",K121,0)</f>
        <v>0</v>
      </c>
      <c r="BJ121" s="16" t="s">
        <v>78</v>
      </c>
      <c r="BK121" s="139">
        <f>ROUND(P121*H121,2)</f>
        <v>0</v>
      </c>
      <c r="BL121" s="16" t="s">
        <v>1369</v>
      </c>
      <c r="BM121" s="138" t="s">
        <v>227</v>
      </c>
    </row>
    <row r="122" spans="2:47" s="1" customFormat="1" ht="12">
      <c r="B122" s="31"/>
      <c r="D122" s="185" t="s">
        <v>142</v>
      </c>
      <c r="F122" s="171" t="s">
        <v>1400</v>
      </c>
      <c r="I122" s="140"/>
      <c r="J122" s="140"/>
      <c r="M122" s="31"/>
      <c r="N122" s="141"/>
      <c r="X122" s="52"/>
      <c r="AT122" s="16" t="s">
        <v>142</v>
      </c>
      <c r="AU122" s="16" t="s">
        <v>78</v>
      </c>
    </row>
    <row r="123" spans="2:47" s="1" customFormat="1" ht="12">
      <c r="B123" s="31"/>
      <c r="D123" s="186" t="s">
        <v>144</v>
      </c>
      <c r="F123" s="172" t="s">
        <v>1401</v>
      </c>
      <c r="I123" s="140"/>
      <c r="J123" s="140"/>
      <c r="M123" s="31"/>
      <c r="N123" s="141"/>
      <c r="X123" s="52"/>
      <c r="AT123" s="16" t="s">
        <v>144</v>
      </c>
      <c r="AU123" s="16" t="s">
        <v>78</v>
      </c>
    </row>
    <row r="124" spans="2:65" s="1" customFormat="1" ht="24.2" customHeight="1">
      <c r="B124" s="129"/>
      <c r="C124" s="187" t="s">
        <v>232</v>
      </c>
      <c r="D124" s="187" t="s">
        <v>396</v>
      </c>
      <c r="E124" s="188" t="s">
        <v>1402</v>
      </c>
      <c r="F124" s="180" t="s">
        <v>1403</v>
      </c>
      <c r="G124" s="193" t="s">
        <v>860</v>
      </c>
      <c r="H124" s="194">
        <v>4</v>
      </c>
      <c r="I124" s="161"/>
      <c r="J124" s="162"/>
      <c r="K124" s="163">
        <f>ROUND(P124*H124,2)</f>
        <v>0</v>
      </c>
      <c r="L124" s="160" t="s">
        <v>140</v>
      </c>
      <c r="M124" s="164"/>
      <c r="N124" s="165" t="s">
        <v>3</v>
      </c>
      <c r="O124" s="134" t="s">
        <v>40</v>
      </c>
      <c r="P124" s="135">
        <f>I124+J124</f>
        <v>0</v>
      </c>
      <c r="Q124" s="135">
        <f>ROUND(I124*H124,2)</f>
        <v>0</v>
      </c>
      <c r="R124" s="135">
        <f>ROUND(J124*H124,2)</f>
        <v>0</v>
      </c>
      <c r="T124" s="136">
        <f>S124*H124</f>
        <v>0</v>
      </c>
      <c r="U124" s="136">
        <v>0</v>
      </c>
      <c r="V124" s="136">
        <f>U124*H124</f>
        <v>0</v>
      </c>
      <c r="W124" s="136">
        <v>0</v>
      </c>
      <c r="X124" s="137">
        <f>W124*H124</f>
        <v>0</v>
      </c>
      <c r="AR124" s="138" t="s">
        <v>1369</v>
      </c>
      <c r="AT124" s="138" t="s">
        <v>396</v>
      </c>
      <c r="AU124" s="138" t="s">
        <v>78</v>
      </c>
      <c r="AY124" s="16" t="s">
        <v>133</v>
      </c>
      <c r="BE124" s="139">
        <f>IF(O124="základní",K124,0)</f>
        <v>0</v>
      </c>
      <c r="BF124" s="139">
        <f>IF(O124="snížená",K124,0)</f>
        <v>0</v>
      </c>
      <c r="BG124" s="139">
        <f>IF(O124="zákl. přenesená",K124,0)</f>
        <v>0</v>
      </c>
      <c r="BH124" s="139">
        <f>IF(O124="sníž. přenesená",K124,0)</f>
        <v>0</v>
      </c>
      <c r="BI124" s="139">
        <f>IF(O124="nulová",K124,0)</f>
        <v>0</v>
      </c>
      <c r="BJ124" s="16" t="s">
        <v>78</v>
      </c>
      <c r="BK124" s="139">
        <f>ROUND(P124*H124,2)</f>
        <v>0</v>
      </c>
      <c r="BL124" s="16" t="s">
        <v>1369</v>
      </c>
      <c r="BM124" s="138" t="s">
        <v>235</v>
      </c>
    </row>
    <row r="125" spans="2:47" s="1" customFormat="1" ht="12">
      <c r="B125" s="31"/>
      <c r="D125" s="185" t="s">
        <v>142</v>
      </c>
      <c r="F125" s="171" t="s">
        <v>1403</v>
      </c>
      <c r="I125" s="140"/>
      <c r="J125" s="140"/>
      <c r="M125" s="31"/>
      <c r="N125" s="141"/>
      <c r="X125" s="52"/>
      <c r="AT125" s="16" t="s">
        <v>142</v>
      </c>
      <c r="AU125" s="16" t="s">
        <v>78</v>
      </c>
    </row>
    <row r="126" spans="2:65" s="1" customFormat="1" ht="24.2" customHeight="1">
      <c r="B126" s="129"/>
      <c r="C126" s="187" t="s">
        <v>184</v>
      </c>
      <c r="D126" s="187" t="s">
        <v>396</v>
      </c>
      <c r="E126" s="188" t="s">
        <v>1396</v>
      </c>
      <c r="F126" s="180" t="s">
        <v>1397</v>
      </c>
      <c r="G126" s="193" t="s">
        <v>280</v>
      </c>
      <c r="H126" s="194">
        <v>96</v>
      </c>
      <c r="I126" s="161"/>
      <c r="J126" s="162"/>
      <c r="K126" s="163">
        <f>ROUND(P126*H126,2)</f>
        <v>0</v>
      </c>
      <c r="L126" s="160" t="s">
        <v>140</v>
      </c>
      <c r="M126" s="164"/>
      <c r="N126" s="165" t="s">
        <v>3</v>
      </c>
      <c r="O126" s="134" t="s">
        <v>40</v>
      </c>
      <c r="P126" s="135">
        <f>I126+J126</f>
        <v>0</v>
      </c>
      <c r="Q126" s="135">
        <f>ROUND(I126*H126,2)</f>
        <v>0</v>
      </c>
      <c r="R126" s="135">
        <f>ROUND(J126*H126,2)</f>
        <v>0</v>
      </c>
      <c r="T126" s="136">
        <f>S126*H126</f>
        <v>0</v>
      </c>
      <c r="U126" s="136">
        <v>0</v>
      </c>
      <c r="V126" s="136">
        <f>U126*H126</f>
        <v>0</v>
      </c>
      <c r="W126" s="136">
        <v>0</v>
      </c>
      <c r="X126" s="137">
        <f>W126*H126</f>
        <v>0</v>
      </c>
      <c r="AR126" s="138" t="s">
        <v>1369</v>
      </c>
      <c r="AT126" s="138" t="s">
        <v>396</v>
      </c>
      <c r="AU126" s="138" t="s">
        <v>78</v>
      </c>
      <c r="AY126" s="16" t="s">
        <v>133</v>
      </c>
      <c r="BE126" s="139">
        <f>IF(O126="základní",K126,0)</f>
        <v>0</v>
      </c>
      <c r="BF126" s="139">
        <f>IF(O126="snížená",K126,0)</f>
        <v>0</v>
      </c>
      <c r="BG126" s="139">
        <f>IF(O126="zákl. přenesená",K126,0)</f>
        <v>0</v>
      </c>
      <c r="BH126" s="139">
        <f>IF(O126="sníž. přenesená",K126,0)</f>
        <v>0</v>
      </c>
      <c r="BI126" s="139">
        <f>IF(O126="nulová",K126,0)</f>
        <v>0</v>
      </c>
      <c r="BJ126" s="16" t="s">
        <v>78</v>
      </c>
      <c r="BK126" s="139">
        <f>ROUND(P126*H126,2)</f>
        <v>0</v>
      </c>
      <c r="BL126" s="16" t="s">
        <v>1369</v>
      </c>
      <c r="BM126" s="138" t="s">
        <v>328</v>
      </c>
    </row>
    <row r="127" spans="2:47" s="1" customFormat="1" ht="12">
      <c r="B127" s="31"/>
      <c r="D127" s="185" t="s">
        <v>142</v>
      </c>
      <c r="F127" s="171" t="s">
        <v>1397</v>
      </c>
      <c r="I127" s="140"/>
      <c r="J127" s="140"/>
      <c r="M127" s="31"/>
      <c r="N127" s="141"/>
      <c r="X127" s="52"/>
      <c r="AT127" s="16" t="s">
        <v>142</v>
      </c>
      <c r="AU127" s="16" t="s">
        <v>78</v>
      </c>
    </row>
    <row r="128" spans="2:51" s="12" customFormat="1" ht="12">
      <c r="B128" s="142"/>
      <c r="D128" s="185" t="s">
        <v>151</v>
      </c>
      <c r="E128" s="143" t="s">
        <v>3</v>
      </c>
      <c r="F128" s="173" t="s">
        <v>1404</v>
      </c>
      <c r="H128" s="191">
        <v>96</v>
      </c>
      <c r="I128" s="144"/>
      <c r="J128" s="144"/>
      <c r="M128" s="142"/>
      <c r="N128" s="145"/>
      <c r="X128" s="146"/>
      <c r="AT128" s="143" t="s">
        <v>151</v>
      </c>
      <c r="AU128" s="143" t="s">
        <v>78</v>
      </c>
      <c r="AV128" s="12" t="s">
        <v>80</v>
      </c>
      <c r="AW128" s="12" t="s">
        <v>5</v>
      </c>
      <c r="AX128" s="12" t="s">
        <v>71</v>
      </c>
      <c r="AY128" s="143" t="s">
        <v>133</v>
      </c>
    </row>
    <row r="129" spans="2:51" s="13" customFormat="1" ht="12">
      <c r="B129" s="147"/>
      <c r="D129" s="185" t="s">
        <v>151</v>
      </c>
      <c r="E129" s="148" t="s">
        <v>3</v>
      </c>
      <c r="F129" s="174" t="s">
        <v>153</v>
      </c>
      <c r="H129" s="192">
        <v>96</v>
      </c>
      <c r="I129" s="149"/>
      <c r="J129" s="149"/>
      <c r="M129" s="147"/>
      <c r="N129" s="150"/>
      <c r="X129" s="151"/>
      <c r="AT129" s="148" t="s">
        <v>151</v>
      </c>
      <c r="AU129" s="148" t="s">
        <v>78</v>
      </c>
      <c r="AV129" s="13" t="s">
        <v>141</v>
      </c>
      <c r="AW129" s="13" t="s">
        <v>5</v>
      </c>
      <c r="AX129" s="13" t="s">
        <v>78</v>
      </c>
      <c r="AY129" s="148" t="s">
        <v>133</v>
      </c>
    </row>
    <row r="130" spans="2:63" s="11" customFormat="1" ht="25.9" customHeight="1">
      <c r="B130" s="116"/>
      <c r="D130" s="117" t="s">
        <v>70</v>
      </c>
      <c r="E130" s="118" t="s">
        <v>396</v>
      </c>
      <c r="F130" s="118" t="s">
        <v>852</v>
      </c>
      <c r="I130" s="119"/>
      <c r="J130" s="119"/>
      <c r="K130" s="120">
        <f>BK130</f>
        <v>0</v>
      </c>
      <c r="M130" s="116"/>
      <c r="N130" s="121"/>
      <c r="Q130" s="122">
        <f>Q131+SUM(Q132:Q197)+Q296</f>
        <v>0</v>
      </c>
      <c r="R130" s="122">
        <f>R131+SUM(R132:R197)+R296</f>
        <v>0</v>
      </c>
      <c r="T130" s="123">
        <f>T131+SUM(T132:T197)+T296</f>
        <v>0</v>
      </c>
      <c r="V130" s="123">
        <f>V131+SUM(V132:V197)+V296</f>
        <v>0</v>
      </c>
      <c r="X130" s="124">
        <f>X131+SUM(X132:X197)+X296</f>
        <v>0</v>
      </c>
      <c r="AR130" s="117" t="s">
        <v>154</v>
      </c>
      <c r="AT130" s="125" t="s">
        <v>70</v>
      </c>
      <c r="AU130" s="125" t="s">
        <v>71</v>
      </c>
      <c r="AY130" s="117" t="s">
        <v>133</v>
      </c>
      <c r="BK130" s="126">
        <f>BK131+SUM(BK132:BK197)+BK296</f>
        <v>0</v>
      </c>
    </row>
    <row r="131" spans="2:65" s="1" customFormat="1" ht="24.2" customHeight="1">
      <c r="B131" s="129"/>
      <c r="C131" s="183" t="s">
        <v>331</v>
      </c>
      <c r="D131" s="183" t="s">
        <v>136</v>
      </c>
      <c r="E131" s="184" t="s">
        <v>1405</v>
      </c>
      <c r="F131" s="169" t="s">
        <v>1406</v>
      </c>
      <c r="G131" s="189" t="s">
        <v>280</v>
      </c>
      <c r="H131" s="190">
        <v>136</v>
      </c>
      <c r="I131" s="131"/>
      <c r="J131" s="131"/>
      <c r="K131" s="132">
        <f>ROUND(P131*H131,2)</f>
        <v>0</v>
      </c>
      <c r="L131" s="130" t="s">
        <v>140</v>
      </c>
      <c r="M131" s="31"/>
      <c r="N131" s="133" t="s">
        <v>3</v>
      </c>
      <c r="O131" s="134" t="s">
        <v>40</v>
      </c>
      <c r="P131" s="135">
        <f>I131+J131</f>
        <v>0</v>
      </c>
      <c r="Q131" s="135">
        <f>ROUND(I131*H131,2)</f>
        <v>0</v>
      </c>
      <c r="R131" s="135">
        <f>ROUND(J131*H131,2)</f>
        <v>0</v>
      </c>
      <c r="T131" s="136">
        <f>S131*H131</f>
        <v>0</v>
      </c>
      <c r="U131" s="136">
        <v>0</v>
      </c>
      <c r="V131" s="136">
        <f>U131*H131</f>
        <v>0</v>
      </c>
      <c r="W131" s="136">
        <v>0</v>
      </c>
      <c r="X131" s="137">
        <f>W131*H131</f>
        <v>0</v>
      </c>
      <c r="AR131" s="138" t="s">
        <v>428</v>
      </c>
      <c r="AT131" s="138" t="s">
        <v>136</v>
      </c>
      <c r="AU131" s="138" t="s">
        <v>78</v>
      </c>
      <c r="AY131" s="16" t="s">
        <v>133</v>
      </c>
      <c r="BE131" s="139">
        <f>IF(O131="základní",K131,0)</f>
        <v>0</v>
      </c>
      <c r="BF131" s="139">
        <f>IF(O131="snížená",K131,0)</f>
        <v>0</v>
      </c>
      <c r="BG131" s="139">
        <f>IF(O131="zákl. přenesená",K131,0)</f>
        <v>0</v>
      </c>
      <c r="BH131" s="139">
        <f>IF(O131="sníž. přenesená",K131,0)</f>
        <v>0</v>
      </c>
      <c r="BI131" s="139">
        <f>IF(O131="nulová",K131,0)</f>
        <v>0</v>
      </c>
      <c r="BJ131" s="16" t="s">
        <v>78</v>
      </c>
      <c r="BK131" s="139">
        <f>ROUND(P131*H131,2)</f>
        <v>0</v>
      </c>
      <c r="BL131" s="16" t="s">
        <v>428</v>
      </c>
      <c r="BM131" s="138" t="s">
        <v>334</v>
      </c>
    </row>
    <row r="132" spans="2:47" s="1" customFormat="1" ht="12">
      <c r="B132" s="31"/>
      <c r="D132" s="185" t="s">
        <v>142</v>
      </c>
      <c r="F132" s="171" t="s">
        <v>1406</v>
      </c>
      <c r="I132" s="140"/>
      <c r="J132" s="140"/>
      <c r="M132" s="31"/>
      <c r="N132" s="141"/>
      <c r="X132" s="52"/>
      <c r="AT132" s="16" t="s">
        <v>142</v>
      </c>
      <c r="AU132" s="16" t="s">
        <v>78</v>
      </c>
    </row>
    <row r="133" spans="2:47" s="1" customFormat="1" ht="12">
      <c r="B133" s="31"/>
      <c r="D133" s="186" t="s">
        <v>144</v>
      </c>
      <c r="F133" s="172" t="s">
        <v>1407</v>
      </c>
      <c r="I133" s="140"/>
      <c r="J133" s="140"/>
      <c r="M133" s="31"/>
      <c r="N133" s="141"/>
      <c r="X133" s="52"/>
      <c r="AT133" s="16" t="s">
        <v>144</v>
      </c>
      <c r="AU133" s="16" t="s">
        <v>78</v>
      </c>
    </row>
    <row r="134" spans="2:65" s="1" customFormat="1" ht="24.2" customHeight="1">
      <c r="B134" s="129"/>
      <c r="C134" s="183" t="s">
        <v>193</v>
      </c>
      <c r="D134" s="183" t="s">
        <v>136</v>
      </c>
      <c r="E134" s="184" t="s">
        <v>1408</v>
      </c>
      <c r="F134" s="169" t="s">
        <v>1409</v>
      </c>
      <c r="G134" s="189" t="s">
        <v>280</v>
      </c>
      <c r="H134" s="190">
        <v>136</v>
      </c>
      <c r="I134" s="131"/>
      <c r="J134" s="131"/>
      <c r="K134" s="132">
        <f>ROUND(P134*H134,2)</f>
        <v>0</v>
      </c>
      <c r="L134" s="130" t="s">
        <v>140</v>
      </c>
      <c r="M134" s="31"/>
      <c r="N134" s="133" t="s">
        <v>3</v>
      </c>
      <c r="O134" s="134" t="s">
        <v>40</v>
      </c>
      <c r="P134" s="135">
        <f>I134+J134</f>
        <v>0</v>
      </c>
      <c r="Q134" s="135">
        <f>ROUND(I134*H134,2)</f>
        <v>0</v>
      </c>
      <c r="R134" s="135">
        <f>ROUND(J134*H134,2)</f>
        <v>0</v>
      </c>
      <c r="T134" s="136">
        <f>S134*H134</f>
        <v>0</v>
      </c>
      <c r="U134" s="136">
        <v>0</v>
      </c>
      <c r="V134" s="136">
        <f>U134*H134</f>
        <v>0</v>
      </c>
      <c r="W134" s="136">
        <v>0</v>
      </c>
      <c r="X134" s="137">
        <f>W134*H134</f>
        <v>0</v>
      </c>
      <c r="AR134" s="138" t="s">
        <v>428</v>
      </c>
      <c r="AT134" s="138" t="s">
        <v>136</v>
      </c>
      <c r="AU134" s="138" t="s">
        <v>78</v>
      </c>
      <c r="AY134" s="16" t="s">
        <v>133</v>
      </c>
      <c r="BE134" s="139">
        <f>IF(O134="základní",K134,0)</f>
        <v>0</v>
      </c>
      <c r="BF134" s="139">
        <f>IF(O134="snížená",K134,0)</f>
        <v>0</v>
      </c>
      <c r="BG134" s="139">
        <f>IF(O134="zákl. přenesená",K134,0)</f>
        <v>0</v>
      </c>
      <c r="BH134" s="139">
        <f>IF(O134="sníž. přenesená",K134,0)</f>
        <v>0</v>
      </c>
      <c r="BI134" s="139">
        <f>IF(O134="nulová",K134,0)</f>
        <v>0</v>
      </c>
      <c r="BJ134" s="16" t="s">
        <v>78</v>
      </c>
      <c r="BK134" s="139">
        <f>ROUND(P134*H134,2)</f>
        <v>0</v>
      </c>
      <c r="BL134" s="16" t="s">
        <v>428</v>
      </c>
      <c r="BM134" s="138" t="s">
        <v>339</v>
      </c>
    </row>
    <row r="135" spans="2:47" s="1" customFormat="1" ht="12">
      <c r="B135" s="31"/>
      <c r="D135" s="185" t="s">
        <v>142</v>
      </c>
      <c r="F135" s="171" t="s">
        <v>1409</v>
      </c>
      <c r="I135" s="140"/>
      <c r="J135" s="140"/>
      <c r="M135" s="31"/>
      <c r="N135" s="141"/>
      <c r="X135" s="52"/>
      <c r="AT135" s="16" t="s">
        <v>142</v>
      </c>
      <c r="AU135" s="16" t="s">
        <v>78</v>
      </c>
    </row>
    <row r="136" spans="2:47" s="1" customFormat="1" ht="12">
      <c r="B136" s="31"/>
      <c r="D136" s="186" t="s">
        <v>144</v>
      </c>
      <c r="F136" s="172" t="s">
        <v>1410</v>
      </c>
      <c r="I136" s="140"/>
      <c r="J136" s="140"/>
      <c r="M136" s="31"/>
      <c r="N136" s="141"/>
      <c r="X136" s="52"/>
      <c r="AT136" s="16" t="s">
        <v>144</v>
      </c>
      <c r="AU136" s="16" t="s">
        <v>78</v>
      </c>
    </row>
    <row r="137" spans="2:65" s="1" customFormat="1" ht="24.2" customHeight="1">
      <c r="B137" s="129"/>
      <c r="C137" s="187" t="s">
        <v>343</v>
      </c>
      <c r="D137" s="187" t="s">
        <v>396</v>
      </c>
      <c r="E137" s="188" t="s">
        <v>1193</v>
      </c>
      <c r="F137" s="180" t="s">
        <v>1194</v>
      </c>
      <c r="G137" s="193" t="s">
        <v>280</v>
      </c>
      <c r="H137" s="194">
        <v>136</v>
      </c>
      <c r="I137" s="161"/>
      <c r="J137" s="162"/>
      <c r="K137" s="163">
        <f>ROUND(P137*H137,2)</f>
        <v>0</v>
      </c>
      <c r="L137" s="160" t="s">
        <v>140</v>
      </c>
      <c r="M137" s="164"/>
      <c r="N137" s="165" t="s">
        <v>3</v>
      </c>
      <c r="O137" s="134" t="s">
        <v>40</v>
      </c>
      <c r="P137" s="135">
        <f>I137+J137</f>
        <v>0</v>
      </c>
      <c r="Q137" s="135">
        <f>ROUND(I137*H137,2)</f>
        <v>0</v>
      </c>
      <c r="R137" s="135">
        <f>ROUND(J137*H137,2)</f>
        <v>0</v>
      </c>
      <c r="T137" s="136">
        <f>S137*H137</f>
        <v>0</v>
      </c>
      <c r="U137" s="136">
        <v>0</v>
      </c>
      <c r="V137" s="136">
        <f>U137*H137</f>
        <v>0</v>
      </c>
      <c r="W137" s="136">
        <v>0</v>
      </c>
      <c r="X137" s="137">
        <f>W137*H137</f>
        <v>0</v>
      </c>
      <c r="AR137" s="138" t="s">
        <v>861</v>
      </c>
      <c r="AT137" s="138" t="s">
        <v>396</v>
      </c>
      <c r="AU137" s="138" t="s">
        <v>78</v>
      </c>
      <c r="AY137" s="16" t="s">
        <v>133</v>
      </c>
      <c r="BE137" s="139">
        <f>IF(O137="základní",K137,0)</f>
        <v>0</v>
      </c>
      <c r="BF137" s="139">
        <f>IF(O137="snížená",K137,0)</f>
        <v>0</v>
      </c>
      <c r="BG137" s="139">
        <f>IF(O137="zákl. přenesená",K137,0)</f>
        <v>0</v>
      </c>
      <c r="BH137" s="139">
        <f>IF(O137="sníž. přenesená",K137,0)</f>
        <v>0</v>
      </c>
      <c r="BI137" s="139">
        <f>IF(O137="nulová",K137,0)</f>
        <v>0</v>
      </c>
      <c r="BJ137" s="16" t="s">
        <v>78</v>
      </c>
      <c r="BK137" s="139">
        <f>ROUND(P137*H137,2)</f>
        <v>0</v>
      </c>
      <c r="BL137" s="16" t="s">
        <v>428</v>
      </c>
      <c r="BM137" s="138" t="s">
        <v>346</v>
      </c>
    </row>
    <row r="138" spans="2:47" s="1" customFormat="1" ht="12">
      <c r="B138" s="31"/>
      <c r="D138" s="185" t="s">
        <v>142</v>
      </c>
      <c r="F138" s="171" t="s">
        <v>1194</v>
      </c>
      <c r="I138" s="140"/>
      <c r="J138" s="140"/>
      <c r="M138" s="31"/>
      <c r="N138" s="141"/>
      <c r="X138" s="52"/>
      <c r="AT138" s="16" t="s">
        <v>142</v>
      </c>
      <c r="AU138" s="16" t="s">
        <v>78</v>
      </c>
    </row>
    <row r="139" spans="2:51" s="12" customFormat="1" ht="12">
      <c r="B139" s="142"/>
      <c r="D139" s="185" t="s">
        <v>151</v>
      </c>
      <c r="E139" s="143" t="s">
        <v>3</v>
      </c>
      <c r="F139" s="173" t="s">
        <v>1411</v>
      </c>
      <c r="H139" s="191">
        <v>117</v>
      </c>
      <c r="I139" s="144"/>
      <c r="J139" s="144"/>
      <c r="M139" s="142"/>
      <c r="N139" s="145"/>
      <c r="X139" s="146"/>
      <c r="AT139" s="143" t="s">
        <v>151</v>
      </c>
      <c r="AU139" s="143" t="s">
        <v>78</v>
      </c>
      <c r="AV139" s="12" t="s">
        <v>80</v>
      </c>
      <c r="AW139" s="12" t="s">
        <v>5</v>
      </c>
      <c r="AX139" s="12" t="s">
        <v>71</v>
      </c>
      <c r="AY139" s="143" t="s">
        <v>133</v>
      </c>
    </row>
    <row r="140" spans="2:51" s="12" customFormat="1" ht="12">
      <c r="B140" s="142"/>
      <c r="D140" s="185" t="s">
        <v>151</v>
      </c>
      <c r="E140" s="143" t="s">
        <v>3</v>
      </c>
      <c r="F140" s="173" t="s">
        <v>1412</v>
      </c>
      <c r="H140" s="191">
        <v>12</v>
      </c>
      <c r="I140" s="144"/>
      <c r="J140" s="144"/>
      <c r="M140" s="142"/>
      <c r="N140" s="145"/>
      <c r="X140" s="146"/>
      <c r="AT140" s="143" t="s">
        <v>151</v>
      </c>
      <c r="AU140" s="143" t="s">
        <v>78</v>
      </c>
      <c r="AV140" s="12" t="s">
        <v>80</v>
      </c>
      <c r="AW140" s="12" t="s">
        <v>5</v>
      </c>
      <c r="AX140" s="12" t="s">
        <v>71</v>
      </c>
      <c r="AY140" s="143" t="s">
        <v>133</v>
      </c>
    </row>
    <row r="141" spans="2:51" s="12" customFormat="1" ht="12">
      <c r="B141" s="142"/>
      <c r="D141" s="185" t="s">
        <v>151</v>
      </c>
      <c r="E141" s="143" t="s">
        <v>3</v>
      </c>
      <c r="F141" s="173" t="s">
        <v>1413</v>
      </c>
      <c r="H141" s="191">
        <v>7</v>
      </c>
      <c r="I141" s="144"/>
      <c r="J141" s="144"/>
      <c r="M141" s="142"/>
      <c r="N141" s="145"/>
      <c r="X141" s="146"/>
      <c r="AT141" s="143" t="s">
        <v>151</v>
      </c>
      <c r="AU141" s="143" t="s">
        <v>78</v>
      </c>
      <c r="AV141" s="12" t="s">
        <v>80</v>
      </c>
      <c r="AW141" s="12" t="s">
        <v>5</v>
      </c>
      <c r="AX141" s="12" t="s">
        <v>71</v>
      </c>
      <c r="AY141" s="143" t="s">
        <v>133</v>
      </c>
    </row>
    <row r="142" spans="2:51" s="13" customFormat="1" ht="12">
      <c r="B142" s="147"/>
      <c r="D142" s="185" t="s">
        <v>151</v>
      </c>
      <c r="E142" s="148" t="s">
        <v>3</v>
      </c>
      <c r="F142" s="174" t="s">
        <v>153</v>
      </c>
      <c r="H142" s="192">
        <v>136</v>
      </c>
      <c r="I142" s="149"/>
      <c r="J142" s="149"/>
      <c r="M142" s="147"/>
      <c r="N142" s="150"/>
      <c r="X142" s="151"/>
      <c r="AT142" s="148" t="s">
        <v>151</v>
      </c>
      <c r="AU142" s="148" t="s">
        <v>78</v>
      </c>
      <c r="AV142" s="13" t="s">
        <v>141</v>
      </c>
      <c r="AW142" s="13" t="s">
        <v>5</v>
      </c>
      <c r="AX142" s="13" t="s">
        <v>78</v>
      </c>
      <c r="AY142" s="148" t="s">
        <v>133</v>
      </c>
    </row>
    <row r="143" spans="2:65" s="1" customFormat="1" ht="24">
      <c r="B143" s="129"/>
      <c r="C143" s="183" t="s">
        <v>200</v>
      </c>
      <c r="D143" s="183" t="s">
        <v>136</v>
      </c>
      <c r="E143" s="184" t="s">
        <v>1414</v>
      </c>
      <c r="F143" s="169" t="s">
        <v>1415</v>
      </c>
      <c r="G143" s="189" t="s">
        <v>207</v>
      </c>
      <c r="H143" s="190">
        <v>16</v>
      </c>
      <c r="I143" s="131"/>
      <c r="J143" s="131"/>
      <c r="K143" s="132">
        <f>ROUND(P143*H143,2)</f>
        <v>0</v>
      </c>
      <c r="L143" s="130" t="s">
        <v>140</v>
      </c>
      <c r="M143" s="31"/>
      <c r="N143" s="133" t="s">
        <v>3</v>
      </c>
      <c r="O143" s="134" t="s">
        <v>40</v>
      </c>
      <c r="P143" s="135">
        <f>I143+J143</f>
        <v>0</v>
      </c>
      <c r="Q143" s="135">
        <f>ROUND(I143*H143,2)</f>
        <v>0</v>
      </c>
      <c r="R143" s="135">
        <f>ROUND(J143*H143,2)</f>
        <v>0</v>
      </c>
      <c r="T143" s="136">
        <f>S143*H143</f>
        <v>0</v>
      </c>
      <c r="U143" s="136">
        <v>0</v>
      </c>
      <c r="V143" s="136">
        <f>U143*H143</f>
        <v>0</v>
      </c>
      <c r="W143" s="136">
        <v>0</v>
      </c>
      <c r="X143" s="137">
        <f>W143*H143</f>
        <v>0</v>
      </c>
      <c r="AR143" s="138" t="s">
        <v>428</v>
      </c>
      <c r="AT143" s="138" t="s">
        <v>136</v>
      </c>
      <c r="AU143" s="138" t="s">
        <v>78</v>
      </c>
      <c r="AY143" s="16" t="s">
        <v>133</v>
      </c>
      <c r="BE143" s="139">
        <f>IF(O143="základní",K143,0)</f>
        <v>0</v>
      </c>
      <c r="BF143" s="139">
        <f>IF(O143="snížená",K143,0)</f>
        <v>0</v>
      </c>
      <c r="BG143" s="139">
        <f>IF(O143="zákl. přenesená",K143,0)</f>
        <v>0</v>
      </c>
      <c r="BH143" s="139">
        <f>IF(O143="sníž. přenesená",K143,0)</f>
        <v>0</v>
      </c>
      <c r="BI143" s="139">
        <f>IF(O143="nulová",K143,0)</f>
        <v>0</v>
      </c>
      <c r="BJ143" s="16" t="s">
        <v>78</v>
      </c>
      <c r="BK143" s="139">
        <f>ROUND(P143*H143,2)</f>
        <v>0</v>
      </c>
      <c r="BL143" s="16" t="s">
        <v>428</v>
      </c>
      <c r="BM143" s="138" t="s">
        <v>352</v>
      </c>
    </row>
    <row r="144" spans="2:47" s="1" customFormat="1" ht="12">
      <c r="B144" s="31"/>
      <c r="D144" s="185" t="s">
        <v>142</v>
      </c>
      <c r="F144" s="171" t="s">
        <v>1416</v>
      </c>
      <c r="I144" s="140"/>
      <c r="J144" s="140"/>
      <c r="M144" s="31"/>
      <c r="N144" s="141"/>
      <c r="X144" s="52"/>
      <c r="AT144" s="16" t="s">
        <v>142</v>
      </c>
      <c r="AU144" s="16" t="s">
        <v>78</v>
      </c>
    </row>
    <row r="145" spans="2:47" s="1" customFormat="1" ht="12">
      <c r="B145" s="31"/>
      <c r="D145" s="186" t="s">
        <v>144</v>
      </c>
      <c r="F145" s="172" t="s">
        <v>1417</v>
      </c>
      <c r="I145" s="140"/>
      <c r="J145" s="140"/>
      <c r="M145" s="31"/>
      <c r="N145" s="141"/>
      <c r="X145" s="52"/>
      <c r="AT145" s="16" t="s">
        <v>144</v>
      </c>
      <c r="AU145" s="16" t="s">
        <v>78</v>
      </c>
    </row>
    <row r="146" spans="2:65" s="1" customFormat="1" ht="24.2" customHeight="1">
      <c r="B146" s="129"/>
      <c r="C146" s="183" t="s">
        <v>9</v>
      </c>
      <c r="D146" s="183" t="s">
        <v>136</v>
      </c>
      <c r="E146" s="184" t="s">
        <v>1418</v>
      </c>
      <c r="F146" s="169" t="s">
        <v>1419</v>
      </c>
      <c r="G146" s="189" t="s">
        <v>207</v>
      </c>
      <c r="H146" s="190">
        <v>3</v>
      </c>
      <c r="I146" s="131"/>
      <c r="J146" s="131"/>
      <c r="K146" s="132">
        <f>ROUND(P146*H146,2)</f>
        <v>0</v>
      </c>
      <c r="L146" s="130" t="s">
        <v>140</v>
      </c>
      <c r="M146" s="31"/>
      <c r="N146" s="133" t="s">
        <v>3</v>
      </c>
      <c r="O146" s="134" t="s">
        <v>40</v>
      </c>
      <c r="P146" s="135">
        <f>I146+J146</f>
        <v>0</v>
      </c>
      <c r="Q146" s="135">
        <f>ROUND(I146*H146,2)</f>
        <v>0</v>
      </c>
      <c r="R146" s="135">
        <f>ROUND(J146*H146,2)</f>
        <v>0</v>
      </c>
      <c r="T146" s="136">
        <f>S146*H146</f>
        <v>0</v>
      </c>
      <c r="U146" s="136">
        <v>0</v>
      </c>
      <c r="V146" s="136">
        <f>U146*H146</f>
        <v>0</v>
      </c>
      <c r="W146" s="136">
        <v>0</v>
      </c>
      <c r="X146" s="137">
        <f>W146*H146</f>
        <v>0</v>
      </c>
      <c r="AR146" s="138" t="s">
        <v>428</v>
      </c>
      <c r="AT146" s="138" t="s">
        <v>136</v>
      </c>
      <c r="AU146" s="138" t="s">
        <v>78</v>
      </c>
      <c r="AY146" s="16" t="s">
        <v>133</v>
      </c>
      <c r="BE146" s="139">
        <f>IF(O146="základní",K146,0)</f>
        <v>0</v>
      </c>
      <c r="BF146" s="139">
        <f>IF(O146="snížená",K146,0)</f>
        <v>0</v>
      </c>
      <c r="BG146" s="139">
        <f>IF(O146="zákl. přenesená",K146,0)</f>
        <v>0</v>
      </c>
      <c r="BH146" s="139">
        <f>IF(O146="sníž. přenesená",K146,0)</f>
        <v>0</v>
      </c>
      <c r="BI146" s="139">
        <f>IF(O146="nulová",K146,0)</f>
        <v>0</v>
      </c>
      <c r="BJ146" s="16" t="s">
        <v>78</v>
      </c>
      <c r="BK146" s="139">
        <f>ROUND(P146*H146,2)</f>
        <v>0</v>
      </c>
      <c r="BL146" s="16" t="s">
        <v>428</v>
      </c>
      <c r="BM146" s="138" t="s">
        <v>361</v>
      </c>
    </row>
    <row r="147" spans="2:47" s="1" customFormat="1" ht="12">
      <c r="B147" s="31"/>
      <c r="D147" s="185" t="s">
        <v>142</v>
      </c>
      <c r="F147" s="171" t="s">
        <v>1419</v>
      </c>
      <c r="I147" s="140"/>
      <c r="J147" s="140"/>
      <c r="M147" s="31"/>
      <c r="N147" s="141"/>
      <c r="X147" s="52"/>
      <c r="AT147" s="16" t="s">
        <v>142</v>
      </c>
      <c r="AU147" s="16" t="s">
        <v>78</v>
      </c>
    </row>
    <row r="148" spans="2:47" s="1" customFormat="1" ht="12">
      <c r="B148" s="31"/>
      <c r="D148" s="186" t="s">
        <v>144</v>
      </c>
      <c r="F148" s="172" t="s">
        <v>1420</v>
      </c>
      <c r="I148" s="140"/>
      <c r="J148" s="140"/>
      <c r="M148" s="31"/>
      <c r="N148" s="141"/>
      <c r="X148" s="52"/>
      <c r="AT148" s="16" t="s">
        <v>144</v>
      </c>
      <c r="AU148" s="16" t="s">
        <v>78</v>
      </c>
    </row>
    <row r="149" spans="2:65" s="1" customFormat="1" ht="24.2" customHeight="1">
      <c r="B149" s="129"/>
      <c r="C149" s="187" t="s">
        <v>208</v>
      </c>
      <c r="D149" s="187" t="s">
        <v>396</v>
      </c>
      <c r="E149" s="188" t="s">
        <v>1421</v>
      </c>
      <c r="F149" s="180" t="s">
        <v>1422</v>
      </c>
      <c r="G149" s="193" t="s">
        <v>207</v>
      </c>
      <c r="H149" s="194">
        <v>6</v>
      </c>
      <c r="I149" s="161"/>
      <c r="J149" s="162"/>
      <c r="K149" s="163">
        <f>ROUND(P149*H149,2)</f>
        <v>0</v>
      </c>
      <c r="L149" s="160" t="s">
        <v>140</v>
      </c>
      <c r="M149" s="164"/>
      <c r="N149" s="165" t="s">
        <v>3</v>
      </c>
      <c r="O149" s="134" t="s">
        <v>40</v>
      </c>
      <c r="P149" s="135">
        <f>I149+J149</f>
        <v>0</v>
      </c>
      <c r="Q149" s="135">
        <f>ROUND(I149*H149,2)</f>
        <v>0</v>
      </c>
      <c r="R149" s="135">
        <f>ROUND(J149*H149,2)</f>
        <v>0</v>
      </c>
      <c r="T149" s="136">
        <f>S149*H149</f>
        <v>0</v>
      </c>
      <c r="U149" s="136">
        <v>0</v>
      </c>
      <c r="V149" s="136">
        <f>U149*H149</f>
        <v>0</v>
      </c>
      <c r="W149" s="136">
        <v>0</v>
      </c>
      <c r="X149" s="137">
        <f>W149*H149</f>
        <v>0</v>
      </c>
      <c r="AR149" s="138" t="s">
        <v>861</v>
      </c>
      <c r="AT149" s="138" t="s">
        <v>396</v>
      </c>
      <c r="AU149" s="138" t="s">
        <v>78</v>
      </c>
      <c r="AY149" s="16" t="s">
        <v>133</v>
      </c>
      <c r="BE149" s="139">
        <f>IF(O149="základní",K149,0)</f>
        <v>0</v>
      </c>
      <c r="BF149" s="139">
        <f>IF(O149="snížená",K149,0)</f>
        <v>0</v>
      </c>
      <c r="BG149" s="139">
        <f>IF(O149="zákl. přenesená",K149,0)</f>
        <v>0</v>
      </c>
      <c r="BH149" s="139">
        <f>IF(O149="sníž. přenesená",K149,0)</f>
        <v>0</v>
      </c>
      <c r="BI149" s="139">
        <f>IF(O149="nulová",K149,0)</f>
        <v>0</v>
      </c>
      <c r="BJ149" s="16" t="s">
        <v>78</v>
      </c>
      <c r="BK149" s="139">
        <f>ROUND(P149*H149,2)</f>
        <v>0</v>
      </c>
      <c r="BL149" s="16" t="s">
        <v>428</v>
      </c>
      <c r="BM149" s="138" t="s">
        <v>367</v>
      </c>
    </row>
    <row r="150" spans="2:47" s="1" customFormat="1" ht="12">
      <c r="B150" s="31"/>
      <c r="D150" s="185" t="s">
        <v>142</v>
      </c>
      <c r="F150" s="171" t="s">
        <v>1422</v>
      </c>
      <c r="I150" s="140"/>
      <c r="J150" s="140"/>
      <c r="M150" s="31"/>
      <c r="N150" s="141"/>
      <c r="X150" s="52"/>
      <c r="AT150" s="16" t="s">
        <v>142</v>
      </c>
      <c r="AU150" s="16" t="s">
        <v>78</v>
      </c>
    </row>
    <row r="151" spans="2:65" s="1" customFormat="1" ht="24.2" customHeight="1">
      <c r="B151" s="129"/>
      <c r="C151" s="187" t="s">
        <v>370</v>
      </c>
      <c r="D151" s="187" t="s">
        <v>396</v>
      </c>
      <c r="E151" s="188" t="s">
        <v>1423</v>
      </c>
      <c r="F151" s="180" t="s">
        <v>1424</v>
      </c>
      <c r="G151" s="193" t="s">
        <v>207</v>
      </c>
      <c r="H151" s="194">
        <v>3</v>
      </c>
      <c r="I151" s="161"/>
      <c r="J151" s="162"/>
      <c r="K151" s="163">
        <f>ROUND(P151*H151,2)</f>
        <v>0</v>
      </c>
      <c r="L151" s="160" t="s">
        <v>140</v>
      </c>
      <c r="M151" s="164"/>
      <c r="N151" s="165" t="s">
        <v>3</v>
      </c>
      <c r="O151" s="134" t="s">
        <v>40</v>
      </c>
      <c r="P151" s="135">
        <f>I151+J151</f>
        <v>0</v>
      </c>
      <c r="Q151" s="135">
        <f>ROUND(I151*H151,2)</f>
        <v>0</v>
      </c>
      <c r="R151" s="135">
        <f>ROUND(J151*H151,2)</f>
        <v>0</v>
      </c>
      <c r="T151" s="136">
        <f>S151*H151</f>
        <v>0</v>
      </c>
      <c r="U151" s="136">
        <v>0</v>
      </c>
      <c r="V151" s="136">
        <f>U151*H151</f>
        <v>0</v>
      </c>
      <c r="W151" s="136">
        <v>0</v>
      </c>
      <c r="X151" s="137">
        <f>W151*H151</f>
        <v>0</v>
      </c>
      <c r="AR151" s="138" t="s">
        <v>861</v>
      </c>
      <c r="AT151" s="138" t="s">
        <v>396</v>
      </c>
      <c r="AU151" s="138" t="s">
        <v>78</v>
      </c>
      <c r="AY151" s="16" t="s">
        <v>133</v>
      </c>
      <c r="BE151" s="139">
        <f>IF(O151="základní",K151,0)</f>
        <v>0</v>
      </c>
      <c r="BF151" s="139">
        <f>IF(O151="snížená",K151,0)</f>
        <v>0</v>
      </c>
      <c r="BG151" s="139">
        <f>IF(O151="zákl. přenesená",K151,0)</f>
        <v>0</v>
      </c>
      <c r="BH151" s="139">
        <f>IF(O151="sníž. přenesená",K151,0)</f>
        <v>0</v>
      </c>
      <c r="BI151" s="139">
        <f>IF(O151="nulová",K151,0)</f>
        <v>0</v>
      </c>
      <c r="BJ151" s="16" t="s">
        <v>78</v>
      </c>
      <c r="BK151" s="139">
        <f>ROUND(P151*H151,2)</f>
        <v>0</v>
      </c>
      <c r="BL151" s="16" t="s">
        <v>428</v>
      </c>
      <c r="BM151" s="138" t="s">
        <v>373</v>
      </c>
    </row>
    <row r="152" spans="2:47" s="1" customFormat="1" ht="12">
      <c r="B152" s="31"/>
      <c r="D152" s="185" t="s">
        <v>142</v>
      </c>
      <c r="F152" s="171" t="s">
        <v>1424</v>
      </c>
      <c r="I152" s="140"/>
      <c r="J152" s="140"/>
      <c r="M152" s="31"/>
      <c r="N152" s="141"/>
      <c r="X152" s="52"/>
      <c r="AT152" s="16" t="s">
        <v>142</v>
      </c>
      <c r="AU152" s="16" t="s">
        <v>78</v>
      </c>
    </row>
    <row r="153" spans="2:65" s="1" customFormat="1" ht="24.2" customHeight="1">
      <c r="B153" s="129"/>
      <c r="C153" s="183" t="s">
        <v>214</v>
      </c>
      <c r="D153" s="183" t="s">
        <v>136</v>
      </c>
      <c r="E153" s="184" t="s">
        <v>1425</v>
      </c>
      <c r="F153" s="169" t="s">
        <v>1426</v>
      </c>
      <c r="G153" s="189" t="s">
        <v>207</v>
      </c>
      <c r="H153" s="190">
        <v>1</v>
      </c>
      <c r="I153" s="131"/>
      <c r="J153" s="131"/>
      <c r="K153" s="132">
        <f>ROUND(P153*H153,2)</f>
        <v>0</v>
      </c>
      <c r="L153" s="130" t="s">
        <v>140</v>
      </c>
      <c r="M153" s="31"/>
      <c r="N153" s="133" t="s">
        <v>3</v>
      </c>
      <c r="O153" s="134" t="s">
        <v>40</v>
      </c>
      <c r="P153" s="135">
        <f>I153+J153</f>
        <v>0</v>
      </c>
      <c r="Q153" s="135">
        <f>ROUND(I153*H153,2)</f>
        <v>0</v>
      </c>
      <c r="R153" s="135">
        <f>ROUND(J153*H153,2)</f>
        <v>0</v>
      </c>
      <c r="T153" s="136">
        <f>S153*H153</f>
        <v>0</v>
      </c>
      <c r="U153" s="136">
        <v>0</v>
      </c>
      <c r="V153" s="136">
        <f>U153*H153</f>
        <v>0</v>
      </c>
      <c r="W153" s="136">
        <v>0</v>
      </c>
      <c r="X153" s="137">
        <f>W153*H153</f>
        <v>0</v>
      </c>
      <c r="AR153" s="138" t="s">
        <v>428</v>
      </c>
      <c r="AT153" s="138" t="s">
        <v>136</v>
      </c>
      <c r="AU153" s="138" t="s">
        <v>78</v>
      </c>
      <c r="AY153" s="16" t="s">
        <v>133</v>
      </c>
      <c r="BE153" s="139">
        <f>IF(O153="základní",K153,0)</f>
        <v>0</v>
      </c>
      <c r="BF153" s="139">
        <f>IF(O153="snížená",K153,0)</f>
        <v>0</v>
      </c>
      <c r="BG153" s="139">
        <f>IF(O153="zákl. přenesená",K153,0)</f>
        <v>0</v>
      </c>
      <c r="BH153" s="139">
        <f>IF(O153="sníž. přenesená",K153,0)</f>
        <v>0</v>
      </c>
      <c r="BI153" s="139">
        <f>IF(O153="nulová",K153,0)</f>
        <v>0</v>
      </c>
      <c r="BJ153" s="16" t="s">
        <v>78</v>
      </c>
      <c r="BK153" s="139">
        <f>ROUND(P153*H153,2)</f>
        <v>0</v>
      </c>
      <c r="BL153" s="16" t="s">
        <v>428</v>
      </c>
      <c r="BM153" s="138" t="s">
        <v>379</v>
      </c>
    </row>
    <row r="154" spans="2:47" s="1" customFormat="1" ht="12">
      <c r="B154" s="31"/>
      <c r="D154" s="185" t="s">
        <v>142</v>
      </c>
      <c r="F154" s="171" t="s">
        <v>1426</v>
      </c>
      <c r="I154" s="140"/>
      <c r="J154" s="140"/>
      <c r="M154" s="31"/>
      <c r="N154" s="141"/>
      <c r="X154" s="52"/>
      <c r="AT154" s="16" t="s">
        <v>142</v>
      </c>
      <c r="AU154" s="16" t="s">
        <v>78</v>
      </c>
    </row>
    <row r="155" spans="2:47" s="1" customFormat="1" ht="12">
      <c r="B155" s="31"/>
      <c r="D155" s="186" t="s">
        <v>144</v>
      </c>
      <c r="F155" s="172" t="s">
        <v>1427</v>
      </c>
      <c r="I155" s="140"/>
      <c r="J155" s="140"/>
      <c r="M155" s="31"/>
      <c r="N155" s="141"/>
      <c r="X155" s="52"/>
      <c r="AT155" s="16" t="s">
        <v>144</v>
      </c>
      <c r="AU155" s="16" t="s">
        <v>78</v>
      </c>
    </row>
    <row r="156" spans="2:65" s="1" customFormat="1" ht="24.2" customHeight="1">
      <c r="B156" s="129"/>
      <c r="C156" s="187" t="s">
        <v>383</v>
      </c>
      <c r="D156" s="187" t="s">
        <v>396</v>
      </c>
      <c r="E156" s="188" t="s">
        <v>1428</v>
      </c>
      <c r="F156" s="180" t="s">
        <v>1429</v>
      </c>
      <c r="G156" s="193" t="s">
        <v>207</v>
      </c>
      <c r="H156" s="194">
        <v>1</v>
      </c>
      <c r="I156" s="161"/>
      <c r="J156" s="162"/>
      <c r="K156" s="163">
        <f>ROUND(P156*H156,2)</f>
        <v>0</v>
      </c>
      <c r="L156" s="160" t="s">
        <v>140</v>
      </c>
      <c r="M156" s="164"/>
      <c r="N156" s="165" t="s">
        <v>3</v>
      </c>
      <c r="O156" s="134" t="s">
        <v>40</v>
      </c>
      <c r="P156" s="135">
        <f>I156+J156</f>
        <v>0</v>
      </c>
      <c r="Q156" s="135">
        <f>ROUND(I156*H156,2)</f>
        <v>0</v>
      </c>
      <c r="R156" s="135">
        <f>ROUND(J156*H156,2)</f>
        <v>0</v>
      </c>
      <c r="T156" s="136">
        <f>S156*H156</f>
        <v>0</v>
      </c>
      <c r="U156" s="136">
        <v>0</v>
      </c>
      <c r="V156" s="136">
        <f>U156*H156</f>
        <v>0</v>
      </c>
      <c r="W156" s="136">
        <v>0</v>
      </c>
      <c r="X156" s="137">
        <f>W156*H156</f>
        <v>0</v>
      </c>
      <c r="AR156" s="138" t="s">
        <v>861</v>
      </c>
      <c r="AT156" s="138" t="s">
        <v>396</v>
      </c>
      <c r="AU156" s="138" t="s">
        <v>78</v>
      </c>
      <c r="AY156" s="16" t="s">
        <v>133</v>
      </c>
      <c r="BE156" s="139">
        <f>IF(O156="základní",K156,0)</f>
        <v>0</v>
      </c>
      <c r="BF156" s="139">
        <f>IF(O156="snížená",K156,0)</f>
        <v>0</v>
      </c>
      <c r="BG156" s="139">
        <f>IF(O156="zákl. přenesená",K156,0)</f>
        <v>0</v>
      </c>
      <c r="BH156" s="139">
        <f>IF(O156="sníž. přenesená",K156,0)</f>
        <v>0</v>
      </c>
      <c r="BI156" s="139">
        <f>IF(O156="nulová",K156,0)</f>
        <v>0</v>
      </c>
      <c r="BJ156" s="16" t="s">
        <v>78</v>
      </c>
      <c r="BK156" s="139">
        <f>ROUND(P156*H156,2)</f>
        <v>0</v>
      </c>
      <c r="BL156" s="16" t="s">
        <v>428</v>
      </c>
      <c r="BM156" s="138" t="s">
        <v>386</v>
      </c>
    </row>
    <row r="157" spans="2:47" s="1" customFormat="1" ht="12">
      <c r="B157" s="31"/>
      <c r="D157" s="185" t="s">
        <v>142</v>
      </c>
      <c r="F157" s="171" t="s">
        <v>1429</v>
      </c>
      <c r="I157" s="140"/>
      <c r="J157" s="140"/>
      <c r="M157" s="31"/>
      <c r="N157" s="141"/>
      <c r="X157" s="52"/>
      <c r="AT157" s="16" t="s">
        <v>142</v>
      </c>
      <c r="AU157" s="16" t="s">
        <v>78</v>
      </c>
    </row>
    <row r="158" spans="2:65" s="1" customFormat="1" ht="24">
      <c r="B158" s="129"/>
      <c r="C158" s="183" t="s">
        <v>220</v>
      </c>
      <c r="D158" s="183" t="s">
        <v>136</v>
      </c>
      <c r="E158" s="184" t="s">
        <v>1430</v>
      </c>
      <c r="F158" s="169" t="s">
        <v>1431</v>
      </c>
      <c r="G158" s="189" t="s">
        <v>280</v>
      </c>
      <c r="H158" s="190">
        <v>127</v>
      </c>
      <c r="I158" s="131"/>
      <c r="J158" s="131"/>
      <c r="K158" s="132">
        <f>ROUND(P158*H158,2)</f>
        <v>0</v>
      </c>
      <c r="L158" s="130" t="s">
        <v>140</v>
      </c>
      <c r="M158" s="31"/>
      <c r="N158" s="133" t="s">
        <v>3</v>
      </c>
      <c r="O158" s="134" t="s">
        <v>40</v>
      </c>
      <c r="P158" s="135">
        <f>I158+J158</f>
        <v>0</v>
      </c>
      <c r="Q158" s="135">
        <f>ROUND(I158*H158,2)</f>
        <v>0</v>
      </c>
      <c r="R158" s="135">
        <f>ROUND(J158*H158,2)</f>
        <v>0</v>
      </c>
      <c r="T158" s="136">
        <f>S158*H158</f>
        <v>0</v>
      </c>
      <c r="U158" s="136">
        <v>0</v>
      </c>
      <c r="V158" s="136">
        <f>U158*H158</f>
        <v>0</v>
      </c>
      <c r="W158" s="136">
        <v>0</v>
      </c>
      <c r="X158" s="137">
        <f>W158*H158</f>
        <v>0</v>
      </c>
      <c r="AR158" s="138" t="s">
        <v>428</v>
      </c>
      <c r="AT158" s="138" t="s">
        <v>136</v>
      </c>
      <c r="AU158" s="138" t="s">
        <v>78</v>
      </c>
      <c r="AY158" s="16" t="s">
        <v>133</v>
      </c>
      <c r="BE158" s="139">
        <f>IF(O158="základní",K158,0)</f>
        <v>0</v>
      </c>
      <c r="BF158" s="139">
        <f>IF(O158="snížená",K158,0)</f>
        <v>0</v>
      </c>
      <c r="BG158" s="139">
        <f>IF(O158="zákl. přenesená",K158,0)</f>
        <v>0</v>
      </c>
      <c r="BH158" s="139">
        <f>IF(O158="sníž. přenesená",K158,0)</f>
        <v>0</v>
      </c>
      <c r="BI158" s="139">
        <f>IF(O158="nulová",K158,0)</f>
        <v>0</v>
      </c>
      <c r="BJ158" s="16" t="s">
        <v>78</v>
      </c>
      <c r="BK158" s="139">
        <f>ROUND(P158*H158,2)</f>
        <v>0</v>
      </c>
      <c r="BL158" s="16" t="s">
        <v>428</v>
      </c>
      <c r="BM158" s="138" t="s">
        <v>392</v>
      </c>
    </row>
    <row r="159" spans="2:47" s="1" customFormat="1" ht="12">
      <c r="B159" s="31"/>
      <c r="D159" s="185" t="s">
        <v>142</v>
      </c>
      <c r="F159" s="171" t="s">
        <v>1431</v>
      </c>
      <c r="I159" s="140"/>
      <c r="J159" s="140"/>
      <c r="M159" s="31"/>
      <c r="N159" s="141"/>
      <c r="X159" s="52"/>
      <c r="AT159" s="16" t="s">
        <v>142</v>
      </c>
      <c r="AU159" s="16" t="s">
        <v>78</v>
      </c>
    </row>
    <row r="160" spans="2:47" s="1" customFormat="1" ht="12">
      <c r="B160" s="31"/>
      <c r="D160" s="186" t="s">
        <v>144</v>
      </c>
      <c r="F160" s="172" t="s">
        <v>1432</v>
      </c>
      <c r="I160" s="140"/>
      <c r="J160" s="140"/>
      <c r="M160" s="31"/>
      <c r="N160" s="141"/>
      <c r="X160" s="52"/>
      <c r="AT160" s="16" t="s">
        <v>144</v>
      </c>
      <c r="AU160" s="16" t="s">
        <v>78</v>
      </c>
    </row>
    <row r="161" spans="2:51" s="12" customFormat="1" ht="12">
      <c r="B161" s="142"/>
      <c r="D161" s="185" t="s">
        <v>151</v>
      </c>
      <c r="E161" s="143" t="s">
        <v>3</v>
      </c>
      <c r="F161" s="173" t="s">
        <v>1411</v>
      </c>
      <c r="H161" s="191">
        <v>117</v>
      </c>
      <c r="I161" s="144"/>
      <c r="J161" s="144"/>
      <c r="M161" s="142"/>
      <c r="N161" s="145"/>
      <c r="X161" s="146"/>
      <c r="AT161" s="143" t="s">
        <v>151</v>
      </c>
      <c r="AU161" s="143" t="s">
        <v>78</v>
      </c>
      <c r="AV161" s="12" t="s">
        <v>80</v>
      </c>
      <c r="AW161" s="12" t="s">
        <v>5</v>
      </c>
      <c r="AX161" s="12" t="s">
        <v>71</v>
      </c>
      <c r="AY161" s="143" t="s">
        <v>133</v>
      </c>
    </row>
    <row r="162" spans="2:51" s="12" customFormat="1" ht="12">
      <c r="B162" s="142"/>
      <c r="D162" s="185" t="s">
        <v>151</v>
      </c>
      <c r="E162" s="143" t="s">
        <v>3</v>
      </c>
      <c r="F162" s="173" t="s">
        <v>1433</v>
      </c>
      <c r="H162" s="191">
        <v>8</v>
      </c>
      <c r="I162" s="144"/>
      <c r="J162" s="144"/>
      <c r="M162" s="142"/>
      <c r="N162" s="145"/>
      <c r="X162" s="146"/>
      <c r="AT162" s="143" t="s">
        <v>151</v>
      </c>
      <c r="AU162" s="143" t="s">
        <v>78</v>
      </c>
      <c r="AV162" s="12" t="s">
        <v>80</v>
      </c>
      <c r="AW162" s="12" t="s">
        <v>5</v>
      </c>
      <c r="AX162" s="12" t="s">
        <v>71</v>
      </c>
      <c r="AY162" s="143" t="s">
        <v>133</v>
      </c>
    </row>
    <row r="163" spans="2:51" s="12" customFormat="1" ht="12">
      <c r="B163" s="142"/>
      <c r="D163" s="185" t="s">
        <v>151</v>
      </c>
      <c r="E163" s="143" t="s">
        <v>3</v>
      </c>
      <c r="F163" s="173" t="s">
        <v>1434</v>
      </c>
      <c r="H163" s="191">
        <v>2</v>
      </c>
      <c r="I163" s="144"/>
      <c r="J163" s="144"/>
      <c r="M163" s="142"/>
      <c r="N163" s="145"/>
      <c r="X163" s="146"/>
      <c r="AT163" s="143" t="s">
        <v>151</v>
      </c>
      <c r="AU163" s="143" t="s">
        <v>78</v>
      </c>
      <c r="AV163" s="12" t="s">
        <v>80</v>
      </c>
      <c r="AW163" s="12" t="s">
        <v>5</v>
      </c>
      <c r="AX163" s="12" t="s">
        <v>71</v>
      </c>
      <c r="AY163" s="143" t="s">
        <v>133</v>
      </c>
    </row>
    <row r="164" spans="2:51" s="13" customFormat="1" ht="12">
      <c r="B164" s="147"/>
      <c r="D164" s="185" t="s">
        <v>151</v>
      </c>
      <c r="E164" s="148" t="s">
        <v>3</v>
      </c>
      <c r="F164" s="174" t="s">
        <v>153</v>
      </c>
      <c r="H164" s="192">
        <v>127</v>
      </c>
      <c r="I164" s="149"/>
      <c r="J164" s="149"/>
      <c r="M164" s="147"/>
      <c r="N164" s="150"/>
      <c r="X164" s="151"/>
      <c r="AT164" s="148" t="s">
        <v>151</v>
      </c>
      <c r="AU164" s="148" t="s">
        <v>78</v>
      </c>
      <c r="AV164" s="13" t="s">
        <v>141</v>
      </c>
      <c r="AW164" s="13" t="s">
        <v>5</v>
      </c>
      <c r="AX164" s="13" t="s">
        <v>78</v>
      </c>
      <c r="AY164" s="148" t="s">
        <v>133</v>
      </c>
    </row>
    <row r="165" spans="2:65" s="1" customFormat="1" ht="24.2" customHeight="1">
      <c r="B165" s="129"/>
      <c r="C165" s="187" t="s">
        <v>395</v>
      </c>
      <c r="D165" s="187" t="s">
        <v>396</v>
      </c>
      <c r="E165" s="188" t="s">
        <v>1435</v>
      </c>
      <c r="F165" s="180" t="s">
        <v>1436</v>
      </c>
      <c r="G165" s="193" t="s">
        <v>399</v>
      </c>
      <c r="H165" s="194">
        <v>78.74</v>
      </c>
      <c r="I165" s="161"/>
      <c r="J165" s="162"/>
      <c r="K165" s="163">
        <f>ROUND(P165*H165,2)</f>
        <v>0</v>
      </c>
      <c r="L165" s="160" t="s">
        <v>140</v>
      </c>
      <c r="M165" s="164"/>
      <c r="N165" s="165" t="s">
        <v>3</v>
      </c>
      <c r="O165" s="134" t="s">
        <v>40</v>
      </c>
      <c r="P165" s="135">
        <f>I165+J165</f>
        <v>0</v>
      </c>
      <c r="Q165" s="135">
        <f>ROUND(I165*H165,2)</f>
        <v>0</v>
      </c>
      <c r="R165" s="135">
        <f>ROUND(J165*H165,2)</f>
        <v>0</v>
      </c>
      <c r="T165" s="136">
        <f>S165*H165</f>
        <v>0</v>
      </c>
      <c r="U165" s="136">
        <v>0</v>
      </c>
      <c r="V165" s="136">
        <f>U165*H165</f>
        <v>0</v>
      </c>
      <c r="W165" s="136">
        <v>0</v>
      </c>
      <c r="X165" s="137">
        <f>W165*H165</f>
        <v>0</v>
      </c>
      <c r="AR165" s="138" t="s">
        <v>861</v>
      </c>
      <c r="AT165" s="138" t="s">
        <v>396</v>
      </c>
      <c r="AU165" s="138" t="s">
        <v>78</v>
      </c>
      <c r="AY165" s="16" t="s">
        <v>133</v>
      </c>
      <c r="BE165" s="139">
        <f>IF(O165="základní",K165,0)</f>
        <v>0</v>
      </c>
      <c r="BF165" s="139">
        <f>IF(O165="snížená",K165,0)</f>
        <v>0</v>
      </c>
      <c r="BG165" s="139">
        <f>IF(O165="zákl. přenesená",K165,0)</f>
        <v>0</v>
      </c>
      <c r="BH165" s="139">
        <f>IF(O165="sníž. přenesená",K165,0)</f>
        <v>0</v>
      </c>
      <c r="BI165" s="139">
        <f>IF(O165="nulová",K165,0)</f>
        <v>0</v>
      </c>
      <c r="BJ165" s="16" t="s">
        <v>78</v>
      </c>
      <c r="BK165" s="139">
        <f>ROUND(P165*H165,2)</f>
        <v>0</v>
      </c>
      <c r="BL165" s="16" t="s">
        <v>428</v>
      </c>
      <c r="BM165" s="138" t="s">
        <v>400</v>
      </c>
    </row>
    <row r="166" spans="2:47" s="1" customFormat="1" ht="12">
      <c r="B166" s="31"/>
      <c r="D166" s="185" t="s">
        <v>142</v>
      </c>
      <c r="F166" s="171" t="s">
        <v>1436</v>
      </c>
      <c r="I166" s="140"/>
      <c r="J166" s="140"/>
      <c r="M166" s="31"/>
      <c r="N166" s="141"/>
      <c r="X166" s="52"/>
      <c r="AT166" s="16" t="s">
        <v>142</v>
      </c>
      <c r="AU166" s="16" t="s">
        <v>78</v>
      </c>
    </row>
    <row r="167" spans="2:51" s="12" customFormat="1" ht="12">
      <c r="B167" s="142"/>
      <c r="D167" s="185" t="s">
        <v>151</v>
      </c>
      <c r="E167" s="143" t="s">
        <v>3</v>
      </c>
      <c r="F167" s="173" t="s">
        <v>1437</v>
      </c>
      <c r="H167" s="191">
        <v>78.74</v>
      </c>
      <c r="I167" s="144"/>
      <c r="J167" s="144"/>
      <c r="M167" s="142"/>
      <c r="N167" s="145"/>
      <c r="X167" s="146"/>
      <c r="AT167" s="143" t="s">
        <v>151</v>
      </c>
      <c r="AU167" s="143" t="s">
        <v>78</v>
      </c>
      <c r="AV167" s="12" t="s">
        <v>80</v>
      </c>
      <c r="AW167" s="12" t="s">
        <v>5</v>
      </c>
      <c r="AX167" s="12" t="s">
        <v>71</v>
      </c>
      <c r="AY167" s="143" t="s">
        <v>133</v>
      </c>
    </row>
    <row r="168" spans="2:51" s="13" customFormat="1" ht="12">
      <c r="B168" s="147"/>
      <c r="D168" s="185" t="s">
        <v>151</v>
      </c>
      <c r="E168" s="148" t="s">
        <v>3</v>
      </c>
      <c r="F168" s="174" t="s">
        <v>153</v>
      </c>
      <c r="H168" s="192">
        <v>78.74</v>
      </c>
      <c r="I168" s="149"/>
      <c r="J168" s="149"/>
      <c r="M168" s="147"/>
      <c r="N168" s="150"/>
      <c r="X168" s="151"/>
      <c r="AT168" s="148" t="s">
        <v>151</v>
      </c>
      <c r="AU168" s="148" t="s">
        <v>78</v>
      </c>
      <c r="AV168" s="13" t="s">
        <v>141</v>
      </c>
      <c r="AW168" s="13" t="s">
        <v>5</v>
      </c>
      <c r="AX168" s="13" t="s">
        <v>78</v>
      </c>
      <c r="AY168" s="148" t="s">
        <v>133</v>
      </c>
    </row>
    <row r="169" spans="2:65" s="1" customFormat="1" ht="24.2" customHeight="1">
      <c r="B169" s="129"/>
      <c r="C169" s="183" t="s">
        <v>227</v>
      </c>
      <c r="D169" s="183" t="s">
        <v>136</v>
      </c>
      <c r="E169" s="184" t="s">
        <v>879</v>
      </c>
      <c r="F169" s="169" t="s">
        <v>1438</v>
      </c>
      <c r="G169" s="189" t="s">
        <v>207</v>
      </c>
      <c r="H169" s="190">
        <v>14</v>
      </c>
      <c r="I169" s="131"/>
      <c r="J169" s="131"/>
      <c r="K169" s="132">
        <f>ROUND(P169*H169,2)</f>
        <v>0</v>
      </c>
      <c r="L169" s="130" t="s">
        <v>140</v>
      </c>
      <c r="M169" s="31"/>
      <c r="N169" s="133" t="s">
        <v>3</v>
      </c>
      <c r="O169" s="134" t="s">
        <v>40</v>
      </c>
      <c r="P169" s="135">
        <f>I169+J169</f>
        <v>0</v>
      </c>
      <c r="Q169" s="135">
        <f>ROUND(I169*H169,2)</f>
        <v>0</v>
      </c>
      <c r="R169" s="135">
        <f>ROUND(J169*H169,2)</f>
        <v>0</v>
      </c>
      <c r="T169" s="136">
        <f>S169*H169</f>
        <v>0</v>
      </c>
      <c r="U169" s="136">
        <v>0</v>
      </c>
      <c r="V169" s="136">
        <f>U169*H169</f>
        <v>0</v>
      </c>
      <c r="W169" s="136">
        <v>0</v>
      </c>
      <c r="X169" s="137">
        <f>W169*H169</f>
        <v>0</v>
      </c>
      <c r="AR169" s="138" t="s">
        <v>428</v>
      </c>
      <c r="AT169" s="138" t="s">
        <v>136</v>
      </c>
      <c r="AU169" s="138" t="s">
        <v>78</v>
      </c>
      <c r="AY169" s="16" t="s">
        <v>133</v>
      </c>
      <c r="BE169" s="139">
        <f>IF(O169="základní",K169,0)</f>
        <v>0</v>
      </c>
      <c r="BF169" s="139">
        <f>IF(O169="snížená",K169,0)</f>
        <v>0</v>
      </c>
      <c r="BG169" s="139">
        <f>IF(O169="zákl. přenesená",K169,0)</f>
        <v>0</v>
      </c>
      <c r="BH169" s="139">
        <f>IF(O169="sníž. přenesená",K169,0)</f>
        <v>0</v>
      </c>
      <c r="BI169" s="139">
        <f>IF(O169="nulová",K169,0)</f>
        <v>0</v>
      </c>
      <c r="BJ169" s="16" t="s">
        <v>78</v>
      </c>
      <c r="BK169" s="139">
        <f>ROUND(P169*H169,2)</f>
        <v>0</v>
      </c>
      <c r="BL169" s="16" t="s">
        <v>428</v>
      </c>
      <c r="BM169" s="138" t="s">
        <v>404</v>
      </c>
    </row>
    <row r="170" spans="2:47" s="1" customFormat="1" ht="12">
      <c r="B170" s="31"/>
      <c r="D170" s="185" t="s">
        <v>142</v>
      </c>
      <c r="F170" s="171" t="s">
        <v>1438</v>
      </c>
      <c r="I170" s="140"/>
      <c r="J170" s="140"/>
      <c r="M170" s="31"/>
      <c r="N170" s="141"/>
      <c r="X170" s="52"/>
      <c r="AT170" s="16" t="s">
        <v>142</v>
      </c>
      <c r="AU170" s="16" t="s">
        <v>78</v>
      </c>
    </row>
    <row r="171" spans="2:47" s="1" customFormat="1" ht="12">
      <c r="B171" s="31"/>
      <c r="D171" s="186" t="s">
        <v>144</v>
      </c>
      <c r="F171" s="172" t="s">
        <v>882</v>
      </c>
      <c r="I171" s="140"/>
      <c r="J171" s="140"/>
      <c r="M171" s="31"/>
      <c r="N171" s="141"/>
      <c r="X171" s="52"/>
      <c r="AT171" s="16" t="s">
        <v>144</v>
      </c>
      <c r="AU171" s="16" t="s">
        <v>78</v>
      </c>
    </row>
    <row r="172" spans="2:65" s="1" customFormat="1" ht="24.2" customHeight="1">
      <c r="B172" s="129"/>
      <c r="C172" s="187" t="s">
        <v>408</v>
      </c>
      <c r="D172" s="187" t="s">
        <v>396</v>
      </c>
      <c r="E172" s="188" t="s">
        <v>1439</v>
      </c>
      <c r="F172" s="180" t="s">
        <v>1440</v>
      </c>
      <c r="G172" s="193" t="s">
        <v>207</v>
      </c>
      <c r="H172" s="194">
        <v>14</v>
      </c>
      <c r="I172" s="161"/>
      <c r="J172" s="162"/>
      <c r="K172" s="163">
        <f>ROUND(P172*H172,2)</f>
        <v>0</v>
      </c>
      <c r="L172" s="160" t="s">
        <v>140</v>
      </c>
      <c r="M172" s="164"/>
      <c r="N172" s="165" t="s">
        <v>3</v>
      </c>
      <c r="O172" s="134" t="s">
        <v>40</v>
      </c>
      <c r="P172" s="135">
        <f>I172+J172</f>
        <v>0</v>
      </c>
      <c r="Q172" s="135">
        <f>ROUND(I172*H172,2)</f>
        <v>0</v>
      </c>
      <c r="R172" s="135">
        <f>ROUND(J172*H172,2)</f>
        <v>0</v>
      </c>
      <c r="T172" s="136">
        <f>S172*H172</f>
        <v>0</v>
      </c>
      <c r="U172" s="136">
        <v>0</v>
      </c>
      <c r="V172" s="136">
        <f>U172*H172</f>
        <v>0</v>
      </c>
      <c r="W172" s="136">
        <v>0</v>
      </c>
      <c r="X172" s="137">
        <f>W172*H172</f>
        <v>0</v>
      </c>
      <c r="AR172" s="138" t="s">
        <v>861</v>
      </c>
      <c r="AT172" s="138" t="s">
        <v>396</v>
      </c>
      <c r="AU172" s="138" t="s">
        <v>78</v>
      </c>
      <c r="AY172" s="16" t="s">
        <v>133</v>
      </c>
      <c r="BE172" s="139">
        <f>IF(O172="základní",K172,0)</f>
        <v>0</v>
      </c>
      <c r="BF172" s="139">
        <f>IF(O172="snížená",K172,0)</f>
        <v>0</v>
      </c>
      <c r="BG172" s="139">
        <f>IF(O172="zákl. přenesená",K172,0)</f>
        <v>0</v>
      </c>
      <c r="BH172" s="139">
        <f>IF(O172="sníž. přenesená",K172,0)</f>
        <v>0</v>
      </c>
      <c r="BI172" s="139">
        <f>IF(O172="nulová",K172,0)</f>
        <v>0</v>
      </c>
      <c r="BJ172" s="16" t="s">
        <v>78</v>
      </c>
      <c r="BK172" s="139">
        <f>ROUND(P172*H172,2)</f>
        <v>0</v>
      </c>
      <c r="BL172" s="16" t="s">
        <v>428</v>
      </c>
      <c r="BM172" s="138" t="s">
        <v>411</v>
      </c>
    </row>
    <row r="173" spans="2:47" s="1" customFormat="1" ht="12">
      <c r="B173" s="31"/>
      <c r="D173" s="185" t="s">
        <v>142</v>
      </c>
      <c r="F173" s="171" t="s">
        <v>1440</v>
      </c>
      <c r="I173" s="140"/>
      <c r="J173" s="140"/>
      <c r="M173" s="31"/>
      <c r="N173" s="141"/>
      <c r="X173" s="52"/>
      <c r="AT173" s="16" t="s">
        <v>142</v>
      </c>
      <c r="AU173" s="16" t="s">
        <v>78</v>
      </c>
    </row>
    <row r="174" spans="2:65" s="1" customFormat="1" ht="24">
      <c r="B174" s="129"/>
      <c r="C174" s="183" t="s">
        <v>235</v>
      </c>
      <c r="D174" s="183" t="s">
        <v>136</v>
      </c>
      <c r="E174" s="184" t="s">
        <v>1441</v>
      </c>
      <c r="F174" s="169" t="s">
        <v>1442</v>
      </c>
      <c r="G174" s="189" t="s">
        <v>207</v>
      </c>
      <c r="H174" s="190">
        <v>1</v>
      </c>
      <c r="I174" s="131"/>
      <c r="J174" s="131"/>
      <c r="K174" s="132">
        <f>ROUND(P174*H174,2)</f>
        <v>0</v>
      </c>
      <c r="L174" s="130" t="s">
        <v>140</v>
      </c>
      <c r="M174" s="31"/>
      <c r="N174" s="133" t="s">
        <v>3</v>
      </c>
      <c r="O174" s="134" t="s">
        <v>40</v>
      </c>
      <c r="P174" s="135">
        <f>I174+J174</f>
        <v>0</v>
      </c>
      <c r="Q174" s="135">
        <f>ROUND(I174*H174,2)</f>
        <v>0</v>
      </c>
      <c r="R174" s="135">
        <f>ROUND(J174*H174,2)</f>
        <v>0</v>
      </c>
      <c r="T174" s="136">
        <f>S174*H174</f>
        <v>0</v>
      </c>
      <c r="U174" s="136">
        <v>0</v>
      </c>
      <c r="V174" s="136">
        <f>U174*H174</f>
        <v>0</v>
      </c>
      <c r="W174" s="136">
        <v>0</v>
      </c>
      <c r="X174" s="137">
        <f>W174*H174</f>
        <v>0</v>
      </c>
      <c r="AR174" s="138" t="s">
        <v>428</v>
      </c>
      <c r="AT174" s="138" t="s">
        <v>136</v>
      </c>
      <c r="AU174" s="138" t="s">
        <v>78</v>
      </c>
      <c r="AY174" s="16" t="s">
        <v>133</v>
      </c>
      <c r="BE174" s="139">
        <f>IF(O174="základní",K174,0)</f>
        <v>0</v>
      </c>
      <c r="BF174" s="139">
        <f>IF(O174="snížená",K174,0)</f>
        <v>0</v>
      </c>
      <c r="BG174" s="139">
        <f>IF(O174="zákl. přenesená",K174,0)</f>
        <v>0</v>
      </c>
      <c r="BH174" s="139">
        <f>IF(O174="sníž. přenesená",K174,0)</f>
        <v>0</v>
      </c>
      <c r="BI174" s="139">
        <f>IF(O174="nulová",K174,0)</f>
        <v>0</v>
      </c>
      <c r="BJ174" s="16" t="s">
        <v>78</v>
      </c>
      <c r="BK174" s="139">
        <f>ROUND(P174*H174,2)</f>
        <v>0</v>
      </c>
      <c r="BL174" s="16" t="s">
        <v>428</v>
      </c>
      <c r="BM174" s="138" t="s">
        <v>417</v>
      </c>
    </row>
    <row r="175" spans="2:47" s="1" customFormat="1" ht="12">
      <c r="B175" s="31"/>
      <c r="D175" s="185" t="s">
        <v>142</v>
      </c>
      <c r="F175" s="171" t="s">
        <v>1442</v>
      </c>
      <c r="I175" s="140"/>
      <c r="J175" s="140"/>
      <c r="M175" s="31"/>
      <c r="N175" s="141"/>
      <c r="X175" s="52"/>
      <c r="AT175" s="16" t="s">
        <v>142</v>
      </c>
      <c r="AU175" s="16" t="s">
        <v>78</v>
      </c>
    </row>
    <row r="176" spans="2:47" s="1" customFormat="1" ht="12">
      <c r="B176" s="31"/>
      <c r="D176" s="186" t="s">
        <v>144</v>
      </c>
      <c r="F176" s="172" t="s">
        <v>1443</v>
      </c>
      <c r="I176" s="140"/>
      <c r="J176" s="140"/>
      <c r="M176" s="31"/>
      <c r="N176" s="141"/>
      <c r="X176" s="52"/>
      <c r="AT176" s="16" t="s">
        <v>144</v>
      </c>
      <c r="AU176" s="16" t="s">
        <v>78</v>
      </c>
    </row>
    <row r="177" spans="2:51" s="12" customFormat="1" ht="12">
      <c r="B177" s="142"/>
      <c r="D177" s="185" t="s">
        <v>151</v>
      </c>
      <c r="E177" s="143" t="s">
        <v>3</v>
      </c>
      <c r="F177" s="173" t="s">
        <v>1444</v>
      </c>
      <c r="H177" s="191">
        <v>1</v>
      </c>
      <c r="I177" s="144"/>
      <c r="J177" s="144"/>
      <c r="M177" s="142"/>
      <c r="N177" s="145"/>
      <c r="X177" s="146"/>
      <c r="AT177" s="143" t="s">
        <v>151</v>
      </c>
      <c r="AU177" s="143" t="s">
        <v>78</v>
      </c>
      <c r="AV177" s="12" t="s">
        <v>80</v>
      </c>
      <c r="AW177" s="12" t="s">
        <v>5</v>
      </c>
      <c r="AX177" s="12" t="s">
        <v>71</v>
      </c>
      <c r="AY177" s="143" t="s">
        <v>133</v>
      </c>
    </row>
    <row r="178" spans="2:51" s="13" customFormat="1" ht="12">
      <c r="B178" s="147"/>
      <c r="D178" s="185" t="s">
        <v>151</v>
      </c>
      <c r="E178" s="148" t="s">
        <v>3</v>
      </c>
      <c r="F178" s="174" t="s">
        <v>153</v>
      </c>
      <c r="H178" s="192">
        <v>1</v>
      </c>
      <c r="I178" s="149"/>
      <c r="J178" s="149"/>
      <c r="M178" s="147"/>
      <c r="N178" s="150"/>
      <c r="X178" s="151"/>
      <c r="AT178" s="148" t="s">
        <v>151</v>
      </c>
      <c r="AU178" s="148" t="s">
        <v>78</v>
      </c>
      <c r="AV178" s="13" t="s">
        <v>141</v>
      </c>
      <c r="AW178" s="13" t="s">
        <v>5</v>
      </c>
      <c r="AX178" s="13" t="s">
        <v>78</v>
      </c>
      <c r="AY178" s="148" t="s">
        <v>133</v>
      </c>
    </row>
    <row r="179" spans="2:65" s="1" customFormat="1" ht="24.2" customHeight="1">
      <c r="B179" s="129"/>
      <c r="C179" s="183" t="s">
        <v>418</v>
      </c>
      <c r="D179" s="183" t="s">
        <v>136</v>
      </c>
      <c r="E179" s="184" t="s">
        <v>1445</v>
      </c>
      <c r="F179" s="169" t="s">
        <v>1446</v>
      </c>
      <c r="G179" s="189" t="s">
        <v>207</v>
      </c>
      <c r="H179" s="190">
        <v>1</v>
      </c>
      <c r="I179" s="131"/>
      <c r="J179" s="131"/>
      <c r="K179" s="132">
        <f>ROUND(P179*H179,2)</f>
        <v>0</v>
      </c>
      <c r="L179" s="130" t="s">
        <v>140</v>
      </c>
      <c r="M179" s="31"/>
      <c r="N179" s="133" t="s">
        <v>3</v>
      </c>
      <c r="O179" s="134" t="s">
        <v>40</v>
      </c>
      <c r="P179" s="135">
        <f>I179+J179</f>
        <v>0</v>
      </c>
      <c r="Q179" s="135">
        <f>ROUND(I179*H179,2)</f>
        <v>0</v>
      </c>
      <c r="R179" s="135">
        <f>ROUND(J179*H179,2)</f>
        <v>0</v>
      </c>
      <c r="T179" s="136">
        <f>S179*H179</f>
        <v>0</v>
      </c>
      <c r="U179" s="136">
        <v>0</v>
      </c>
      <c r="V179" s="136">
        <f>U179*H179</f>
        <v>0</v>
      </c>
      <c r="W179" s="136">
        <v>0</v>
      </c>
      <c r="X179" s="137">
        <f>W179*H179</f>
        <v>0</v>
      </c>
      <c r="AR179" s="138" t="s">
        <v>428</v>
      </c>
      <c r="AT179" s="138" t="s">
        <v>136</v>
      </c>
      <c r="AU179" s="138" t="s">
        <v>78</v>
      </c>
      <c r="AY179" s="16" t="s">
        <v>133</v>
      </c>
      <c r="BE179" s="139">
        <f>IF(O179="základní",K179,0)</f>
        <v>0</v>
      </c>
      <c r="BF179" s="139">
        <f>IF(O179="snížená",K179,0)</f>
        <v>0</v>
      </c>
      <c r="BG179" s="139">
        <f>IF(O179="zákl. přenesená",K179,0)</f>
        <v>0</v>
      </c>
      <c r="BH179" s="139">
        <f>IF(O179="sníž. přenesená",K179,0)</f>
        <v>0</v>
      </c>
      <c r="BI179" s="139">
        <f>IF(O179="nulová",K179,0)</f>
        <v>0</v>
      </c>
      <c r="BJ179" s="16" t="s">
        <v>78</v>
      </c>
      <c r="BK179" s="139">
        <f>ROUND(P179*H179,2)</f>
        <v>0</v>
      </c>
      <c r="BL179" s="16" t="s">
        <v>428</v>
      </c>
      <c r="BM179" s="138" t="s">
        <v>421</v>
      </c>
    </row>
    <row r="180" spans="2:47" s="1" customFormat="1" ht="12">
      <c r="B180" s="31"/>
      <c r="D180" s="185" t="s">
        <v>142</v>
      </c>
      <c r="F180" s="171" t="s">
        <v>1446</v>
      </c>
      <c r="I180" s="140"/>
      <c r="J180" s="140"/>
      <c r="M180" s="31"/>
      <c r="N180" s="141"/>
      <c r="X180" s="52"/>
      <c r="AT180" s="16" t="s">
        <v>142</v>
      </c>
      <c r="AU180" s="16" t="s">
        <v>78</v>
      </c>
    </row>
    <row r="181" spans="2:47" s="1" customFormat="1" ht="12">
      <c r="B181" s="31"/>
      <c r="D181" s="186" t="s">
        <v>144</v>
      </c>
      <c r="F181" s="172" t="s">
        <v>1447</v>
      </c>
      <c r="I181" s="140"/>
      <c r="J181" s="140"/>
      <c r="M181" s="31"/>
      <c r="N181" s="141"/>
      <c r="X181" s="52"/>
      <c r="AT181" s="16" t="s">
        <v>144</v>
      </c>
      <c r="AU181" s="16" t="s">
        <v>78</v>
      </c>
    </row>
    <row r="182" spans="2:65" s="1" customFormat="1" ht="24.2" customHeight="1">
      <c r="B182" s="129"/>
      <c r="C182" s="183" t="s">
        <v>328</v>
      </c>
      <c r="D182" s="183" t="s">
        <v>136</v>
      </c>
      <c r="E182" s="184" t="s">
        <v>1448</v>
      </c>
      <c r="F182" s="169" t="s">
        <v>1449</v>
      </c>
      <c r="G182" s="189" t="s">
        <v>207</v>
      </c>
      <c r="H182" s="190">
        <v>1</v>
      </c>
      <c r="I182" s="131"/>
      <c r="J182" s="131"/>
      <c r="K182" s="132">
        <f>ROUND(P182*H182,2)</f>
        <v>0</v>
      </c>
      <c r="L182" s="130" t="s">
        <v>140</v>
      </c>
      <c r="M182" s="31"/>
      <c r="N182" s="133" t="s">
        <v>3</v>
      </c>
      <c r="O182" s="134" t="s">
        <v>40</v>
      </c>
      <c r="P182" s="135">
        <f>I182+J182</f>
        <v>0</v>
      </c>
      <c r="Q182" s="135">
        <f>ROUND(I182*H182,2)</f>
        <v>0</v>
      </c>
      <c r="R182" s="135">
        <f>ROUND(J182*H182,2)</f>
        <v>0</v>
      </c>
      <c r="T182" s="136">
        <f>S182*H182</f>
        <v>0</v>
      </c>
      <c r="U182" s="136">
        <v>0</v>
      </c>
      <c r="V182" s="136">
        <f>U182*H182</f>
        <v>0</v>
      </c>
      <c r="W182" s="136">
        <v>0</v>
      </c>
      <c r="X182" s="137">
        <f>W182*H182</f>
        <v>0</v>
      </c>
      <c r="AR182" s="138" t="s">
        <v>428</v>
      </c>
      <c r="AT182" s="138" t="s">
        <v>136</v>
      </c>
      <c r="AU182" s="138" t="s">
        <v>78</v>
      </c>
      <c r="AY182" s="16" t="s">
        <v>133</v>
      </c>
      <c r="BE182" s="139">
        <f>IF(O182="základní",K182,0)</f>
        <v>0</v>
      </c>
      <c r="BF182" s="139">
        <f>IF(O182="snížená",K182,0)</f>
        <v>0</v>
      </c>
      <c r="BG182" s="139">
        <f>IF(O182="zákl. přenesená",K182,0)</f>
        <v>0</v>
      </c>
      <c r="BH182" s="139">
        <f>IF(O182="sníž. přenesená",K182,0)</f>
        <v>0</v>
      </c>
      <c r="BI182" s="139">
        <f>IF(O182="nulová",K182,0)</f>
        <v>0</v>
      </c>
      <c r="BJ182" s="16" t="s">
        <v>78</v>
      </c>
      <c r="BK182" s="139">
        <f>ROUND(P182*H182,2)</f>
        <v>0</v>
      </c>
      <c r="BL182" s="16" t="s">
        <v>428</v>
      </c>
      <c r="BM182" s="138" t="s">
        <v>428</v>
      </c>
    </row>
    <row r="183" spans="2:47" s="1" customFormat="1" ht="12">
      <c r="B183" s="31"/>
      <c r="D183" s="185" t="s">
        <v>142</v>
      </c>
      <c r="F183" s="171" t="s">
        <v>1449</v>
      </c>
      <c r="I183" s="140"/>
      <c r="J183" s="140"/>
      <c r="M183" s="31"/>
      <c r="N183" s="141"/>
      <c r="X183" s="52"/>
      <c r="AT183" s="16" t="s">
        <v>142</v>
      </c>
      <c r="AU183" s="16" t="s">
        <v>78</v>
      </c>
    </row>
    <row r="184" spans="2:47" s="1" customFormat="1" ht="12">
      <c r="B184" s="31"/>
      <c r="D184" s="186" t="s">
        <v>144</v>
      </c>
      <c r="F184" s="172" t="s">
        <v>1450</v>
      </c>
      <c r="I184" s="140"/>
      <c r="J184" s="140"/>
      <c r="M184" s="31"/>
      <c r="N184" s="141"/>
      <c r="X184" s="52"/>
      <c r="AT184" s="16" t="s">
        <v>144</v>
      </c>
      <c r="AU184" s="16" t="s">
        <v>78</v>
      </c>
    </row>
    <row r="185" spans="2:65" s="1" customFormat="1" ht="24.2" customHeight="1">
      <c r="B185" s="129"/>
      <c r="C185" s="183" t="s">
        <v>431</v>
      </c>
      <c r="D185" s="183" t="s">
        <v>136</v>
      </c>
      <c r="E185" s="184" t="s">
        <v>1451</v>
      </c>
      <c r="F185" s="169" t="s">
        <v>1452</v>
      </c>
      <c r="G185" s="189" t="s">
        <v>207</v>
      </c>
      <c r="H185" s="190">
        <v>1</v>
      </c>
      <c r="I185" s="131"/>
      <c r="J185" s="131"/>
      <c r="K185" s="132">
        <f>ROUND(P185*H185,2)</f>
        <v>0</v>
      </c>
      <c r="L185" s="130" t="s">
        <v>140</v>
      </c>
      <c r="M185" s="31"/>
      <c r="N185" s="133" t="s">
        <v>3</v>
      </c>
      <c r="O185" s="134" t="s">
        <v>40</v>
      </c>
      <c r="P185" s="135">
        <f>I185+J185</f>
        <v>0</v>
      </c>
      <c r="Q185" s="135">
        <f>ROUND(I185*H185,2)</f>
        <v>0</v>
      </c>
      <c r="R185" s="135">
        <f>ROUND(J185*H185,2)</f>
        <v>0</v>
      </c>
      <c r="T185" s="136">
        <f>S185*H185</f>
        <v>0</v>
      </c>
      <c r="U185" s="136">
        <v>0</v>
      </c>
      <c r="V185" s="136">
        <f>U185*H185</f>
        <v>0</v>
      </c>
      <c r="W185" s="136">
        <v>0</v>
      </c>
      <c r="X185" s="137">
        <f>W185*H185</f>
        <v>0</v>
      </c>
      <c r="AR185" s="138" t="s">
        <v>428</v>
      </c>
      <c r="AT185" s="138" t="s">
        <v>136</v>
      </c>
      <c r="AU185" s="138" t="s">
        <v>78</v>
      </c>
      <c r="AY185" s="16" t="s">
        <v>133</v>
      </c>
      <c r="BE185" s="139">
        <f>IF(O185="základní",K185,0)</f>
        <v>0</v>
      </c>
      <c r="BF185" s="139">
        <f>IF(O185="snížená",K185,0)</f>
        <v>0</v>
      </c>
      <c r="BG185" s="139">
        <f>IF(O185="zákl. přenesená",K185,0)</f>
        <v>0</v>
      </c>
      <c r="BH185" s="139">
        <f>IF(O185="sníž. přenesená",K185,0)</f>
        <v>0</v>
      </c>
      <c r="BI185" s="139">
        <f>IF(O185="nulová",K185,0)</f>
        <v>0</v>
      </c>
      <c r="BJ185" s="16" t="s">
        <v>78</v>
      </c>
      <c r="BK185" s="139">
        <f>ROUND(P185*H185,2)</f>
        <v>0</v>
      </c>
      <c r="BL185" s="16" t="s">
        <v>428</v>
      </c>
      <c r="BM185" s="138" t="s">
        <v>434</v>
      </c>
    </row>
    <row r="186" spans="2:47" s="1" customFormat="1" ht="12">
      <c r="B186" s="31"/>
      <c r="D186" s="185" t="s">
        <v>142</v>
      </c>
      <c r="F186" s="171" t="s">
        <v>1452</v>
      </c>
      <c r="I186" s="140"/>
      <c r="J186" s="140"/>
      <c r="M186" s="31"/>
      <c r="N186" s="141"/>
      <c r="X186" s="52"/>
      <c r="AT186" s="16" t="s">
        <v>142</v>
      </c>
      <c r="AU186" s="16" t="s">
        <v>78</v>
      </c>
    </row>
    <row r="187" spans="2:47" s="1" customFormat="1" ht="12">
      <c r="B187" s="31"/>
      <c r="D187" s="186" t="s">
        <v>144</v>
      </c>
      <c r="F187" s="172" t="s">
        <v>1453</v>
      </c>
      <c r="I187" s="140"/>
      <c r="J187" s="140"/>
      <c r="M187" s="31"/>
      <c r="N187" s="141"/>
      <c r="X187" s="52"/>
      <c r="AT187" s="16" t="s">
        <v>144</v>
      </c>
      <c r="AU187" s="16" t="s">
        <v>78</v>
      </c>
    </row>
    <row r="188" spans="2:65" s="1" customFormat="1" ht="24">
      <c r="B188" s="129"/>
      <c r="C188" s="183" t="s">
        <v>334</v>
      </c>
      <c r="D188" s="183" t="s">
        <v>136</v>
      </c>
      <c r="E188" s="184" t="s">
        <v>1454</v>
      </c>
      <c r="F188" s="169" t="s">
        <v>1455</v>
      </c>
      <c r="G188" s="189" t="s">
        <v>280</v>
      </c>
      <c r="H188" s="190">
        <v>151</v>
      </c>
      <c r="I188" s="131"/>
      <c r="J188" s="131"/>
      <c r="K188" s="132">
        <f>ROUND(P188*H188,2)</f>
        <v>0</v>
      </c>
      <c r="L188" s="130" t="s">
        <v>140</v>
      </c>
      <c r="M188" s="31"/>
      <c r="N188" s="133" t="s">
        <v>3</v>
      </c>
      <c r="O188" s="134" t="s">
        <v>40</v>
      </c>
      <c r="P188" s="135">
        <f>I188+J188</f>
        <v>0</v>
      </c>
      <c r="Q188" s="135">
        <f>ROUND(I188*H188,2)</f>
        <v>0</v>
      </c>
      <c r="R188" s="135">
        <f>ROUND(J188*H188,2)</f>
        <v>0</v>
      </c>
      <c r="T188" s="136">
        <f>S188*H188</f>
        <v>0</v>
      </c>
      <c r="U188" s="136">
        <v>0</v>
      </c>
      <c r="V188" s="136">
        <f>U188*H188</f>
        <v>0</v>
      </c>
      <c r="W188" s="136">
        <v>0</v>
      </c>
      <c r="X188" s="137">
        <f>W188*H188</f>
        <v>0</v>
      </c>
      <c r="AR188" s="138" t="s">
        <v>428</v>
      </c>
      <c r="AT188" s="138" t="s">
        <v>136</v>
      </c>
      <c r="AU188" s="138" t="s">
        <v>78</v>
      </c>
      <c r="AY188" s="16" t="s">
        <v>133</v>
      </c>
      <c r="BE188" s="139">
        <f>IF(O188="základní",K188,0)</f>
        <v>0</v>
      </c>
      <c r="BF188" s="139">
        <f>IF(O188="snížená",K188,0)</f>
        <v>0</v>
      </c>
      <c r="BG188" s="139">
        <f>IF(O188="zákl. přenesená",K188,0)</f>
        <v>0</v>
      </c>
      <c r="BH188" s="139">
        <f>IF(O188="sníž. přenesená",K188,0)</f>
        <v>0</v>
      </c>
      <c r="BI188" s="139">
        <f>IF(O188="nulová",K188,0)</f>
        <v>0</v>
      </c>
      <c r="BJ188" s="16" t="s">
        <v>78</v>
      </c>
      <c r="BK188" s="139">
        <f>ROUND(P188*H188,2)</f>
        <v>0</v>
      </c>
      <c r="BL188" s="16" t="s">
        <v>428</v>
      </c>
      <c r="BM188" s="138" t="s">
        <v>441</v>
      </c>
    </row>
    <row r="189" spans="2:47" s="1" customFormat="1" ht="12">
      <c r="B189" s="31"/>
      <c r="D189" s="185" t="s">
        <v>142</v>
      </c>
      <c r="F189" s="171" t="s">
        <v>1455</v>
      </c>
      <c r="I189" s="140"/>
      <c r="J189" s="140"/>
      <c r="M189" s="31"/>
      <c r="N189" s="141"/>
      <c r="X189" s="52"/>
      <c r="AT189" s="16" t="s">
        <v>142</v>
      </c>
      <c r="AU189" s="16" t="s">
        <v>78</v>
      </c>
    </row>
    <row r="190" spans="2:47" s="1" customFormat="1" ht="12">
      <c r="B190" s="31"/>
      <c r="D190" s="186" t="s">
        <v>144</v>
      </c>
      <c r="F190" s="172" t="s">
        <v>1456</v>
      </c>
      <c r="I190" s="140"/>
      <c r="J190" s="140"/>
      <c r="M190" s="31"/>
      <c r="N190" s="141"/>
      <c r="X190" s="52"/>
      <c r="AT190" s="16" t="s">
        <v>144</v>
      </c>
      <c r="AU190" s="16" t="s">
        <v>78</v>
      </c>
    </row>
    <row r="191" spans="2:51" s="12" customFormat="1" ht="12">
      <c r="B191" s="142"/>
      <c r="D191" s="185" t="s">
        <v>151</v>
      </c>
      <c r="E191" s="143" t="s">
        <v>3</v>
      </c>
      <c r="F191" s="173" t="s">
        <v>1411</v>
      </c>
      <c r="H191" s="191">
        <v>117</v>
      </c>
      <c r="I191" s="144"/>
      <c r="J191" s="144"/>
      <c r="M191" s="142"/>
      <c r="N191" s="145"/>
      <c r="X191" s="146"/>
      <c r="AT191" s="143" t="s">
        <v>151</v>
      </c>
      <c r="AU191" s="143" t="s">
        <v>78</v>
      </c>
      <c r="AV191" s="12" t="s">
        <v>80</v>
      </c>
      <c r="AW191" s="12" t="s">
        <v>5</v>
      </c>
      <c r="AX191" s="12" t="s">
        <v>71</v>
      </c>
      <c r="AY191" s="143" t="s">
        <v>133</v>
      </c>
    </row>
    <row r="192" spans="2:51" s="12" customFormat="1" ht="12">
      <c r="B192" s="142"/>
      <c r="D192" s="185" t="s">
        <v>151</v>
      </c>
      <c r="E192" s="143" t="s">
        <v>3</v>
      </c>
      <c r="F192" s="173" t="s">
        <v>1457</v>
      </c>
      <c r="H192" s="191">
        <v>20</v>
      </c>
      <c r="I192" s="144"/>
      <c r="J192" s="144"/>
      <c r="M192" s="142"/>
      <c r="N192" s="145"/>
      <c r="X192" s="146"/>
      <c r="AT192" s="143" t="s">
        <v>151</v>
      </c>
      <c r="AU192" s="143" t="s">
        <v>78</v>
      </c>
      <c r="AV192" s="12" t="s">
        <v>80</v>
      </c>
      <c r="AW192" s="12" t="s">
        <v>5</v>
      </c>
      <c r="AX192" s="12" t="s">
        <v>71</v>
      </c>
      <c r="AY192" s="143" t="s">
        <v>133</v>
      </c>
    </row>
    <row r="193" spans="2:51" s="12" customFormat="1" ht="12">
      <c r="B193" s="142"/>
      <c r="D193" s="185" t="s">
        <v>151</v>
      </c>
      <c r="E193" s="143" t="s">
        <v>3</v>
      </c>
      <c r="F193" s="173" t="s">
        <v>1458</v>
      </c>
      <c r="H193" s="191">
        <v>14</v>
      </c>
      <c r="I193" s="144"/>
      <c r="J193" s="144"/>
      <c r="M193" s="142"/>
      <c r="N193" s="145"/>
      <c r="X193" s="146"/>
      <c r="AT193" s="143" t="s">
        <v>151</v>
      </c>
      <c r="AU193" s="143" t="s">
        <v>78</v>
      </c>
      <c r="AV193" s="12" t="s">
        <v>80</v>
      </c>
      <c r="AW193" s="12" t="s">
        <v>5</v>
      </c>
      <c r="AX193" s="12" t="s">
        <v>71</v>
      </c>
      <c r="AY193" s="143" t="s">
        <v>133</v>
      </c>
    </row>
    <row r="194" spans="2:51" s="13" customFormat="1" ht="12">
      <c r="B194" s="147"/>
      <c r="D194" s="185" t="s">
        <v>151</v>
      </c>
      <c r="E194" s="148" t="s">
        <v>3</v>
      </c>
      <c r="F194" s="174" t="s">
        <v>153</v>
      </c>
      <c r="H194" s="192">
        <v>151</v>
      </c>
      <c r="I194" s="149"/>
      <c r="J194" s="149"/>
      <c r="M194" s="147"/>
      <c r="N194" s="150"/>
      <c r="X194" s="151"/>
      <c r="AT194" s="148" t="s">
        <v>151</v>
      </c>
      <c r="AU194" s="148" t="s">
        <v>78</v>
      </c>
      <c r="AV194" s="13" t="s">
        <v>141</v>
      </c>
      <c r="AW194" s="13" t="s">
        <v>5</v>
      </c>
      <c r="AX194" s="13" t="s">
        <v>78</v>
      </c>
      <c r="AY194" s="148" t="s">
        <v>133</v>
      </c>
    </row>
    <row r="195" spans="2:65" s="1" customFormat="1" ht="24.2" customHeight="1">
      <c r="B195" s="129"/>
      <c r="C195" s="187" t="s">
        <v>445</v>
      </c>
      <c r="D195" s="187" t="s">
        <v>396</v>
      </c>
      <c r="E195" s="188" t="s">
        <v>1459</v>
      </c>
      <c r="F195" s="180" t="s">
        <v>1460</v>
      </c>
      <c r="G195" s="193" t="s">
        <v>280</v>
      </c>
      <c r="H195" s="194">
        <v>151</v>
      </c>
      <c r="I195" s="161"/>
      <c r="J195" s="162"/>
      <c r="K195" s="163">
        <f>ROUND(P195*H195,2)</f>
        <v>0</v>
      </c>
      <c r="L195" s="160" t="s">
        <v>140</v>
      </c>
      <c r="M195" s="164"/>
      <c r="N195" s="165" t="s">
        <v>3</v>
      </c>
      <c r="O195" s="134" t="s">
        <v>40</v>
      </c>
      <c r="P195" s="135">
        <f>I195+J195</f>
        <v>0</v>
      </c>
      <c r="Q195" s="135">
        <f>ROUND(I195*H195,2)</f>
        <v>0</v>
      </c>
      <c r="R195" s="135">
        <f>ROUND(J195*H195,2)</f>
        <v>0</v>
      </c>
      <c r="T195" s="136">
        <f>S195*H195</f>
        <v>0</v>
      </c>
      <c r="U195" s="136">
        <v>0</v>
      </c>
      <c r="V195" s="136">
        <f>U195*H195</f>
        <v>0</v>
      </c>
      <c r="W195" s="136">
        <v>0</v>
      </c>
      <c r="X195" s="137">
        <f>W195*H195</f>
        <v>0</v>
      </c>
      <c r="AR195" s="138" t="s">
        <v>861</v>
      </c>
      <c r="AT195" s="138" t="s">
        <v>396</v>
      </c>
      <c r="AU195" s="138" t="s">
        <v>78</v>
      </c>
      <c r="AY195" s="16" t="s">
        <v>133</v>
      </c>
      <c r="BE195" s="139">
        <f>IF(O195="základní",K195,0)</f>
        <v>0</v>
      </c>
      <c r="BF195" s="139">
        <f>IF(O195="snížená",K195,0)</f>
        <v>0</v>
      </c>
      <c r="BG195" s="139">
        <f>IF(O195="zákl. přenesená",K195,0)</f>
        <v>0</v>
      </c>
      <c r="BH195" s="139">
        <f>IF(O195="sníž. přenesená",K195,0)</f>
        <v>0</v>
      </c>
      <c r="BI195" s="139">
        <f>IF(O195="nulová",K195,0)</f>
        <v>0</v>
      </c>
      <c r="BJ195" s="16" t="s">
        <v>78</v>
      </c>
      <c r="BK195" s="139">
        <f>ROUND(P195*H195,2)</f>
        <v>0</v>
      </c>
      <c r="BL195" s="16" t="s">
        <v>428</v>
      </c>
      <c r="BM195" s="138" t="s">
        <v>448</v>
      </c>
    </row>
    <row r="196" spans="2:47" s="1" customFormat="1" ht="12">
      <c r="B196" s="31"/>
      <c r="D196" s="185" t="s">
        <v>142</v>
      </c>
      <c r="F196" s="171" t="s">
        <v>1460</v>
      </c>
      <c r="I196" s="140"/>
      <c r="J196" s="140"/>
      <c r="M196" s="31"/>
      <c r="N196" s="141"/>
      <c r="X196" s="52"/>
      <c r="AT196" s="16" t="s">
        <v>142</v>
      </c>
      <c r="AU196" s="16" t="s">
        <v>78</v>
      </c>
    </row>
    <row r="197" spans="2:63" s="11" customFormat="1" ht="22.9" customHeight="1">
      <c r="B197" s="116"/>
      <c r="D197" s="117" t="s">
        <v>70</v>
      </c>
      <c r="E197" s="127" t="s">
        <v>1122</v>
      </c>
      <c r="F197" s="127" t="s">
        <v>1461</v>
      </c>
      <c r="I197" s="119"/>
      <c r="J197" s="119"/>
      <c r="K197" s="128">
        <f>BK197</f>
        <v>0</v>
      </c>
      <c r="M197" s="116"/>
      <c r="N197" s="121"/>
      <c r="Q197" s="122">
        <f>SUM(Q198:Q295)</f>
        <v>0</v>
      </c>
      <c r="R197" s="122">
        <f>SUM(R198:R295)</f>
        <v>0</v>
      </c>
      <c r="T197" s="123">
        <f>SUM(T198:T295)</f>
        <v>0</v>
      </c>
      <c r="V197" s="123">
        <f>SUM(V198:V295)</f>
        <v>0</v>
      </c>
      <c r="X197" s="124">
        <f>SUM(X198:X295)</f>
        <v>0</v>
      </c>
      <c r="AR197" s="117" t="s">
        <v>154</v>
      </c>
      <c r="AT197" s="125" t="s">
        <v>70</v>
      </c>
      <c r="AU197" s="125" t="s">
        <v>78</v>
      </c>
      <c r="AY197" s="117" t="s">
        <v>133</v>
      </c>
      <c r="BK197" s="126">
        <f>SUM(BK198:BK295)</f>
        <v>0</v>
      </c>
    </row>
    <row r="198" spans="2:65" s="1" customFormat="1" ht="24.2" customHeight="1">
      <c r="B198" s="129"/>
      <c r="C198" s="183" t="s">
        <v>339</v>
      </c>
      <c r="D198" s="183" t="s">
        <v>136</v>
      </c>
      <c r="E198" s="184" t="s">
        <v>1124</v>
      </c>
      <c r="F198" s="169" t="s">
        <v>1462</v>
      </c>
      <c r="G198" s="189" t="s">
        <v>1126</v>
      </c>
      <c r="H198" s="190">
        <v>0.117</v>
      </c>
      <c r="I198" s="131"/>
      <c r="J198" s="131"/>
      <c r="K198" s="132">
        <f>ROUND(P198*H198,2)</f>
        <v>0</v>
      </c>
      <c r="L198" s="130" t="s">
        <v>140</v>
      </c>
      <c r="M198" s="31"/>
      <c r="N198" s="133" t="s">
        <v>3</v>
      </c>
      <c r="O198" s="134" t="s">
        <v>40</v>
      </c>
      <c r="P198" s="135">
        <f>I198+J198</f>
        <v>0</v>
      </c>
      <c r="Q198" s="135">
        <f>ROUND(I198*H198,2)</f>
        <v>0</v>
      </c>
      <c r="R198" s="135">
        <f>ROUND(J198*H198,2)</f>
        <v>0</v>
      </c>
      <c r="T198" s="136">
        <f>S198*H198</f>
        <v>0</v>
      </c>
      <c r="U198" s="136">
        <v>0</v>
      </c>
      <c r="V198" s="136">
        <f>U198*H198</f>
        <v>0</v>
      </c>
      <c r="W198" s="136">
        <v>0</v>
      </c>
      <c r="X198" s="137">
        <f>W198*H198</f>
        <v>0</v>
      </c>
      <c r="AR198" s="138" t="s">
        <v>428</v>
      </c>
      <c r="AT198" s="138" t="s">
        <v>136</v>
      </c>
      <c r="AU198" s="138" t="s">
        <v>80</v>
      </c>
      <c r="AY198" s="16" t="s">
        <v>133</v>
      </c>
      <c r="BE198" s="139">
        <f>IF(O198="základní",K198,0)</f>
        <v>0</v>
      </c>
      <c r="BF198" s="139">
        <f>IF(O198="snížená",K198,0)</f>
        <v>0</v>
      </c>
      <c r="BG198" s="139">
        <f>IF(O198="zákl. přenesená",K198,0)</f>
        <v>0</v>
      </c>
      <c r="BH198" s="139">
        <f>IF(O198="sníž. přenesená",K198,0)</f>
        <v>0</v>
      </c>
      <c r="BI198" s="139">
        <f>IF(O198="nulová",K198,0)</f>
        <v>0</v>
      </c>
      <c r="BJ198" s="16" t="s">
        <v>78</v>
      </c>
      <c r="BK198" s="139">
        <f>ROUND(P198*H198,2)</f>
        <v>0</v>
      </c>
      <c r="BL198" s="16" t="s">
        <v>428</v>
      </c>
      <c r="BM198" s="138" t="s">
        <v>454</v>
      </c>
    </row>
    <row r="199" spans="2:47" s="1" customFormat="1" ht="12">
      <c r="B199" s="31"/>
      <c r="D199" s="185" t="s">
        <v>142</v>
      </c>
      <c r="F199" s="171" t="s">
        <v>1462</v>
      </c>
      <c r="I199" s="140"/>
      <c r="J199" s="140"/>
      <c r="M199" s="31"/>
      <c r="N199" s="141"/>
      <c r="X199" s="52"/>
      <c r="AT199" s="16" t="s">
        <v>142</v>
      </c>
      <c r="AU199" s="16" t="s">
        <v>80</v>
      </c>
    </row>
    <row r="200" spans="2:47" s="1" customFormat="1" ht="12">
      <c r="B200" s="31"/>
      <c r="D200" s="186" t="s">
        <v>144</v>
      </c>
      <c r="F200" s="172" t="s">
        <v>1129</v>
      </c>
      <c r="I200" s="140"/>
      <c r="J200" s="140"/>
      <c r="M200" s="31"/>
      <c r="N200" s="141"/>
      <c r="X200" s="52"/>
      <c r="AT200" s="16" t="s">
        <v>144</v>
      </c>
      <c r="AU200" s="16" t="s">
        <v>80</v>
      </c>
    </row>
    <row r="201" spans="2:65" s="1" customFormat="1" ht="24.2" customHeight="1">
      <c r="B201" s="129"/>
      <c r="C201" s="183" t="s">
        <v>458</v>
      </c>
      <c r="D201" s="183" t="s">
        <v>136</v>
      </c>
      <c r="E201" s="184" t="s">
        <v>1463</v>
      </c>
      <c r="F201" s="169" t="s">
        <v>1464</v>
      </c>
      <c r="G201" s="189" t="s">
        <v>1126</v>
      </c>
      <c r="H201" s="190">
        <v>0.117</v>
      </c>
      <c r="I201" s="131"/>
      <c r="J201" s="131"/>
      <c r="K201" s="132">
        <f>ROUND(P201*H201,2)</f>
        <v>0</v>
      </c>
      <c r="L201" s="130" t="s">
        <v>140</v>
      </c>
      <c r="M201" s="31"/>
      <c r="N201" s="133" t="s">
        <v>3</v>
      </c>
      <c r="O201" s="134" t="s">
        <v>40</v>
      </c>
      <c r="P201" s="135">
        <f>I201+J201</f>
        <v>0</v>
      </c>
      <c r="Q201" s="135">
        <f>ROUND(I201*H201,2)</f>
        <v>0</v>
      </c>
      <c r="R201" s="135">
        <f>ROUND(J201*H201,2)</f>
        <v>0</v>
      </c>
      <c r="T201" s="136">
        <f>S201*H201</f>
        <v>0</v>
      </c>
      <c r="U201" s="136">
        <v>0</v>
      </c>
      <c r="V201" s="136">
        <f>U201*H201</f>
        <v>0</v>
      </c>
      <c r="W201" s="136">
        <v>0</v>
      </c>
      <c r="X201" s="137">
        <f>W201*H201</f>
        <v>0</v>
      </c>
      <c r="AR201" s="138" t="s">
        <v>428</v>
      </c>
      <c r="AT201" s="138" t="s">
        <v>136</v>
      </c>
      <c r="AU201" s="138" t="s">
        <v>80</v>
      </c>
      <c r="AY201" s="16" t="s">
        <v>133</v>
      </c>
      <c r="BE201" s="139">
        <f>IF(O201="základní",K201,0)</f>
        <v>0</v>
      </c>
      <c r="BF201" s="139">
        <f>IF(O201="snížená",K201,0)</f>
        <v>0</v>
      </c>
      <c r="BG201" s="139">
        <f>IF(O201="zákl. přenesená",K201,0)</f>
        <v>0</v>
      </c>
      <c r="BH201" s="139">
        <f>IF(O201="sníž. přenesená",K201,0)</f>
        <v>0</v>
      </c>
      <c r="BI201" s="139">
        <f>IF(O201="nulová",K201,0)</f>
        <v>0</v>
      </c>
      <c r="BJ201" s="16" t="s">
        <v>78</v>
      </c>
      <c r="BK201" s="139">
        <f>ROUND(P201*H201,2)</f>
        <v>0</v>
      </c>
      <c r="BL201" s="16" t="s">
        <v>428</v>
      </c>
      <c r="BM201" s="138" t="s">
        <v>461</v>
      </c>
    </row>
    <row r="202" spans="2:47" s="1" customFormat="1" ht="12">
      <c r="B202" s="31"/>
      <c r="D202" s="185" t="s">
        <v>142</v>
      </c>
      <c r="F202" s="171" t="s">
        <v>1465</v>
      </c>
      <c r="I202" s="140"/>
      <c r="J202" s="140"/>
      <c r="M202" s="31"/>
      <c r="N202" s="141"/>
      <c r="X202" s="52"/>
      <c r="AT202" s="16" t="s">
        <v>142</v>
      </c>
      <c r="AU202" s="16" t="s">
        <v>80</v>
      </c>
    </row>
    <row r="203" spans="2:47" s="1" customFormat="1" ht="12">
      <c r="B203" s="31"/>
      <c r="D203" s="186" t="s">
        <v>144</v>
      </c>
      <c r="F203" s="172" t="s">
        <v>1466</v>
      </c>
      <c r="I203" s="140"/>
      <c r="J203" s="140"/>
      <c r="M203" s="31"/>
      <c r="N203" s="141"/>
      <c r="X203" s="52"/>
      <c r="AT203" s="16" t="s">
        <v>144</v>
      </c>
      <c r="AU203" s="16" t="s">
        <v>80</v>
      </c>
    </row>
    <row r="204" spans="2:65" s="1" customFormat="1" ht="24">
      <c r="B204" s="129"/>
      <c r="C204" s="183" t="s">
        <v>346</v>
      </c>
      <c r="D204" s="183" t="s">
        <v>136</v>
      </c>
      <c r="E204" s="184" t="s">
        <v>1467</v>
      </c>
      <c r="F204" s="169" t="s">
        <v>1468</v>
      </c>
      <c r="G204" s="189" t="s">
        <v>280</v>
      </c>
      <c r="H204" s="190">
        <v>4</v>
      </c>
      <c r="I204" s="131"/>
      <c r="J204" s="131"/>
      <c r="K204" s="132">
        <f>ROUND(P204*H204,2)</f>
        <v>0</v>
      </c>
      <c r="L204" s="130" t="s">
        <v>140</v>
      </c>
      <c r="M204" s="31"/>
      <c r="N204" s="133" t="s">
        <v>3</v>
      </c>
      <c r="O204" s="134" t="s">
        <v>40</v>
      </c>
      <c r="P204" s="135">
        <f>I204+J204</f>
        <v>0</v>
      </c>
      <c r="Q204" s="135">
        <f>ROUND(I204*H204,2)</f>
        <v>0</v>
      </c>
      <c r="R204" s="135">
        <f>ROUND(J204*H204,2)</f>
        <v>0</v>
      </c>
      <c r="T204" s="136">
        <f>S204*H204</f>
        <v>0</v>
      </c>
      <c r="U204" s="136">
        <v>0</v>
      </c>
      <c r="V204" s="136">
        <f>U204*H204</f>
        <v>0</v>
      </c>
      <c r="W204" s="136">
        <v>0</v>
      </c>
      <c r="X204" s="137">
        <f>W204*H204</f>
        <v>0</v>
      </c>
      <c r="AR204" s="138" t="s">
        <v>428</v>
      </c>
      <c r="AT204" s="138" t="s">
        <v>136</v>
      </c>
      <c r="AU204" s="138" t="s">
        <v>80</v>
      </c>
      <c r="AY204" s="16" t="s">
        <v>133</v>
      </c>
      <c r="BE204" s="139">
        <f>IF(O204="základní",K204,0)</f>
        <v>0</v>
      </c>
      <c r="BF204" s="139">
        <f>IF(O204="snížená",K204,0)</f>
        <v>0</v>
      </c>
      <c r="BG204" s="139">
        <f>IF(O204="zákl. přenesená",K204,0)</f>
        <v>0</v>
      </c>
      <c r="BH204" s="139">
        <f>IF(O204="sníž. přenesená",K204,0)</f>
        <v>0</v>
      </c>
      <c r="BI204" s="139">
        <f>IF(O204="nulová",K204,0)</f>
        <v>0</v>
      </c>
      <c r="BJ204" s="16" t="s">
        <v>78</v>
      </c>
      <c r="BK204" s="139">
        <f>ROUND(P204*H204,2)</f>
        <v>0</v>
      </c>
      <c r="BL204" s="16" t="s">
        <v>428</v>
      </c>
      <c r="BM204" s="138" t="s">
        <v>467</v>
      </c>
    </row>
    <row r="205" spans="2:47" s="1" customFormat="1" ht="12">
      <c r="B205" s="31"/>
      <c r="D205" s="185" t="s">
        <v>142</v>
      </c>
      <c r="F205" s="171" t="s">
        <v>1468</v>
      </c>
      <c r="I205" s="140"/>
      <c r="J205" s="140"/>
      <c r="M205" s="31"/>
      <c r="N205" s="141"/>
      <c r="X205" s="52"/>
      <c r="AT205" s="16" t="s">
        <v>142</v>
      </c>
      <c r="AU205" s="16" t="s">
        <v>80</v>
      </c>
    </row>
    <row r="206" spans="2:47" s="1" customFormat="1" ht="12">
      <c r="B206" s="31"/>
      <c r="D206" s="186" t="s">
        <v>144</v>
      </c>
      <c r="F206" s="172" t="s">
        <v>1469</v>
      </c>
      <c r="I206" s="140"/>
      <c r="J206" s="140"/>
      <c r="M206" s="31"/>
      <c r="N206" s="141"/>
      <c r="X206" s="52"/>
      <c r="AT206" s="16" t="s">
        <v>144</v>
      </c>
      <c r="AU206" s="16" t="s">
        <v>80</v>
      </c>
    </row>
    <row r="207" spans="2:65" s="1" customFormat="1" ht="24.2" customHeight="1">
      <c r="B207" s="129"/>
      <c r="C207" s="183" t="s">
        <v>470</v>
      </c>
      <c r="D207" s="183" t="s">
        <v>136</v>
      </c>
      <c r="E207" s="184" t="s">
        <v>1470</v>
      </c>
      <c r="F207" s="169" t="s">
        <v>1471</v>
      </c>
      <c r="G207" s="189" t="s">
        <v>280</v>
      </c>
      <c r="H207" s="190">
        <v>4</v>
      </c>
      <c r="I207" s="131"/>
      <c r="J207" s="131"/>
      <c r="K207" s="132">
        <f>ROUND(P207*H207,2)</f>
        <v>0</v>
      </c>
      <c r="L207" s="130" t="s">
        <v>140</v>
      </c>
      <c r="M207" s="31"/>
      <c r="N207" s="133" t="s">
        <v>3</v>
      </c>
      <c r="O207" s="134" t="s">
        <v>40</v>
      </c>
      <c r="P207" s="135">
        <f>I207+J207</f>
        <v>0</v>
      </c>
      <c r="Q207" s="135">
        <f>ROUND(I207*H207,2)</f>
        <v>0</v>
      </c>
      <c r="R207" s="135">
        <f>ROUND(J207*H207,2)</f>
        <v>0</v>
      </c>
      <c r="T207" s="136">
        <f>S207*H207</f>
        <v>0</v>
      </c>
      <c r="U207" s="136">
        <v>0</v>
      </c>
      <c r="V207" s="136">
        <f>U207*H207</f>
        <v>0</v>
      </c>
      <c r="W207" s="136">
        <v>0</v>
      </c>
      <c r="X207" s="137">
        <f>W207*H207</f>
        <v>0</v>
      </c>
      <c r="AR207" s="138" t="s">
        <v>428</v>
      </c>
      <c r="AT207" s="138" t="s">
        <v>136</v>
      </c>
      <c r="AU207" s="138" t="s">
        <v>80</v>
      </c>
      <c r="AY207" s="16" t="s">
        <v>133</v>
      </c>
      <c r="BE207" s="139">
        <f>IF(O207="základní",K207,0)</f>
        <v>0</v>
      </c>
      <c r="BF207" s="139">
        <f>IF(O207="snížená",K207,0)</f>
        <v>0</v>
      </c>
      <c r="BG207" s="139">
        <f>IF(O207="zákl. přenesená",K207,0)</f>
        <v>0</v>
      </c>
      <c r="BH207" s="139">
        <f>IF(O207="sníž. přenesená",K207,0)</f>
        <v>0</v>
      </c>
      <c r="BI207" s="139">
        <f>IF(O207="nulová",K207,0)</f>
        <v>0</v>
      </c>
      <c r="BJ207" s="16" t="s">
        <v>78</v>
      </c>
      <c r="BK207" s="139">
        <f>ROUND(P207*H207,2)</f>
        <v>0</v>
      </c>
      <c r="BL207" s="16" t="s">
        <v>428</v>
      </c>
      <c r="BM207" s="138" t="s">
        <v>473</v>
      </c>
    </row>
    <row r="208" spans="2:47" s="1" customFormat="1" ht="12">
      <c r="B208" s="31"/>
      <c r="D208" s="185" t="s">
        <v>142</v>
      </c>
      <c r="F208" s="171" t="s">
        <v>1471</v>
      </c>
      <c r="I208" s="140"/>
      <c r="J208" s="140"/>
      <c r="M208" s="31"/>
      <c r="N208" s="141"/>
      <c r="X208" s="52"/>
      <c r="AT208" s="16" t="s">
        <v>142</v>
      </c>
      <c r="AU208" s="16" t="s">
        <v>80</v>
      </c>
    </row>
    <row r="209" spans="2:47" s="1" customFormat="1" ht="12">
      <c r="B209" s="31"/>
      <c r="D209" s="186" t="s">
        <v>144</v>
      </c>
      <c r="F209" s="172" t="s">
        <v>1472</v>
      </c>
      <c r="I209" s="140"/>
      <c r="J209" s="140"/>
      <c r="M209" s="31"/>
      <c r="N209" s="141"/>
      <c r="X209" s="52"/>
      <c r="AT209" s="16" t="s">
        <v>144</v>
      </c>
      <c r="AU209" s="16" t="s">
        <v>80</v>
      </c>
    </row>
    <row r="210" spans="2:65" s="1" customFormat="1" ht="24.2" customHeight="1">
      <c r="B210" s="129"/>
      <c r="C210" s="183" t="s">
        <v>352</v>
      </c>
      <c r="D210" s="183" t="s">
        <v>136</v>
      </c>
      <c r="E210" s="184" t="s">
        <v>1473</v>
      </c>
      <c r="F210" s="169" t="s">
        <v>1474</v>
      </c>
      <c r="G210" s="189" t="s">
        <v>207</v>
      </c>
      <c r="H210" s="190">
        <v>4</v>
      </c>
      <c r="I210" s="131"/>
      <c r="J210" s="131"/>
      <c r="K210" s="132">
        <f>ROUND(P210*H210,2)</f>
        <v>0</v>
      </c>
      <c r="L210" s="130" t="s">
        <v>140</v>
      </c>
      <c r="M210" s="31"/>
      <c r="N210" s="133" t="s">
        <v>3</v>
      </c>
      <c r="O210" s="134" t="s">
        <v>40</v>
      </c>
      <c r="P210" s="135">
        <f>I210+J210</f>
        <v>0</v>
      </c>
      <c r="Q210" s="135">
        <f>ROUND(I210*H210,2)</f>
        <v>0</v>
      </c>
      <c r="R210" s="135">
        <f>ROUND(J210*H210,2)</f>
        <v>0</v>
      </c>
      <c r="T210" s="136">
        <f>S210*H210</f>
        <v>0</v>
      </c>
      <c r="U210" s="136">
        <v>0</v>
      </c>
      <c r="V210" s="136">
        <f>U210*H210</f>
        <v>0</v>
      </c>
      <c r="W210" s="136">
        <v>0</v>
      </c>
      <c r="X210" s="137">
        <f>W210*H210</f>
        <v>0</v>
      </c>
      <c r="AR210" s="138" t="s">
        <v>428</v>
      </c>
      <c r="AT210" s="138" t="s">
        <v>136</v>
      </c>
      <c r="AU210" s="138" t="s">
        <v>80</v>
      </c>
      <c r="AY210" s="16" t="s">
        <v>133</v>
      </c>
      <c r="BE210" s="139">
        <f>IF(O210="základní",K210,0)</f>
        <v>0</v>
      </c>
      <c r="BF210" s="139">
        <f>IF(O210="snížená",K210,0)</f>
        <v>0</v>
      </c>
      <c r="BG210" s="139">
        <f>IF(O210="zákl. přenesená",K210,0)</f>
        <v>0</v>
      </c>
      <c r="BH210" s="139">
        <f>IF(O210="sníž. přenesená",K210,0)</f>
        <v>0</v>
      </c>
      <c r="BI210" s="139">
        <f>IF(O210="nulová",K210,0)</f>
        <v>0</v>
      </c>
      <c r="BJ210" s="16" t="s">
        <v>78</v>
      </c>
      <c r="BK210" s="139">
        <f>ROUND(P210*H210,2)</f>
        <v>0</v>
      </c>
      <c r="BL210" s="16" t="s">
        <v>428</v>
      </c>
      <c r="BM210" s="138" t="s">
        <v>480</v>
      </c>
    </row>
    <row r="211" spans="2:47" s="1" customFormat="1" ht="12">
      <c r="B211" s="31"/>
      <c r="D211" s="185" t="s">
        <v>142</v>
      </c>
      <c r="F211" s="171" t="s">
        <v>1474</v>
      </c>
      <c r="I211" s="140"/>
      <c r="J211" s="140"/>
      <c r="M211" s="31"/>
      <c r="N211" s="141"/>
      <c r="X211" s="52"/>
      <c r="AT211" s="16" t="s">
        <v>142</v>
      </c>
      <c r="AU211" s="16" t="s">
        <v>80</v>
      </c>
    </row>
    <row r="212" spans="2:47" s="1" customFormat="1" ht="12">
      <c r="B212" s="31"/>
      <c r="D212" s="186" t="s">
        <v>144</v>
      </c>
      <c r="F212" s="172" t="s">
        <v>1475</v>
      </c>
      <c r="I212" s="140"/>
      <c r="J212" s="140"/>
      <c r="M212" s="31"/>
      <c r="N212" s="141"/>
      <c r="X212" s="52"/>
      <c r="AT212" s="16" t="s">
        <v>144</v>
      </c>
      <c r="AU212" s="16" t="s">
        <v>80</v>
      </c>
    </row>
    <row r="213" spans="2:65" s="1" customFormat="1" ht="24.2" customHeight="1">
      <c r="B213" s="129"/>
      <c r="C213" s="183" t="s">
        <v>484</v>
      </c>
      <c r="D213" s="183" t="s">
        <v>136</v>
      </c>
      <c r="E213" s="184" t="s">
        <v>1476</v>
      </c>
      <c r="F213" s="169" t="s">
        <v>1477</v>
      </c>
      <c r="G213" s="189" t="s">
        <v>296</v>
      </c>
      <c r="H213" s="190">
        <v>1.296</v>
      </c>
      <c r="I213" s="131"/>
      <c r="J213" s="131"/>
      <c r="K213" s="132">
        <f>ROUND(P213*H213,2)</f>
        <v>0</v>
      </c>
      <c r="L213" s="130" t="s">
        <v>140</v>
      </c>
      <c r="M213" s="31"/>
      <c r="N213" s="133" t="s">
        <v>3</v>
      </c>
      <c r="O213" s="134" t="s">
        <v>40</v>
      </c>
      <c r="P213" s="135">
        <f>I213+J213</f>
        <v>0</v>
      </c>
      <c r="Q213" s="135">
        <f>ROUND(I213*H213,2)</f>
        <v>0</v>
      </c>
      <c r="R213" s="135">
        <f>ROUND(J213*H213,2)</f>
        <v>0</v>
      </c>
      <c r="T213" s="136">
        <f>S213*H213</f>
        <v>0</v>
      </c>
      <c r="U213" s="136">
        <v>0</v>
      </c>
      <c r="V213" s="136">
        <f>U213*H213</f>
        <v>0</v>
      </c>
      <c r="W213" s="136">
        <v>0</v>
      </c>
      <c r="X213" s="137">
        <f>W213*H213</f>
        <v>0</v>
      </c>
      <c r="AR213" s="138" t="s">
        <v>428</v>
      </c>
      <c r="AT213" s="138" t="s">
        <v>136</v>
      </c>
      <c r="AU213" s="138" t="s">
        <v>80</v>
      </c>
      <c r="AY213" s="16" t="s">
        <v>133</v>
      </c>
      <c r="BE213" s="139">
        <f>IF(O213="základní",K213,0)</f>
        <v>0</v>
      </c>
      <c r="BF213" s="139">
        <f>IF(O213="snížená",K213,0)</f>
        <v>0</v>
      </c>
      <c r="BG213" s="139">
        <f>IF(O213="zákl. přenesená",K213,0)</f>
        <v>0</v>
      </c>
      <c r="BH213" s="139">
        <f>IF(O213="sníž. přenesená",K213,0)</f>
        <v>0</v>
      </c>
      <c r="BI213" s="139">
        <f>IF(O213="nulová",K213,0)</f>
        <v>0</v>
      </c>
      <c r="BJ213" s="16" t="s">
        <v>78</v>
      </c>
      <c r="BK213" s="139">
        <f>ROUND(P213*H213,2)</f>
        <v>0</v>
      </c>
      <c r="BL213" s="16" t="s">
        <v>428</v>
      </c>
      <c r="BM213" s="138" t="s">
        <v>487</v>
      </c>
    </row>
    <row r="214" spans="2:47" s="1" customFormat="1" ht="12">
      <c r="B214" s="31"/>
      <c r="D214" s="185" t="s">
        <v>142</v>
      </c>
      <c r="F214" s="171" t="s">
        <v>1477</v>
      </c>
      <c r="I214" s="140"/>
      <c r="J214" s="140"/>
      <c r="M214" s="31"/>
      <c r="N214" s="141"/>
      <c r="X214" s="52"/>
      <c r="AT214" s="16" t="s">
        <v>142</v>
      </c>
      <c r="AU214" s="16" t="s">
        <v>80</v>
      </c>
    </row>
    <row r="215" spans="2:47" s="1" customFormat="1" ht="12">
      <c r="B215" s="31"/>
      <c r="D215" s="186" t="s">
        <v>144</v>
      </c>
      <c r="F215" s="172" t="s">
        <v>1478</v>
      </c>
      <c r="I215" s="140"/>
      <c r="J215" s="140"/>
      <c r="M215" s="31"/>
      <c r="N215" s="141"/>
      <c r="X215" s="52"/>
      <c r="AT215" s="16" t="s">
        <v>144</v>
      </c>
      <c r="AU215" s="16" t="s">
        <v>80</v>
      </c>
    </row>
    <row r="216" spans="2:51" s="12" customFormat="1" ht="12">
      <c r="B216" s="142"/>
      <c r="D216" s="185" t="s">
        <v>151</v>
      </c>
      <c r="E216" s="143" t="s">
        <v>3</v>
      </c>
      <c r="F216" s="173" t="s">
        <v>1479</v>
      </c>
      <c r="H216" s="191">
        <v>1.296</v>
      </c>
      <c r="I216" s="144"/>
      <c r="J216" s="144"/>
      <c r="M216" s="142"/>
      <c r="N216" s="145"/>
      <c r="X216" s="146"/>
      <c r="AT216" s="143" t="s">
        <v>151</v>
      </c>
      <c r="AU216" s="143" t="s">
        <v>80</v>
      </c>
      <c r="AV216" s="12" t="s">
        <v>80</v>
      </c>
      <c r="AW216" s="12" t="s">
        <v>5</v>
      </c>
      <c r="AX216" s="12" t="s">
        <v>71</v>
      </c>
      <c r="AY216" s="143" t="s">
        <v>133</v>
      </c>
    </row>
    <row r="217" spans="2:51" s="13" customFormat="1" ht="12">
      <c r="B217" s="147"/>
      <c r="D217" s="185" t="s">
        <v>151</v>
      </c>
      <c r="E217" s="148" t="s">
        <v>3</v>
      </c>
      <c r="F217" s="174" t="s">
        <v>153</v>
      </c>
      <c r="H217" s="192">
        <v>1.296</v>
      </c>
      <c r="I217" s="149"/>
      <c r="J217" s="149"/>
      <c r="M217" s="147"/>
      <c r="N217" s="150"/>
      <c r="X217" s="151"/>
      <c r="AT217" s="148" t="s">
        <v>151</v>
      </c>
      <c r="AU217" s="148" t="s">
        <v>80</v>
      </c>
      <c r="AV217" s="13" t="s">
        <v>141</v>
      </c>
      <c r="AW217" s="13" t="s">
        <v>5</v>
      </c>
      <c r="AX217" s="13" t="s">
        <v>78</v>
      </c>
      <c r="AY217" s="148" t="s">
        <v>133</v>
      </c>
    </row>
    <row r="218" spans="2:65" s="1" customFormat="1" ht="24.2" customHeight="1">
      <c r="B218" s="129"/>
      <c r="C218" s="183" t="s">
        <v>361</v>
      </c>
      <c r="D218" s="183" t="s">
        <v>136</v>
      </c>
      <c r="E218" s="184" t="s">
        <v>1480</v>
      </c>
      <c r="F218" s="169" t="s">
        <v>1166</v>
      </c>
      <c r="G218" s="189" t="s">
        <v>280</v>
      </c>
      <c r="H218" s="190">
        <v>22</v>
      </c>
      <c r="I218" s="131"/>
      <c r="J218" s="131"/>
      <c r="K218" s="132">
        <f>ROUND(P218*H218,2)</f>
        <v>0</v>
      </c>
      <c r="L218" s="130" t="s">
        <v>140</v>
      </c>
      <c r="M218" s="31"/>
      <c r="N218" s="133" t="s">
        <v>3</v>
      </c>
      <c r="O218" s="134" t="s">
        <v>40</v>
      </c>
      <c r="P218" s="135">
        <f>I218+J218</f>
        <v>0</v>
      </c>
      <c r="Q218" s="135">
        <f>ROUND(I218*H218,2)</f>
        <v>0</v>
      </c>
      <c r="R218" s="135">
        <f>ROUND(J218*H218,2)</f>
        <v>0</v>
      </c>
      <c r="T218" s="136">
        <f>S218*H218</f>
        <v>0</v>
      </c>
      <c r="U218" s="136">
        <v>0</v>
      </c>
      <c r="V218" s="136">
        <f>U218*H218</f>
        <v>0</v>
      </c>
      <c r="W218" s="136">
        <v>0</v>
      </c>
      <c r="X218" s="137">
        <f>W218*H218</f>
        <v>0</v>
      </c>
      <c r="AR218" s="138" t="s">
        <v>428</v>
      </c>
      <c r="AT218" s="138" t="s">
        <v>136</v>
      </c>
      <c r="AU218" s="138" t="s">
        <v>80</v>
      </c>
      <c r="AY218" s="16" t="s">
        <v>133</v>
      </c>
      <c r="BE218" s="139">
        <f>IF(O218="základní",K218,0)</f>
        <v>0</v>
      </c>
      <c r="BF218" s="139">
        <f>IF(O218="snížená",K218,0)</f>
        <v>0</v>
      </c>
      <c r="BG218" s="139">
        <f>IF(O218="zákl. přenesená",K218,0)</f>
        <v>0</v>
      </c>
      <c r="BH218" s="139">
        <f>IF(O218="sníž. přenesená",K218,0)</f>
        <v>0</v>
      </c>
      <c r="BI218" s="139">
        <f>IF(O218="nulová",K218,0)</f>
        <v>0</v>
      </c>
      <c r="BJ218" s="16" t="s">
        <v>78</v>
      </c>
      <c r="BK218" s="139">
        <f>ROUND(P218*H218,2)</f>
        <v>0</v>
      </c>
      <c r="BL218" s="16" t="s">
        <v>428</v>
      </c>
      <c r="BM218" s="138" t="s">
        <v>493</v>
      </c>
    </row>
    <row r="219" spans="2:47" s="1" customFormat="1" ht="12">
      <c r="B219" s="31"/>
      <c r="D219" s="185" t="s">
        <v>142</v>
      </c>
      <c r="F219" s="171" t="s">
        <v>1166</v>
      </c>
      <c r="I219" s="140"/>
      <c r="J219" s="140"/>
      <c r="M219" s="31"/>
      <c r="N219" s="141"/>
      <c r="X219" s="52"/>
      <c r="AT219" s="16" t="s">
        <v>142</v>
      </c>
      <c r="AU219" s="16" t="s">
        <v>80</v>
      </c>
    </row>
    <row r="220" spans="2:47" s="1" customFormat="1" ht="12">
      <c r="B220" s="31"/>
      <c r="D220" s="186" t="s">
        <v>144</v>
      </c>
      <c r="F220" s="172" t="s">
        <v>1481</v>
      </c>
      <c r="I220" s="140"/>
      <c r="J220" s="140"/>
      <c r="M220" s="31"/>
      <c r="N220" s="141"/>
      <c r="X220" s="52"/>
      <c r="AT220" s="16" t="s">
        <v>144</v>
      </c>
      <c r="AU220" s="16" t="s">
        <v>80</v>
      </c>
    </row>
    <row r="221" spans="2:65" s="1" customFormat="1" ht="24.2" customHeight="1">
      <c r="B221" s="129"/>
      <c r="C221" s="183" t="s">
        <v>496</v>
      </c>
      <c r="D221" s="183" t="s">
        <v>136</v>
      </c>
      <c r="E221" s="184" t="s">
        <v>1482</v>
      </c>
      <c r="F221" s="169" t="s">
        <v>1483</v>
      </c>
      <c r="G221" s="189" t="s">
        <v>280</v>
      </c>
      <c r="H221" s="190">
        <v>86</v>
      </c>
      <c r="I221" s="131"/>
      <c r="J221" s="131"/>
      <c r="K221" s="132">
        <f>ROUND(P221*H221,2)</f>
        <v>0</v>
      </c>
      <c r="L221" s="130" t="s">
        <v>140</v>
      </c>
      <c r="M221" s="31"/>
      <c r="N221" s="133" t="s">
        <v>3</v>
      </c>
      <c r="O221" s="134" t="s">
        <v>40</v>
      </c>
      <c r="P221" s="135">
        <f>I221+J221</f>
        <v>0</v>
      </c>
      <c r="Q221" s="135">
        <f>ROUND(I221*H221,2)</f>
        <v>0</v>
      </c>
      <c r="R221" s="135">
        <f>ROUND(J221*H221,2)</f>
        <v>0</v>
      </c>
      <c r="T221" s="136">
        <f>S221*H221</f>
        <v>0</v>
      </c>
      <c r="U221" s="136">
        <v>0</v>
      </c>
      <c r="V221" s="136">
        <f>U221*H221</f>
        <v>0</v>
      </c>
      <c r="W221" s="136">
        <v>0</v>
      </c>
      <c r="X221" s="137">
        <f>W221*H221</f>
        <v>0</v>
      </c>
      <c r="AR221" s="138" t="s">
        <v>428</v>
      </c>
      <c r="AT221" s="138" t="s">
        <v>136</v>
      </c>
      <c r="AU221" s="138" t="s">
        <v>80</v>
      </c>
      <c r="AY221" s="16" t="s">
        <v>133</v>
      </c>
      <c r="BE221" s="139">
        <f>IF(O221="základní",K221,0)</f>
        <v>0</v>
      </c>
      <c r="BF221" s="139">
        <f>IF(O221="snížená",K221,0)</f>
        <v>0</v>
      </c>
      <c r="BG221" s="139">
        <f>IF(O221="zákl. přenesená",K221,0)</f>
        <v>0</v>
      </c>
      <c r="BH221" s="139">
        <f>IF(O221="sníž. přenesená",K221,0)</f>
        <v>0</v>
      </c>
      <c r="BI221" s="139">
        <f>IF(O221="nulová",K221,0)</f>
        <v>0</v>
      </c>
      <c r="BJ221" s="16" t="s">
        <v>78</v>
      </c>
      <c r="BK221" s="139">
        <f>ROUND(P221*H221,2)</f>
        <v>0</v>
      </c>
      <c r="BL221" s="16" t="s">
        <v>428</v>
      </c>
      <c r="BM221" s="138" t="s">
        <v>499</v>
      </c>
    </row>
    <row r="222" spans="2:47" s="1" customFormat="1" ht="12">
      <c r="B222" s="31"/>
      <c r="D222" s="185" t="s">
        <v>142</v>
      </c>
      <c r="F222" s="171" t="s">
        <v>1483</v>
      </c>
      <c r="I222" s="140"/>
      <c r="J222" s="140"/>
      <c r="M222" s="31"/>
      <c r="N222" s="141"/>
      <c r="X222" s="52"/>
      <c r="AT222" s="16" t="s">
        <v>142</v>
      </c>
      <c r="AU222" s="16" t="s">
        <v>80</v>
      </c>
    </row>
    <row r="223" spans="2:47" s="1" customFormat="1" ht="12">
      <c r="B223" s="31"/>
      <c r="D223" s="186" t="s">
        <v>144</v>
      </c>
      <c r="F223" s="172" t="s">
        <v>1484</v>
      </c>
      <c r="I223" s="140"/>
      <c r="J223" s="140"/>
      <c r="M223" s="31"/>
      <c r="N223" s="141"/>
      <c r="X223" s="52"/>
      <c r="AT223" s="16" t="s">
        <v>144</v>
      </c>
      <c r="AU223" s="16" t="s">
        <v>80</v>
      </c>
    </row>
    <row r="224" spans="2:65" s="1" customFormat="1" ht="24.2" customHeight="1">
      <c r="B224" s="129"/>
      <c r="C224" s="183" t="s">
        <v>367</v>
      </c>
      <c r="D224" s="183" t="s">
        <v>136</v>
      </c>
      <c r="E224" s="184" t="s">
        <v>1485</v>
      </c>
      <c r="F224" s="169" t="s">
        <v>1486</v>
      </c>
      <c r="G224" s="189" t="s">
        <v>280</v>
      </c>
      <c r="H224" s="190">
        <v>9</v>
      </c>
      <c r="I224" s="131"/>
      <c r="J224" s="131"/>
      <c r="K224" s="132">
        <f>ROUND(P224*H224,2)</f>
        <v>0</v>
      </c>
      <c r="L224" s="130" t="s">
        <v>140</v>
      </c>
      <c r="M224" s="31"/>
      <c r="N224" s="133" t="s">
        <v>3</v>
      </c>
      <c r="O224" s="134" t="s">
        <v>40</v>
      </c>
      <c r="P224" s="135">
        <f>I224+J224</f>
        <v>0</v>
      </c>
      <c r="Q224" s="135">
        <f>ROUND(I224*H224,2)</f>
        <v>0</v>
      </c>
      <c r="R224" s="135">
        <f>ROUND(J224*H224,2)</f>
        <v>0</v>
      </c>
      <c r="T224" s="136">
        <f>S224*H224</f>
        <v>0</v>
      </c>
      <c r="U224" s="136">
        <v>0</v>
      </c>
      <c r="V224" s="136">
        <f>U224*H224</f>
        <v>0</v>
      </c>
      <c r="W224" s="136">
        <v>0</v>
      </c>
      <c r="X224" s="137">
        <f>W224*H224</f>
        <v>0</v>
      </c>
      <c r="AR224" s="138" t="s">
        <v>428</v>
      </c>
      <c r="AT224" s="138" t="s">
        <v>136</v>
      </c>
      <c r="AU224" s="138" t="s">
        <v>80</v>
      </c>
      <c r="AY224" s="16" t="s">
        <v>133</v>
      </c>
      <c r="BE224" s="139">
        <f>IF(O224="základní",K224,0)</f>
        <v>0</v>
      </c>
      <c r="BF224" s="139">
        <f>IF(O224="snížená",K224,0)</f>
        <v>0</v>
      </c>
      <c r="BG224" s="139">
        <f>IF(O224="zákl. přenesená",K224,0)</f>
        <v>0</v>
      </c>
      <c r="BH224" s="139">
        <f>IF(O224="sníž. přenesená",K224,0)</f>
        <v>0</v>
      </c>
      <c r="BI224" s="139">
        <f>IF(O224="nulová",K224,0)</f>
        <v>0</v>
      </c>
      <c r="BJ224" s="16" t="s">
        <v>78</v>
      </c>
      <c r="BK224" s="139">
        <f>ROUND(P224*H224,2)</f>
        <v>0</v>
      </c>
      <c r="BL224" s="16" t="s">
        <v>428</v>
      </c>
      <c r="BM224" s="138" t="s">
        <v>505</v>
      </c>
    </row>
    <row r="225" spans="2:47" s="1" customFormat="1" ht="12">
      <c r="B225" s="31"/>
      <c r="D225" s="185" t="s">
        <v>142</v>
      </c>
      <c r="F225" s="171" t="s">
        <v>1486</v>
      </c>
      <c r="I225" s="140"/>
      <c r="J225" s="140"/>
      <c r="M225" s="31"/>
      <c r="N225" s="141"/>
      <c r="X225" s="52"/>
      <c r="AT225" s="16" t="s">
        <v>142</v>
      </c>
      <c r="AU225" s="16" t="s">
        <v>80</v>
      </c>
    </row>
    <row r="226" spans="2:47" s="1" customFormat="1" ht="12">
      <c r="B226" s="31"/>
      <c r="D226" s="186" t="s">
        <v>144</v>
      </c>
      <c r="F226" s="172" t="s">
        <v>1487</v>
      </c>
      <c r="I226" s="140"/>
      <c r="J226" s="140"/>
      <c r="M226" s="31"/>
      <c r="N226" s="141"/>
      <c r="X226" s="52"/>
      <c r="AT226" s="16" t="s">
        <v>144</v>
      </c>
      <c r="AU226" s="16" t="s">
        <v>80</v>
      </c>
    </row>
    <row r="227" spans="2:65" s="1" customFormat="1" ht="24.2" customHeight="1">
      <c r="B227" s="129"/>
      <c r="C227" s="183" t="s">
        <v>509</v>
      </c>
      <c r="D227" s="183" t="s">
        <v>136</v>
      </c>
      <c r="E227" s="184" t="s">
        <v>1488</v>
      </c>
      <c r="F227" s="169" t="s">
        <v>1489</v>
      </c>
      <c r="G227" s="189" t="s">
        <v>296</v>
      </c>
      <c r="H227" s="190">
        <v>1</v>
      </c>
      <c r="I227" s="131"/>
      <c r="J227" s="131"/>
      <c r="K227" s="132">
        <f>ROUND(P227*H227,2)</f>
        <v>0</v>
      </c>
      <c r="L227" s="130" t="s">
        <v>140</v>
      </c>
      <c r="M227" s="31"/>
      <c r="N227" s="133" t="s">
        <v>3</v>
      </c>
      <c r="O227" s="134" t="s">
        <v>40</v>
      </c>
      <c r="P227" s="135">
        <f>I227+J227</f>
        <v>0</v>
      </c>
      <c r="Q227" s="135">
        <f>ROUND(I227*H227,2)</f>
        <v>0</v>
      </c>
      <c r="R227" s="135">
        <f>ROUND(J227*H227,2)</f>
        <v>0</v>
      </c>
      <c r="T227" s="136">
        <f>S227*H227</f>
        <v>0</v>
      </c>
      <c r="U227" s="136">
        <v>0</v>
      </c>
      <c r="V227" s="136">
        <f>U227*H227</f>
        <v>0</v>
      </c>
      <c r="W227" s="136">
        <v>0</v>
      </c>
      <c r="X227" s="137">
        <f>W227*H227</f>
        <v>0</v>
      </c>
      <c r="AR227" s="138" t="s">
        <v>428</v>
      </c>
      <c r="AT227" s="138" t="s">
        <v>136</v>
      </c>
      <c r="AU227" s="138" t="s">
        <v>80</v>
      </c>
      <c r="AY227" s="16" t="s">
        <v>133</v>
      </c>
      <c r="BE227" s="139">
        <f>IF(O227="základní",K227,0)</f>
        <v>0</v>
      </c>
      <c r="BF227" s="139">
        <f>IF(O227="snížená",K227,0)</f>
        <v>0</v>
      </c>
      <c r="BG227" s="139">
        <f>IF(O227="zákl. přenesená",K227,0)</f>
        <v>0</v>
      </c>
      <c r="BH227" s="139">
        <f>IF(O227="sníž. přenesená",K227,0)</f>
        <v>0</v>
      </c>
      <c r="BI227" s="139">
        <f>IF(O227="nulová",K227,0)</f>
        <v>0</v>
      </c>
      <c r="BJ227" s="16" t="s">
        <v>78</v>
      </c>
      <c r="BK227" s="139">
        <f>ROUND(P227*H227,2)</f>
        <v>0</v>
      </c>
      <c r="BL227" s="16" t="s">
        <v>428</v>
      </c>
      <c r="BM227" s="138" t="s">
        <v>512</v>
      </c>
    </row>
    <row r="228" spans="2:47" s="1" customFormat="1" ht="12">
      <c r="B228" s="31"/>
      <c r="D228" s="185" t="s">
        <v>142</v>
      </c>
      <c r="F228" s="171" t="s">
        <v>1489</v>
      </c>
      <c r="I228" s="140"/>
      <c r="J228" s="140"/>
      <c r="M228" s="31"/>
      <c r="N228" s="141"/>
      <c r="X228" s="52"/>
      <c r="AT228" s="16" t="s">
        <v>142</v>
      </c>
      <c r="AU228" s="16" t="s">
        <v>80</v>
      </c>
    </row>
    <row r="229" spans="2:47" s="1" customFormat="1" ht="12">
      <c r="B229" s="31"/>
      <c r="D229" s="186" t="s">
        <v>144</v>
      </c>
      <c r="F229" s="172" t="s">
        <v>1490</v>
      </c>
      <c r="I229" s="140"/>
      <c r="J229" s="140"/>
      <c r="M229" s="31"/>
      <c r="N229" s="141"/>
      <c r="X229" s="52"/>
      <c r="AT229" s="16" t="s">
        <v>144</v>
      </c>
      <c r="AU229" s="16" t="s">
        <v>80</v>
      </c>
    </row>
    <row r="230" spans="2:65" s="1" customFormat="1" ht="24">
      <c r="B230" s="129"/>
      <c r="C230" s="183" t="s">
        <v>373</v>
      </c>
      <c r="D230" s="183" t="s">
        <v>136</v>
      </c>
      <c r="E230" s="184" t="s">
        <v>1491</v>
      </c>
      <c r="F230" s="169" t="s">
        <v>1492</v>
      </c>
      <c r="G230" s="189" t="s">
        <v>280</v>
      </c>
      <c r="H230" s="190">
        <v>108</v>
      </c>
      <c r="I230" s="131"/>
      <c r="J230" s="131"/>
      <c r="K230" s="132">
        <f>ROUND(P230*H230,2)</f>
        <v>0</v>
      </c>
      <c r="L230" s="130" t="s">
        <v>140</v>
      </c>
      <c r="M230" s="31"/>
      <c r="N230" s="133" t="s">
        <v>3</v>
      </c>
      <c r="O230" s="134" t="s">
        <v>40</v>
      </c>
      <c r="P230" s="135">
        <f>I230+J230</f>
        <v>0</v>
      </c>
      <c r="Q230" s="135">
        <f>ROUND(I230*H230,2)</f>
        <v>0</v>
      </c>
      <c r="R230" s="135">
        <f>ROUND(J230*H230,2)</f>
        <v>0</v>
      </c>
      <c r="T230" s="136">
        <f>S230*H230</f>
        <v>0</v>
      </c>
      <c r="U230" s="136">
        <v>0</v>
      </c>
      <c r="V230" s="136">
        <f>U230*H230</f>
        <v>0</v>
      </c>
      <c r="W230" s="136">
        <v>0</v>
      </c>
      <c r="X230" s="137">
        <f>W230*H230</f>
        <v>0</v>
      </c>
      <c r="AR230" s="138" t="s">
        <v>428</v>
      </c>
      <c r="AT230" s="138" t="s">
        <v>136</v>
      </c>
      <c r="AU230" s="138" t="s">
        <v>80</v>
      </c>
      <c r="AY230" s="16" t="s">
        <v>133</v>
      </c>
      <c r="BE230" s="139">
        <f>IF(O230="základní",K230,0)</f>
        <v>0</v>
      </c>
      <c r="BF230" s="139">
        <f>IF(O230="snížená",K230,0)</f>
        <v>0</v>
      </c>
      <c r="BG230" s="139">
        <f>IF(O230="zákl. přenesená",K230,0)</f>
        <v>0</v>
      </c>
      <c r="BH230" s="139">
        <f>IF(O230="sníž. přenesená",K230,0)</f>
        <v>0</v>
      </c>
      <c r="BI230" s="139">
        <f>IF(O230="nulová",K230,0)</f>
        <v>0</v>
      </c>
      <c r="BJ230" s="16" t="s">
        <v>78</v>
      </c>
      <c r="BK230" s="139">
        <f>ROUND(P230*H230,2)</f>
        <v>0</v>
      </c>
      <c r="BL230" s="16" t="s">
        <v>428</v>
      </c>
      <c r="BM230" s="138" t="s">
        <v>519</v>
      </c>
    </row>
    <row r="231" spans="2:47" s="1" customFormat="1" ht="12">
      <c r="B231" s="31"/>
      <c r="D231" s="185" t="s">
        <v>142</v>
      </c>
      <c r="F231" s="171" t="s">
        <v>1492</v>
      </c>
      <c r="I231" s="140"/>
      <c r="J231" s="140"/>
      <c r="M231" s="31"/>
      <c r="N231" s="141"/>
      <c r="X231" s="52"/>
      <c r="AT231" s="16" t="s">
        <v>142</v>
      </c>
      <c r="AU231" s="16" t="s">
        <v>80</v>
      </c>
    </row>
    <row r="232" spans="2:47" s="1" customFormat="1" ht="12">
      <c r="B232" s="31"/>
      <c r="D232" s="186" t="s">
        <v>144</v>
      </c>
      <c r="F232" s="172" t="s">
        <v>1493</v>
      </c>
      <c r="I232" s="140"/>
      <c r="J232" s="140"/>
      <c r="M232" s="31"/>
      <c r="N232" s="141"/>
      <c r="X232" s="52"/>
      <c r="AT232" s="16" t="s">
        <v>144</v>
      </c>
      <c r="AU232" s="16" t="s">
        <v>80</v>
      </c>
    </row>
    <row r="233" spans="2:65" s="1" customFormat="1" ht="24.2" customHeight="1">
      <c r="B233" s="129"/>
      <c r="C233" s="183" t="s">
        <v>522</v>
      </c>
      <c r="D233" s="183" t="s">
        <v>136</v>
      </c>
      <c r="E233" s="184" t="s">
        <v>1494</v>
      </c>
      <c r="F233" s="169" t="s">
        <v>1495</v>
      </c>
      <c r="G233" s="189" t="s">
        <v>280</v>
      </c>
      <c r="H233" s="190">
        <v>9</v>
      </c>
      <c r="I233" s="131"/>
      <c r="J233" s="131"/>
      <c r="K233" s="132">
        <f>ROUND(P233*H233,2)</f>
        <v>0</v>
      </c>
      <c r="L233" s="130" t="s">
        <v>140</v>
      </c>
      <c r="M233" s="31"/>
      <c r="N233" s="133" t="s">
        <v>3</v>
      </c>
      <c r="O233" s="134" t="s">
        <v>40</v>
      </c>
      <c r="P233" s="135">
        <f>I233+J233</f>
        <v>0</v>
      </c>
      <c r="Q233" s="135">
        <f>ROUND(I233*H233,2)</f>
        <v>0</v>
      </c>
      <c r="R233" s="135">
        <f>ROUND(J233*H233,2)</f>
        <v>0</v>
      </c>
      <c r="T233" s="136">
        <f>S233*H233</f>
        <v>0</v>
      </c>
      <c r="U233" s="136">
        <v>0</v>
      </c>
      <c r="V233" s="136">
        <f>U233*H233</f>
        <v>0</v>
      </c>
      <c r="W233" s="136">
        <v>0</v>
      </c>
      <c r="X233" s="137">
        <f>W233*H233</f>
        <v>0</v>
      </c>
      <c r="AR233" s="138" t="s">
        <v>428</v>
      </c>
      <c r="AT233" s="138" t="s">
        <v>136</v>
      </c>
      <c r="AU233" s="138" t="s">
        <v>80</v>
      </c>
      <c r="AY233" s="16" t="s">
        <v>133</v>
      </c>
      <c r="BE233" s="139">
        <f>IF(O233="základní",K233,0)</f>
        <v>0</v>
      </c>
      <c r="BF233" s="139">
        <f>IF(O233="snížená",K233,0)</f>
        <v>0</v>
      </c>
      <c r="BG233" s="139">
        <f>IF(O233="zákl. přenesená",K233,0)</f>
        <v>0</v>
      </c>
      <c r="BH233" s="139">
        <f>IF(O233="sníž. přenesená",K233,0)</f>
        <v>0</v>
      </c>
      <c r="BI233" s="139">
        <f>IF(O233="nulová",K233,0)</f>
        <v>0</v>
      </c>
      <c r="BJ233" s="16" t="s">
        <v>78</v>
      </c>
      <c r="BK233" s="139">
        <f>ROUND(P233*H233,2)</f>
        <v>0</v>
      </c>
      <c r="BL233" s="16" t="s">
        <v>428</v>
      </c>
      <c r="BM233" s="138" t="s">
        <v>525</v>
      </c>
    </row>
    <row r="234" spans="2:47" s="1" customFormat="1" ht="12">
      <c r="B234" s="31"/>
      <c r="D234" s="185" t="s">
        <v>142</v>
      </c>
      <c r="F234" s="171" t="s">
        <v>1495</v>
      </c>
      <c r="I234" s="140"/>
      <c r="J234" s="140"/>
      <c r="M234" s="31"/>
      <c r="N234" s="141"/>
      <c r="X234" s="52"/>
      <c r="AT234" s="16" t="s">
        <v>142</v>
      </c>
      <c r="AU234" s="16" t="s">
        <v>80</v>
      </c>
    </row>
    <row r="235" spans="2:47" s="1" customFormat="1" ht="12">
      <c r="B235" s="31"/>
      <c r="D235" s="186" t="s">
        <v>144</v>
      </c>
      <c r="F235" s="172" t="s">
        <v>1496</v>
      </c>
      <c r="I235" s="140"/>
      <c r="J235" s="140"/>
      <c r="M235" s="31"/>
      <c r="N235" s="141"/>
      <c r="X235" s="52"/>
      <c r="AT235" s="16" t="s">
        <v>144</v>
      </c>
      <c r="AU235" s="16" t="s">
        <v>80</v>
      </c>
    </row>
    <row r="236" spans="2:65" s="1" customFormat="1" ht="24.2" customHeight="1">
      <c r="B236" s="129"/>
      <c r="C236" s="183" t="s">
        <v>379</v>
      </c>
      <c r="D236" s="183" t="s">
        <v>136</v>
      </c>
      <c r="E236" s="184" t="s">
        <v>1497</v>
      </c>
      <c r="F236" s="169" t="s">
        <v>1498</v>
      </c>
      <c r="G236" s="189" t="s">
        <v>280</v>
      </c>
      <c r="H236" s="190">
        <v>9</v>
      </c>
      <c r="I236" s="131"/>
      <c r="J236" s="131"/>
      <c r="K236" s="132">
        <f>ROUND(P236*H236,2)</f>
        <v>0</v>
      </c>
      <c r="L236" s="130" t="s">
        <v>140</v>
      </c>
      <c r="M236" s="31"/>
      <c r="N236" s="133" t="s">
        <v>3</v>
      </c>
      <c r="O236" s="134" t="s">
        <v>40</v>
      </c>
      <c r="P236" s="135">
        <f>I236+J236</f>
        <v>0</v>
      </c>
      <c r="Q236" s="135">
        <f>ROUND(I236*H236,2)</f>
        <v>0</v>
      </c>
      <c r="R236" s="135">
        <f>ROUND(J236*H236,2)</f>
        <v>0</v>
      </c>
      <c r="T236" s="136">
        <f>S236*H236</f>
        <v>0</v>
      </c>
      <c r="U236" s="136">
        <v>0</v>
      </c>
      <c r="V236" s="136">
        <f>U236*H236</f>
        <v>0</v>
      </c>
      <c r="W236" s="136">
        <v>0</v>
      </c>
      <c r="X236" s="137">
        <f>W236*H236</f>
        <v>0</v>
      </c>
      <c r="AR236" s="138" t="s">
        <v>428</v>
      </c>
      <c r="AT236" s="138" t="s">
        <v>136</v>
      </c>
      <c r="AU236" s="138" t="s">
        <v>80</v>
      </c>
      <c r="AY236" s="16" t="s">
        <v>133</v>
      </c>
      <c r="BE236" s="139">
        <f>IF(O236="základní",K236,0)</f>
        <v>0</v>
      </c>
      <c r="BF236" s="139">
        <f>IF(O236="snížená",K236,0)</f>
        <v>0</v>
      </c>
      <c r="BG236" s="139">
        <f>IF(O236="zákl. přenesená",K236,0)</f>
        <v>0</v>
      </c>
      <c r="BH236" s="139">
        <f>IF(O236="sníž. přenesená",K236,0)</f>
        <v>0</v>
      </c>
      <c r="BI236" s="139">
        <f>IF(O236="nulová",K236,0)</f>
        <v>0</v>
      </c>
      <c r="BJ236" s="16" t="s">
        <v>78</v>
      </c>
      <c r="BK236" s="139">
        <f>ROUND(P236*H236,2)</f>
        <v>0</v>
      </c>
      <c r="BL236" s="16" t="s">
        <v>428</v>
      </c>
      <c r="BM236" s="138" t="s">
        <v>531</v>
      </c>
    </row>
    <row r="237" spans="2:47" s="1" customFormat="1" ht="12">
      <c r="B237" s="31"/>
      <c r="D237" s="185" t="s">
        <v>142</v>
      </c>
      <c r="F237" s="171" t="s">
        <v>1498</v>
      </c>
      <c r="I237" s="140"/>
      <c r="J237" s="140"/>
      <c r="M237" s="31"/>
      <c r="N237" s="141"/>
      <c r="X237" s="52"/>
      <c r="AT237" s="16" t="s">
        <v>142</v>
      </c>
      <c r="AU237" s="16" t="s">
        <v>80</v>
      </c>
    </row>
    <row r="238" spans="2:47" s="1" customFormat="1" ht="12">
      <c r="B238" s="31"/>
      <c r="D238" s="186" t="s">
        <v>144</v>
      </c>
      <c r="F238" s="172" t="s">
        <v>1499</v>
      </c>
      <c r="I238" s="140"/>
      <c r="J238" s="140"/>
      <c r="M238" s="31"/>
      <c r="N238" s="141"/>
      <c r="X238" s="52"/>
      <c r="AT238" s="16" t="s">
        <v>144</v>
      </c>
      <c r="AU238" s="16" t="s">
        <v>80</v>
      </c>
    </row>
    <row r="239" spans="2:65" s="1" customFormat="1" ht="24.2" customHeight="1">
      <c r="B239" s="129"/>
      <c r="C239" s="183" t="s">
        <v>535</v>
      </c>
      <c r="D239" s="183" t="s">
        <v>136</v>
      </c>
      <c r="E239" s="184" t="s">
        <v>1500</v>
      </c>
      <c r="F239" s="169" t="s">
        <v>1501</v>
      </c>
      <c r="G239" s="189" t="s">
        <v>207</v>
      </c>
      <c r="H239" s="190">
        <v>2</v>
      </c>
      <c r="I239" s="131"/>
      <c r="J239" s="131"/>
      <c r="K239" s="132">
        <f>ROUND(P239*H239,2)</f>
        <v>0</v>
      </c>
      <c r="L239" s="130" t="s">
        <v>140</v>
      </c>
      <c r="M239" s="31"/>
      <c r="N239" s="133" t="s">
        <v>3</v>
      </c>
      <c r="O239" s="134" t="s">
        <v>40</v>
      </c>
      <c r="P239" s="135">
        <f>I239+J239</f>
        <v>0</v>
      </c>
      <c r="Q239" s="135">
        <f>ROUND(I239*H239,2)</f>
        <v>0</v>
      </c>
      <c r="R239" s="135">
        <f>ROUND(J239*H239,2)</f>
        <v>0</v>
      </c>
      <c r="T239" s="136">
        <f>S239*H239</f>
        <v>0</v>
      </c>
      <c r="U239" s="136">
        <v>0</v>
      </c>
      <c r="V239" s="136">
        <f>U239*H239</f>
        <v>0</v>
      </c>
      <c r="W239" s="136">
        <v>0</v>
      </c>
      <c r="X239" s="137">
        <f>W239*H239</f>
        <v>0</v>
      </c>
      <c r="AR239" s="138" t="s">
        <v>428</v>
      </c>
      <c r="AT239" s="138" t="s">
        <v>136</v>
      </c>
      <c r="AU239" s="138" t="s">
        <v>80</v>
      </c>
      <c r="AY239" s="16" t="s">
        <v>133</v>
      </c>
      <c r="BE239" s="139">
        <f>IF(O239="základní",K239,0)</f>
        <v>0</v>
      </c>
      <c r="BF239" s="139">
        <f>IF(O239="snížená",K239,0)</f>
        <v>0</v>
      </c>
      <c r="BG239" s="139">
        <f>IF(O239="zákl. přenesená",K239,0)</f>
        <v>0</v>
      </c>
      <c r="BH239" s="139">
        <f>IF(O239="sníž. přenesená",K239,0)</f>
        <v>0</v>
      </c>
      <c r="BI239" s="139">
        <f>IF(O239="nulová",K239,0)</f>
        <v>0</v>
      </c>
      <c r="BJ239" s="16" t="s">
        <v>78</v>
      </c>
      <c r="BK239" s="139">
        <f>ROUND(P239*H239,2)</f>
        <v>0</v>
      </c>
      <c r="BL239" s="16" t="s">
        <v>428</v>
      </c>
      <c r="BM239" s="138" t="s">
        <v>538</v>
      </c>
    </row>
    <row r="240" spans="2:47" s="1" customFormat="1" ht="12">
      <c r="B240" s="31"/>
      <c r="D240" s="185" t="s">
        <v>142</v>
      </c>
      <c r="F240" s="171" t="s">
        <v>1501</v>
      </c>
      <c r="I240" s="140"/>
      <c r="J240" s="140"/>
      <c r="M240" s="31"/>
      <c r="N240" s="141"/>
      <c r="X240" s="52"/>
      <c r="AT240" s="16" t="s">
        <v>142</v>
      </c>
      <c r="AU240" s="16" t="s">
        <v>80</v>
      </c>
    </row>
    <row r="241" spans="2:47" s="1" customFormat="1" ht="12">
      <c r="B241" s="31"/>
      <c r="D241" s="186" t="s">
        <v>144</v>
      </c>
      <c r="F241" s="172" t="s">
        <v>1502</v>
      </c>
      <c r="I241" s="140"/>
      <c r="J241" s="140"/>
      <c r="M241" s="31"/>
      <c r="N241" s="141"/>
      <c r="X241" s="52"/>
      <c r="AT241" s="16" t="s">
        <v>144</v>
      </c>
      <c r="AU241" s="16" t="s">
        <v>80</v>
      </c>
    </row>
    <row r="242" spans="2:65" s="1" customFormat="1" ht="24.2" customHeight="1">
      <c r="B242" s="129"/>
      <c r="C242" s="183" t="s">
        <v>386</v>
      </c>
      <c r="D242" s="183" t="s">
        <v>136</v>
      </c>
      <c r="E242" s="184" t="s">
        <v>1503</v>
      </c>
      <c r="F242" s="169" t="s">
        <v>1504</v>
      </c>
      <c r="G242" s="189" t="s">
        <v>207</v>
      </c>
      <c r="H242" s="190">
        <v>1</v>
      </c>
      <c r="I242" s="131"/>
      <c r="J242" s="131"/>
      <c r="K242" s="132">
        <f>ROUND(P242*H242,2)</f>
        <v>0</v>
      </c>
      <c r="L242" s="130" t="s">
        <v>140</v>
      </c>
      <c r="M242" s="31"/>
      <c r="N242" s="133" t="s">
        <v>3</v>
      </c>
      <c r="O242" s="134" t="s">
        <v>40</v>
      </c>
      <c r="P242" s="135">
        <f>I242+J242</f>
        <v>0</v>
      </c>
      <c r="Q242" s="135">
        <f>ROUND(I242*H242,2)</f>
        <v>0</v>
      </c>
      <c r="R242" s="135">
        <f>ROUND(J242*H242,2)</f>
        <v>0</v>
      </c>
      <c r="T242" s="136">
        <f>S242*H242</f>
        <v>0</v>
      </c>
      <c r="U242" s="136">
        <v>0</v>
      </c>
      <c r="V242" s="136">
        <f>U242*H242</f>
        <v>0</v>
      </c>
      <c r="W242" s="136">
        <v>0</v>
      </c>
      <c r="X242" s="137">
        <f>W242*H242</f>
        <v>0</v>
      </c>
      <c r="AR242" s="138" t="s">
        <v>428</v>
      </c>
      <c r="AT242" s="138" t="s">
        <v>136</v>
      </c>
      <c r="AU242" s="138" t="s">
        <v>80</v>
      </c>
      <c r="AY242" s="16" t="s">
        <v>133</v>
      </c>
      <c r="BE242" s="139">
        <f>IF(O242="základní",K242,0)</f>
        <v>0</v>
      </c>
      <c r="BF242" s="139">
        <f>IF(O242="snížená",K242,0)</f>
        <v>0</v>
      </c>
      <c r="BG242" s="139">
        <f>IF(O242="zákl. přenesená",K242,0)</f>
        <v>0</v>
      </c>
      <c r="BH242" s="139">
        <f>IF(O242="sníž. přenesená",K242,0)</f>
        <v>0</v>
      </c>
      <c r="BI242" s="139">
        <f>IF(O242="nulová",K242,0)</f>
        <v>0</v>
      </c>
      <c r="BJ242" s="16" t="s">
        <v>78</v>
      </c>
      <c r="BK242" s="139">
        <f>ROUND(P242*H242,2)</f>
        <v>0</v>
      </c>
      <c r="BL242" s="16" t="s">
        <v>428</v>
      </c>
      <c r="BM242" s="138" t="s">
        <v>544</v>
      </c>
    </row>
    <row r="243" spans="2:47" s="1" customFormat="1" ht="12">
      <c r="B243" s="31"/>
      <c r="D243" s="185" t="s">
        <v>142</v>
      </c>
      <c r="F243" s="171" t="s">
        <v>1504</v>
      </c>
      <c r="I243" s="140"/>
      <c r="J243" s="140"/>
      <c r="M243" s="31"/>
      <c r="N243" s="141"/>
      <c r="X243" s="52"/>
      <c r="AT243" s="16" t="s">
        <v>142</v>
      </c>
      <c r="AU243" s="16" t="s">
        <v>80</v>
      </c>
    </row>
    <row r="244" spans="2:47" s="1" customFormat="1" ht="12">
      <c r="B244" s="31"/>
      <c r="D244" s="186" t="s">
        <v>144</v>
      </c>
      <c r="F244" s="172" t="s">
        <v>1505</v>
      </c>
      <c r="I244" s="140"/>
      <c r="J244" s="140"/>
      <c r="M244" s="31"/>
      <c r="N244" s="141"/>
      <c r="X244" s="52"/>
      <c r="AT244" s="16" t="s">
        <v>144</v>
      </c>
      <c r="AU244" s="16" t="s">
        <v>80</v>
      </c>
    </row>
    <row r="245" spans="2:65" s="1" customFormat="1" ht="24.2" customHeight="1">
      <c r="B245" s="129"/>
      <c r="C245" s="183" t="s">
        <v>548</v>
      </c>
      <c r="D245" s="183" t="s">
        <v>136</v>
      </c>
      <c r="E245" s="184" t="s">
        <v>1506</v>
      </c>
      <c r="F245" s="169" t="s">
        <v>1507</v>
      </c>
      <c r="G245" s="189" t="s">
        <v>280</v>
      </c>
      <c r="H245" s="190">
        <v>27</v>
      </c>
      <c r="I245" s="131"/>
      <c r="J245" s="131"/>
      <c r="K245" s="132">
        <f>ROUND(P245*H245,2)</f>
        <v>0</v>
      </c>
      <c r="L245" s="130" t="s">
        <v>140</v>
      </c>
      <c r="M245" s="31"/>
      <c r="N245" s="133" t="s">
        <v>3</v>
      </c>
      <c r="O245" s="134" t="s">
        <v>40</v>
      </c>
      <c r="P245" s="135">
        <f>I245+J245</f>
        <v>0</v>
      </c>
      <c r="Q245" s="135">
        <f>ROUND(I245*H245,2)</f>
        <v>0</v>
      </c>
      <c r="R245" s="135">
        <f>ROUND(J245*H245,2)</f>
        <v>0</v>
      </c>
      <c r="T245" s="136">
        <f>S245*H245</f>
        <v>0</v>
      </c>
      <c r="U245" s="136">
        <v>0</v>
      </c>
      <c r="V245" s="136">
        <f>U245*H245</f>
        <v>0</v>
      </c>
      <c r="W245" s="136">
        <v>0</v>
      </c>
      <c r="X245" s="137">
        <f>W245*H245</f>
        <v>0</v>
      </c>
      <c r="AR245" s="138" t="s">
        <v>428</v>
      </c>
      <c r="AT245" s="138" t="s">
        <v>136</v>
      </c>
      <c r="AU245" s="138" t="s">
        <v>80</v>
      </c>
      <c r="AY245" s="16" t="s">
        <v>133</v>
      </c>
      <c r="BE245" s="139">
        <f>IF(O245="základní",K245,0)</f>
        <v>0</v>
      </c>
      <c r="BF245" s="139">
        <f>IF(O245="snížená",K245,0)</f>
        <v>0</v>
      </c>
      <c r="BG245" s="139">
        <f>IF(O245="zákl. přenesená",K245,0)</f>
        <v>0</v>
      </c>
      <c r="BH245" s="139">
        <f>IF(O245="sníž. přenesená",K245,0)</f>
        <v>0</v>
      </c>
      <c r="BI245" s="139">
        <f>IF(O245="nulová",K245,0)</f>
        <v>0</v>
      </c>
      <c r="BJ245" s="16" t="s">
        <v>78</v>
      </c>
      <c r="BK245" s="139">
        <f>ROUND(P245*H245,2)</f>
        <v>0</v>
      </c>
      <c r="BL245" s="16" t="s">
        <v>428</v>
      </c>
      <c r="BM245" s="138" t="s">
        <v>551</v>
      </c>
    </row>
    <row r="246" spans="2:47" s="1" customFormat="1" ht="12">
      <c r="B246" s="31"/>
      <c r="D246" s="185" t="s">
        <v>142</v>
      </c>
      <c r="F246" s="171" t="s">
        <v>1507</v>
      </c>
      <c r="I246" s="140"/>
      <c r="J246" s="140"/>
      <c r="M246" s="31"/>
      <c r="N246" s="141"/>
      <c r="X246" s="52"/>
      <c r="AT246" s="16" t="s">
        <v>142</v>
      </c>
      <c r="AU246" s="16" t="s">
        <v>80</v>
      </c>
    </row>
    <row r="247" spans="2:47" s="1" customFormat="1" ht="12">
      <c r="B247" s="31"/>
      <c r="D247" s="186" t="s">
        <v>144</v>
      </c>
      <c r="F247" s="172" t="s">
        <v>1508</v>
      </c>
      <c r="I247" s="140"/>
      <c r="J247" s="140"/>
      <c r="M247" s="31"/>
      <c r="N247" s="141"/>
      <c r="X247" s="52"/>
      <c r="AT247" s="16" t="s">
        <v>144</v>
      </c>
      <c r="AU247" s="16" t="s">
        <v>80</v>
      </c>
    </row>
    <row r="248" spans="2:51" s="12" customFormat="1" ht="12">
      <c r="B248" s="142"/>
      <c r="D248" s="185" t="s">
        <v>151</v>
      </c>
      <c r="E248" s="143" t="s">
        <v>3</v>
      </c>
      <c r="F248" s="173" t="s">
        <v>1509</v>
      </c>
      <c r="H248" s="191">
        <v>27</v>
      </c>
      <c r="I248" s="144"/>
      <c r="J248" s="144"/>
      <c r="M248" s="142"/>
      <c r="N248" s="145"/>
      <c r="X248" s="146"/>
      <c r="AT248" s="143" t="s">
        <v>151</v>
      </c>
      <c r="AU248" s="143" t="s">
        <v>80</v>
      </c>
      <c r="AV248" s="12" t="s">
        <v>80</v>
      </c>
      <c r="AW248" s="12" t="s">
        <v>5</v>
      </c>
      <c r="AX248" s="12" t="s">
        <v>71</v>
      </c>
      <c r="AY248" s="143" t="s">
        <v>133</v>
      </c>
    </row>
    <row r="249" spans="2:51" s="13" customFormat="1" ht="12">
      <c r="B249" s="147"/>
      <c r="D249" s="185" t="s">
        <v>151</v>
      </c>
      <c r="E249" s="148" t="s">
        <v>3</v>
      </c>
      <c r="F249" s="174" t="s">
        <v>153</v>
      </c>
      <c r="H249" s="192">
        <v>27</v>
      </c>
      <c r="I249" s="149"/>
      <c r="J249" s="149"/>
      <c r="M249" s="147"/>
      <c r="N249" s="150"/>
      <c r="X249" s="151"/>
      <c r="AT249" s="148" t="s">
        <v>151</v>
      </c>
      <c r="AU249" s="148" t="s">
        <v>80</v>
      </c>
      <c r="AV249" s="13" t="s">
        <v>141</v>
      </c>
      <c r="AW249" s="13" t="s">
        <v>5</v>
      </c>
      <c r="AX249" s="13" t="s">
        <v>78</v>
      </c>
      <c r="AY249" s="148" t="s">
        <v>133</v>
      </c>
    </row>
    <row r="250" spans="2:65" s="1" customFormat="1" ht="24.2" customHeight="1">
      <c r="B250" s="129"/>
      <c r="C250" s="183" t="s">
        <v>392</v>
      </c>
      <c r="D250" s="183" t="s">
        <v>136</v>
      </c>
      <c r="E250" s="184" t="s">
        <v>1510</v>
      </c>
      <c r="F250" s="169" t="s">
        <v>1511</v>
      </c>
      <c r="G250" s="189" t="s">
        <v>280</v>
      </c>
      <c r="H250" s="190">
        <v>22</v>
      </c>
      <c r="I250" s="131"/>
      <c r="J250" s="131"/>
      <c r="K250" s="132">
        <f>ROUND(P250*H250,2)</f>
        <v>0</v>
      </c>
      <c r="L250" s="130" t="s">
        <v>140</v>
      </c>
      <c r="M250" s="31"/>
      <c r="N250" s="133" t="s">
        <v>3</v>
      </c>
      <c r="O250" s="134" t="s">
        <v>40</v>
      </c>
      <c r="P250" s="135">
        <f>I250+J250</f>
        <v>0</v>
      </c>
      <c r="Q250" s="135">
        <f>ROUND(I250*H250,2)</f>
        <v>0</v>
      </c>
      <c r="R250" s="135">
        <f>ROUND(J250*H250,2)</f>
        <v>0</v>
      </c>
      <c r="T250" s="136">
        <f>S250*H250</f>
        <v>0</v>
      </c>
      <c r="U250" s="136">
        <v>0</v>
      </c>
      <c r="V250" s="136">
        <f>U250*H250</f>
        <v>0</v>
      </c>
      <c r="W250" s="136">
        <v>0</v>
      </c>
      <c r="X250" s="137">
        <f>W250*H250</f>
        <v>0</v>
      </c>
      <c r="AR250" s="138" t="s">
        <v>428</v>
      </c>
      <c r="AT250" s="138" t="s">
        <v>136</v>
      </c>
      <c r="AU250" s="138" t="s">
        <v>80</v>
      </c>
      <c r="AY250" s="16" t="s">
        <v>133</v>
      </c>
      <c r="BE250" s="139">
        <f>IF(O250="základní",K250,0)</f>
        <v>0</v>
      </c>
      <c r="BF250" s="139">
        <f>IF(O250="snížená",K250,0)</f>
        <v>0</v>
      </c>
      <c r="BG250" s="139">
        <f>IF(O250="zákl. přenesená",K250,0)</f>
        <v>0</v>
      </c>
      <c r="BH250" s="139">
        <f>IF(O250="sníž. přenesená",K250,0)</f>
        <v>0</v>
      </c>
      <c r="BI250" s="139">
        <f>IF(O250="nulová",K250,0)</f>
        <v>0</v>
      </c>
      <c r="BJ250" s="16" t="s">
        <v>78</v>
      </c>
      <c r="BK250" s="139">
        <f>ROUND(P250*H250,2)</f>
        <v>0</v>
      </c>
      <c r="BL250" s="16" t="s">
        <v>428</v>
      </c>
      <c r="BM250" s="138" t="s">
        <v>556</v>
      </c>
    </row>
    <row r="251" spans="2:47" s="1" customFormat="1" ht="12">
      <c r="B251" s="31"/>
      <c r="D251" s="185" t="s">
        <v>142</v>
      </c>
      <c r="F251" s="171" t="s">
        <v>1511</v>
      </c>
      <c r="I251" s="140"/>
      <c r="J251" s="140"/>
      <c r="M251" s="31"/>
      <c r="N251" s="141"/>
      <c r="X251" s="52"/>
      <c r="AT251" s="16" t="s">
        <v>142</v>
      </c>
      <c r="AU251" s="16" t="s">
        <v>80</v>
      </c>
    </row>
    <row r="252" spans="2:47" s="1" customFormat="1" ht="12">
      <c r="B252" s="31"/>
      <c r="D252" s="186" t="s">
        <v>144</v>
      </c>
      <c r="F252" s="172" t="s">
        <v>1512</v>
      </c>
      <c r="I252" s="140"/>
      <c r="J252" s="140"/>
      <c r="M252" s="31"/>
      <c r="N252" s="141"/>
      <c r="X252" s="52"/>
      <c r="AT252" s="16" t="s">
        <v>144</v>
      </c>
      <c r="AU252" s="16" t="s">
        <v>80</v>
      </c>
    </row>
    <row r="253" spans="2:65" s="1" customFormat="1" ht="24.2" customHeight="1">
      <c r="B253" s="129"/>
      <c r="C253" s="183" t="s">
        <v>560</v>
      </c>
      <c r="D253" s="183" t="s">
        <v>136</v>
      </c>
      <c r="E253" s="184" t="s">
        <v>1513</v>
      </c>
      <c r="F253" s="169" t="s">
        <v>1514</v>
      </c>
      <c r="G253" s="189" t="s">
        <v>280</v>
      </c>
      <c r="H253" s="190">
        <v>86</v>
      </c>
      <c r="I253" s="131"/>
      <c r="J253" s="131"/>
      <c r="K253" s="132">
        <f>ROUND(P253*H253,2)</f>
        <v>0</v>
      </c>
      <c r="L253" s="130" t="s">
        <v>140</v>
      </c>
      <c r="M253" s="31"/>
      <c r="N253" s="133" t="s">
        <v>3</v>
      </c>
      <c r="O253" s="134" t="s">
        <v>40</v>
      </c>
      <c r="P253" s="135">
        <f>I253+J253</f>
        <v>0</v>
      </c>
      <c r="Q253" s="135">
        <f>ROUND(I253*H253,2)</f>
        <v>0</v>
      </c>
      <c r="R253" s="135">
        <f>ROUND(J253*H253,2)</f>
        <v>0</v>
      </c>
      <c r="T253" s="136">
        <f>S253*H253</f>
        <v>0</v>
      </c>
      <c r="U253" s="136">
        <v>0</v>
      </c>
      <c r="V253" s="136">
        <f>U253*H253</f>
        <v>0</v>
      </c>
      <c r="W253" s="136">
        <v>0</v>
      </c>
      <c r="X253" s="137">
        <f>W253*H253</f>
        <v>0</v>
      </c>
      <c r="AR253" s="138" t="s">
        <v>428</v>
      </c>
      <c r="AT253" s="138" t="s">
        <v>136</v>
      </c>
      <c r="AU253" s="138" t="s">
        <v>80</v>
      </c>
      <c r="AY253" s="16" t="s">
        <v>133</v>
      </c>
      <c r="BE253" s="139">
        <f>IF(O253="základní",K253,0)</f>
        <v>0</v>
      </c>
      <c r="BF253" s="139">
        <f>IF(O253="snížená",K253,0)</f>
        <v>0</v>
      </c>
      <c r="BG253" s="139">
        <f>IF(O253="zákl. přenesená",K253,0)</f>
        <v>0</v>
      </c>
      <c r="BH253" s="139">
        <f>IF(O253="sníž. přenesená",K253,0)</f>
        <v>0</v>
      </c>
      <c r="BI253" s="139">
        <f>IF(O253="nulová",K253,0)</f>
        <v>0</v>
      </c>
      <c r="BJ253" s="16" t="s">
        <v>78</v>
      </c>
      <c r="BK253" s="139">
        <f>ROUND(P253*H253,2)</f>
        <v>0</v>
      </c>
      <c r="BL253" s="16" t="s">
        <v>428</v>
      </c>
      <c r="BM253" s="138" t="s">
        <v>563</v>
      </c>
    </row>
    <row r="254" spans="2:47" s="1" customFormat="1" ht="12">
      <c r="B254" s="31"/>
      <c r="D254" s="185" t="s">
        <v>142</v>
      </c>
      <c r="F254" s="171" t="s">
        <v>1514</v>
      </c>
      <c r="I254" s="140"/>
      <c r="J254" s="140"/>
      <c r="M254" s="31"/>
      <c r="N254" s="141"/>
      <c r="X254" s="52"/>
      <c r="AT254" s="16" t="s">
        <v>142</v>
      </c>
      <c r="AU254" s="16" t="s">
        <v>80</v>
      </c>
    </row>
    <row r="255" spans="2:47" s="1" customFormat="1" ht="12">
      <c r="B255" s="31"/>
      <c r="D255" s="186" t="s">
        <v>144</v>
      </c>
      <c r="F255" s="172" t="s">
        <v>1515</v>
      </c>
      <c r="I255" s="140"/>
      <c r="J255" s="140"/>
      <c r="M255" s="31"/>
      <c r="N255" s="141"/>
      <c r="X255" s="52"/>
      <c r="AT255" s="16" t="s">
        <v>144</v>
      </c>
      <c r="AU255" s="16" t="s">
        <v>80</v>
      </c>
    </row>
    <row r="256" spans="2:65" s="1" customFormat="1" ht="24.2" customHeight="1">
      <c r="B256" s="129"/>
      <c r="C256" s="183" t="s">
        <v>400</v>
      </c>
      <c r="D256" s="183" t="s">
        <v>136</v>
      </c>
      <c r="E256" s="184" t="s">
        <v>1516</v>
      </c>
      <c r="F256" s="169" t="s">
        <v>1517</v>
      </c>
      <c r="G256" s="189" t="s">
        <v>280</v>
      </c>
      <c r="H256" s="190">
        <v>9</v>
      </c>
      <c r="I256" s="131"/>
      <c r="J256" s="131"/>
      <c r="K256" s="132">
        <f>ROUND(P256*H256,2)</f>
        <v>0</v>
      </c>
      <c r="L256" s="130" t="s">
        <v>140</v>
      </c>
      <c r="M256" s="31"/>
      <c r="N256" s="133" t="s">
        <v>3</v>
      </c>
      <c r="O256" s="134" t="s">
        <v>40</v>
      </c>
      <c r="P256" s="135">
        <f>I256+J256</f>
        <v>0</v>
      </c>
      <c r="Q256" s="135">
        <f>ROUND(I256*H256,2)</f>
        <v>0</v>
      </c>
      <c r="R256" s="135">
        <f>ROUND(J256*H256,2)</f>
        <v>0</v>
      </c>
      <c r="T256" s="136">
        <f>S256*H256</f>
        <v>0</v>
      </c>
      <c r="U256" s="136">
        <v>0</v>
      </c>
      <c r="V256" s="136">
        <f>U256*H256</f>
        <v>0</v>
      </c>
      <c r="W256" s="136">
        <v>0</v>
      </c>
      <c r="X256" s="137">
        <f>W256*H256</f>
        <v>0</v>
      </c>
      <c r="AR256" s="138" t="s">
        <v>428</v>
      </c>
      <c r="AT256" s="138" t="s">
        <v>136</v>
      </c>
      <c r="AU256" s="138" t="s">
        <v>80</v>
      </c>
      <c r="AY256" s="16" t="s">
        <v>133</v>
      </c>
      <c r="BE256" s="139">
        <f>IF(O256="základní",K256,0)</f>
        <v>0</v>
      </c>
      <c r="BF256" s="139">
        <f>IF(O256="snížená",K256,0)</f>
        <v>0</v>
      </c>
      <c r="BG256" s="139">
        <f>IF(O256="zákl. přenesená",K256,0)</f>
        <v>0</v>
      </c>
      <c r="BH256" s="139">
        <f>IF(O256="sníž. přenesená",K256,0)</f>
        <v>0</v>
      </c>
      <c r="BI256" s="139">
        <f>IF(O256="nulová",K256,0)</f>
        <v>0</v>
      </c>
      <c r="BJ256" s="16" t="s">
        <v>78</v>
      </c>
      <c r="BK256" s="139">
        <f>ROUND(P256*H256,2)</f>
        <v>0</v>
      </c>
      <c r="BL256" s="16" t="s">
        <v>428</v>
      </c>
      <c r="BM256" s="138" t="s">
        <v>569</v>
      </c>
    </row>
    <row r="257" spans="2:47" s="1" customFormat="1" ht="12">
      <c r="B257" s="31"/>
      <c r="D257" s="185" t="s">
        <v>142</v>
      </c>
      <c r="F257" s="171" t="s">
        <v>1517</v>
      </c>
      <c r="I257" s="140"/>
      <c r="J257" s="140"/>
      <c r="M257" s="31"/>
      <c r="N257" s="141"/>
      <c r="X257" s="52"/>
      <c r="AT257" s="16" t="s">
        <v>142</v>
      </c>
      <c r="AU257" s="16" t="s">
        <v>80</v>
      </c>
    </row>
    <row r="258" spans="2:47" s="1" customFormat="1" ht="12">
      <c r="B258" s="31"/>
      <c r="D258" s="186" t="s">
        <v>144</v>
      </c>
      <c r="F258" s="172" t="s">
        <v>1518</v>
      </c>
      <c r="I258" s="140"/>
      <c r="J258" s="140"/>
      <c r="M258" s="31"/>
      <c r="N258" s="141"/>
      <c r="X258" s="52"/>
      <c r="AT258" s="16" t="s">
        <v>144</v>
      </c>
      <c r="AU258" s="16" t="s">
        <v>80</v>
      </c>
    </row>
    <row r="259" spans="2:65" s="1" customFormat="1" ht="24.2" customHeight="1">
      <c r="B259" s="129"/>
      <c r="C259" s="183" t="s">
        <v>575</v>
      </c>
      <c r="D259" s="183" t="s">
        <v>136</v>
      </c>
      <c r="E259" s="184" t="s">
        <v>1519</v>
      </c>
      <c r="F259" s="169" t="s">
        <v>1520</v>
      </c>
      <c r="G259" s="189" t="s">
        <v>296</v>
      </c>
      <c r="H259" s="190">
        <v>1</v>
      </c>
      <c r="I259" s="131"/>
      <c r="J259" s="131"/>
      <c r="K259" s="132">
        <f>ROUND(P259*H259,2)</f>
        <v>0</v>
      </c>
      <c r="L259" s="130" t="s">
        <v>140</v>
      </c>
      <c r="M259" s="31"/>
      <c r="N259" s="133" t="s">
        <v>3</v>
      </c>
      <c r="O259" s="134" t="s">
        <v>40</v>
      </c>
      <c r="P259" s="135">
        <f>I259+J259</f>
        <v>0</v>
      </c>
      <c r="Q259" s="135">
        <f>ROUND(I259*H259,2)</f>
        <v>0</v>
      </c>
      <c r="R259" s="135">
        <f>ROUND(J259*H259,2)</f>
        <v>0</v>
      </c>
      <c r="T259" s="136">
        <f>S259*H259</f>
        <v>0</v>
      </c>
      <c r="U259" s="136">
        <v>0</v>
      </c>
      <c r="V259" s="136">
        <f>U259*H259</f>
        <v>0</v>
      </c>
      <c r="W259" s="136">
        <v>0</v>
      </c>
      <c r="X259" s="137">
        <f>W259*H259</f>
        <v>0</v>
      </c>
      <c r="AR259" s="138" t="s">
        <v>428</v>
      </c>
      <c r="AT259" s="138" t="s">
        <v>136</v>
      </c>
      <c r="AU259" s="138" t="s">
        <v>80</v>
      </c>
      <c r="AY259" s="16" t="s">
        <v>133</v>
      </c>
      <c r="BE259" s="139">
        <f>IF(O259="základní",K259,0)</f>
        <v>0</v>
      </c>
      <c r="BF259" s="139">
        <f>IF(O259="snížená",K259,0)</f>
        <v>0</v>
      </c>
      <c r="BG259" s="139">
        <f>IF(O259="zákl. přenesená",K259,0)</f>
        <v>0</v>
      </c>
      <c r="BH259" s="139">
        <f>IF(O259="sníž. přenesená",K259,0)</f>
        <v>0</v>
      </c>
      <c r="BI259" s="139">
        <f>IF(O259="nulová",K259,0)</f>
        <v>0</v>
      </c>
      <c r="BJ259" s="16" t="s">
        <v>78</v>
      </c>
      <c r="BK259" s="139">
        <f>ROUND(P259*H259,2)</f>
        <v>0</v>
      </c>
      <c r="BL259" s="16" t="s">
        <v>428</v>
      </c>
      <c r="BM259" s="138" t="s">
        <v>578</v>
      </c>
    </row>
    <row r="260" spans="2:47" s="1" customFormat="1" ht="12">
      <c r="B260" s="31"/>
      <c r="D260" s="185" t="s">
        <v>142</v>
      </c>
      <c r="F260" s="171" t="s">
        <v>1520</v>
      </c>
      <c r="I260" s="140"/>
      <c r="J260" s="140"/>
      <c r="M260" s="31"/>
      <c r="N260" s="141"/>
      <c r="X260" s="52"/>
      <c r="AT260" s="16" t="s">
        <v>142</v>
      </c>
      <c r="AU260" s="16" t="s">
        <v>80</v>
      </c>
    </row>
    <row r="261" spans="2:47" s="1" customFormat="1" ht="12">
      <c r="B261" s="31"/>
      <c r="D261" s="186" t="s">
        <v>144</v>
      </c>
      <c r="F261" s="172" t="s">
        <v>1521</v>
      </c>
      <c r="I261" s="140"/>
      <c r="J261" s="140"/>
      <c r="M261" s="31"/>
      <c r="N261" s="141"/>
      <c r="X261" s="52"/>
      <c r="AT261" s="16" t="s">
        <v>144</v>
      </c>
      <c r="AU261" s="16" t="s">
        <v>80</v>
      </c>
    </row>
    <row r="262" spans="2:65" s="1" customFormat="1" ht="24.2" customHeight="1">
      <c r="B262" s="129"/>
      <c r="C262" s="183" t="s">
        <v>404</v>
      </c>
      <c r="D262" s="183" t="s">
        <v>136</v>
      </c>
      <c r="E262" s="184" t="s">
        <v>1522</v>
      </c>
      <c r="F262" s="169" t="s">
        <v>1523</v>
      </c>
      <c r="G262" s="189" t="s">
        <v>296</v>
      </c>
      <c r="H262" s="190">
        <v>10.206</v>
      </c>
      <c r="I262" s="131"/>
      <c r="J262" s="131"/>
      <c r="K262" s="132">
        <f>ROUND(P262*H262,2)</f>
        <v>0</v>
      </c>
      <c r="L262" s="130" t="s">
        <v>140</v>
      </c>
      <c r="M262" s="31"/>
      <c r="N262" s="133" t="s">
        <v>3</v>
      </c>
      <c r="O262" s="134" t="s">
        <v>40</v>
      </c>
      <c r="P262" s="135">
        <f>I262+J262</f>
        <v>0</v>
      </c>
      <c r="Q262" s="135">
        <f>ROUND(I262*H262,2)</f>
        <v>0</v>
      </c>
      <c r="R262" s="135">
        <f>ROUND(J262*H262,2)</f>
        <v>0</v>
      </c>
      <c r="T262" s="136">
        <f>S262*H262</f>
        <v>0</v>
      </c>
      <c r="U262" s="136">
        <v>0</v>
      </c>
      <c r="V262" s="136">
        <f>U262*H262</f>
        <v>0</v>
      </c>
      <c r="W262" s="136">
        <v>0</v>
      </c>
      <c r="X262" s="137">
        <f>W262*H262</f>
        <v>0</v>
      </c>
      <c r="AR262" s="138" t="s">
        <v>428</v>
      </c>
      <c r="AT262" s="138" t="s">
        <v>136</v>
      </c>
      <c r="AU262" s="138" t="s">
        <v>80</v>
      </c>
      <c r="AY262" s="16" t="s">
        <v>133</v>
      </c>
      <c r="BE262" s="139">
        <f>IF(O262="základní",K262,0)</f>
        <v>0</v>
      </c>
      <c r="BF262" s="139">
        <f>IF(O262="snížená",K262,0)</f>
        <v>0</v>
      </c>
      <c r="BG262" s="139">
        <f>IF(O262="zákl. přenesená",K262,0)</f>
        <v>0</v>
      </c>
      <c r="BH262" s="139">
        <f>IF(O262="sníž. přenesená",K262,0)</f>
        <v>0</v>
      </c>
      <c r="BI262" s="139">
        <f>IF(O262="nulová",K262,0)</f>
        <v>0</v>
      </c>
      <c r="BJ262" s="16" t="s">
        <v>78</v>
      </c>
      <c r="BK262" s="139">
        <f>ROUND(P262*H262,2)</f>
        <v>0</v>
      </c>
      <c r="BL262" s="16" t="s">
        <v>428</v>
      </c>
      <c r="BM262" s="138" t="s">
        <v>582</v>
      </c>
    </row>
    <row r="263" spans="2:47" s="1" customFormat="1" ht="12">
      <c r="B263" s="31"/>
      <c r="D263" s="185" t="s">
        <v>142</v>
      </c>
      <c r="F263" s="171" t="s">
        <v>1523</v>
      </c>
      <c r="I263" s="140"/>
      <c r="J263" s="140"/>
      <c r="M263" s="31"/>
      <c r="N263" s="141"/>
      <c r="X263" s="52"/>
      <c r="AT263" s="16" t="s">
        <v>142</v>
      </c>
      <c r="AU263" s="16" t="s">
        <v>80</v>
      </c>
    </row>
    <row r="264" spans="2:47" s="1" customFormat="1" ht="12">
      <c r="B264" s="31"/>
      <c r="D264" s="186" t="s">
        <v>144</v>
      </c>
      <c r="F264" s="172" t="s">
        <v>1524</v>
      </c>
      <c r="I264" s="140"/>
      <c r="J264" s="140"/>
      <c r="M264" s="31"/>
      <c r="N264" s="141"/>
      <c r="X264" s="52"/>
      <c r="AT264" s="16" t="s">
        <v>144</v>
      </c>
      <c r="AU264" s="16" t="s">
        <v>80</v>
      </c>
    </row>
    <row r="265" spans="2:51" s="12" customFormat="1" ht="12">
      <c r="B265" s="142"/>
      <c r="D265" s="185" t="s">
        <v>151</v>
      </c>
      <c r="E265" s="143" t="s">
        <v>3</v>
      </c>
      <c r="F265" s="173" t="s">
        <v>1525</v>
      </c>
      <c r="H265" s="191">
        <v>8.91</v>
      </c>
      <c r="I265" s="144"/>
      <c r="J265" s="144"/>
      <c r="M265" s="142"/>
      <c r="N265" s="145"/>
      <c r="X265" s="146"/>
      <c r="AT265" s="143" t="s">
        <v>151</v>
      </c>
      <c r="AU265" s="143" t="s">
        <v>80</v>
      </c>
      <c r="AV265" s="12" t="s">
        <v>80</v>
      </c>
      <c r="AW265" s="12" t="s">
        <v>5</v>
      </c>
      <c r="AX265" s="12" t="s">
        <v>71</v>
      </c>
      <c r="AY265" s="143" t="s">
        <v>133</v>
      </c>
    </row>
    <row r="266" spans="2:51" s="12" customFormat="1" ht="12">
      <c r="B266" s="142"/>
      <c r="D266" s="185" t="s">
        <v>151</v>
      </c>
      <c r="E266" s="143" t="s">
        <v>3</v>
      </c>
      <c r="F266" s="173" t="s">
        <v>1526</v>
      </c>
      <c r="H266" s="191">
        <v>1.296</v>
      </c>
      <c r="I266" s="144"/>
      <c r="J266" s="144"/>
      <c r="M266" s="142"/>
      <c r="N266" s="145"/>
      <c r="X266" s="146"/>
      <c r="AT266" s="143" t="s">
        <v>151</v>
      </c>
      <c r="AU266" s="143" t="s">
        <v>80</v>
      </c>
      <c r="AV266" s="12" t="s">
        <v>80</v>
      </c>
      <c r="AW266" s="12" t="s">
        <v>5</v>
      </c>
      <c r="AX266" s="12" t="s">
        <v>71</v>
      </c>
      <c r="AY266" s="143" t="s">
        <v>133</v>
      </c>
    </row>
    <row r="267" spans="2:51" s="13" customFormat="1" ht="12">
      <c r="B267" s="147"/>
      <c r="D267" s="185" t="s">
        <v>151</v>
      </c>
      <c r="E267" s="148" t="s">
        <v>3</v>
      </c>
      <c r="F267" s="174" t="s">
        <v>153</v>
      </c>
      <c r="H267" s="192">
        <v>10.206</v>
      </c>
      <c r="I267" s="149"/>
      <c r="J267" s="149"/>
      <c r="M267" s="147"/>
      <c r="N267" s="150"/>
      <c r="X267" s="151"/>
      <c r="AT267" s="148" t="s">
        <v>151</v>
      </c>
      <c r="AU267" s="148" t="s">
        <v>80</v>
      </c>
      <c r="AV267" s="13" t="s">
        <v>141</v>
      </c>
      <c r="AW267" s="13" t="s">
        <v>5</v>
      </c>
      <c r="AX267" s="13" t="s">
        <v>78</v>
      </c>
      <c r="AY267" s="148" t="s">
        <v>133</v>
      </c>
    </row>
    <row r="268" spans="2:65" s="1" customFormat="1" ht="24.2" customHeight="1">
      <c r="B268" s="129"/>
      <c r="C268" s="183" t="s">
        <v>585</v>
      </c>
      <c r="D268" s="183" t="s">
        <v>136</v>
      </c>
      <c r="E268" s="184" t="s">
        <v>1527</v>
      </c>
      <c r="F268" s="169" t="s">
        <v>1528</v>
      </c>
      <c r="G268" s="189" t="s">
        <v>296</v>
      </c>
      <c r="H268" s="190">
        <v>153.09</v>
      </c>
      <c r="I268" s="131"/>
      <c r="J268" s="131"/>
      <c r="K268" s="132">
        <f>ROUND(P268*H268,2)</f>
        <v>0</v>
      </c>
      <c r="L268" s="130" t="s">
        <v>140</v>
      </c>
      <c r="M268" s="31"/>
      <c r="N268" s="133" t="s">
        <v>3</v>
      </c>
      <c r="O268" s="134" t="s">
        <v>40</v>
      </c>
      <c r="P268" s="135">
        <f>I268+J268</f>
        <v>0</v>
      </c>
      <c r="Q268" s="135">
        <f>ROUND(I268*H268,2)</f>
        <v>0</v>
      </c>
      <c r="R268" s="135">
        <f>ROUND(J268*H268,2)</f>
        <v>0</v>
      </c>
      <c r="T268" s="136">
        <f>S268*H268</f>
        <v>0</v>
      </c>
      <c r="U268" s="136">
        <v>0</v>
      </c>
      <c r="V268" s="136">
        <f>U268*H268</f>
        <v>0</v>
      </c>
      <c r="W268" s="136">
        <v>0</v>
      </c>
      <c r="X268" s="137">
        <f>W268*H268</f>
        <v>0</v>
      </c>
      <c r="AR268" s="138" t="s">
        <v>428</v>
      </c>
      <c r="AT268" s="138" t="s">
        <v>136</v>
      </c>
      <c r="AU268" s="138" t="s">
        <v>80</v>
      </c>
      <c r="AY268" s="16" t="s">
        <v>133</v>
      </c>
      <c r="BE268" s="139">
        <f>IF(O268="základní",K268,0)</f>
        <v>0</v>
      </c>
      <c r="BF268" s="139">
        <f>IF(O268="snížená",K268,0)</f>
        <v>0</v>
      </c>
      <c r="BG268" s="139">
        <f>IF(O268="zákl. přenesená",K268,0)</f>
        <v>0</v>
      </c>
      <c r="BH268" s="139">
        <f>IF(O268="sníž. přenesená",K268,0)</f>
        <v>0</v>
      </c>
      <c r="BI268" s="139">
        <f>IF(O268="nulová",K268,0)</f>
        <v>0</v>
      </c>
      <c r="BJ268" s="16" t="s">
        <v>78</v>
      </c>
      <c r="BK268" s="139">
        <f>ROUND(P268*H268,2)</f>
        <v>0</v>
      </c>
      <c r="BL268" s="16" t="s">
        <v>428</v>
      </c>
      <c r="BM268" s="138" t="s">
        <v>588</v>
      </c>
    </row>
    <row r="269" spans="2:47" s="1" customFormat="1" ht="12">
      <c r="B269" s="31"/>
      <c r="D269" s="185" t="s">
        <v>142</v>
      </c>
      <c r="F269" s="171" t="s">
        <v>1528</v>
      </c>
      <c r="I269" s="140"/>
      <c r="J269" s="140"/>
      <c r="M269" s="31"/>
      <c r="N269" s="141"/>
      <c r="X269" s="52"/>
      <c r="AT269" s="16" t="s">
        <v>142</v>
      </c>
      <c r="AU269" s="16" t="s">
        <v>80</v>
      </c>
    </row>
    <row r="270" spans="2:47" s="1" customFormat="1" ht="12">
      <c r="B270" s="31"/>
      <c r="D270" s="186" t="s">
        <v>144</v>
      </c>
      <c r="F270" s="172" t="s">
        <v>1529</v>
      </c>
      <c r="I270" s="140"/>
      <c r="J270" s="140"/>
      <c r="M270" s="31"/>
      <c r="N270" s="141"/>
      <c r="X270" s="52"/>
      <c r="AT270" s="16" t="s">
        <v>144</v>
      </c>
      <c r="AU270" s="16" t="s">
        <v>80</v>
      </c>
    </row>
    <row r="271" spans="2:51" s="12" customFormat="1" ht="12">
      <c r="B271" s="142"/>
      <c r="D271" s="185" t="s">
        <v>151</v>
      </c>
      <c r="E271" s="143" t="s">
        <v>3</v>
      </c>
      <c r="F271" s="173" t="s">
        <v>1530</v>
      </c>
      <c r="H271" s="191">
        <v>153.09</v>
      </c>
      <c r="I271" s="144"/>
      <c r="J271" s="144"/>
      <c r="M271" s="142"/>
      <c r="N271" s="145"/>
      <c r="X271" s="146"/>
      <c r="AT271" s="143" t="s">
        <v>151</v>
      </c>
      <c r="AU271" s="143" t="s">
        <v>80</v>
      </c>
      <c r="AV271" s="12" t="s">
        <v>80</v>
      </c>
      <c r="AW271" s="12" t="s">
        <v>5</v>
      </c>
      <c r="AX271" s="12" t="s">
        <v>71</v>
      </c>
      <c r="AY271" s="143" t="s">
        <v>133</v>
      </c>
    </row>
    <row r="272" spans="2:51" s="13" customFormat="1" ht="12">
      <c r="B272" s="147"/>
      <c r="D272" s="185" t="s">
        <v>151</v>
      </c>
      <c r="E272" s="148" t="s">
        <v>3</v>
      </c>
      <c r="F272" s="174" t="s">
        <v>153</v>
      </c>
      <c r="H272" s="192">
        <v>153.09</v>
      </c>
      <c r="I272" s="149"/>
      <c r="J272" s="149"/>
      <c r="M272" s="147"/>
      <c r="N272" s="150"/>
      <c r="X272" s="151"/>
      <c r="AT272" s="148" t="s">
        <v>151</v>
      </c>
      <c r="AU272" s="148" t="s">
        <v>80</v>
      </c>
      <c r="AV272" s="13" t="s">
        <v>141</v>
      </c>
      <c r="AW272" s="13" t="s">
        <v>5</v>
      </c>
      <c r="AX272" s="13" t="s">
        <v>78</v>
      </c>
      <c r="AY272" s="148" t="s">
        <v>133</v>
      </c>
    </row>
    <row r="273" spans="2:65" s="1" customFormat="1" ht="24.2" customHeight="1">
      <c r="B273" s="129"/>
      <c r="C273" s="183" t="s">
        <v>411</v>
      </c>
      <c r="D273" s="183" t="s">
        <v>136</v>
      </c>
      <c r="E273" s="184" t="s">
        <v>1531</v>
      </c>
      <c r="F273" s="169" t="s">
        <v>1532</v>
      </c>
      <c r="G273" s="189" t="s">
        <v>360</v>
      </c>
      <c r="H273" s="190">
        <v>1.656</v>
      </c>
      <c r="I273" s="131"/>
      <c r="J273" s="131"/>
      <c r="K273" s="132">
        <f>ROUND(P273*H273,2)</f>
        <v>0</v>
      </c>
      <c r="L273" s="130" t="s">
        <v>140</v>
      </c>
      <c r="M273" s="31"/>
      <c r="N273" s="133" t="s">
        <v>3</v>
      </c>
      <c r="O273" s="134" t="s">
        <v>40</v>
      </c>
      <c r="P273" s="135">
        <f>I273+J273</f>
        <v>0</v>
      </c>
      <c r="Q273" s="135">
        <f>ROUND(I273*H273,2)</f>
        <v>0</v>
      </c>
      <c r="R273" s="135">
        <f>ROUND(J273*H273,2)</f>
        <v>0</v>
      </c>
      <c r="T273" s="136">
        <f>S273*H273</f>
        <v>0</v>
      </c>
      <c r="U273" s="136">
        <v>0</v>
      </c>
      <c r="V273" s="136">
        <f>U273*H273</f>
        <v>0</v>
      </c>
      <c r="W273" s="136">
        <v>0</v>
      </c>
      <c r="X273" s="137">
        <f>W273*H273</f>
        <v>0</v>
      </c>
      <c r="AR273" s="138" t="s">
        <v>428</v>
      </c>
      <c r="AT273" s="138" t="s">
        <v>136</v>
      </c>
      <c r="AU273" s="138" t="s">
        <v>80</v>
      </c>
      <c r="AY273" s="16" t="s">
        <v>133</v>
      </c>
      <c r="BE273" s="139">
        <f>IF(O273="základní",K273,0)</f>
        <v>0</v>
      </c>
      <c r="BF273" s="139">
        <f>IF(O273="snížená",K273,0)</f>
        <v>0</v>
      </c>
      <c r="BG273" s="139">
        <f>IF(O273="zákl. přenesená",K273,0)</f>
        <v>0</v>
      </c>
      <c r="BH273" s="139">
        <f>IF(O273="sníž. přenesená",K273,0)</f>
        <v>0</v>
      </c>
      <c r="BI273" s="139">
        <f>IF(O273="nulová",K273,0)</f>
        <v>0</v>
      </c>
      <c r="BJ273" s="16" t="s">
        <v>78</v>
      </c>
      <c r="BK273" s="139">
        <f>ROUND(P273*H273,2)</f>
        <v>0</v>
      </c>
      <c r="BL273" s="16" t="s">
        <v>428</v>
      </c>
      <c r="BM273" s="138" t="s">
        <v>592</v>
      </c>
    </row>
    <row r="274" spans="2:47" s="1" customFormat="1" ht="12">
      <c r="B274" s="31"/>
      <c r="D274" s="185" t="s">
        <v>142</v>
      </c>
      <c r="F274" s="171" t="s">
        <v>1532</v>
      </c>
      <c r="I274" s="140"/>
      <c r="J274" s="140"/>
      <c r="M274" s="31"/>
      <c r="N274" s="141"/>
      <c r="X274" s="52"/>
      <c r="AT274" s="16" t="s">
        <v>142</v>
      </c>
      <c r="AU274" s="16" t="s">
        <v>80</v>
      </c>
    </row>
    <row r="275" spans="2:47" s="1" customFormat="1" ht="12">
      <c r="B275" s="31"/>
      <c r="D275" s="186" t="s">
        <v>144</v>
      </c>
      <c r="F275" s="172" t="s">
        <v>1533</v>
      </c>
      <c r="I275" s="140"/>
      <c r="J275" s="140"/>
      <c r="M275" s="31"/>
      <c r="N275" s="141"/>
      <c r="X275" s="52"/>
      <c r="AT275" s="16" t="s">
        <v>144</v>
      </c>
      <c r="AU275" s="16" t="s">
        <v>80</v>
      </c>
    </row>
    <row r="276" spans="2:51" s="12" customFormat="1" ht="12">
      <c r="B276" s="142"/>
      <c r="D276" s="185" t="s">
        <v>151</v>
      </c>
      <c r="E276" s="143" t="s">
        <v>3</v>
      </c>
      <c r="F276" s="173" t="s">
        <v>1534</v>
      </c>
      <c r="H276" s="191">
        <v>1.656</v>
      </c>
      <c r="I276" s="144"/>
      <c r="J276" s="144"/>
      <c r="M276" s="142"/>
      <c r="N276" s="145"/>
      <c r="X276" s="146"/>
      <c r="AT276" s="143" t="s">
        <v>151</v>
      </c>
      <c r="AU276" s="143" t="s">
        <v>80</v>
      </c>
      <c r="AV276" s="12" t="s">
        <v>80</v>
      </c>
      <c r="AW276" s="12" t="s">
        <v>5</v>
      </c>
      <c r="AX276" s="12" t="s">
        <v>71</v>
      </c>
      <c r="AY276" s="143" t="s">
        <v>133</v>
      </c>
    </row>
    <row r="277" spans="2:51" s="13" customFormat="1" ht="12">
      <c r="B277" s="147"/>
      <c r="D277" s="185" t="s">
        <v>151</v>
      </c>
      <c r="E277" s="148" t="s">
        <v>3</v>
      </c>
      <c r="F277" s="174" t="s">
        <v>153</v>
      </c>
      <c r="H277" s="192">
        <v>1.656</v>
      </c>
      <c r="I277" s="149"/>
      <c r="J277" s="149"/>
      <c r="M277" s="147"/>
      <c r="N277" s="150"/>
      <c r="X277" s="151"/>
      <c r="AT277" s="148" t="s">
        <v>151</v>
      </c>
      <c r="AU277" s="148" t="s">
        <v>80</v>
      </c>
      <c r="AV277" s="13" t="s">
        <v>141</v>
      </c>
      <c r="AW277" s="13" t="s">
        <v>5</v>
      </c>
      <c r="AX277" s="13" t="s">
        <v>78</v>
      </c>
      <c r="AY277" s="148" t="s">
        <v>133</v>
      </c>
    </row>
    <row r="278" spans="2:65" s="1" customFormat="1" ht="24.2" customHeight="1">
      <c r="B278" s="129"/>
      <c r="C278" s="183" t="s">
        <v>595</v>
      </c>
      <c r="D278" s="183" t="s">
        <v>136</v>
      </c>
      <c r="E278" s="184" t="s">
        <v>1535</v>
      </c>
      <c r="F278" s="169" t="s">
        <v>1536</v>
      </c>
      <c r="G278" s="189" t="s">
        <v>360</v>
      </c>
      <c r="H278" s="190">
        <v>24.84</v>
      </c>
      <c r="I278" s="131"/>
      <c r="J278" s="131"/>
      <c r="K278" s="132">
        <f>ROUND(P278*H278,2)</f>
        <v>0</v>
      </c>
      <c r="L278" s="130" t="s">
        <v>140</v>
      </c>
      <c r="M278" s="31"/>
      <c r="N278" s="133" t="s">
        <v>3</v>
      </c>
      <c r="O278" s="134" t="s">
        <v>40</v>
      </c>
      <c r="P278" s="135">
        <f>I278+J278</f>
        <v>0</v>
      </c>
      <c r="Q278" s="135">
        <f>ROUND(I278*H278,2)</f>
        <v>0</v>
      </c>
      <c r="R278" s="135">
        <f>ROUND(J278*H278,2)</f>
        <v>0</v>
      </c>
      <c r="T278" s="136">
        <f>S278*H278</f>
        <v>0</v>
      </c>
      <c r="U278" s="136">
        <v>0</v>
      </c>
      <c r="V278" s="136">
        <f>U278*H278</f>
        <v>0</v>
      </c>
      <c r="W278" s="136">
        <v>0</v>
      </c>
      <c r="X278" s="137">
        <f>W278*H278</f>
        <v>0</v>
      </c>
      <c r="AR278" s="138" t="s">
        <v>428</v>
      </c>
      <c r="AT278" s="138" t="s">
        <v>136</v>
      </c>
      <c r="AU278" s="138" t="s">
        <v>80</v>
      </c>
      <c r="AY278" s="16" t="s">
        <v>133</v>
      </c>
      <c r="BE278" s="139">
        <f>IF(O278="základní",K278,0)</f>
        <v>0</v>
      </c>
      <c r="BF278" s="139">
        <f>IF(O278="snížená",K278,0)</f>
        <v>0</v>
      </c>
      <c r="BG278" s="139">
        <f>IF(O278="zákl. přenesená",K278,0)</f>
        <v>0</v>
      </c>
      <c r="BH278" s="139">
        <f>IF(O278="sníž. přenesená",K278,0)</f>
        <v>0</v>
      </c>
      <c r="BI278" s="139">
        <f>IF(O278="nulová",K278,0)</f>
        <v>0</v>
      </c>
      <c r="BJ278" s="16" t="s">
        <v>78</v>
      </c>
      <c r="BK278" s="139">
        <f>ROUND(P278*H278,2)</f>
        <v>0</v>
      </c>
      <c r="BL278" s="16" t="s">
        <v>428</v>
      </c>
      <c r="BM278" s="138" t="s">
        <v>598</v>
      </c>
    </row>
    <row r="279" spans="2:47" s="1" customFormat="1" ht="12">
      <c r="B279" s="31"/>
      <c r="D279" s="185" t="s">
        <v>142</v>
      </c>
      <c r="F279" s="171" t="s">
        <v>1536</v>
      </c>
      <c r="I279" s="140"/>
      <c r="J279" s="140"/>
      <c r="M279" s="31"/>
      <c r="N279" s="141"/>
      <c r="X279" s="52"/>
      <c r="AT279" s="16" t="s">
        <v>142</v>
      </c>
      <c r="AU279" s="16" t="s">
        <v>80</v>
      </c>
    </row>
    <row r="280" spans="2:47" s="1" customFormat="1" ht="12">
      <c r="B280" s="31"/>
      <c r="D280" s="186" t="s">
        <v>144</v>
      </c>
      <c r="F280" s="172" t="s">
        <v>1537</v>
      </c>
      <c r="I280" s="140"/>
      <c r="J280" s="140"/>
      <c r="M280" s="31"/>
      <c r="N280" s="141"/>
      <c r="X280" s="52"/>
      <c r="AT280" s="16" t="s">
        <v>144</v>
      </c>
      <c r="AU280" s="16" t="s">
        <v>80</v>
      </c>
    </row>
    <row r="281" spans="2:51" s="12" customFormat="1" ht="12">
      <c r="B281" s="142"/>
      <c r="D281" s="185" t="s">
        <v>151</v>
      </c>
      <c r="E281" s="143" t="s">
        <v>3</v>
      </c>
      <c r="F281" s="173" t="s">
        <v>1538</v>
      </c>
      <c r="H281" s="191">
        <v>24.84</v>
      </c>
      <c r="I281" s="144"/>
      <c r="J281" s="144"/>
      <c r="M281" s="142"/>
      <c r="N281" s="145"/>
      <c r="X281" s="146"/>
      <c r="AT281" s="143" t="s">
        <v>151</v>
      </c>
      <c r="AU281" s="143" t="s">
        <v>80</v>
      </c>
      <c r="AV281" s="12" t="s">
        <v>80</v>
      </c>
      <c r="AW281" s="12" t="s">
        <v>5</v>
      </c>
      <c r="AX281" s="12" t="s">
        <v>71</v>
      </c>
      <c r="AY281" s="143" t="s">
        <v>133</v>
      </c>
    </row>
    <row r="282" spans="2:51" s="13" customFormat="1" ht="12">
      <c r="B282" s="147"/>
      <c r="D282" s="185" t="s">
        <v>151</v>
      </c>
      <c r="E282" s="148" t="s">
        <v>3</v>
      </c>
      <c r="F282" s="174" t="s">
        <v>153</v>
      </c>
      <c r="H282" s="192">
        <v>24.84</v>
      </c>
      <c r="I282" s="149"/>
      <c r="J282" s="149"/>
      <c r="M282" s="147"/>
      <c r="N282" s="150"/>
      <c r="X282" s="151"/>
      <c r="AT282" s="148" t="s">
        <v>151</v>
      </c>
      <c r="AU282" s="148" t="s">
        <v>80</v>
      </c>
      <c r="AV282" s="13" t="s">
        <v>141</v>
      </c>
      <c r="AW282" s="13" t="s">
        <v>5</v>
      </c>
      <c r="AX282" s="13" t="s">
        <v>78</v>
      </c>
      <c r="AY282" s="148" t="s">
        <v>133</v>
      </c>
    </row>
    <row r="283" spans="2:65" s="1" customFormat="1" ht="24.2" customHeight="1">
      <c r="B283" s="129"/>
      <c r="C283" s="183" t="s">
        <v>417</v>
      </c>
      <c r="D283" s="183" t="s">
        <v>136</v>
      </c>
      <c r="E283" s="184" t="s">
        <v>1539</v>
      </c>
      <c r="F283" s="169" t="s">
        <v>1540</v>
      </c>
      <c r="G283" s="189" t="s">
        <v>360</v>
      </c>
      <c r="H283" s="190">
        <v>16.33</v>
      </c>
      <c r="I283" s="131"/>
      <c r="J283" s="131"/>
      <c r="K283" s="132">
        <f>ROUND(P283*H283,2)</f>
        <v>0</v>
      </c>
      <c r="L283" s="130" t="s">
        <v>140</v>
      </c>
      <c r="M283" s="31"/>
      <c r="N283" s="133" t="s">
        <v>3</v>
      </c>
      <c r="O283" s="134" t="s">
        <v>40</v>
      </c>
      <c r="P283" s="135">
        <f>I283+J283</f>
        <v>0</v>
      </c>
      <c r="Q283" s="135">
        <f>ROUND(I283*H283,2)</f>
        <v>0</v>
      </c>
      <c r="R283" s="135">
        <f>ROUND(J283*H283,2)</f>
        <v>0</v>
      </c>
      <c r="T283" s="136">
        <f>S283*H283</f>
        <v>0</v>
      </c>
      <c r="U283" s="136">
        <v>0</v>
      </c>
      <c r="V283" s="136">
        <f>U283*H283</f>
        <v>0</v>
      </c>
      <c r="W283" s="136">
        <v>0</v>
      </c>
      <c r="X283" s="137">
        <f>W283*H283</f>
        <v>0</v>
      </c>
      <c r="AR283" s="138" t="s">
        <v>428</v>
      </c>
      <c r="AT283" s="138" t="s">
        <v>136</v>
      </c>
      <c r="AU283" s="138" t="s">
        <v>80</v>
      </c>
      <c r="AY283" s="16" t="s">
        <v>133</v>
      </c>
      <c r="BE283" s="139">
        <f>IF(O283="základní",K283,0)</f>
        <v>0</v>
      </c>
      <c r="BF283" s="139">
        <f>IF(O283="snížená",K283,0)</f>
        <v>0</v>
      </c>
      <c r="BG283" s="139">
        <f>IF(O283="zákl. přenesená",K283,0)</f>
        <v>0</v>
      </c>
      <c r="BH283" s="139">
        <f>IF(O283="sníž. přenesená",K283,0)</f>
        <v>0</v>
      </c>
      <c r="BI283" s="139">
        <f>IF(O283="nulová",K283,0)</f>
        <v>0</v>
      </c>
      <c r="BJ283" s="16" t="s">
        <v>78</v>
      </c>
      <c r="BK283" s="139">
        <f>ROUND(P283*H283,2)</f>
        <v>0</v>
      </c>
      <c r="BL283" s="16" t="s">
        <v>428</v>
      </c>
      <c r="BM283" s="138" t="s">
        <v>602</v>
      </c>
    </row>
    <row r="284" spans="2:47" s="1" customFormat="1" ht="12">
      <c r="B284" s="31"/>
      <c r="D284" s="185" t="s">
        <v>142</v>
      </c>
      <c r="F284" s="171" t="s">
        <v>1540</v>
      </c>
      <c r="I284" s="140"/>
      <c r="J284" s="140"/>
      <c r="M284" s="31"/>
      <c r="N284" s="141"/>
      <c r="X284" s="52"/>
      <c r="AT284" s="16" t="s">
        <v>142</v>
      </c>
      <c r="AU284" s="16" t="s">
        <v>80</v>
      </c>
    </row>
    <row r="285" spans="2:47" s="1" customFormat="1" ht="12">
      <c r="B285" s="31"/>
      <c r="D285" s="186" t="s">
        <v>144</v>
      </c>
      <c r="F285" s="172" t="s">
        <v>1541</v>
      </c>
      <c r="I285" s="140"/>
      <c r="J285" s="140"/>
      <c r="M285" s="31"/>
      <c r="N285" s="141"/>
      <c r="X285" s="52"/>
      <c r="AT285" s="16" t="s">
        <v>144</v>
      </c>
      <c r="AU285" s="16" t="s">
        <v>80</v>
      </c>
    </row>
    <row r="286" spans="2:51" s="12" customFormat="1" ht="12">
      <c r="B286" s="142"/>
      <c r="D286" s="185" t="s">
        <v>151</v>
      </c>
      <c r="E286" s="143" t="s">
        <v>3</v>
      </c>
      <c r="F286" s="173" t="s">
        <v>1542</v>
      </c>
      <c r="H286" s="191">
        <v>16.33</v>
      </c>
      <c r="I286" s="144"/>
      <c r="J286" s="144"/>
      <c r="M286" s="142"/>
      <c r="N286" s="145"/>
      <c r="X286" s="146"/>
      <c r="AT286" s="143" t="s">
        <v>151</v>
      </c>
      <c r="AU286" s="143" t="s">
        <v>80</v>
      </c>
      <c r="AV286" s="12" t="s">
        <v>80</v>
      </c>
      <c r="AW286" s="12" t="s">
        <v>5</v>
      </c>
      <c r="AX286" s="12" t="s">
        <v>71</v>
      </c>
      <c r="AY286" s="143" t="s">
        <v>133</v>
      </c>
    </row>
    <row r="287" spans="2:51" s="13" customFormat="1" ht="12">
      <c r="B287" s="147"/>
      <c r="D287" s="185" t="s">
        <v>151</v>
      </c>
      <c r="E287" s="148" t="s">
        <v>3</v>
      </c>
      <c r="F287" s="174" t="s">
        <v>153</v>
      </c>
      <c r="H287" s="192">
        <v>16.33</v>
      </c>
      <c r="I287" s="149"/>
      <c r="J287" s="149"/>
      <c r="M287" s="147"/>
      <c r="N287" s="150"/>
      <c r="X287" s="151"/>
      <c r="AT287" s="148" t="s">
        <v>151</v>
      </c>
      <c r="AU287" s="148" t="s">
        <v>80</v>
      </c>
      <c r="AV287" s="13" t="s">
        <v>141</v>
      </c>
      <c r="AW287" s="13" t="s">
        <v>5</v>
      </c>
      <c r="AX287" s="13" t="s">
        <v>78</v>
      </c>
      <c r="AY287" s="148" t="s">
        <v>133</v>
      </c>
    </row>
    <row r="288" spans="2:65" s="1" customFormat="1" ht="24.2" customHeight="1">
      <c r="B288" s="129"/>
      <c r="C288" s="183" t="s">
        <v>607</v>
      </c>
      <c r="D288" s="183" t="s">
        <v>136</v>
      </c>
      <c r="E288" s="184" t="s">
        <v>1543</v>
      </c>
      <c r="F288" s="169" t="s">
        <v>1544</v>
      </c>
      <c r="G288" s="189" t="s">
        <v>360</v>
      </c>
      <c r="H288" s="190">
        <v>1.656</v>
      </c>
      <c r="I288" s="131"/>
      <c r="J288" s="131"/>
      <c r="K288" s="132">
        <f>ROUND(P288*H288,2)</f>
        <v>0</v>
      </c>
      <c r="L288" s="130" t="s">
        <v>140</v>
      </c>
      <c r="M288" s="31"/>
      <c r="N288" s="133" t="s">
        <v>3</v>
      </c>
      <c r="O288" s="134" t="s">
        <v>40</v>
      </c>
      <c r="P288" s="135">
        <f>I288+J288</f>
        <v>0</v>
      </c>
      <c r="Q288" s="135">
        <f>ROUND(I288*H288,2)</f>
        <v>0</v>
      </c>
      <c r="R288" s="135">
        <f>ROUND(J288*H288,2)</f>
        <v>0</v>
      </c>
      <c r="T288" s="136">
        <f>S288*H288</f>
        <v>0</v>
      </c>
      <c r="U288" s="136">
        <v>0</v>
      </c>
      <c r="V288" s="136">
        <f>U288*H288</f>
        <v>0</v>
      </c>
      <c r="W288" s="136">
        <v>0</v>
      </c>
      <c r="X288" s="137">
        <f>W288*H288</f>
        <v>0</v>
      </c>
      <c r="AR288" s="138" t="s">
        <v>428</v>
      </c>
      <c r="AT288" s="138" t="s">
        <v>136</v>
      </c>
      <c r="AU288" s="138" t="s">
        <v>80</v>
      </c>
      <c r="AY288" s="16" t="s">
        <v>133</v>
      </c>
      <c r="BE288" s="139">
        <f>IF(O288="základní",K288,0)</f>
        <v>0</v>
      </c>
      <c r="BF288" s="139">
        <f>IF(O288="snížená",K288,0)</f>
        <v>0</v>
      </c>
      <c r="BG288" s="139">
        <f>IF(O288="zákl. přenesená",K288,0)</f>
        <v>0</v>
      </c>
      <c r="BH288" s="139">
        <f>IF(O288="sníž. přenesená",K288,0)</f>
        <v>0</v>
      </c>
      <c r="BI288" s="139">
        <f>IF(O288="nulová",K288,0)</f>
        <v>0</v>
      </c>
      <c r="BJ288" s="16" t="s">
        <v>78</v>
      </c>
      <c r="BK288" s="139">
        <f>ROUND(P288*H288,2)</f>
        <v>0</v>
      </c>
      <c r="BL288" s="16" t="s">
        <v>428</v>
      </c>
      <c r="BM288" s="138" t="s">
        <v>610</v>
      </c>
    </row>
    <row r="289" spans="2:47" s="1" customFormat="1" ht="12">
      <c r="B289" s="31"/>
      <c r="D289" s="185" t="s">
        <v>142</v>
      </c>
      <c r="F289" s="171" t="s">
        <v>1544</v>
      </c>
      <c r="I289" s="140"/>
      <c r="J289" s="140"/>
      <c r="M289" s="31"/>
      <c r="N289" s="141"/>
      <c r="X289" s="52"/>
      <c r="AT289" s="16" t="s">
        <v>142</v>
      </c>
      <c r="AU289" s="16" t="s">
        <v>80</v>
      </c>
    </row>
    <row r="290" spans="2:47" s="1" customFormat="1" ht="12">
      <c r="B290" s="31"/>
      <c r="D290" s="186" t="s">
        <v>144</v>
      </c>
      <c r="F290" s="172" t="s">
        <v>1545</v>
      </c>
      <c r="I290" s="140"/>
      <c r="J290" s="140"/>
      <c r="M290" s="31"/>
      <c r="N290" s="141"/>
      <c r="X290" s="52"/>
      <c r="AT290" s="16" t="s">
        <v>144</v>
      </c>
      <c r="AU290" s="16" t="s">
        <v>80</v>
      </c>
    </row>
    <row r="291" spans="2:65" s="1" customFormat="1" ht="24.2" customHeight="1">
      <c r="B291" s="129"/>
      <c r="C291" s="183" t="s">
        <v>421</v>
      </c>
      <c r="D291" s="183" t="s">
        <v>136</v>
      </c>
      <c r="E291" s="184" t="s">
        <v>1546</v>
      </c>
      <c r="F291" s="169" t="s">
        <v>1547</v>
      </c>
      <c r="G291" s="189" t="s">
        <v>256</v>
      </c>
      <c r="H291" s="190">
        <v>13.5</v>
      </c>
      <c r="I291" s="131"/>
      <c r="J291" s="131"/>
      <c r="K291" s="132">
        <f>ROUND(P291*H291,2)</f>
        <v>0</v>
      </c>
      <c r="L291" s="130" t="s">
        <v>140</v>
      </c>
      <c r="M291" s="31"/>
      <c r="N291" s="133" t="s">
        <v>3</v>
      </c>
      <c r="O291" s="134" t="s">
        <v>40</v>
      </c>
      <c r="P291" s="135">
        <f>I291+J291</f>
        <v>0</v>
      </c>
      <c r="Q291" s="135">
        <f>ROUND(I291*H291,2)</f>
        <v>0</v>
      </c>
      <c r="R291" s="135">
        <f>ROUND(J291*H291,2)</f>
        <v>0</v>
      </c>
      <c r="T291" s="136">
        <f>S291*H291</f>
        <v>0</v>
      </c>
      <c r="U291" s="136">
        <v>0</v>
      </c>
      <c r="V291" s="136">
        <f>U291*H291</f>
        <v>0</v>
      </c>
      <c r="W291" s="136">
        <v>0</v>
      </c>
      <c r="X291" s="137">
        <f>W291*H291</f>
        <v>0</v>
      </c>
      <c r="AR291" s="138" t="s">
        <v>428</v>
      </c>
      <c r="AT291" s="138" t="s">
        <v>136</v>
      </c>
      <c r="AU291" s="138" t="s">
        <v>80</v>
      </c>
      <c r="AY291" s="16" t="s">
        <v>133</v>
      </c>
      <c r="BE291" s="139">
        <f>IF(O291="základní",K291,0)</f>
        <v>0</v>
      </c>
      <c r="BF291" s="139">
        <f>IF(O291="snížená",K291,0)</f>
        <v>0</v>
      </c>
      <c r="BG291" s="139">
        <f>IF(O291="zákl. přenesená",K291,0)</f>
        <v>0</v>
      </c>
      <c r="BH291" s="139">
        <f>IF(O291="sníž. přenesená",K291,0)</f>
        <v>0</v>
      </c>
      <c r="BI291" s="139">
        <f>IF(O291="nulová",K291,0)</f>
        <v>0</v>
      </c>
      <c r="BJ291" s="16" t="s">
        <v>78</v>
      </c>
      <c r="BK291" s="139">
        <f>ROUND(P291*H291,2)</f>
        <v>0</v>
      </c>
      <c r="BL291" s="16" t="s">
        <v>428</v>
      </c>
      <c r="BM291" s="138" t="s">
        <v>613</v>
      </c>
    </row>
    <row r="292" spans="2:47" s="1" customFormat="1" ht="12">
      <c r="B292" s="31"/>
      <c r="D292" s="185" t="s">
        <v>142</v>
      </c>
      <c r="F292" s="171" t="s">
        <v>1547</v>
      </c>
      <c r="I292" s="140"/>
      <c r="J292" s="140"/>
      <c r="M292" s="31"/>
      <c r="N292" s="141"/>
      <c r="X292" s="52"/>
      <c r="AT292" s="16" t="s">
        <v>142</v>
      </c>
      <c r="AU292" s="16" t="s">
        <v>80</v>
      </c>
    </row>
    <row r="293" spans="2:47" s="1" customFormat="1" ht="12">
      <c r="B293" s="31"/>
      <c r="D293" s="186" t="s">
        <v>144</v>
      </c>
      <c r="F293" s="172" t="s">
        <v>1548</v>
      </c>
      <c r="I293" s="140"/>
      <c r="J293" s="140"/>
      <c r="M293" s="31"/>
      <c r="N293" s="141"/>
      <c r="X293" s="52"/>
      <c r="AT293" s="16" t="s">
        <v>144</v>
      </c>
      <c r="AU293" s="16" t="s">
        <v>80</v>
      </c>
    </row>
    <row r="294" spans="2:51" s="12" customFormat="1" ht="12">
      <c r="B294" s="142"/>
      <c r="D294" s="185" t="s">
        <v>151</v>
      </c>
      <c r="E294" s="143" t="s">
        <v>3</v>
      </c>
      <c r="F294" s="173" t="s">
        <v>1549</v>
      </c>
      <c r="H294" s="191">
        <v>13.5</v>
      </c>
      <c r="I294" s="144"/>
      <c r="J294" s="144"/>
      <c r="M294" s="142"/>
      <c r="N294" s="145"/>
      <c r="X294" s="146"/>
      <c r="AT294" s="143" t="s">
        <v>151</v>
      </c>
      <c r="AU294" s="143" t="s">
        <v>80</v>
      </c>
      <c r="AV294" s="12" t="s">
        <v>80</v>
      </c>
      <c r="AW294" s="12" t="s">
        <v>5</v>
      </c>
      <c r="AX294" s="12" t="s">
        <v>71</v>
      </c>
      <c r="AY294" s="143" t="s">
        <v>133</v>
      </c>
    </row>
    <row r="295" spans="2:51" s="13" customFormat="1" ht="12">
      <c r="B295" s="147"/>
      <c r="D295" s="185" t="s">
        <v>151</v>
      </c>
      <c r="E295" s="148" t="s">
        <v>3</v>
      </c>
      <c r="F295" s="174" t="s">
        <v>153</v>
      </c>
      <c r="H295" s="192">
        <v>13.5</v>
      </c>
      <c r="I295" s="149"/>
      <c r="J295" s="149"/>
      <c r="M295" s="147"/>
      <c r="N295" s="150"/>
      <c r="X295" s="151"/>
      <c r="AT295" s="148" t="s">
        <v>151</v>
      </c>
      <c r="AU295" s="148" t="s">
        <v>80</v>
      </c>
      <c r="AV295" s="13" t="s">
        <v>141</v>
      </c>
      <c r="AW295" s="13" t="s">
        <v>5</v>
      </c>
      <c r="AX295" s="13" t="s">
        <v>78</v>
      </c>
      <c r="AY295" s="148" t="s">
        <v>133</v>
      </c>
    </row>
    <row r="296" spans="2:63" s="11" customFormat="1" ht="22.9" customHeight="1">
      <c r="B296" s="116"/>
      <c r="D296" s="117" t="s">
        <v>70</v>
      </c>
      <c r="E296" s="127" t="s">
        <v>1550</v>
      </c>
      <c r="F296" s="127" t="s">
        <v>1551</v>
      </c>
      <c r="I296" s="119"/>
      <c r="J296" s="119"/>
      <c r="K296" s="128">
        <f>BK296</f>
        <v>0</v>
      </c>
      <c r="M296" s="116"/>
      <c r="N296" s="121"/>
      <c r="Q296" s="122">
        <f>SUM(Q297:Q330)</f>
        <v>0</v>
      </c>
      <c r="R296" s="122">
        <f>SUM(R297:R330)</f>
        <v>0</v>
      </c>
      <c r="T296" s="123">
        <f>SUM(T297:T330)</f>
        <v>0</v>
      </c>
      <c r="V296" s="123">
        <f>SUM(V297:V330)</f>
        <v>0</v>
      </c>
      <c r="X296" s="124">
        <f>SUM(X297:X330)</f>
        <v>0</v>
      </c>
      <c r="AR296" s="117" t="s">
        <v>78</v>
      </c>
      <c r="AT296" s="125" t="s">
        <v>70</v>
      </c>
      <c r="AU296" s="125" t="s">
        <v>78</v>
      </c>
      <c r="AY296" s="117" t="s">
        <v>133</v>
      </c>
      <c r="BK296" s="126">
        <f>SUM(BK297:BK330)</f>
        <v>0</v>
      </c>
    </row>
    <row r="297" spans="2:65" s="1" customFormat="1" ht="24.2" customHeight="1">
      <c r="B297" s="129"/>
      <c r="C297" s="183" t="s">
        <v>617</v>
      </c>
      <c r="D297" s="183" t="s">
        <v>136</v>
      </c>
      <c r="E297" s="184" t="s">
        <v>1552</v>
      </c>
      <c r="F297" s="169" t="s">
        <v>1553</v>
      </c>
      <c r="G297" s="189" t="s">
        <v>256</v>
      </c>
      <c r="H297" s="190">
        <v>6.3</v>
      </c>
      <c r="I297" s="131"/>
      <c r="J297" s="131"/>
      <c r="K297" s="132">
        <f>ROUND(P297*H297,2)</f>
        <v>0</v>
      </c>
      <c r="L297" s="130" t="s">
        <v>140</v>
      </c>
      <c r="M297" s="31"/>
      <c r="N297" s="133" t="s">
        <v>3</v>
      </c>
      <c r="O297" s="134" t="s">
        <v>40</v>
      </c>
      <c r="P297" s="135">
        <f>I297+J297</f>
        <v>0</v>
      </c>
      <c r="Q297" s="135">
        <f>ROUND(I297*H297,2)</f>
        <v>0</v>
      </c>
      <c r="R297" s="135">
        <f>ROUND(J297*H297,2)</f>
        <v>0</v>
      </c>
      <c r="T297" s="136">
        <f>S297*H297</f>
        <v>0</v>
      </c>
      <c r="U297" s="136">
        <v>0</v>
      </c>
      <c r="V297" s="136">
        <f>U297*H297</f>
        <v>0</v>
      </c>
      <c r="W297" s="136">
        <v>0</v>
      </c>
      <c r="X297" s="137">
        <f>W297*H297</f>
        <v>0</v>
      </c>
      <c r="AR297" s="138" t="s">
        <v>141</v>
      </c>
      <c r="AT297" s="138" t="s">
        <v>136</v>
      </c>
      <c r="AU297" s="138" t="s">
        <v>80</v>
      </c>
      <c r="AY297" s="16" t="s">
        <v>133</v>
      </c>
      <c r="BE297" s="139">
        <f>IF(O297="základní",K297,0)</f>
        <v>0</v>
      </c>
      <c r="BF297" s="139">
        <f>IF(O297="snížená",K297,0)</f>
        <v>0</v>
      </c>
      <c r="BG297" s="139">
        <f>IF(O297="zákl. přenesená",K297,0)</f>
        <v>0</v>
      </c>
      <c r="BH297" s="139">
        <f>IF(O297="sníž. přenesená",K297,0)</f>
        <v>0</v>
      </c>
      <c r="BI297" s="139">
        <f>IF(O297="nulová",K297,0)</f>
        <v>0</v>
      </c>
      <c r="BJ297" s="16" t="s">
        <v>78</v>
      </c>
      <c r="BK297" s="139">
        <f>ROUND(P297*H297,2)</f>
        <v>0</v>
      </c>
      <c r="BL297" s="16" t="s">
        <v>141</v>
      </c>
      <c r="BM297" s="138" t="s">
        <v>620</v>
      </c>
    </row>
    <row r="298" spans="2:47" s="1" customFormat="1" ht="12">
      <c r="B298" s="31"/>
      <c r="D298" s="185" t="s">
        <v>142</v>
      </c>
      <c r="F298" s="171" t="s">
        <v>1553</v>
      </c>
      <c r="I298" s="140"/>
      <c r="J298" s="140"/>
      <c r="M298" s="31"/>
      <c r="N298" s="141"/>
      <c r="X298" s="52"/>
      <c r="AT298" s="16" t="s">
        <v>142</v>
      </c>
      <c r="AU298" s="16" t="s">
        <v>80</v>
      </c>
    </row>
    <row r="299" spans="2:47" s="1" customFormat="1" ht="12">
      <c r="B299" s="31"/>
      <c r="D299" s="186" t="s">
        <v>144</v>
      </c>
      <c r="F299" s="172" t="s">
        <v>1554</v>
      </c>
      <c r="I299" s="140"/>
      <c r="J299" s="140"/>
      <c r="M299" s="31"/>
      <c r="N299" s="141"/>
      <c r="X299" s="52"/>
      <c r="AT299" s="16" t="s">
        <v>144</v>
      </c>
      <c r="AU299" s="16" t="s">
        <v>80</v>
      </c>
    </row>
    <row r="300" spans="2:65" s="1" customFormat="1" ht="24.2" customHeight="1">
      <c r="B300" s="129"/>
      <c r="C300" s="183" t="s">
        <v>428</v>
      </c>
      <c r="D300" s="183" t="s">
        <v>136</v>
      </c>
      <c r="E300" s="184" t="s">
        <v>1555</v>
      </c>
      <c r="F300" s="169" t="s">
        <v>1556</v>
      </c>
      <c r="G300" s="189" t="s">
        <v>256</v>
      </c>
      <c r="H300" s="190">
        <v>4.5</v>
      </c>
      <c r="I300" s="131"/>
      <c r="J300" s="131"/>
      <c r="K300" s="132">
        <f>ROUND(P300*H300,2)</f>
        <v>0</v>
      </c>
      <c r="L300" s="130" t="s">
        <v>140</v>
      </c>
      <c r="M300" s="31"/>
      <c r="N300" s="133" t="s">
        <v>3</v>
      </c>
      <c r="O300" s="134" t="s">
        <v>40</v>
      </c>
      <c r="P300" s="135">
        <f>I300+J300</f>
        <v>0</v>
      </c>
      <c r="Q300" s="135">
        <f>ROUND(I300*H300,2)</f>
        <v>0</v>
      </c>
      <c r="R300" s="135">
        <f>ROUND(J300*H300,2)</f>
        <v>0</v>
      </c>
      <c r="T300" s="136">
        <f>S300*H300</f>
        <v>0</v>
      </c>
      <c r="U300" s="136">
        <v>0</v>
      </c>
      <c r="V300" s="136">
        <f>U300*H300</f>
        <v>0</v>
      </c>
      <c r="W300" s="136">
        <v>0</v>
      </c>
      <c r="X300" s="137">
        <f>W300*H300</f>
        <v>0</v>
      </c>
      <c r="AR300" s="138" t="s">
        <v>141</v>
      </c>
      <c r="AT300" s="138" t="s">
        <v>136</v>
      </c>
      <c r="AU300" s="138" t="s">
        <v>80</v>
      </c>
      <c r="AY300" s="16" t="s">
        <v>133</v>
      </c>
      <c r="BE300" s="139">
        <f>IF(O300="základní",K300,0)</f>
        <v>0</v>
      </c>
      <c r="BF300" s="139">
        <f>IF(O300="snížená",K300,0)</f>
        <v>0</v>
      </c>
      <c r="BG300" s="139">
        <f>IF(O300="zákl. přenesená",K300,0)</f>
        <v>0</v>
      </c>
      <c r="BH300" s="139">
        <f>IF(O300="sníž. přenesená",K300,0)</f>
        <v>0</v>
      </c>
      <c r="BI300" s="139">
        <f>IF(O300="nulová",K300,0)</f>
        <v>0</v>
      </c>
      <c r="BJ300" s="16" t="s">
        <v>78</v>
      </c>
      <c r="BK300" s="139">
        <f>ROUND(P300*H300,2)</f>
        <v>0</v>
      </c>
      <c r="BL300" s="16" t="s">
        <v>141</v>
      </c>
      <c r="BM300" s="138" t="s">
        <v>626</v>
      </c>
    </row>
    <row r="301" spans="2:47" s="1" customFormat="1" ht="12">
      <c r="B301" s="31"/>
      <c r="D301" s="185" t="s">
        <v>142</v>
      </c>
      <c r="F301" s="171" t="s">
        <v>1556</v>
      </c>
      <c r="I301" s="140"/>
      <c r="J301" s="140"/>
      <c r="M301" s="31"/>
      <c r="N301" s="141"/>
      <c r="X301" s="52"/>
      <c r="AT301" s="16" t="s">
        <v>142</v>
      </c>
      <c r="AU301" s="16" t="s">
        <v>80</v>
      </c>
    </row>
    <row r="302" spans="2:47" s="1" customFormat="1" ht="12">
      <c r="B302" s="31"/>
      <c r="D302" s="186" t="s">
        <v>144</v>
      </c>
      <c r="F302" s="172" t="s">
        <v>1557</v>
      </c>
      <c r="I302" s="140"/>
      <c r="J302" s="140"/>
      <c r="M302" s="31"/>
      <c r="N302" s="141"/>
      <c r="X302" s="52"/>
      <c r="AT302" s="16" t="s">
        <v>144</v>
      </c>
      <c r="AU302" s="16" t="s">
        <v>80</v>
      </c>
    </row>
    <row r="303" spans="2:65" s="1" customFormat="1" ht="24.2" customHeight="1">
      <c r="B303" s="129"/>
      <c r="C303" s="183" t="s">
        <v>627</v>
      </c>
      <c r="D303" s="183" t="s">
        <v>136</v>
      </c>
      <c r="E303" s="184" t="s">
        <v>1558</v>
      </c>
      <c r="F303" s="169" t="s">
        <v>1559</v>
      </c>
      <c r="G303" s="189" t="s">
        <v>256</v>
      </c>
      <c r="H303" s="190">
        <v>8.1</v>
      </c>
      <c r="I303" s="131"/>
      <c r="J303" s="131"/>
      <c r="K303" s="132">
        <f>ROUND(P303*H303,2)</f>
        <v>0</v>
      </c>
      <c r="L303" s="130" t="s">
        <v>140</v>
      </c>
      <c r="M303" s="31"/>
      <c r="N303" s="133" t="s">
        <v>3</v>
      </c>
      <c r="O303" s="134" t="s">
        <v>40</v>
      </c>
      <c r="P303" s="135">
        <f>I303+J303</f>
        <v>0</v>
      </c>
      <c r="Q303" s="135">
        <f>ROUND(I303*H303,2)</f>
        <v>0</v>
      </c>
      <c r="R303" s="135">
        <f>ROUND(J303*H303,2)</f>
        <v>0</v>
      </c>
      <c r="T303" s="136">
        <f>S303*H303</f>
        <v>0</v>
      </c>
      <c r="U303" s="136">
        <v>0</v>
      </c>
      <c r="V303" s="136">
        <f>U303*H303</f>
        <v>0</v>
      </c>
      <c r="W303" s="136">
        <v>0</v>
      </c>
      <c r="X303" s="137">
        <f>W303*H303</f>
        <v>0</v>
      </c>
      <c r="AR303" s="138" t="s">
        <v>141</v>
      </c>
      <c r="AT303" s="138" t="s">
        <v>136</v>
      </c>
      <c r="AU303" s="138" t="s">
        <v>80</v>
      </c>
      <c r="AY303" s="16" t="s">
        <v>133</v>
      </c>
      <c r="BE303" s="139">
        <f>IF(O303="základní",K303,0)</f>
        <v>0</v>
      </c>
      <c r="BF303" s="139">
        <f>IF(O303="snížená",K303,0)</f>
        <v>0</v>
      </c>
      <c r="BG303" s="139">
        <f>IF(O303="zákl. přenesená",K303,0)</f>
        <v>0</v>
      </c>
      <c r="BH303" s="139">
        <f>IF(O303="sníž. přenesená",K303,0)</f>
        <v>0</v>
      </c>
      <c r="BI303" s="139">
        <f>IF(O303="nulová",K303,0)</f>
        <v>0</v>
      </c>
      <c r="BJ303" s="16" t="s">
        <v>78</v>
      </c>
      <c r="BK303" s="139">
        <f>ROUND(P303*H303,2)</f>
        <v>0</v>
      </c>
      <c r="BL303" s="16" t="s">
        <v>141</v>
      </c>
      <c r="BM303" s="138" t="s">
        <v>630</v>
      </c>
    </row>
    <row r="304" spans="2:47" s="1" customFormat="1" ht="12">
      <c r="B304" s="31"/>
      <c r="D304" s="185" t="s">
        <v>142</v>
      </c>
      <c r="F304" s="171" t="s">
        <v>1559</v>
      </c>
      <c r="I304" s="140"/>
      <c r="J304" s="140"/>
      <c r="M304" s="31"/>
      <c r="N304" s="141"/>
      <c r="X304" s="52"/>
      <c r="AT304" s="16" t="s">
        <v>142</v>
      </c>
      <c r="AU304" s="16" t="s">
        <v>80</v>
      </c>
    </row>
    <row r="305" spans="2:47" s="1" customFormat="1" ht="12">
      <c r="B305" s="31"/>
      <c r="D305" s="186" t="s">
        <v>144</v>
      </c>
      <c r="F305" s="172" t="s">
        <v>1560</v>
      </c>
      <c r="I305" s="140"/>
      <c r="J305" s="140"/>
      <c r="M305" s="31"/>
      <c r="N305" s="141"/>
      <c r="X305" s="52"/>
      <c r="AT305" s="16" t="s">
        <v>144</v>
      </c>
      <c r="AU305" s="16" t="s">
        <v>80</v>
      </c>
    </row>
    <row r="306" spans="2:65" s="1" customFormat="1" ht="24.2" customHeight="1">
      <c r="B306" s="129"/>
      <c r="C306" s="183" t="s">
        <v>434</v>
      </c>
      <c r="D306" s="183" t="s">
        <v>136</v>
      </c>
      <c r="E306" s="184" t="s">
        <v>1561</v>
      </c>
      <c r="F306" s="169" t="s">
        <v>1562</v>
      </c>
      <c r="G306" s="189" t="s">
        <v>280</v>
      </c>
      <c r="H306" s="190">
        <v>18</v>
      </c>
      <c r="I306" s="131"/>
      <c r="J306" s="131"/>
      <c r="K306" s="132">
        <f>ROUND(P306*H306,2)</f>
        <v>0</v>
      </c>
      <c r="L306" s="130" t="s">
        <v>140</v>
      </c>
      <c r="M306" s="31"/>
      <c r="N306" s="133" t="s">
        <v>3</v>
      </c>
      <c r="O306" s="134" t="s">
        <v>40</v>
      </c>
      <c r="P306" s="135">
        <f>I306+J306</f>
        <v>0</v>
      </c>
      <c r="Q306" s="135">
        <f>ROUND(I306*H306,2)</f>
        <v>0</v>
      </c>
      <c r="R306" s="135">
        <f>ROUND(J306*H306,2)</f>
        <v>0</v>
      </c>
      <c r="T306" s="136">
        <f>S306*H306</f>
        <v>0</v>
      </c>
      <c r="U306" s="136">
        <v>0</v>
      </c>
      <c r="V306" s="136">
        <f>U306*H306</f>
        <v>0</v>
      </c>
      <c r="W306" s="136">
        <v>0</v>
      </c>
      <c r="X306" s="137">
        <f>W306*H306</f>
        <v>0</v>
      </c>
      <c r="AR306" s="138" t="s">
        <v>141</v>
      </c>
      <c r="AT306" s="138" t="s">
        <v>136</v>
      </c>
      <c r="AU306" s="138" t="s">
        <v>80</v>
      </c>
      <c r="AY306" s="16" t="s">
        <v>133</v>
      </c>
      <c r="BE306" s="139">
        <f>IF(O306="základní",K306,0)</f>
        <v>0</v>
      </c>
      <c r="BF306" s="139">
        <f>IF(O306="snížená",K306,0)</f>
        <v>0</v>
      </c>
      <c r="BG306" s="139">
        <f>IF(O306="zákl. přenesená",K306,0)</f>
        <v>0</v>
      </c>
      <c r="BH306" s="139">
        <f>IF(O306="sníž. přenesená",K306,0)</f>
        <v>0</v>
      </c>
      <c r="BI306" s="139">
        <f>IF(O306="nulová",K306,0)</f>
        <v>0</v>
      </c>
      <c r="BJ306" s="16" t="s">
        <v>78</v>
      </c>
      <c r="BK306" s="139">
        <f>ROUND(P306*H306,2)</f>
        <v>0</v>
      </c>
      <c r="BL306" s="16" t="s">
        <v>141</v>
      </c>
      <c r="BM306" s="138" t="s">
        <v>633</v>
      </c>
    </row>
    <row r="307" spans="2:47" s="1" customFormat="1" ht="12">
      <c r="B307" s="31"/>
      <c r="D307" s="185" t="s">
        <v>142</v>
      </c>
      <c r="F307" s="171" t="s">
        <v>1562</v>
      </c>
      <c r="I307" s="140"/>
      <c r="J307" s="140"/>
      <c r="M307" s="31"/>
      <c r="N307" s="141"/>
      <c r="X307" s="52"/>
      <c r="AT307" s="16" t="s">
        <v>142</v>
      </c>
      <c r="AU307" s="16" t="s">
        <v>80</v>
      </c>
    </row>
    <row r="308" spans="2:47" s="1" customFormat="1" ht="12">
      <c r="B308" s="31"/>
      <c r="D308" s="186" t="s">
        <v>144</v>
      </c>
      <c r="F308" s="172" t="s">
        <v>1563</v>
      </c>
      <c r="I308" s="140"/>
      <c r="J308" s="140"/>
      <c r="M308" s="31"/>
      <c r="N308" s="141"/>
      <c r="X308" s="52"/>
      <c r="AT308" s="16" t="s">
        <v>144</v>
      </c>
      <c r="AU308" s="16" t="s">
        <v>80</v>
      </c>
    </row>
    <row r="309" spans="2:51" s="12" customFormat="1" ht="12">
      <c r="B309" s="142"/>
      <c r="D309" s="185" t="s">
        <v>151</v>
      </c>
      <c r="E309" s="143" t="s">
        <v>3</v>
      </c>
      <c r="F309" s="173" t="s">
        <v>1564</v>
      </c>
      <c r="H309" s="191">
        <v>18</v>
      </c>
      <c r="I309" s="144"/>
      <c r="J309" s="144"/>
      <c r="M309" s="142"/>
      <c r="N309" s="145"/>
      <c r="X309" s="146"/>
      <c r="AT309" s="143" t="s">
        <v>151</v>
      </c>
      <c r="AU309" s="143" t="s">
        <v>80</v>
      </c>
      <c r="AV309" s="12" t="s">
        <v>80</v>
      </c>
      <c r="AW309" s="12" t="s">
        <v>5</v>
      </c>
      <c r="AX309" s="12" t="s">
        <v>71</v>
      </c>
      <c r="AY309" s="143" t="s">
        <v>133</v>
      </c>
    </row>
    <row r="310" spans="2:51" s="13" customFormat="1" ht="12">
      <c r="B310" s="147"/>
      <c r="D310" s="185" t="s">
        <v>151</v>
      </c>
      <c r="E310" s="148" t="s">
        <v>3</v>
      </c>
      <c r="F310" s="174" t="s">
        <v>153</v>
      </c>
      <c r="H310" s="192">
        <v>18</v>
      </c>
      <c r="I310" s="149"/>
      <c r="J310" s="149"/>
      <c r="M310" s="147"/>
      <c r="N310" s="150"/>
      <c r="X310" s="151"/>
      <c r="AT310" s="148" t="s">
        <v>151</v>
      </c>
      <c r="AU310" s="148" t="s">
        <v>80</v>
      </c>
      <c r="AV310" s="13" t="s">
        <v>141</v>
      </c>
      <c r="AW310" s="13" t="s">
        <v>5</v>
      </c>
      <c r="AX310" s="13" t="s">
        <v>78</v>
      </c>
      <c r="AY310" s="148" t="s">
        <v>133</v>
      </c>
    </row>
    <row r="311" spans="2:65" s="1" customFormat="1" ht="24.2" customHeight="1">
      <c r="B311" s="129"/>
      <c r="C311" s="183" t="s">
        <v>634</v>
      </c>
      <c r="D311" s="183" t="s">
        <v>136</v>
      </c>
      <c r="E311" s="184" t="s">
        <v>554</v>
      </c>
      <c r="F311" s="169" t="s">
        <v>555</v>
      </c>
      <c r="G311" s="189" t="s">
        <v>256</v>
      </c>
      <c r="H311" s="190">
        <v>4.5</v>
      </c>
      <c r="I311" s="131"/>
      <c r="J311" s="131"/>
      <c r="K311" s="132">
        <f>ROUND(P311*H311,2)</f>
        <v>0</v>
      </c>
      <c r="L311" s="130" t="s">
        <v>140</v>
      </c>
      <c r="M311" s="31"/>
      <c r="N311" s="133" t="s">
        <v>3</v>
      </c>
      <c r="O311" s="134" t="s">
        <v>40</v>
      </c>
      <c r="P311" s="135">
        <f>I311+J311</f>
        <v>0</v>
      </c>
      <c r="Q311" s="135">
        <f>ROUND(I311*H311,2)</f>
        <v>0</v>
      </c>
      <c r="R311" s="135">
        <f>ROUND(J311*H311,2)</f>
        <v>0</v>
      </c>
      <c r="T311" s="136">
        <f>S311*H311</f>
        <v>0</v>
      </c>
      <c r="U311" s="136">
        <v>0</v>
      </c>
      <c r="V311" s="136">
        <f>U311*H311</f>
        <v>0</v>
      </c>
      <c r="W311" s="136">
        <v>0</v>
      </c>
      <c r="X311" s="137">
        <f>W311*H311</f>
        <v>0</v>
      </c>
      <c r="AR311" s="138" t="s">
        <v>141</v>
      </c>
      <c r="AT311" s="138" t="s">
        <v>136</v>
      </c>
      <c r="AU311" s="138" t="s">
        <v>80</v>
      </c>
      <c r="AY311" s="16" t="s">
        <v>133</v>
      </c>
      <c r="BE311" s="139">
        <f>IF(O311="základní",K311,0)</f>
        <v>0</v>
      </c>
      <c r="BF311" s="139">
        <f>IF(O311="snížená",K311,0)</f>
        <v>0</v>
      </c>
      <c r="BG311" s="139">
        <f>IF(O311="zákl. přenesená",K311,0)</f>
        <v>0</v>
      </c>
      <c r="BH311" s="139">
        <f>IF(O311="sníž. přenesená",K311,0)</f>
        <v>0</v>
      </c>
      <c r="BI311" s="139">
        <f>IF(O311="nulová",K311,0)</f>
        <v>0</v>
      </c>
      <c r="BJ311" s="16" t="s">
        <v>78</v>
      </c>
      <c r="BK311" s="139">
        <f>ROUND(P311*H311,2)</f>
        <v>0</v>
      </c>
      <c r="BL311" s="16" t="s">
        <v>141</v>
      </c>
      <c r="BM311" s="138" t="s">
        <v>637</v>
      </c>
    </row>
    <row r="312" spans="2:47" s="1" customFormat="1" ht="12">
      <c r="B312" s="31"/>
      <c r="D312" s="185" t="s">
        <v>142</v>
      </c>
      <c r="F312" s="171" t="s">
        <v>555</v>
      </c>
      <c r="I312" s="140"/>
      <c r="J312" s="140"/>
      <c r="M312" s="31"/>
      <c r="N312" s="141"/>
      <c r="X312" s="52"/>
      <c r="AT312" s="16" t="s">
        <v>142</v>
      </c>
      <c r="AU312" s="16" t="s">
        <v>80</v>
      </c>
    </row>
    <row r="313" spans="2:47" s="1" customFormat="1" ht="12">
      <c r="B313" s="31"/>
      <c r="D313" s="186" t="s">
        <v>144</v>
      </c>
      <c r="F313" s="172" t="s">
        <v>558</v>
      </c>
      <c r="I313" s="140"/>
      <c r="J313" s="140"/>
      <c r="M313" s="31"/>
      <c r="N313" s="141"/>
      <c r="X313" s="52"/>
      <c r="AT313" s="16" t="s">
        <v>144</v>
      </c>
      <c r="AU313" s="16" t="s">
        <v>80</v>
      </c>
    </row>
    <row r="314" spans="2:51" s="12" customFormat="1" ht="12">
      <c r="B314" s="142"/>
      <c r="D314" s="185" t="s">
        <v>151</v>
      </c>
      <c r="E314" s="143" t="s">
        <v>3</v>
      </c>
      <c r="F314" s="173" t="s">
        <v>1565</v>
      </c>
      <c r="H314" s="191">
        <v>4.5</v>
      </c>
      <c r="I314" s="144"/>
      <c r="J314" s="144"/>
      <c r="M314" s="142"/>
      <c r="N314" s="145"/>
      <c r="X314" s="146"/>
      <c r="AT314" s="143" t="s">
        <v>151</v>
      </c>
      <c r="AU314" s="143" t="s">
        <v>80</v>
      </c>
      <c r="AV314" s="12" t="s">
        <v>80</v>
      </c>
      <c r="AW314" s="12" t="s">
        <v>5</v>
      </c>
      <c r="AX314" s="12" t="s">
        <v>71</v>
      </c>
      <c r="AY314" s="143" t="s">
        <v>133</v>
      </c>
    </row>
    <row r="315" spans="2:51" s="13" customFormat="1" ht="12">
      <c r="B315" s="147"/>
      <c r="D315" s="185" t="s">
        <v>151</v>
      </c>
      <c r="E315" s="148" t="s">
        <v>3</v>
      </c>
      <c r="F315" s="174" t="s">
        <v>153</v>
      </c>
      <c r="H315" s="192">
        <v>4.5</v>
      </c>
      <c r="I315" s="149"/>
      <c r="J315" s="149"/>
      <c r="M315" s="147"/>
      <c r="N315" s="150"/>
      <c r="X315" s="151"/>
      <c r="AT315" s="148" t="s">
        <v>151</v>
      </c>
      <c r="AU315" s="148" t="s">
        <v>80</v>
      </c>
      <c r="AV315" s="13" t="s">
        <v>141</v>
      </c>
      <c r="AW315" s="13" t="s">
        <v>5</v>
      </c>
      <c r="AX315" s="13" t="s">
        <v>78</v>
      </c>
      <c r="AY315" s="148" t="s">
        <v>133</v>
      </c>
    </row>
    <row r="316" spans="2:65" s="1" customFormat="1" ht="24.2" customHeight="1">
      <c r="B316" s="129"/>
      <c r="C316" s="183" t="s">
        <v>441</v>
      </c>
      <c r="D316" s="183" t="s">
        <v>136</v>
      </c>
      <c r="E316" s="184" t="s">
        <v>1566</v>
      </c>
      <c r="F316" s="169" t="s">
        <v>1567</v>
      </c>
      <c r="G316" s="189" t="s">
        <v>256</v>
      </c>
      <c r="H316" s="190">
        <v>6.3</v>
      </c>
      <c r="I316" s="131"/>
      <c r="J316" s="131"/>
      <c r="K316" s="132">
        <f>ROUND(P316*H316,2)</f>
        <v>0</v>
      </c>
      <c r="L316" s="130" t="s">
        <v>140</v>
      </c>
      <c r="M316" s="31"/>
      <c r="N316" s="133" t="s">
        <v>3</v>
      </c>
      <c r="O316" s="134" t="s">
        <v>40</v>
      </c>
      <c r="P316" s="135">
        <f>I316+J316</f>
        <v>0</v>
      </c>
      <c r="Q316" s="135">
        <f>ROUND(I316*H316,2)</f>
        <v>0</v>
      </c>
      <c r="R316" s="135">
        <f>ROUND(J316*H316,2)</f>
        <v>0</v>
      </c>
      <c r="T316" s="136">
        <f>S316*H316</f>
        <v>0</v>
      </c>
      <c r="U316" s="136">
        <v>0</v>
      </c>
      <c r="V316" s="136">
        <f>U316*H316</f>
        <v>0</v>
      </c>
      <c r="W316" s="136">
        <v>0</v>
      </c>
      <c r="X316" s="137">
        <f>W316*H316</f>
        <v>0</v>
      </c>
      <c r="AR316" s="138" t="s">
        <v>141</v>
      </c>
      <c r="AT316" s="138" t="s">
        <v>136</v>
      </c>
      <c r="AU316" s="138" t="s">
        <v>80</v>
      </c>
      <c r="AY316" s="16" t="s">
        <v>133</v>
      </c>
      <c r="BE316" s="139">
        <f>IF(O316="základní",K316,0)</f>
        <v>0</v>
      </c>
      <c r="BF316" s="139">
        <f>IF(O316="snížená",K316,0)</f>
        <v>0</v>
      </c>
      <c r="BG316" s="139">
        <f>IF(O316="zákl. přenesená",K316,0)</f>
        <v>0</v>
      </c>
      <c r="BH316" s="139">
        <f>IF(O316="sníž. přenesená",K316,0)</f>
        <v>0</v>
      </c>
      <c r="BI316" s="139">
        <f>IF(O316="nulová",K316,0)</f>
        <v>0</v>
      </c>
      <c r="BJ316" s="16" t="s">
        <v>78</v>
      </c>
      <c r="BK316" s="139">
        <f>ROUND(P316*H316,2)</f>
        <v>0</v>
      </c>
      <c r="BL316" s="16" t="s">
        <v>141</v>
      </c>
      <c r="BM316" s="138" t="s">
        <v>640</v>
      </c>
    </row>
    <row r="317" spans="2:47" s="1" customFormat="1" ht="12">
      <c r="B317" s="31"/>
      <c r="D317" s="185" t="s">
        <v>142</v>
      </c>
      <c r="F317" s="171" t="s">
        <v>1567</v>
      </c>
      <c r="I317" s="140"/>
      <c r="J317" s="140"/>
      <c r="M317" s="31"/>
      <c r="N317" s="141"/>
      <c r="X317" s="52"/>
      <c r="AT317" s="16" t="s">
        <v>142</v>
      </c>
      <c r="AU317" s="16" t="s">
        <v>80</v>
      </c>
    </row>
    <row r="318" spans="2:47" s="1" customFormat="1" ht="12">
      <c r="B318" s="31"/>
      <c r="D318" s="186" t="s">
        <v>144</v>
      </c>
      <c r="F318" s="172" t="s">
        <v>1568</v>
      </c>
      <c r="I318" s="140"/>
      <c r="J318" s="140"/>
      <c r="M318" s="31"/>
      <c r="N318" s="141"/>
      <c r="X318" s="52"/>
      <c r="AT318" s="16" t="s">
        <v>144</v>
      </c>
      <c r="AU318" s="16" t="s">
        <v>80</v>
      </c>
    </row>
    <row r="319" spans="2:51" s="12" customFormat="1" ht="12">
      <c r="B319" s="142"/>
      <c r="D319" s="185" t="s">
        <v>151</v>
      </c>
      <c r="E319" s="143" t="s">
        <v>3</v>
      </c>
      <c r="F319" s="173" t="s">
        <v>1569</v>
      </c>
      <c r="H319" s="191">
        <v>6.3</v>
      </c>
      <c r="I319" s="144"/>
      <c r="J319" s="144"/>
      <c r="M319" s="142"/>
      <c r="N319" s="145"/>
      <c r="X319" s="146"/>
      <c r="AT319" s="143" t="s">
        <v>151</v>
      </c>
      <c r="AU319" s="143" t="s">
        <v>80</v>
      </c>
      <c r="AV319" s="12" t="s">
        <v>80</v>
      </c>
      <c r="AW319" s="12" t="s">
        <v>5</v>
      </c>
      <c r="AX319" s="12" t="s">
        <v>71</v>
      </c>
      <c r="AY319" s="143" t="s">
        <v>133</v>
      </c>
    </row>
    <row r="320" spans="2:51" s="13" customFormat="1" ht="12">
      <c r="B320" s="147"/>
      <c r="D320" s="185" t="s">
        <v>151</v>
      </c>
      <c r="E320" s="148" t="s">
        <v>3</v>
      </c>
      <c r="F320" s="174" t="s">
        <v>153</v>
      </c>
      <c r="H320" s="192">
        <v>6.3</v>
      </c>
      <c r="I320" s="149"/>
      <c r="J320" s="149"/>
      <c r="M320" s="147"/>
      <c r="N320" s="150"/>
      <c r="X320" s="151"/>
      <c r="AT320" s="148" t="s">
        <v>151</v>
      </c>
      <c r="AU320" s="148" t="s">
        <v>80</v>
      </c>
      <c r="AV320" s="13" t="s">
        <v>141</v>
      </c>
      <c r="AW320" s="13" t="s">
        <v>5</v>
      </c>
      <c r="AX320" s="13" t="s">
        <v>78</v>
      </c>
      <c r="AY320" s="148" t="s">
        <v>133</v>
      </c>
    </row>
    <row r="321" spans="2:65" s="1" customFormat="1" ht="24.2" customHeight="1">
      <c r="B321" s="129"/>
      <c r="C321" s="183" t="s">
        <v>644</v>
      </c>
      <c r="D321" s="183" t="s">
        <v>136</v>
      </c>
      <c r="E321" s="184" t="s">
        <v>561</v>
      </c>
      <c r="F321" s="169" t="s">
        <v>1570</v>
      </c>
      <c r="G321" s="189" t="s">
        <v>256</v>
      </c>
      <c r="H321" s="190">
        <v>4.5</v>
      </c>
      <c r="I321" s="131"/>
      <c r="J321" s="131"/>
      <c r="K321" s="132">
        <f>ROUND(P321*H321,2)</f>
        <v>0</v>
      </c>
      <c r="L321" s="130" t="s">
        <v>140</v>
      </c>
      <c r="M321" s="31"/>
      <c r="N321" s="133" t="s">
        <v>3</v>
      </c>
      <c r="O321" s="134" t="s">
        <v>40</v>
      </c>
      <c r="P321" s="135">
        <f>I321+J321</f>
        <v>0</v>
      </c>
      <c r="Q321" s="135">
        <f>ROUND(I321*H321,2)</f>
        <v>0</v>
      </c>
      <c r="R321" s="135">
        <f>ROUND(J321*H321,2)</f>
        <v>0</v>
      </c>
      <c r="T321" s="136">
        <f>S321*H321</f>
        <v>0</v>
      </c>
      <c r="U321" s="136">
        <v>0</v>
      </c>
      <c r="V321" s="136">
        <f>U321*H321</f>
        <v>0</v>
      </c>
      <c r="W321" s="136">
        <v>0</v>
      </c>
      <c r="X321" s="137">
        <f>W321*H321</f>
        <v>0</v>
      </c>
      <c r="AR321" s="138" t="s">
        <v>141</v>
      </c>
      <c r="AT321" s="138" t="s">
        <v>136</v>
      </c>
      <c r="AU321" s="138" t="s">
        <v>80</v>
      </c>
      <c r="AY321" s="16" t="s">
        <v>133</v>
      </c>
      <c r="BE321" s="139">
        <f>IF(O321="základní",K321,0)</f>
        <v>0</v>
      </c>
      <c r="BF321" s="139">
        <f>IF(O321="snížená",K321,0)</f>
        <v>0</v>
      </c>
      <c r="BG321" s="139">
        <f>IF(O321="zákl. přenesená",K321,0)</f>
        <v>0</v>
      </c>
      <c r="BH321" s="139">
        <f>IF(O321="sníž. přenesená",K321,0)</f>
        <v>0</v>
      </c>
      <c r="BI321" s="139">
        <f>IF(O321="nulová",K321,0)</f>
        <v>0</v>
      </c>
      <c r="BJ321" s="16" t="s">
        <v>78</v>
      </c>
      <c r="BK321" s="139">
        <f>ROUND(P321*H321,2)</f>
        <v>0</v>
      </c>
      <c r="BL321" s="16" t="s">
        <v>141</v>
      </c>
      <c r="BM321" s="138" t="s">
        <v>647</v>
      </c>
    </row>
    <row r="322" spans="2:47" s="1" customFormat="1" ht="12">
      <c r="B322" s="31"/>
      <c r="D322" s="185" t="s">
        <v>142</v>
      </c>
      <c r="F322" s="171" t="s">
        <v>1570</v>
      </c>
      <c r="I322" s="140"/>
      <c r="J322" s="140"/>
      <c r="M322" s="31"/>
      <c r="N322" s="141"/>
      <c r="X322" s="52"/>
      <c r="AT322" s="16" t="s">
        <v>142</v>
      </c>
      <c r="AU322" s="16" t="s">
        <v>80</v>
      </c>
    </row>
    <row r="323" spans="2:47" s="1" customFormat="1" ht="12">
      <c r="B323" s="31"/>
      <c r="D323" s="186" t="s">
        <v>144</v>
      </c>
      <c r="F323" s="172" t="s">
        <v>565</v>
      </c>
      <c r="I323" s="140"/>
      <c r="J323" s="140"/>
      <c r="M323" s="31"/>
      <c r="N323" s="141"/>
      <c r="X323" s="52"/>
      <c r="AT323" s="16" t="s">
        <v>144</v>
      </c>
      <c r="AU323" s="16" t="s">
        <v>80</v>
      </c>
    </row>
    <row r="324" spans="2:51" s="12" customFormat="1" ht="12">
      <c r="B324" s="142"/>
      <c r="D324" s="185" t="s">
        <v>151</v>
      </c>
      <c r="E324" s="143" t="s">
        <v>3</v>
      </c>
      <c r="F324" s="173" t="s">
        <v>1565</v>
      </c>
      <c r="H324" s="191">
        <v>4.5</v>
      </c>
      <c r="I324" s="144"/>
      <c r="J324" s="144"/>
      <c r="M324" s="142"/>
      <c r="N324" s="145"/>
      <c r="X324" s="146"/>
      <c r="AT324" s="143" t="s">
        <v>151</v>
      </c>
      <c r="AU324" s="143" t="s">
        <v>80</v>
      </c>
      <c r="AV324" s="12" t="s">
        <v>80</v>
      </c>
      <c r="AW324" s="12" t="s">
        <v>5</v>
      </c>
      <c r="AX324" s="12" t="s">
        <v>71</v>
      </c>
      <c r="AY324" s="143" t="s">
        <v>133</v>
      </c>
    </row>
    <row r="325" spans="2:51" s="13" customFormat="1" ht="12">
      <c r="B325" s="147"/>
      <c r="D325" s="185" t="s">
        <v>151</v>
      </c>
      <c r="E325" s="148" t="s">
        <v>3</v>
      </c>
      <c r="F325" s="174" t="s">
        <v>153</v>
      </c>
      <c r="H325" s="192">
        <v>4.5</v>
      </c>
      <c r="I325" s="149"/>
      <c r="J325" s="149"/>
      <c r="M325" s="147"/>
      <c r="N325" s="150"/>
      <c r="X325" s="151"/>
      <c r="AT325" s="148" t="s">
        <v>151</v>
      </c>
      <c r="AU325" s="148" t="s">
        <v>80</v>
      </c>
      <c r="AV325" s="13" t="s">
        <v>141</v>
      </c>
      <c r="AW325" s="13" t="s">
        <v>5</v>
      </c>
      <c r="AX325" s="13" t="s">
        <v>78</v>
      </c>
      <c r="AY325" s="148" t="s">
        <v>133</v>
      </c>
    </row>
    <row r="326" spans="2:65" s="1" customFormat="1" ht="24.2" customHeight="1">
      <c r="B326" s="129"/>
      <c r="C326" s="183" t="s">
        <v>448</v>
      </c>
      <c r="D326" s="183" t="s">
        <v>136</v>
      </c>
      <c r="E326" s="184" t="s">
        <v>1571</v>
      </c>
      <c r="F326" s="169" t="s">
        <v>1572</v>
      </c>
      <c r="G326" s="189" t="s">
        <v>256</v>
      </c>
      <c r="H326" s="190">
        <v>8.1</v>
      </c>
      <c r="I326" s="131"/>
      <c r="J326" s="131"/>
      <c r="K326" s="132">
        <f>ROUND(P326*H326,2)</f>
        <v>0</v>
      </c>
      <c r="L326" s="130" t="s">
        <v>140</v>
      </c>
      <c r="M326" s="31"/>
      <c r="N326" s="133" t="s">
        <v>3</v>
      </c>
      <c r="O326" s="134" t="s">
        <v>40</v>
      </c>
      <c r="P326" s="135">
        <f>I326+J326</f>
        <v>0</v>
      </c>
      <c r="Q326" s="135">
        <f>ROUND(I326*H326,2)</f>
        <v>0</v>
      </c>
      <c r="R326" s="135">
        <f>ROUND(J326*H326,2)</f>
        <v>0</v>
      </c>
      <c r="T326" s="136">
        <f>S326*H326</f>
        <v>0</v>
      </c>
      <c r="U326" s="136">
        <v>0</v>
      </c>
      <c r="V326" s="136">
        <f>U326*H326</f>
        <v>0</v>
      </c>
      <c r="W326" s="136">
        <v>0</v>
      </c>
      <c r="X326" s="137">
        <f>W326*H326</f>
        <v>0</v>
      </c>
      <c r="AR326" s="138" t="s">
        <v>141</v>
      </c>
      <c r="AT326" s="138" t="s">
        <v>136</v>
      </c>
      <c r="AU326" s="138" t="s">
        <v>80</v>
      </c>
      <c r="AY326" s="16" t="s">
        <v>133</v>
      </c>
      <c r="BE326" s="139">
        <f>IF(O326="základní",K326,0)</f>
        <v>0</v>
      </c>
      <c r="BF326" s="139">
        <f>IF(O326="snížená",K326,0)</f>
        <v>0</v>
      </c>
      <c r="BG326" s="139">
        <f>IF(O326="zákl. přenesená",K326,0)</f>
        <v>0</v>
      </c>
      <c r="BH326" s="139">
        <f>IF(O326="sníž. přenesená",K326,0)</f>
        <v>0</v>
      </c>
      <c r="BI326" s="139">
        <f>IF(O326="nulová",K326,0)</f>
        <v>0</v>
      </c>
      <c r="BJ326" s="16" t="s">
        <v>78</v>
      </c>
      <c r="BK326" s="139">
        <f>ROUND(P326*H326,2)</f>
        <v>0</v>
      </c>
      <c r="BL326" s="16" t="s">
        <v>141</v>
      </c>
      <c r="BM326" s="138" t="s">
        <v>652</v>
      </c>
    </row>
    <row r="327" spans="2:47" s="1" customFormat="1" ht="12">
      <c r="B327" s="31"/>
      <c r="D327" s="185" t="s">
        <v>142</v>
      </c>
      <c r="F327" s="171" t="s">
        <v>1572</v>
      </c>
      <c r="I327" s="140"/>
      <c r="J327" s="140"/>
      <c r="M327" s="31"/>
      <c r="N327" s="141"/>
      <c r="X327" s="52"/>
      <c r="AT327" s="16" t="s">
        <v>142</v>
      </c>
      <c r="AU327" s="16" t="s">
        <v>80</v>
      </c>
    </row>
    <row r="328" spans="2:47" s="1" customFormat="1" ht="12">
      <c r="B328" s="31"/>
      <c r="D328" s="186" t="s">
        <v>144</v>
      </c>
      <c r="F328" s="172" t="s">
        <v>1573</v>
      </c>
      <c r="I328" s="140"/>
      <c r="J328" s="140"/>
      <c r="M328" s="31"/>
      <c r="N328" s="141"/>
      <c r="X328" s="52"/>
      <c r="AT328" s="16" t="s">
        <v>144</v>
      </c>
      <c r="AU328" s="16" t="s">
        <v>80</v>
      </c>
    </row>
    <row r="329" spans="2:51" s="12" customFormat="1" ht="12">
      <c r="B329" s="142"/>
      <c r="D329" s="185" t="s">
        <v>151</v>
      </c>
      <c r="E329" s="143" t="s">
        <v>3</v>
      </c>
      <c r="F329" s="173" t="s">
        <v>1574</v>
      </c>
      <c r="H329" s="191">
        <v>8.1</v>
      </c>
      <c r="I329" s="144"/>
      <c r="J329" s="144"/>
      <c r="M329" s="142"/>
      <c r="N329" s="145"/>
      <c r="X329" s="146"/>
      <c r="AT329" s="143" t="s">
        <v>151</v>
      </c>
      <c r="AU329" s="143" t="s">
        <v>80</v>
      </c>
      <c r="AV329" s="12" t="s">
        <v>80</v>
      </c>
      <c r="AW329" s="12" t="s">
        <v>5</v>
      </c>
      <c r="AX329" s="12" t="s">
        <v>71</v>
      </c>
      <c r="AY329" s="143" t="s">
        <v>133</v>
      </c>
    </row>
    <row r="330" spans="2:51" s="13" customFormat="1" ht="12">
      <c r="B330" s="147"/>
      <c r="D330" s="185" t="s">
        <v>151</v>
      </c>
      <c r="E330" s="148" t="s">
        <v>3</v>
      </c>
      <c r="F330" s="174" t="s">
        <v>153</v>
      </c>
      <c r="H330" s="192">
        <v>8.1</v>
      </c>
      <c r="I330" s="149"/>
      <c r="J330" s="149"/>
      <c r="M330" s="147"/>
      <c r="N330" s="166"/>
      <c r="O330" s="167"/>
      <c r="P330" s="167"/>
      <c r="Q330" s="167"/>
      <c r="R330" s="167"/>
      <c r="S330" s="167"/>
      <c r="T330" s="167"/>
      <c r="U330" s="167"/>
      <c r="V330" s="167"/>
      <c r="W330" s="167"/>
      <c r="X330" s="168"/>
      <c r="AT330" s="148" t="s">
        <v>151</v>
      </c>
      <c r="AU330" s="148" t="s">
        <v>80</v>
      </c>
      <c r="AV330" s="13" t="s">
        <v>141</v>
      </c>
      <c r="AW330" s="13" t="s">
        <v>5</v>
      </c>
      <c r="AX330" s="13" t="s">
        <v>78</v>
      </c>
      <c r="AY330" s="148" t="s">
        <v>133</v>
      </c>
    </row>
    <row r="331" spans="2:13" s="1" customFormat="1" ht="6.95" customHeight="1">
      <c r="B331" s="40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31"/>
    </row>
  </sheetData>
  <sheetProtection algorithmName="SHA-512" hashValue="pz28wZDyxcW5cVvpTyoLH//KvwD3Fa+m3Pmhj1gSYN7v4vKE6UAoiRDLKXKcs4Dx6yLhLowzMmu5aBkxAQlSjQ==" saltValue="/R/0fcINviQ74zW2CYSSJw==" spinCount="100000" sheet="1" objects="1" scenarios="1"/>
  <autoFilter ref="C84:L330"/>
  <mergeCells count="9">
    <mergeCell ref="E52:H52"/>
    <mergeCell ref="E75:H75"/>
    <mergeCell ref="E77:H77"/>
    <mergeCell ref="M2:Z2"/>
    <mergeCell ref="E7:H7"/>
    <mergeCell ref="E9:H9"/>
    <mergeCell ref="E18:H18"/>
    <mergeCell ref="E27:H27"/>
    <mergeCell ref="E50:H50"/>
  </mergeCells>
  <hyperlinks>
    <hyperlink ref="F89" r:id="rId1" display="https://podminky.urs.cz/item/CS_URS_2024_01/210202016-D"/>
    <hyperlink ref="F92" r:id="rId2" display="https://podminky.urs.cz/item/CS_URS_2024_01/210202016"/>
    <hyperlink ref="F101" r:id="rId3" display="https://podminky.urs.cz/item/CS_URS_2024_01/210204002"/>
    <hyperlink ref="F106" r:id="rId4" display="https://podminky.urs.cz/item/CS_URS_2024_01/210204100-D"/>
    <hyperlink ref="F109" r:id="rId5" display="https://podminky.urs.cz/item/CS_URS_2024_01/210204105"/>
    <hyperlink ref="F114" r:id="rId6" display="https://podminky.urs.cz/item/CS_URS_2024_01/210204201"/>
    <hyperlink ref="F123" r:id="rId7" display="https://podminky.urs.cz/item/CS_URS_2024_01/210204202"/>
    <hyperlink ref="F133" r:id="rId8" display="https://podminky.urs.cz/item/CS_URS_2024_01/745904112"/>
    <hyperlink ref="F136" r:id="rId9" display="https://podminky.urs.cz/item/CS_URS_2024_01/210010019"/>
    <hyperlink ref="F145" r:id="rId10" display="https://podminky.urs.cz/item/CS_URS_2024_01/210100422.1"/>
    <hyperlink ref="F148" r:id="rId11" display="https://podminky.urs.cz/item/CS_URS_2024_01/210120102"/>
    <hyperlink ref="F155" r:id="rId12" display="https://podminky.urs.cz/item/CS_URS_2024_01/210191510"/>
    <hyperlink ref="F160" r:id="rId13" display="https://podminky.urs.cz/item/CS_URS_2024_01/210220022"/>
    <hyperlink ref="F171" r:id="rId14" display="https://podminky.urs.cz/item/CS_URS_2024_01/210220301"/>
    <hyperlink ref="F176" r:id="rId15" display="https://podminky.urs.cz/item/CS_URS_2024_01/210280002"/>
    <hyperlink ref="F181" r:id="rId16" display="https://podminky.urs.cz/item/CS_URS_2024_01/210280161-1"/>
    <hyperlink ref="F184" r:id="rId17" display="https://podminky.urs.cz/item/CS_URS_2024_01/210280211"/>
    <hyperlink ref="F187" r:id="rId18" display="https://podminky.urs.cz/item/CS_URS_2024_01/210280351"/>
    <hyperlink ref="F190" r:id="rId19" display="https://podminky.urs.cz/item/CS_URS_2024_01/210810014"/>
    <hyperlink ref="F200" r:id="rId20" display="https://podminky.urs.cz/item/CS_URS_2024_01/460010024"/>
    <hyperlink ref="F203" r:id="rId21" display="https://podminky.urs.cz/item/CS_URS_2024_01/460010025"/>
    <hyperlink ref="F206" r:id="rId22" display="https://podminky.urs.cz/item/CS_URS_2024_01/468031121"/>
    <hyperlink ref="F209" r:id="rId23" display="https://podminky.urs.cz/item/CS_URS_2024_01/460891121"/>
    <hyperlink ref="F212" r:id="rId24" display="https://podminky.urs.cz/item/CS_URS_2024_01/460050703"/>
    <hyperlink ref="F215" r:id="rId25" display="https://podminky.urs.cz/item/CS_URS_2024_01/460080012"/>
    <hyperlink ref="F220" r:id="rId26" display="https://podminky.urs.cz/item/CS_URS_2024_01/460161152"/>
    <hyperlink ref="F223" r:id="rId27" display="https://podminky.urs.cz/item/CS_URS_2024_01/460161172"/>
    <hyperlink ref="F226" r:id="rId28" display="https://podminky.urs.cz/item/CS_URS_2024_01/460161312"/>
    <hyperlink ref="F229" r:id="rId29" display="https://podminky.urs.cz/item/CS_URS_2024_01/460230414"/>
    <hyperlink ref="F232" r:id="rId30" display="https://podminky.urs.cz/item/CS_URS_2024_01/460421082"/>
    <hyperlink ref="F235" r:id="rId31" display="https://podminky.urs.cz/item/CS_URS_2024_01/460421082-1"/>
    <hyperlink ref="F238" r:id="rId32" display="https://podminky.urs.cz/item/CS_URS_2024_01/460421101"/>
    <hyperlink ref="F241" r:id="rId33" display="https://podminky.urs.cz/item/CS_URS_2024_01/460470001"/>
    <hyperlink ref="F244" r:id="rId34" display="https://podminky.urs.cz/item/CS_URS_2024_01/460470011"/>
    <hyperlink ref="F247" r:id="rId35" display="https://podminky.urs.cz/item/CS_URS_2024_01/460510064"/>
    <hyperlink ref="F252" r:id="rId36" display="https://podminky.urs.cz/item/CS_URS_2024_01/460560123"/>
    <hyperlink ref="F255" r:id="rId37" display="https://podminky.urs.cz/item/CS_URS_2024_01/460560143"/>
    <hyperlink ref="F258" r:id="rId38" display="https://podminky.urs.cz/item/CS_URS_2024_01/460560273"/>
    <hyperlink ref="F261" r:id="rId39" display="https://podminky.urs.cz/item/CS_URS_2024_01/460561901"/>
    <hyperlink ref="F264" r:id="rId40" display="https://podminky.urs.cz/item/CS_URS_2024_01/460600021"/>
    <hyperlink ref="F270" r:id="rId41" display="https://podminky.urs.cz/item/CS_URS_2024_01/460600031"/>
    <hyperlink ref="F275" r:id="rId42" display="https://podminky.urs.cz/item/CS_URS_2024_01/460600061"/>
    <hyperlink ref="F280" r:id="rId43" display="https://podminky.urs.cz/item/CS_URS_2024_01/460600071"/>
    <hyperlink ref="F285" r:id="rId44" display="https://podminky.urs.cz/item/CS_URS_2024_01/460600071-11"/>
    <hyperlink ref="F290" r:id="rId45" display="https://podminky.urs.cz/item/CS_URS_2024_01/460600071-12"/>
    <hyperlink ref="F293" r:id="rId46" display="https://podminky.urs.cz/item/CS_URS_2024_01/460620013"/>
    <hyperlink ref="F299" r:id="rId47" display="https://podminky.urs.cz/item/CS_URS_2024_01/460030151"/>
    <hyperlink ref="F302" r:id="rId48" display="https://podminky.urs.cz/item/CS_URS_2024_01/460030152"/>
    <hyperlink ref="F305" r:id="rId49" display="https://podminky.urs.cz/item/CS_URS_2024_01/460030171"/>
    <hyperlink ref="F308" r:id="rId50" display="https://podminky.urs.cz/item/CS_URS_2024_01/460030191"/>
    <hyperlink ref="F313" r:id="rId51" display="https://podminky.urs.cz/item/CS_URS_2024_01/564851111"/>
    <hyperlink ref="F318" r:id="rId52" display="https://podminky.urs.cz/item/CS_URS_2024_01/565171111"/>
    <hyperlink ref="F323" r:id="rId53" display="https://podminky.urs.cz/item/CS_URS_2024_01/567122114"/>
    <hyperlink ref="F328" r:id="rId54" display="https://podminky.urs.cz/item/CS_URS_2024_01/57814211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273"/>
  <sheetViews>
    <sheetView showGridLines="0" workbookViewId="0" topLeftCell="A44">
      <selection activeCell="I86" sqref="I86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15.421875" style="0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3:46" ht="36.95" customHeight="1">
      <c r="M2" s="219" t="s">
        <v>7</v>
      </c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T2" s="16" t="s">
        <v>95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9"/>
      <c r="AT3" s="16" t="s">
        <v>80</v>
      </c>
    </row>
    <row r="4" spans="2:46" ht="24.95" customHeight="1">
      <c r="B4" s="19"/>
      <c r="D4" s="20" t="s">
        <v>96</v>
      </c>
      <c r="M4" s="19"/>
      <c r="N4" s="85" t="s">
        <v>12</v>
      </c>
      <c r="AT4" s="16" t="s">
        <v>4</v>
      </c>
    </row>
    <row r="5" spans="2:13" ht="6.95" customHeight="1">
      <c r="B5" s="19"/>
      <c r="M5" s="19"/>
    </row>
    <row r="6" spans="2:13" ht="12" customHeight="1">
      <c r="B6" s="19"/>
      <c r="D6" s="26" t="s">
        <v>18</v>
      </c>
      <c r="M6" s="19"/>
    </row>
    <row r="7" spans="2:13" ht="16.5" customHeight="1">
      <c r="B7" s="19"/>
      <c r="E7" s="234" t="str">
        <f>'Rekapitulace stavby'!K6</f>
        <v>MIDAKON - Rekonstrukce lávky 28. října v České Lípě - chodník Purkyňova</v>
      </c>
      <c r="F7" s="235"/>
      <c r="G7" s="235"/>
      <c r="H7" s="235"/>
      <c r="M7" s="19"/>
    </row>
    <row r="8" spans="2:13" s="1" customFormat="1" ht="12" customHeight="1">
      <c r="B8" s="31"/>
      <c r="D8" s="26" t="s">
        <v>97</v>
      </c>
      <c r="M8" s="31"/>
    </row>
    <row r="9" spans="2:13" s="1" customFormat="1" ht="30" customHeight="1">
      <c r="B9" s="31"/>
      <c r="E9" s="213" t="s">
        <v>1575</v>
      </c>
      <c r="F9" s="233"/>
      <c r="G9" s="233"/>
      <c r="H9" s="233"/>
      <c r="M9" s="31"/>
    </row>
    <row r="10" spans="2:13" s="1" customFormat="1" ht="12">
      <c r="B10" s="31"/>
      <c r="M10" s="31"/>
    </row>
    <row r="11" spans="2:13" s="1" customFormat="1" ht="12" customHeight="1">
      <c r="B11" s="31"/>
      <c r="D11" s="26" t="s">
        <v>20</v>
      </c>
      <c r="F11" s="24" t="s">
        <v>3</v>
      </c>
      <c r="I11" s="26" t="s">
        <v>21</v>
      </c>
      <c r="J11" s="24" t="s">
        <v>3</v>
      </c>
      <c r="M11" s="31"/>
    </row>
    <row r="12" spans="2:13" s="1" customFormat="1" ht="12" customHeight="1">
      <c r="B12" s="31"/>
      <c r="D12" s="26" t="s">
        <v>22</v>
      </c>
      <c r="F12" s="24" t="s">
        <v>23</v>
      </c>
      <c r="I12" s="26" t="s">
        <v>24</v>
      </c>
      <c r="J12" s="48" t="str">
        <f>'Rekapitulace stavby'!AN8</f>
        <v>21. 3. 2024</v>
      </c>
      <c r="M12" s="31"/>
    </row>
    <row r="13" spans="2:13" s="1" customFormat="1" ht="10.9" customHeight="1">
      <c r="B13" s="31"/>
      <c r="M13" s="31"/>
    </row>
    <row r="14" spans="2:13" s="1" customFormat="1" ht="12" customHeight="1">
      <c r="B14" s="31"/>
      <c r="D14" s="26" t="s">
        <v>26</v>
      </c>
      <c r="I14" s="26" t="s">
        <v>27</v>
      </c>
      <c r="J14" s="24" t="str">
        <f>IF('Rekapitulace stavby'!AN10="","",'Rekapitulace stavby'!AN10)</f>
        <v/>
      </c>
      <c r="M14" s="31"/>
    </row>
    <row r="15" spans="2:13" s="1" customFormat="1" ht="18" customHeight="1">
      <c r="B15" s="31"/>
      <c r="E15" s="24" t="str">
        <f>IF('Rekapitulace stavby'!E11="","",'Rekapitulace stavby'!E11)</f>
        <v xml:space="preserve"> </v>
      </c>
      <c r="I15" s="26" t="s">
        <v>28</v>
      </c>
      <c r="J15" s="24" t="str">
        <f>IF('Rekapitulace stavby'!AN11="","",'Rekapitulace stavby'!AN11)</f>
        <v/>
      </c>
      <c r="M15" s="31"/>
    </row>
    <row r="16" spans="2:13" s="1" customFormat="1" ht="6.95" customHeight="1">
      <c r="B16" s="31"/>
      <c r="M16" s="31"/>
    </row>
    <row r="17" spans="2:13" s="1" customFormat="1" ht="12" customHeight="1">
      <c r="B17" s="31"/>
      <c r="D17" s="26" t="s">
        <v>29</v>
      </c>
      <c r="I17" s="26" t="s">
        <v>27</v>
      </c>
      <c r="J17" s="27" t="str">
        <f>'Rekapitulace stavby'!AN13</f>
        <v>Vyplň údaj</v>
      </c>
      <c r="M17" s="31"/>
    </row>
    <row r="18" spans="2:13" s="1" customFormat="1" ht="18" customHeight="1">
      <c r="B18" s="31"/>
      <c r="E18" s="236" t="str">
        <f>'Rekapitulace stavby'!E14</f>
        <v>Vyplň údaj</v>
      </c>
      <c r="F18" s="228"/>
      <c r="G18" s="228"/>
      <c r="H18" s="228"/>
      <c r="I18" s="26" t="s">
        <v>28</v>
      </c>
      <c r="J18" s="27" t="str">
        <f>'Rekapitulace stavby'!AN14</f>
        <v>Vyplň údaj</v>
      </c>
      <c r="M18" s="31"/>
    </row>
    <row r="19" spans="2:13" s="1" customFormat="1" ht="6.95" customHeight="1">
      <c r="B19" s="31"/>
      <c r="M19" s="31"/>
    </row>
    <row r="20" spans="2:13" s="1" customFormat="1" ht="12" customHeight="1">
      <c r="B20" s="31"/>
      <c r="D20" s="26" t="s">
        <v>31</v>
      </c>
      <c r="I20" s="26" t="s">
        <v>27</v>
      </c>
      <c r="J20" s="24" t="str">
        <f>IF('Rekapitulace stavby'!AN16="","",'Rekapitulace stavby'!AN16)</f>
        <v/>
      </c>
      <c r="M20" s="31"/>
    </row>
    <row r="21" spans="2:13" s="1" customFormat="1" ht="18" customHeight="1">
      <c r="B21" s="31"/>
      <c r="E21" s="24" t="str">
        <f>IF('Rekapitulace stavby'!E17="","",'Rekapitulace stavby'!E17)</f>
        <v xml:space="preserve"> </v>
      </c>
      <c r="I21" s="26" t="s">
        <v>28</v>
      </c>
      <c r="J21" s="24" t="str">
        <f>IF('Rekapitulace stavby'!AN17="","",'Rekapitulace stavby'!AN17)</f>
        <v/>
      </c>
      <c r="M21" s="31"/>
    </row>
    <row r="22" spans="2:13" s="1" customFormat="1" ht="6.95" customHeight="1">
      <c r="B22" s="31"/>
      <c r="M22" s="31"/>
    </row>
    <row r="23" spans="2:13" s="1" customFormat="1" ht="12" customHeight="1">
      <c r="B23" s="31"/>
      <c r="D23" s="26" t="s">
        <v>32</v>
      </c>
      <c r="I23" s="26" t="s">
        <v>27</v>
      </c>
      <c r="J23" s="24" t="str">
        <f>IF('Rekapitulace stavby'!AN19="","",'Rekapitulace stavby'!AN19)</f>
        <v/>
      </c>
      <c r="M23" s="31"/>
    </row>
    <row r="24" spans="2:13" s="1" customFormat="1" ht="18" customHeight="1">
      <c r="B24" s="31"/>
      <c r="E24" s="24" t="str">
        <f>IF('Rekapitulace stavby'!E20="","",'Rekapitulace stavby'!E20)</f>
        <v xml:space="preserve"> </v>
      </c>
      <c r="I24" s="26" t="s">
        <v>28</v>
      </c>
      <c r="J24" s="24" t="str">
        <f>IF('Rekapitulace stavby'!AN20="","",'Rekapitulace stavby'!AN20)</f>
        <v/>
      </c>
      <c r="M24" s="31"/>
    </row>
    <row r="25" spans="2:13" s="1" customFormat="1" ht="6.95" customHeight="1">
      <c r="B25" s="31"/>
      <c r="M25" s="31"/>
    </row>
    <row r="26" spans="2:13" s="1" customFormat="1" ht="12" customHeight="1">
      <c r="B26" s="31"/>
      <c r="D26" s="26" t="s">
        <v>33</v>
      </c>
      <c r="M26" s="31"/>
    </row>
    <row r="27" spans="2:13" s="7" customFormat="1" ht="16.5" customHeight="1">
      <c r="B27" s="86"/>
      <c r="E27" s="232" t="s">
        <v>3</v>
      </c>
      <c r="F27" s="232"/>
      <c r="G27" s="232"/>
      <c r="H27" s="232"/>
      <c r="M27" s="86"/>
    </row>
    <row r="28" spans="2:13" s="1" customFormat="1" ht="6.95" customHeight="1">
      <c r="B28" s="31"/>
      <c r="M28" s="31"/>
    </row>
    <row r="29" spans="2:13" s="1" customFormat="1" ht="6.95" customHeight="1">
      <c r="B29" s="31"/>
      <c r="D29" s="49"/>
      <c r="E29" s="49"/>
      <c r="F29" s="49"/>
      <c r="G29" s="49"/>
      <c r="H29" s="49"/>
      <c r="I29" s="49"/>
      <c r="J29" s="49"/>
      <c r="K29" s="49"/>
      <c r="L29" s="49"/>
      <c r="M29" s="31"/>
    </row>
    <row r="30" spans="2:13" s="1" customFormat="1" ht="12.75">
      <c r="B30" s="31"/>
      <c r="E30" s="26" t="s">
        <v>99</v>
      </c>
      <c r="K30" s="87">
        <f>I61</f>
        <v>0</v>
      </c>
      <c r="M30" s="31"/>
    </row>
    <row r="31" spans="2:13" s="1" customFormat="1" ht="12.75">
      <c r="B31" s="31"/>
      <c r="E31" s="26" t="s">
        <v>100</v>
      </c>
      <c r="K31" s="87">
        <f>J61</f>
        <v>0</v>
      </c>
      <c r="M31" s="31"/>
    </row>
    <row r="32" spans="2:13" s="1" customFormat="1" ht="25.35" customHeight="1">
      <c r="B32" s="31"/>
      <c r="D32" s="88" t="s">
        <v>35</v>
      </c>
      <c r="K32" s="62">
        <f>ROUND(K84,2)</f>
        <v>0</v>
      </c>
      <c r="M32" s="31"/>
    </row>
    <row r="33" spans="2:13" s="1" customFormat="1" ht="6.95" customHeight="1">
      <c r="B33" s="31"/>
      <c r="D33" s="49"/>
      <c r="E33" s="49"/>
      <c r="F33" s="49"/>
      <c r="G33" s="49"/>
      <c r="H33" s="49"/>
      <c r="I33" s="49"/>
      <c r="J33" s="49"/>
      <c r="K33" s="49"/>
      <c r="L33" s="49"/>
      <c r="M33" s="31"/>
    </row>
    <row r="34" spans="2:13" s="1" customFormat="1" ht="14.45" customHeight="1">
      <c r="B34" s="31"/>
      <c r="F34" s="34" t="s">
        <v>37</v>
      </c>
      <c r="I34" s="34" t="s">
        <v>36</v>
      </c>
      <c r="K34" s="34" t="s">
        <v>38</v>
      </c>
      <c r="M34" s="31"/>
    </row>
    <row r="35" spans="2:13" s="1" customFormat="1" ht="14.45" customHeight="1">
      <c r="B35" s="31"/>
      <c r="D35" s="51" t="s">
        <v>39</v>
      </c>
      <c r="E35" s="26" t="s">
        <v>40</v>
      </c>
      <c r="F35" s="87">
        <f>ROUND((SUM(BE84:BE272)),2)</f>
        <v>0</v>
      </c>
      <c r="I35" s="89">
        <v>0.21</v>
      </c>
      <c r="K35" s="87">
        <f>ROUND(((SUM(BE84:BE272))*I35),2)</f>
        <v>0</v>
      </c>
      <c r="M35" s="31"/>
    </row>
    <row r="36" spans="2:13" s="1" customFormat="1" ht="14.45" customHeight="1">
      <c r="B36" s="31"/>
      <c r="E36" s="26" t="s">
        <v>41</v>
      </c>
      <c r="F36" s="87">
        <f>ROUND((SUM(BF84:BF272)),2)</f>
        <v>0</v>
      </c>
      <c r="I36" s="89">
        <v>0.12</v>
      </c>
      <c r="K36" s="87">
        <f>ROUND(((SUM(BF84:BF272))*I36),2)</f>
        <v>0</v>
      </c>
      <c r="M36" s="31"/>
    </row>
    <row r="37" spans="2:13" s="1" customFormat="1" ht="14.45" customHeight="1" hidden="1">
      <c r="B37" s="31"/>
      <c r="E37" s="26" t="s">
        <v>42</v>
      </c>
      <c r="F37" s="87">
        <f>ROUND((SUM(BG84:BG272)),2)</f>
        <v>0</v>
      </c>
      <c r="I37" s="89">
        <v>0.21</v>
      </c>
      <c r="K37" s="87">
        <f>0</f>
        <v>0</v>
      </c>
      <c r="M37" s="31"/>
    </row>
    <row r="38" spans="2:13" s="1" customFormat="1" ht="14.45" customHeight="1" hidden="1">
      <c r="B38" s="31"/>
      <c r="E38" s="26" t="s">
        <v>43</v>
      </c>
      <c r="F38" s="87">
        <f>ROUND((SUM(BH84:BH272)),2)</f>
        <v>0</v>
      </c>
      <c r="I38" s="89">
        <v>0.12</v>
      </c>
      <c r="K38" s="87">
        <f>0</f>
        <v>0</v>
      </c>
      <c r="M38" s="31"/>
    </row>
    <row r="39" spans="2:13" s="1" customFormat="1" ht="14.45" customHeight="1" hidden="1">
      <c r="B39" s="31"/>
      <c r="E39" s="26" t="s">
        <v>44</v>
      </c>
      <c r="F39" s="87">
        <f>ROUND((SUM(BI84:BI272)),2)</f>
        <v>0</v>
      </c>
      <c r="I39" s="89">
        <v>0</v>
      </c>
      <c r="K39" s="87">
        <f>0</f>
        <v>0</v>
      </c>
      <c r="M39" s="31"/>
    </row>
    <row r="40" spans="2:13" s="1" customFormat="1" ht="6.95" customHeight="1">
      <c r="B40" s="31"/>
      <c r="M40" s="31"/>
    </row>
    <row r="41" spans="2:13" s="1" customFormat="1" ht="25.35" customHeight="1">
      <c r="B41" s="31"/>
      <c r="C41" s="90"/>
      <c r="D41" s="91" t="s">
        <v>45</v>
      </c>
      <c r="E41" s="53"/>
      <c r="F41" s="53"/>
      <c r="G41" s="92" t="s">
        <v>46</v>
      </c>
      <c r="H41" s="93" t="s">
        <v>47</v>
      </c>
      <c r="I41" s="53"/>
      <c r="J41" s="53"/>
      <c r="K41" s="94">
        <f>SUM(K32:K39)</f>
        <v>0</v>
      </c>
      <c r="L41" s="95"/>
      <c r="M41" s="31"/>
    </row>
    <row r="42" spans="2:13" s="1" customFormat="1" ht="14.45" customHeight="1">
      <c r="B42" s="40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31"/>
    </row>
    <row r="46" spans="2:13" s="1" customFormat="1" ht="6.95" customHeight="1" hidden="1"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31"/>
    </row>
    <row r="47" spans="2:13" s="1" customFormat="1" ht="24.95" customHeight="1" hidden="1">
      <c r="B47" s="31"/>
      <c r="C47" s="20" t="s">
        <v>101</v>
      </c>
      <c r="M47" s="31"/>
    </row>
    <row r="48" spans="2:13" s="1" customFormat="1" ht="6.95" customHeight="1" hidden="1">
      <c r="B48" s="31"/>
      <c r="M48" s="31"/>
    </row>
    <row r="49" spans="2:13" s="1" customFormat="1" ht="12" customHeight="1" hidden="1">
      <c r="B49" s="31"/>
      <c r="C49" s="26" t="s">
        <v>18</v>
      </c>
      <c r="M49" s="31"/>
    </row>
    <row r="50" spans="2:13" s="1" customFormat="1" ht="16.5" customHeight="1" hidden="1">
      <c r="B50" s="31"/>
      <c r="E50" s="234" t="str">
        <f>E7</f>
        <v>MIDAKON - Rekonstrukce lávky 28. října v České Lípě - chodník Purkyňova</v>
      </c>
      <c r="F50" s="235"/>
      <c r="G50" s="235"/>
      <c r="H50" s="235"/>
      <c r="M50" s="31"/>
    </row>
    <row r="51" spans="2:13" s="1" customFormat="1" ht="12" customHeight="1" hidden="1">
      <c r="B51" s="31"/>
      <c r="C51" s="26" t="s">
        <v>97</v>
      </c>
      <c r="M51" s="31"/>
    </row>
    <row r="52" spans="2:13" s="1" customFormat="1" ht="30" customHeight="1" hidden="1">
      <c r="B52" s="31"/>
      <c r="E52" s="213" t="str">
        <f>E9</f>
        <v>SO 401.2 - Osvětlení chodníku na ulici Purkyňova - od počátku staničení k vjezdu do skateparku</v>
      </c>
      <c r="F52" s="233"/>
      <c r="G52" s="233"/>
      <c r="H52" s="233"/>
      <c r="M52" s="31"/>
    </row>
    <row r="53" spans="2:13" s="1" customFormat="1" ht="6.95" customHeight="1" hidden="1">
      <c r="B53" s="31"/>
      <c r="M53" s="31"/>
    </row>
    <row r="54" spans="2:13" s="1" customFormat="1" ht="12" customHeight="1" hidden="1">
      <c r="B54" s="31"/>
      <c r="C54" s="26" t="s">
        <v>22</v>
      </c>
      <c r="F54" s="24" t="str">
        <f>F12</f>
        <v xml:space="preserve"> </v>
      </c>
      <c r="I54" s="26" t="s">
        <v>24</v>
      </c>
      <c r="J54" s="48" t="str">
        <f>IF(J12="","",J12)</f>
        <v>21. 3. 2024</v>
      </c>
      <c r="M54" s="31"/>
    </row>
    <row r="55" spans="2:13" s="1" customFormat="1" ht="6.95" customHeight="1" hidden="1">
      <c r="B55" s="31"/>
      <c r="M55" s="31"/>
    </row>
    <row r="56" spans="2:13" s="1" customFormat="1" ht="15.2" customHeight="1" hidden="1">
      <c r="B56" s="31"/>
      <c r="C56" s="26" t="s">
        <v>26</v>
      </c>
      <c r="F56" s="24" t="str">
        <f>E15</f>
        <v xml:space="preserve"> </v>
      </c>
      <c r="I56" s="26" t="s">
        <v>31</v>
      </c>
      <c r="J56" s="29" t="str">
        <f>E21</f>
        <v xml:space="preserve"> </v>
      </c>
      <c r="M56" s="31"/>
    </row>
    <row r="57" spans="2:13" s="1" customFormat="1" ht="15.2" customHeight="1" hidden="1">
      <c r="B57" s="31"/>
      <c r="C57" s="26" t="s">
        <v>29</v>
      </c>
      <c r="F57" s="24" t="str">
        <f>IF(E18="","",E18)</f>
        <v>Vyplň údaj</v>
      </c>
      <c r="I57" s="26" t="s">
        <v>32</v>
      </c>
      <c r="J57" s="29" t="str">
        <f>E24</f>
        <v xml:space="preserve"> </v>
      </c>
      <c r="M57" s="31"/>
    </row>
    <row r="58" spans="2:13" s="1" customFormat="1" ht="10.35" customHeight="1" hidden="1">
      <c r="B58" s="31"/>
      <c r="M58" s="31"/>
    </row>
    <row r="59" spans="2:13" s="1" customFormat="1" ht="29.25" customHeight="1" hidden="1">
      <c r="B59" s="31"/>
      <c r="C59" s="96" t="s">
        <v>102</v>
      </c>
      <c r="D59" s="90"/>
      <c r="E59" s="90"/>
      <c r="F59" s="90"/>
      <c r="G59" s="90"/>
      <c r="H59" s="90"/>
      <c r="I59" s="97" t="s">
        <v>103</v>
      </c>
      <c r="J59" s="97" t="s">
        <v>104</v>
      </c>
      <c r="K59" s="97" t="s">
        <v>105</v>
      </c>
      <c r="L59" s="90"/>
      <c r="M59" s="31"/>
    </row>
    <row r="60" spans="2:13" s="1" customFormat="1" ht="10.35" customHeight="1" hidden="1">
      <c r="B60" s="31"/>
      <c r="M60" s="31"/>
    </row>
    <row r="61" spans="2:47" s="1" customFormat="1" ht="22.9" customHeight="1" hidden="1">
      <c r="B61" s="31"/>
      <c r="C61" s="98" t="s">
        <v>69</v>
      </c>
      <c r="I61" s="62">
        <f>Q84</f>
        <v>0</v>
      </c>
      <c r="J61" s="62">
        <f>R84</f>
        <v>0</v>
      </c>
      <c r="K61" s="62">
        <f>K84</f>
        <v>0</v>
      </c>
      <c r="M61" s="31"/>
      <c r="AU61" s="16" t="s">
        <v>106</v>
      </c>
    </row>
    <row r="62" spans="2:13" s="8" customFormat="1" ht="24.95" customHeight="1" hidden="1">
      <c r="B62" s="99"/>
      <c r="D62" s="100" t="s">
        <v>1362</v>
      </c>
      <c r="E62" s="101"/>
      <c r="F62" s="101"/>
      <c r="G62" s="101"/>
      <c r="H62" s="101"/>
      <c r="I62" s="102">
        <f>Q85</f>
        <v>0</v>
      </c>
      <c r="J62" s="102">
        <f>R85</f>
        <v>0</v>
      </c>
      <c r="K62" s="102">
        <f>K85</f>
        <v>0</v>
      </c>
      <c r="M62" s="99"/>
    </row>
    <row r="63" spans="2:13" s="9" customFormat="1" ht="19.9" customHeight="1" hidden="1">
      <c r="B63" s="103"/>
      <c r="D63" s="104" t="s">
        <v>1363</v>
      </c>
      <c r="E63" s="105"/>
      <c r="F63" s="105"/>
      <c r="G63" s="105"/>
      <c r="H63" s="105"/>
      <c r="I63" s="106">
        <f>Q144</f>
        <v>0</v>
      </c>
      <c r="J63" s="106">
        <f>R144</f>
        <v>0</v>
      </c>
      <c r="K63" s="106">
        <f>K144</f>
        <v>0</v>
      </c>
      <c r="M63" s="103"/>
    </row>
    <row r="64" spans="2:13" s="9" customFormat="1" ht="19.9" customHeight="1" hidden="1">
      <c r="B64" s="103"/>
      <c r="D64" s="104" t="s">
        <v>1364</v>
      </c>
      <c r="E64" s="105"/>
      <c r="F64" s="105"/>
      <c r="G64" s="105"/>
      <c r="H64" s="105"/>
      <c r="I64" s="106">
        <f>Q240</f>
        <v>0</v>
      </c>
      <c r="J64" s="106">
        <f>R240</f>
        <v>0</v>
      </c>
      <c r="K64" s="106">
        <f>K240</f>
        <v>0</v>
      </c>
      <c r="M64" s="103"/>
    </row>
    <row r="65" spans="2:13" s="1" customFormat="1" ht="21.75" customHeight="1" hidden="1">
      <c r="B65" s="31"/>
      <c r="M65" s="31"/>
    </row>
    <row r="66" spans="2:13" s="1" customFormat="1" ht="6.95" customHeight="1" hidden="1"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31"/>
    </row>
    <row r="67" ht="12" hidden="1"/>
    <row r="68" ht="12" hidden="1"/>
    <row r="69" ht="12" hidden="1"/>
    <row r="70" spans="2:13" s="1" customFormat="1" ht="6.95" customHeight="1"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31"/>
    </row>
    <row r="71" spans="2:13" s="1" customFormat="1" ht="24.95" customHeight="1">
      <c r="B71" s="31"/>
      <c r="C71" s="20" t="s">
        <v>113</v>
      </c>
      <c r="M71" s="31"/>
    </row>
    <row r="72" spans="2:13" s="1" customFormat="1" ht="6.95" customHeight="1">
      <c r="B72" s="31"/>
      <c r="M72" s="31"/>
    </row>
    <row r="73" spans="2:13" s="1" customFormat="1" ht="12" customHeight="1">
      <c r="B73" s="31"/>
      <c r="C73" s="26" t="s">
        <v>18</v>
      </c>
      <c r="M73" s="31"/>
    </row>
    <row r="74" spans="2:13" s="1" customFormat="1" ht="16.5" customHeight="1">
      <c r="B74" s="31"/>
      <c r="E74" s="234" t="str">
        <f>E7</f>
        <v>MIDAKON - Rekonstrukce lávky 28. října v České Lípě - chodník Purkyňova</v>
      </c>
      <c r="F74" s="235"/>
      <c r="G74" s="235"/>
      <c r="H74" s="235"/>
      <c r="M74" s="31"/>
    </row>
    <row r="75" spans="2:13" s="1" customFormat="1" ht="12" customHeight="1">
      <c r="B75" s="31"/>
      <c r="C75" s="26" t="s">
        <v>97</v>
      </c>
      <c r="M75" s="31"/>
    </row>
    <row r="76" spans="2:13" s="1" customFormat="1" ht="30" customHeight="1">
      <c r="B76" s="31"/>
      <c r="E76" s="213" t="str">
        <f>E9</f>
        <v>SO 401.2 - Osvětlení chodníku na ulici Purkyňova - od počátku staničení k vjezdu do skateparku</v>
      </c>
      <c r="F76" s="233"/>
      <c r="G76" s="233"/>
      <c r="H76" s="233"/>
      <c r="M76" s="31"/>
    </row>
    <row r="77" spans="2:13" s="1" customFormat="1" ht="6.95" customHeight="1">
      <c r="B77" s="31"/>
      <c r="M77" s="31"/>
    </row>
    <row r="78" spans="2:13" s="1" customFormat="1" ht="12" customHeight="1">
      <c r="B78" s="31"/>
      <c r="C78" s="26" t="s">
        <v>22</v>
      </c>
      <c r="F78" s="24" t="str">
        <f>F12</f>
        <v xml:space="preserve"> </v>
      </c>
      <c r="I78" s="26" t="s">
        <v>24</v>
      </c>
      <c r="J78" s="48" t="str">
        <f>IF(J12="","",J12)</f>
        <v>21. 3. 2024</v>
      </c>
      <c r="M78" s="31"/>
    </row>
    <row r="79" spans="2:13" s="1" customFormat="1" ht="6.95" customHeight="1">
      <c r="B79" s="31"/>
      <c r="M79" s="31"/>
    </row>
    <row r="80" spans="2:13" s="1" customFormat="1" ht="15.2" customHeight="1">
      <c r="B80" s="31"/>
      <c r="C80" s="26" t="s">
        <v>26</v>
      </c>
      <c r="F80" s="24" t="str">
        <f>E15</f>
        <v xml:space="preserve"> </v>
      </c>
      <c r="I80" s="26" t="s">
        <v>31</v>
      </c>
      <c r="J80" s="29" t="str">
        <f>E21</f>
        <v xml:space="preserve"> </v>
      </c>
      <c r="M80" s="31"/>
    </row>
    <row r="81" spans="2:13" s="1" customFormat="1" ht="15.2" customHeight="1">
      <c r="B81" s="31"/>
      <c r="C81" s="26" t="s">
        <v>29</v>
      </c>
      <c r="F81" s="24" t="str">
        <f>IF(E18="","",E18)</f>
        <v>Vyplň údaj</v>
      </c>
      <c r="I81" s="26" t="s">
        <v>32</v>
      </c>
      <c r="J81" s="29" t="str">
        <f>E24</f>
        <v xml:space="preserve"> </v>
      </c>
      <c r="M81" s="31"/>
    </row>
    <row r="82" spans="2:13" s="1" customFormat="1" ht="10.35" customHeight="1">
      <c r="B82" s="31"/>
      <c r="M82" s="31"/>
    </row>
    <row r="83" spans="2:24" s="10" customFormat="1" ht="29.25" customHeight="1">
      <c r="B83" s="107"/>
      <c r="C83" s="108" t="s">
        <v>114</v>
      </c>
      <c r="D83" s="109" t="s">
        <v>54</v>
      </c>
      <c r="E83" s="109" t="s">
        <v>50</v>
      </c>
      <c r="F83" s="109" t="s">
        <v>51</v>
      </c>
      <c r="G83" s="109" t="s">
        <v>115</v>
      </c>
      <c r="H83" s="109" t="s">
        <v>116</v>
      </c>
      <c r="I83" s="109" t="s">
        <v>117</v>
      </c>
      <c r="J83" s="109" t="s">
        <v>118</v>
      </c>
      <c r="K83" s="109" t="s">
        <v>105</v>
      </c>
      <c r="L83" s="110" t="s">
        <v>119</v>
      </c>
      <c r="M83" s="107"/>
      <c r="N83" s="55" t="s">
        <v>3</v>
      </c>
      <c r="O83" s="56" t="s">
        <v>39</v>
      </c>
      <c r="P83" s="56" t="s">
        <v>120</v>
      </c>
      <c r="Q83" s="56" t="s">
        <v>121</v>
      </c>
      <c r="R83" s="56" t="s">
        <v>122</v>
      </c>
      <c r="S83" s="56" t="s">
        <v>123</v>
      </c>
      <c r="T83" s="56" t="s">
        <v>124</v>
      </c>
      <c r="U83" s="56" t="s">
        <v>125</v>
      </c>
      <c r="V83" s="56" t="s">
        <v>126</v>
      </c>
      <c r="W83" s="56" t="s">
        <v>127</v>
      </c>
      <c r="X83" s="57" t="s">
        <v>128</v>
      </c>
    </row>
    <row r="84" spans="2:63" s="1" customFormat="1" ht="22.9" customHeight="1">
      <c r="B84" s="31"/>
      <c r="C84" s="60" t="s">
        <v>129</v>
      </c>
      <c r="K84" s="111">
        <f>BK84</f>
        <v>0</v>
      </c>
      <c r="M84" s="31"/>
      <c r="N84" s="58"/>
      <c r="O84" s="49"/>
      <c r="P84" s="49"/>
      <c r="Q84" s="112">
        <f>Q85</f>
        <v>0</v>
      </c>
      <c r="R84" s="112">
        <f>R85</f>
        <v>0</v>
      </c>
      <c r="S84" s="49"/>
      <c r="T84" s="113">
        <f>T85</f>
        <v>0</v>
      </c>
      <c r="U84" s="49"/>
      <c r="V84" s="113">
        <f>V85</f>
        <v>0</v>
      </c>
      <c r="W84" s="49"/>
      <c r="X84" s="114">
        <f>X85</f>
        <v>0</v>
      </c>
      <c r="AT84" s="16" t="s">
        <v>70</v>
      </c>
      <c r="AU84" s="16" t="s">
        <v>106</v>
      </c>
      <c r="BK84" s="115">
        <f>BK85</f>
        <v>0</v>
      </c>
    </row>
    <row r="85" spans="2:63" s="11" customFormat="1" ht="25.9" customHeight="1">
      <c r="B85" s="116"/>
      <c r="D85" s="117" t="s">
        <v>70</v>
      </c>
      <c r="E85" s="118" t="s">
        <v>396</v>
      </c>
      <c r="F85" s="118" t="s">
        <v>852</v>
      </c>
      <c r="I85" s="119"/>
      <c r="J85" s="119"/>
      <c r="K85" s="120">
        <f>BK85</f>
        <v>0</v>
      </c>
      <c r="M85" s="116"/>
      <c r="N85" s="121"/>
      <c r="Q85" s="122">
        <f>Q86+SUM(Q87:Q144)+Q240</f>
        <v>0</v>
      </c>
      <c r="R85" s="122">
        <f>R86+SUM(R87:R144)+R240</f>
        <v>0</v>
      </c>
      <c r="T85" s="123">
        <f>T86+SUM(T87:T144)+T240</f>
        <v>0</v>
      </c>
      <c r="V85" s="123">
        <f>V86+SUM(V87:V144)+V240</f>
        <v>0</v>
      </c>
      <c r="X85" s="124">
        <f>X86+SUM(X87:X144)+X240</f>
        <v>0</v>
      </c>
      <c r="AR85" s="117" t="s">
        <v>154</v>
      </c>
      <c r="AT85" s="125" t="s">
        <v>70</v>
      </c>
      <c r="AU85" s="125" t="s">
        <v>71</v>
      </c>
      <c r="AY85" s="117" t="s">
        <v>133</v>
      </c>
      <c r="BK85" s="126">
        <f>BK86+SUM(BK87:BK144)+BK240</f>
        <v>0</v>
      </c>
    </row>
    <row r="86" spans="2:65" s="1" customFormat="1" ht="24.2" customHeight="1">
      <c r="B86" s="129"/>
      <c r="C86" s="183" t="s">
        <v>78</v>
      </c>
      <c r="D86" s="183" t="s">
        <v>136</v>
      </c>
      <c r="E86" s="184" t="s">
        <v>1405</v>
      </c>
      <c r="F86" s="169" t="s">
        <v>1406</v>
      </c>
      <c r="G86" s="189" t="s">
        <v>280</v>
      </c>
      <c r="H86" s="190">
        <v>34</v>
      </c>
      <c r="I86" s="131"/>
      <c r="J86" s="131"/>
      <c r="K86" s="181">
        <f>ROUND(P86*H86,2)</f>
        <v>0</v>
      </c>
      <c r="L86" s="169" t="s">
        <v>140</v>
      </c>
      <c r="M86" s="31"/>
      <c r="N86" s="133" t="s">
        <v>3</v>
      </c>
      <c r="O86" s="134" t="s">
        <v>40</v>
      </c>
      <c r="P86" s="135">
        <f>I86+J86</f>
        <v>0</v>
      </c>
      <c r="Q86" s="135">
        <f>ROUND(I86*H86,2)</f>
        <v>0</v>
      </c>
      <c r="R86" s="135">
        <f>ROUND(J86*H86,2)</f>
        <v>0</v>
      </c>
      <c r="T86" s="136">
        <f>S86*H86</f>
        <v>0</v>
      </c>
      <c r="U86" s="136">
        <v>0</v>
      </c>
      <c r="V86" s="136">
        <f>U86*H86</f>
        <v>0</v>
      </c>
      <c r="W86" s="136">
        <v>0</v>
      </c>
      <c r="X86" s="137">
        <f>W86*H86</f>
        <v>0</v>
      </c>
      <c r="AR86" s="138" t="s">
        <v>428</v>
      </c>
      <c r="AT86" s="138" t="s">
        <v>136</v>
      </c>
      <c r="AU86" s="138" t="s">
        <v>78</v>
      </c>
      <c r="AY86" s="16" t="s">
        <v>133</v>
      </c>
      <c r="BE86" s="139">
        <f>IF(O86="základní",K86,0)</f>
        <v>0</v>
      </c>
      <c r="BF86" s="139">
        <f>IF(O86="snížená",K86,0)</f>
        <v>0</v>
      </c>
      <c r="BG86" s="139">
        <f>IF(O86="zákl. přenesená",K86,0)</f>
        <v>0</v>
      </c>
      <c r="BH86" s="139">
        <f>IF(O86="sníž. přenesená",K86,0)</f>
        <v>0</v>
      </c>
      <c r="BI86" s="139">
        <f>IF(O86="nulová",K86,0)</f>
        <v>0</v>
      </c>
      <c r="BJ86" s="16" t="s">
        <v>78</v>
      </c>
      <c r="BK86" s="139">
        <f>ROUND(P86*H86,2)</f>
        <v>0</v>
      </c>
      <c r="BL86" s="16" t="s">
        <v>428</v>
      </c>
      <c r="BM86" s="138" t="s">
        <v>80</v>
      </c>
    </row>
    <row r="87" spans="2:47" s="1" customFormat="1" ht="12">
      <c r="B87" s="31"/>
      <c r="D87" s="185" t="s">
        <v>142</v>
      </c>
      <c r="F87" s="171" t="s">
        <v>1406</v>
      </c>
      <c r="I87" s="140"/>
      <c r="J87" s="140"/>
      <c r="M87" s="31"/>
      <c r="N87" s="141"/>
      <c r="X87" s="52"/>
      <c r="AT87" s="16" t="s">
        <v>142</v>
      </c>
      <c r="AU87" s="16" t="s">
        <v>78</v>
      </c>
    </row>
    <row r="88" spans="2:47" s="1" customFormat="1" ht="12">
      <c r="B88" s="31"/>
      <c r="D88" s="186" t="s">
        <v>144</v>
      </c>
      <c r="F88" s="172" t="s">
        <v>1407</v>
      </c>
      <c r="I88" s="140"/>
      <c r="J88" s="140"/>
      <c r="M88" s="31"/>
      <c r="N88" s="141"/>
      <c r="X88" s="52"/>
      <c r="AT88" s="16" t="s">
        <v>144</v>
      </c>
      <c r="AU88" s="16" t="s">
        <v>78</v>
      </c>
    </row>
    <row r="89" spans="2:65" s="1" customFormat="1" ht="24.2" customHeight="1">
      <c r="B89" s="129"/>
      <c r="C89" s="183" t="s">
        <v>80</v>
      </c>
      <c r="D89" s="183" t="s">
        <v>136</v>
      </c>
      <c r="E89" s="184" t="s">
        <v>1408</v>
      </c>
      <c r="F89" s="169" t="s">
        <v>1409</v>
      </c>
      <c r="G89" s="189" t="s">
        <v>280</v>
      </c>
      <c r="H89" s="190">
        <v>34</v>
      </c>
      <c r="I89" s="131"/>
      <c r="J89" s="131"/>
      <c r="K89" s="181">
        <f>ROUND(P89*H89,2)</f>
        <v>0</v>
      </c>
      <c r="L89" s="169" t="s">
        <v>140</v>
      </c>
      <c r="M89" s="31"/>
      <c r="N89" s="133" t="s">
        <v>3</v>
      </c>
      <c r="O89" s="134" t="s">
        <v>40</v>
      </c>
      <c r="P89" s="135">
        <f>I89+J89</f>
        <v>0</v>
      </c>
      <c r="Q89" s="135">
        <f>ROUND(I89*H89,2)</f>
        <v>0</v>
      </c>
      <c r="R89" s="135">
        <f>ROUND(J89*H89,2)</f>
        <v>0</v>
      </c>
      <c r="T89" s="136">
        <f>S89*H89</f>
        <v>0</v>
      </c>
      <c r="U89" s="136">
        <v>0</v>
      </c>
      <c r="V89" s="136">
        <f>U89*H89</f>
        <v>0</v>
      </c>
      <c r="W89" s="136">
        <v>0</v>
      </c>
      <c r="X89" s="137">
        <f>W89*H89</f>
        <v>0</v>
      </c>
      <c r="AR89" s="138" t="s">
        <v>428</v>
      </c>
      <c r="AT89" s="138" t="s">
        <v>136</v>
      </c>
      <c r="AU89" s="138" t="s">
        <v>78</v>
      </c>
      <c r="AY89" s="16" t="s">
        <v>133</v>
      </c>
      <c r="BE89" s="139">
        <f>IF(O89="základní",K89,0)</f>
        <v>0</v>
      </c>
      <c r="BF89" s="139">
        <f>IF(O89="snížená",K89,0)</f>
        <v>0</v>
      </c>
      <c r="BG89" s="139">
        <f>IF(O89="zákl. přenesená",K89,0)</f>
        <v>0</v>
      </c>
      <c r="BH89" s="139">
        <f>IF(O89="sníž. přenesená",K89,0)</f>
        <v>0</v>
      </c>
      <c r="BI89" s="139">
        <f>IF(O89="nulová",K89,0)</f>
        <v>0</v>
      </c>
      <c r="BJ89" s="16" t="s">
        <v>78</v>
      </c>
      <c r="BK89" s="139">
        <f>ROUND(P89*H89,2)</f>
        <v>0</v>
      </c>
      <c r="BL89" s="16" t="s">
        <v>428</v>
      </c>
      <c r="BM89" s="138" t="s">
        <v>141</v>
      </c>
    </row>
    <row r="90" spans="2:47" s="1" customFormat="1" ht="12">
      <c r="B90" s="31"/>
      <c r="D90" s="185" t="s">
        <v>142</v>
      </c>
      <c r="F90" s="171" t="s">
        <v>1409</v>
      </c>
      <c r="I90" s="140"/>
      <c r="J90" s="140"/>
      <c r="M90" s="31"/>
      <c r="N90" s="141"/>
      <c r="X90" s="52"/>
      <c r="AT90" s="16" t="s">
        <v>142</v>
      </c>
      <c r="AU90" s="16" t="s">
        <v>78</v>
      </c>
    </row>
    <row r="91" spans="2:47" s="1" customFormat="1" ht="12">
      <c r="B91" s="31"/>
      <c r="D91" s="186" t="s">
        <v>144</v>
      </c>
      <c r="F91" s="172" t="s">
        <v>1410</v>
      </c>
      <c r="I91" s="140"/>
      <c r="J91" s="140"/>
      <c r="M91" s="31"/>
      <c r="N91" s="141"/>
      <c r="X91" s="52"/>
      <c r="AT91" s="16" t="s">
        <v>144</v>
      </c>
      <c r="AU91" s="16" t="s">
        <v>78</v>
      </c>
    </row>
    <row r="92" spans="2:65" s="1" customFormat="1" ht="24.2" customHeight="1">
      <c r="B92" s="129"/>
      <c r="C92" s="187" t="s">
        <v>154</v>
      </c>
      <c r="D92" s="187" t="s">
        <v>396</v>
      </c>
      <c r="E92" s="188" t="s">
        <v>1193</v>
      </c>
      <c r="F92" s="180" t="s">
        <v>1194</v>
      </c>
      <c r="G92" s="193" t="s">
        <v>280</v>
      </c>
      <c r="H92" s="194">
        <v>34</v>
      </c>
      <c r="I92" s="161"/>
      <c r="J92" s="162"/>
      <c r="K92" s="182">
        <f>ROUND(P92*H92,2)</f>
        <v>0</v>
      </c>
      <c r="L92" s="180" t="s">
        <v>140</v>
      </c>
      <c r="M92" s="164"/>
      <c r="N92" s="165" t="s">
        <v>3</v>
      </c>
      <c r="O92" s="134" t="s">
        <v>40</v>
      </c>
      <c r="P92" s="135">
        <f>I92+J92</f>
        <v>0</v>
      </c>
      <c r="Q92" s="135">
        <f>ROUND(I92*H92,2)</f>
        <v>0</v>
      </c>
      <c r="R92" s="135">
        <f>ROUND(J92*H92,2)</f>
        <v>0</v>
      </c>
      <c r="T92" s="136">
        <f>S92*H92</f>
        <v>0</v>
      </c>
      <c r="U92" s="136">
        <v>0</v>
      </c>
      <c r="V92" s="136">
        <f>U92*H92</f>
        <v>0</v>
      </c>
      <c r="W92" s="136">
        <v>0</v>
      </c>
      <c r="X92" s="137">
        <f>W92*H92</f>
        <v>0</v>
      </c>
      <c r="AR92" s="138" t="s">
        <v>861</v>
      </c>
      <c r="AT92" s="138" t="s">
        <v>396</v>
      </c>
      <c r="AU92" s="138" t="s">
        <v>78</v>
      </c>
      <c r="AY92" s="16" t="s">
        <v>133</v>
      </c>
      <c r="BE92" s="139">
        <f>IF(O92="základní",K92,0)</f>
        <v>0</v>
      </c>
      <c r="BF92" s="139">
        <f>IF(O92="snížená",K92,0)</f>
        <v>0</v>
      </c>
      <c r="BG92" s="139">
        <f>IF(O92="zákl. přenesená",K92,0)</f>
        <v>0</v>
      </c>
      <c r="BH92" s="139">
        <f>IF(O92="sníž. přenesená",K92,0)</f>
        <v>0</v>
      </c>
      <c r="BI92" s="139">
        <f>IF(O92="nulová",K92,0)</f>
        <v>0</v>
      </c>
      <c r="BJ92" s="16" t="s">
        <v>78</v>
      </c>
      <c r="BK92" s="139">
        <f>ROUND(P92*H92,2)</f>
        <v>0</v>
      </c>
      <c r="BL92" s="16" t="s">
        <v>428</v>
      </c>
      <c r="BM92" s="138" t="s">
        <v>157</v>
      </c>
    </row>
    <row r="93" spans="2:47" s="1" customFormat="1" ht="12">
      <c r="B93" s="31"/>
      <c r="D93" s="185" t="s">
        <v>142</v>
      </c>
      <c r="F93" s="171" t="s">
        <v>1194</v>
      </c>
      <c r="I93" s="140"/>
      <c r="J93" s="140"/>
      <c r="M93" s="31"/>
      <c r="N93" s="141"/>
      <c r="X93" s="52"/>
      <c r="AT93" s="16" t="s">
        <v>142</v>
      </c>
      <c r="AU93" s="16" t="s">
        <v>78</v>
      </c>
    </row>
    <row r="94" spans="2:65" s="1" customFormat="1" ht="24">
      <c r="B94" s="129"/>
      <c r="C94" s="183" t="s">
        <v>141</v>
      </c>
      <c r="D94" s="183" t="s">
        <v>136</v>
      </c>
      <c r="E94" s="184" t="s">
        <v>1414</v>
      </c>
      <c r="F94" s="169" t="s">
        <v>1415</v>
      </c>
      <c r="G94" s="189" t="s">
        <v>207</v>
      </c>
      <c r="H94" s="190">
        <v>2</v>
      </c>
      <c r="I94" s="131"/>
      <c r="J94" s="131"/>
      <c r="K94" s="181">
        <f>ROUND(P94*H94,2)</f>
        <v>0</v>
      </c>
      <c r="L94" s="169" t="s">
        <v>140</v>
      </c>
      <c r="M94" s="31"/>
      <c r="N94" s="133" t="s">
        <v>3</v>
      </c>
      <c r="O94" s="134" t="s">
        <v>40</v>
      </c>
      <c r="P94" s="135">
        <f>I94+J94</f>
        <v>0</v>
      </c>
      <c r="Q94" s="135">
        <f>ROUND(I94*H94,2)</f>
        <v>0</v>
      </c>
      <c r="R94" s="135">
        <f>ROUND(J94*H94,2)</f>
        <v>0</v>
      </c>
      <c r="T94" s="136">
        <f>S94*H94</f>
        <v>0</v>
      </c>
      <c r="U94" s="136">
        <v>0</v>
      </c>
      <c r="V94" s="136">
        <f>U94*H94</f>
        <v>0</v>
      </c>
      <c r="W94" s="136">
        <v>0</v>
      </c>
      <c r="X94" s="137">
        <f>W94*H94</f>
        <v>0</v>
      </c>
      <c r="AR94" s="138" t="s">
        <v>428</v>
      </c>
      <c r="AT94" s="138" t="s">
        <v>136</v>
      </c>
      <c r="AU94" s="138" t="s">
        <v>78</v>
      </c>
      <c r="AY94" s="16" t="s">
        <v>133</v>
      </c>
      <c r="BE94" s="139">
        <f>IF(O94="základní",K94,0)</f>
        <v>0</v>
      </c>
      <c r="BF94" s="139">
        <f>IF(O94="snížená",K94,0)</f>
        <v>0</v>
      </c>
      <c r="BG94" s="139">
        <f>IF(O94="zákl. přenesená",K94,0)</f>
        <v>0</v>
      </c>
      <c r="BH94" s="139">
        <f>IF(O94="sníž. přenesená",K94,0)</f>
        <v>0</v>
      </c>
      <c r="BI94" s="139">
        <f>IF(O94="nulová",K94,0)</f>
        <v>0</v>
      </c>
      <c r="BJ94" s="16" t="s">
        <v>78</v>
      </c>
      <c r="BK94" s="139">
        <f>ROUND(P94*H94,2)</f>
        <v>0</v>
      </c>
      <c r="BL94" s="16" t="s">
        <v>428</v>
      </c>
      <c r="BM94" s="138" t="s">
        <v>163</v>
      </c>
    </row>
    <row r="95" spans="2:47" s="1" customFormat="1" ht="12">
      <c r="B95" s="31"/>
      <c r="D95" s="185" t="s">
        <v>142</v>
      </c>
      <c r="F95" s="171" t="s">
        <v>1416</v>
      </c>
      <c r="I95" s="140"/>
      <c r="J95" s="140"/>
      <c r="M95" s="31"/>
      <c r="N95" s="141"/>
      <c r="X95" s="52"/>
      <c r="AT95" s="16" t="s">
        <v>142</v>
      </c>
      <c r="AU95" s="16" t="s">
        <v>78</v>
      </c>
    </row>
    <row r="96" spans="2:47" s="1" customFormat="1" ht="12">
      <c r="B96" s="31"/>
      <c r="D96" s="186" t="s">
        <v>144</v>
      </c>
      <c r="F96" s="172" t="s">
        <v>1417</v>
      </c>
      <c r="I96" s="140"/>
      <c r="J96" s="140"/>
      <c r="M96" s="31"/>
      <c r="N96" s="141"/>
      <c r="X96" s="52"/>
      <c r="AT96" s="16" t="s">
        <v>144</v>
      </c>
      <c r="AU96" s="16" t="s">
        <v>78</v>
      </c>
    </row>
    <row r="97" spans="2:65" s="1" customFormat="1" ht="24.2" customHeight="1">
      <c r="B97" s="129"/>
      <c r="C97" s="183" t="s">
        <v>132</v>
      </c>
      <c r="D97" s="183" t="s">
        <v>136</v>
      </c>
      <c r="E97" s="184" t="s">
        <v>1418</v>
      </c>
      <c r="F97" s="169" t="s">
        <v>1419</v>
      </c>
      <c r="G97" s="189" t="s">
        <v>207</v>
      </c>
      <c r="H97" s="190">
        <v>9</v>
      </c>
      <c r="I97" s="131"/>
      <c r="J97" s="131"/>
      <c r="K97" s="181">
        <f>ROUND(P97*H97,2)</f>
        <v>0</v>
      </c>
      <c r="L97" s="169" t="s">
        <v>140</v>
      </c>
      <c r="M97" s="31"/>
      <c r="N97" s="133" t="s">
        <v>3</v>
      </c>
      <c r="O97" s="134" t="s">
        <v>40</v>
      </c>
      <c r="P97" s="135">
        <f>I97+J97</f>
        <v>0</v>
      </c>
      <c r="Q97" s="135">
        <f>ROUND(I97*H97,2)</f>
        <v>0</v>
      </c>
      <c r="R97" s="135">
        <f>ROUND(J97*H97,2)</f>
        <v>0</v>
      </c>
      <c r="T97" s="136">
        <f>S97*H97</f>
        <v>0</v>
      </c>
      <c r="U97" s="136">
        <v>0</v>
      </c>
      <c r="V97" s="136">
        <f>U97*H97</f>
        <v>0</v>
      </c>
      <c r="W97" s="136">
        <v>0</v>
      </c>
      <c r="X97" s="137">
        <f>W97*H97</f>
        <v>0</v>
      </c>
      <c r="AR97" s="138" t="s">
        <v>428</v>
      </c>
      <c r="AT97" s="138" t="s">
        <v>136</v>
      </c>
      <c r="AU97" s="138" t="s">
        <v>78</v>
      </c>
      <c r="AY97" s="16" t="s">
        <v>133</v>
      </c>
      <c r="BE97" s="139">
        <f>IF(O97="základní",K97,0)</f>
        <v>0</v>
      </c>
      <c r="BF97" s="139">
        <f>IF(O97="snížená",K97,0)</f>
        <v>0</v>
      </c>
      <c r="BG97" s="139">
        <f>IF(O97="zákl. přenesená",K97,0)</f>
        <v>0</v>
      </c>
      <c r="BH97" s="139">
        <f>IF(O97="sníž. přenesená",K97,0)</f>
        <v>0</v>
      </c>
      <c r="BI97" s="139">
        <f>IF(O97="nulová",K97,0)</f>
        <v>0</v>
      </c>
      <c r="BJ97" s="16" t="s">
        <v>78</v>
      </c>
      <c r="BK97" s="139">
        <f>ROUND(P97*H97,2)</f>
        <v>0</v>
      </c>
      <c r="BL97" s="16" t="s">
        <v>428</v>
      </c>
      <c r="BM97" s="138" t="s">
        <v>167</v>
      </c>
    </row>
    <row r="98" spans="2:47" s="1" customFormat="1" ht="12">
      <c r="B98" s="31"/>
      <c r="D98" s="185" t="s">
        <v>142</v>
      </c>
      <c r="F98" s="171" t="s">
        <v>1419</v>
      </c>
      <c r="I98" s="140"/>
      <c r="J98" s="140"/>
      <c r="M98" s="31"/>
      <c r="N98" s="141"/>
      <c r="X98" s="52"/>
      <c r="AT98" s="16" t="s">
        <v>142</v>
      </c>
      <c r="AU98" s="16" t="s">
        <v>78</v>
      </c>
    </row>
    <row r="99" spans="2:47" s="1" customFormat="1" ht="12">
      <c r="B99" s="31"/>
      <c r="D99" s="186" t="s">
        <v>144</v>
      </c>
      <c r="F99" s="172" t="s">
        <v>1420</v>
      </c>
      <c r="I99" s="140"/>
      <c r="J99" s="140"/>
      <c r="M99" s="31"/>
      <c r="N99" s="141"/>
      <c r="X99" s="52"/>
      <c r="AT99" s="16" t="s">
        <v>144</v>
      </c>
      <c r="AU99" s="16" t="s">
        <v>78</v>
      </c>
    </row>
    <row r="100" spans="2:65" s="1" customFormat="1" ht="24.2" customHeight="1">
      <c r="B100" s="129"/>
      <c r="C100" s="187" t="s">
        <v>157</v>
      </c>
      <c r="D100" s="187" t="s">
        <v>396</v>
      </c>
      <c r="E100" s="188" t="s">
        <v>1423</v>
      </c>
      <c r="F100" s="180" t="s">
        <v>1424</v>
      </c>
      <c r="G100" s="193" t="s">
        <v>207</v>
      </c>
      <c r="H100" s="194">
        <v>3</v>
      </c>
      <c r="I100" s="161"/>
      <c r="J100" s="162"/>
      <c r="K100" s="182">
        <f>ROUND(P100*H100,2)</f>
        <v>0</v>
      </c>
      <c r="L100" s="180" t="s">
        <v>140</v>
      </c>
      <c r="M100" s="164"/>
      <c r="N100" s="165" t="s">
        <v>3</v>
      </c>
      <c r="O100" s="134" t="s">
        <v>40</v>
      </c>
      <c r="P100" s="135">
        <f>I100+J100</f>
        <v>0</v>
      </c>
      <c r="Q100" s="135">
        <f>ROUND(I100*H100,2)</f>
        <v>0</v>
      </c>
      <c r="R100" s="135">
        <f>ROUND(J100*H100,2)</f>
        <v>0</v>
      </c>
      <c r="T100" s="136">
        <f>S100*H100</f>
        <v>0</v>
      </c>
      <c r="U100" s="136">
        <v>0</v>
      </c>
      <c r="V100" s="136">
        <f>U100*H100</f>
        <v>0</v>
      </c>
      <c r="W100" s="136">
        <v>0</v>
      </c>
      <c r="X100" s="137">
        <f>W100*H100</f>
        <v>0</v>
      </c>
      <c r="AR100" s="138" t="s">
        <v>861</v>
      </c>
      <c r="AT100" s="138" t="s">
        <v>396</v>
      </c>
      <c r="AU100" s="138" t="s">
        <v>78</v>
      </c>
      <c r="AY100" s="16" t="s">
        <v>133</v>
      </c>
      <c r="BE100" s="139">
        <f>IF(O100="základní",K100,0)</f>
        <v>0</v>
      </c>
      <c r="BF100" s="139">
        <f>IF(O100="snížená",K100,0)</f>
        <v>0</v>
      </c>
      <c r="BG100" s="139">
        <f>IF(O100="zákl. přenesená",K100,0)</f>
        <v>0</v>
      </c>
      <c r="BH100" s="139">
        <f>IF(O100="sníž. přenesená",K100,0)</f>
        <v>0</v>
      </c>
      <c r="BI100" s="139">
        <f>IF(O100="nulová",K100,0)</f>
        <v>0</v>
      </c>
      <c r="BJ100" s="16" t="s">
        <v>78</v>
      </c>
      <c r="BK100" s="139">
        <f>ROUND(P100*H100,2)</f>
        <v>0</v>
      </c>
      <c r="BL100" s="16" t="s">
        <v>428</v>
      </c>
      <c r="BM100" s="138" t="s">
        <v>10</v>
      </c>
    </row>
    <row r="101" spans="2:47" s="1" customFormat="1" ht="12">
      <c r="B101" s="31"/>
      <c r="D101" s="185" t="s">
        <v>142</v>
      </c>
      <c r="F101" s="171" t="s">
        <v>1424</v>
      </c>
      <c r="I101" s="140"/>
      <c r="J101" s="140"/>
      <c r="M101" s="31"/>
      <c r="N101" s="141"/>
      <c r="X101" s="52"/>
      <c r="AT101" s="16" t="s">
        <v>142</v>
      </c>
      <c r="AU101" s="16" t="s">
        <v>78</v>
      </c>
    </row>
    <row r="102" spans="2:65" s="1" customFormat="1" ht="24.2" customHeight="1">
      <c r="B102" s="129"/>
      <c r="C102" s="187" t="s">
        <v>174</v>
      </c>
      <c r="D102" s="187" t="s">
        <v>396</v>
      </c>
      <c r="E102" s="188" t="s">
        <v>1421</v>
      </c>
      <c r="F102" s="180" t="s">
        <v>1422</v>
      </c>
      <c r="G102" s="193" t="s">
        <v>207</v>
      </c>
      <c r="H102" s="194">
        <v>6</v>
      </c>
      <c r="I102" s="161"/>
      <c r="J102" s="162"/>
      <c r="K102" s="182">
        <f>ROUND(P102*H102,2)</f>
        <v>0</v>
      </c>
      <c r="L102" s="180" t="s">
        <v>140</v>
      </c>
      <c r="M102" s="164"/>
      <c r="N102" s="165" t="s">
        <v>3</v>
      </c>
      <c r="O102" s="134" t="s">
        <v>40</v>
      </c>
      <c r="P102" s="135">
        <f>I102+J102</f>
        <v>0</v>
      </c>
      <c r="Q102" s="135">
        <f>ROUND(I102*H102,2)</f>
        <v>0</v>
      </c>
      <c r="R102" s="135">
        <f>ROUND(J102*H102,2)</f>
        <v>0</v>
      </c>
      <c r="T102" s="136">
        <f>S102*H102</f>
        <v>0</v>
      </c>
      <c r="U102" s="136">
        <v>0</v>
      </c>
      <c r="V102" s="136">
        <f>U102*H102</f>
        <v>0</v>
      </c>
      <c r="W102" s="136">
        <v>0</v>
      </c>
      <c r="X102" s="137">
        <f>W102*H102</f>
        <v>0</v>
      </c>
      <c r="AR102" s="138" t="s">
        <v>861</v>
      </c>
      <c r="AT102" s="138" t="s">
        <v>396</v>
      </c>
      <c r="AU102" s="138" t="s">
        <v>78</v>
      </c>
      <c r="AY102" s="16" t="s">
        <v>133</v>
      </c>
      <c r="BE102" s="139">
        <f>IF(O102="základní",K102,0)</f>
        <v>0</v>
      </c>
      <c r="BF102" s="139">
        <f>IF(O102="snížená",K102,0)</f>
        <v>0</v>
      </c>
      <c r="BG102" s="139">
        <f>IF(O102="zákl. přenesená",K102,0)</f>
        <v>0</v>
      </c>
      <c r="BH102" s="139">
        <f>IF(O102="sníž. přenesená",K102,0)</f>
        <v>0</v>
      </c>
      <c r="BI102" s="139">
        <f>IF(O102="nulová",K102,0)</f>
        <v>0</v>
      </c>
      <c r="BJ102" s="16" t="s">
        <v>78</v>
      </c>
      <c r="BK102" s="139">
        <f>ROUND(P102*H102,2)</f>
        <v>0</v>
      </c>
      <c r="BL102" s="16" t="s">
        <v>428</v>
      </c>
      <c r="BM102" s="138" t="s">
        <v>177</v>
      </c>
    </row>
    <row r="103" spans="2:47" s="1" customFormat="1" ht="12">
      <c r="B103" s="31"/>
      <c r="D103" s="185" t="s">
        <v>142</v>
      </c>
      <c r="F103" s="171" t="s">
        <v>1422</v>
      </c>
      <c r="I103" s="140"/>
      <c r="J103" s="140"/>
      <c r="M103" s="31"/>
      <c r="N103" s="141"/>
      <c r="X103" s="52"/>
      <c r="AT103" s="16" t="s">
        <v>142</v>
      </c>
      <c r="AU103" s="16" t="s">
        <v>78</v>
      </c>
    </row>
    <row r="104" spans="2:65" s="1" customFormat="1" ht="24.2" customHeight="1">
      <c r="B104" s="129"/>
      <c r="C104" s="183" t="s">
        <v>163</v>
      </c>
      <c r="D104" s="183" t="s">
        <v>136</v>
      </c>
      <c r="E104" s="184" t="s">
        <v>1425</v>
      </c>
      <c r="F104" s="169" t="s">
        <v>1426</v>
      </c>
      <c r="G104" s="189" t="s">
        <v>207</v>
      </c>
      <c r="H104" s="190">
        <v>1</v>
      </c>
      <c r="I104" s="131"/>
      <c r="J104" s="131"/>
      <c r="K104" s="181">
        <f>ROUND(P104*H104,2)</f>
        <v>0</v>
      </c>
      <c r="L104" s="169" t="s">
        <v>140</v>
      </c>
      <c r="M104" s="31"/>
      <c r="N104" s="133" t="s">
        <v>3</v>
      </c>
      <c r="O104" s="134" t="s">
        <v>40</v>
      </c>
      <c r="P104" s="135">
        <f>I104+J104</f>
        <v>0</v>
      </c>
      <c r="Q104" s="135">
        <f>ROUND(I104*H104,2)</f>
        <v>0</v>
      </c>
      <c r="R104" s="135">
        <f>ROUND(J104*H104,2)</f>
        <v>0</v>
      </c>
      <c r="T104" s="136">
        <f>S104*H104</f>
        <v>0</v>
      </c>
      <c r="U104" s="136">
        <v>0</v>
      </c>
      <c r="V104" s="136">
        <f>U104*H104</f>
        <v>0</v>
      </c>
      <c r="W104" s="136">
        <v>0</v>
      </c>
      <c r="X104" s="137">
        <f>W104*H104</f>
        <v>0</v>
      </c>
      <c r="AR104" s="138" t="s">
        <v>428</v>
      </c>
      <c r="AT104" s="138" t="s">
        <v>136</v>
      </c>
      <c r="AU104" s="138" t="s">
        <v>78</v>
      </c>
      <c r="AY104" s="16" t="s">
        <v>133</v>
      </c>
      <c r="BE104" s="139">
        <f>IF(O104="základní",K104,0)</f>
        <v>0</v>
      </c>
      <c r="BF104" s="139">
        <f>IF(O104="snížená",K104,0)</f>
        <v>0</v>
      </c>
      <c r="BG104" s="139">
        <f>IF(O104="zákl. přenesená",K104,0)</f>
        <v>0</v>
      </c>
      <c r="BH104" s="139">
        <f>IF(O104="sníž. přenesená",K104,0)</f>
        <v>0</v>
      </c>
      <c r="BI104" s="139">
        <f>IF(O104="nulová",K104,0)</f>
        <v>0</v>
      </c>
      <c r="BJ104" s="16" t="s">
        <v>78</v>
      </c>
      <c r="BK104" s="139">
        <f>ROUND(P104*H104,2)</f>
        <v>0</v>
      </c>
      <c r="BL104" s="16" t="s">
        <v>428</v>
      </c>
      <c r="BM104" s="138" t="s">
        <v>184</v>
      </c>
    </row>
    <row r="105" spans="2:47" s="1" customFormat="1" ht="12">
      <c r="B105" s="31"/>
      <c r="D105" s="185" t="s">
        <v>142</v>
      </c>
      <c r="F105" s="171" t="s">
        <v>1426</v>
      </c>
      <c r="I105" s="140"/>
      <c r="J105" s="140"/>
      <c r="M105" s="31"/>
      <c r="N105" s="141"/>
      <c r="X105" s="52"/>
      <c r="AT105" s="16" t="s">
        <v>142</v>
      </c>
      <c r="AU105" s="16" t="s">
        <v>78</v>
      </c>
    </row>
    <row r="106" spans="2:47" s="1" customFormat="1" ht="12">
      <c r="B106" s="31"/>
      <c r="D106" s="186" t="s">
        <v>144</v>
      </c>
      <c r="F106" s="172" t="s">
        <v>1427</v>
      </c>
      <c r="I106" s="140"/>
      <c r="J106" s="140"/>
      <c r="M106" s="31"/>
      <c r="N106" s="141"/>
      <c r="X106" s="52"/>
      <c r="AT106" s="16" t="s">
        <v>144</v>
      </c>
      <c r="AU106" s="16" t="s">
        <v>78</v>
      </c>
    </row>
    <row r="107" spans="2:65" s="1" customFormat="1" ht="24.2" customHeight="1">
      <c r="B107" s="129"/>
      <c r="C107" s="187" t="s">
        <v>190</v>
      </c>
      <c r="D107" s="187" t="s">
        <v>396</v>
      </c>
      <c r="E107" s="188" t="s">
        <v>1428</v>
      </c>
      <c r="F107" s="180" t="s">
        <v>1429</v>
      </c>
      <c r="G107" s="193" t="s">
        <v>207</v>
      </c>
      <c r="H107" s="194">
        <v>1</v>
      </c>
      <c r="I107" s="161"/>
      <c r="J107" s="162"/>
      <c r="K107" s="182">
        <f>ROUND(P107*H107,2)</f>
        <v>0</v>
      </c>
      <c r="L107" s="180" t="s">
        <v>140</v>
      </c>
      <c r="M107" s="164"/>
      <c r="N107" s="165" t="s">
        <v>3</v>
      </c>
      <c r="O107" s="134" t="s">
        <v>40</v>
      </c>
      <c r="P107" s="135">
        <f>I107+J107</f>
        <v>0</v>
      </c>
      <c r="Q107" s="135">
        <f>ROUND(I107*H107,2)</f>
        <v>0</v>
      </c>
      <c r="R107" s="135">
        <f>ROUND(J107*H107,2)</f>
        <v>0</v>
      </c>
      <c r="T107" s="136">
        <f>S107*H107</f>
        <v>0</v>
      </c>
      <c r="U107" s="136">
        <v>0</v>
      </c>
      <c r="V107" s="136">
        <f>U107*H107</f>
        <v>0</v>
      </c>
      <c r="W107" s="136">
        <v>0</v>
      </c>
      <c r="X107" s="137">
        <f>W107*H107</f>
        <v>0</v>
      </c>
      <c r="AR107" s="138" t="s">
        <v>861</v>
      </c>
      <c r="AT107" s="138" t="s">
        <v>396</v>
      </c>
      <c r="AU107" s="138" t="s">
        <v>78</v>
      </c>
      <c r="AY107" s="16" t="s">
        <v>133</v>
      </c>
      <c r="BE107" s="139">
        <f>IF(O107="základní",K107,0)</f>
        <v>0</v>
      </c>
      <c r="BF107" s="139">
        <f>IF(O107="snížená",K107,0)</f>
        <v>0</v>
      </c>
      <c r="BG107" s="139">
        <f>IF(O107="zákl. přenesená",K107,0)</f>
        <v>0</v>
      </c>
      <c r="BH107" s="139">
        <f>IF(O107="sníž. přenesená",K107,0)</f>
        <v>0</v>
      </c>
      <c r="BI107" s="139">
        <f>IF(O107="nulová",K107,0)</f>
        <v>0</v>
      </c>
      <c r="BJ107" s="16" t="s">
        <v>78</v>
      </c>
      <c r="BK107" s="139">
        <f>ROUND(P107*H107,2)</f>
        <v>0</v>
      </c>
      <c r="BL107" s="16" t="s">
        <v>428</v>
      </c>
      <c r="BM107" s="138" t="s">
        <v>193</v>
      </c>
    </row>
    <row r="108" spans="2:47" s="1" customFormat="1" ht="12">
      <c r="B108" s="31"/>
      <c r="D108" s="185" t="s">
        <v>142</v>
      </c>
      <c r="F108" s="171" t="s">
        <v>1429</v>
      </c>
      <c r="I108" s="140"/>
      <c r="J108" s="140"/>
      <c r="M108" s="31"/>
      <c r="N108" s="141"/>
      <c r="X108" s="52"/>
      <c r="AT108" s="16" t="s">
        <v>142</v>
      </c>
      <c r="AU108" s="16" t="s">
        <v>78</v>
      </c>
    </row>
    <row r="109" spans="2:65" s="1" customFormat="1" ht="24">
      <c r="B109" s="129"/>
      <c r="C109" s="183" t="s">
        <v>167</v>
      </c>
      <c r="D109" s="183" t="s">
        <v>136</v>
      </c>
      <c r="E109" s="184" t="s">
        <v>1430</v>
      </c>
      <c r="F109" s="169" t="s">
        <v>1431</v>
      </c>
      <c r="G109" s="189" t="s">
        <v>280</v>
      </c>
      <c r="H109" s="190">
        <v>34</v>
      </c>
      <c r="I109" s="131"/>
      <c r="J109" s="131"/>
      <c r="K109" s="181">
        <f>ROUND(P109*H109,2)</f>
        <v>0</v>
      </c>
      <c r="L109" s="169" t="s">
        <v>140</v>
      </c>
      <c r="M109" s="31"/>
      <c r="N109" s="133" t="s">
        <v>3</v>
      </c>
      <c r="O109" s="134" t="s">
        <v>40</v>
      </c>
      <c r="P109" s="135">
        <f>I109+J109</f>
        <v>0</v>
      </c>
      <c r="Q109" s="135">
        <f>ROUND(I109*H109,2)</f>
        <v>0</v>
      </c>
      <c r="R109" s="135">
        <f>ROUND(J109*H109,2)</f>
        <v>0</v>
      </c>
      <c r="T109" s="136">
        <f>S109*H109</f>
        <v>0</v>
      </c>
      <c r="U109" s="136">
        <v>0</v>
      </c>
      <c r="V109" s="136">
        <f>U109*H109</f>
        <v>0</v>
      </c>
      <c r="W109" s="136">
        <v>0</v>
      </c>
      <c r="X109" s="137">
        <f>W109*H109</f>
        <v>0</v>
      </c>
      <c r="AR109" s="138" t="s">
        <v>428</v>
      </c>
      <c r="AT109" s="138" t="s">
        <v>136</v>
      </c>
      <c r="AU109" s="138" t="s">
        <v>78</v>
      </c>
      <c r="AY109" s="16" t="s">
        <v>133</v>
      </c>
      <c r="BE109" s="139">
        <f>IF(O109="základní",K109,0)</f>
        <v>0</v>
      </c>
      <c r="BF109" s="139">
        <f>IF(O109="snížená",K109,0)</f>
        <v>0</v>
      </c>
      <c r="BG109" s="139">
        <f>IF(O109="zákl. přenesená",K109,0)</f>
        <v>0</v>
      </c>
      <c r="BH109" s="139">
        <f>IF(O109="sníž. přenesená",K109,0)</f>
        <v>0</v>
      </c>
      <c r="BI109" s="139">
        <f>IF(O109="nulová",K109,0)</f>
        <v>0</v>
      </c>
      <c r="BJ109" s="16" t="s">
        <v>78</v>
      </c>
      <c r="BK109" s="139">
        <f>ROUND(P109*H109,2)</f>
        <v>0</v>
      </c>
      <c r="BL109" s="16" t="s">
        <v>428</v>
      </c>
      <c r="BM109" s="138" t="s">
        <v>200</v>
      </c>
    </row>
    <row r="110" spans="2:47" s="1" customFormat="1" ht="12">
      <c r="B110" s="31"/>
      <c r="D110" s="185" t="s">
        <v>142</v>
      </c>
      <c r="F110" s="171" t="s">
        <v>1431</v>
      </c>
      <c r="I110" s="140"/>
      <c r="J110" s="140"/>
      <c r="M110" s="31"/>
      <c r="N110" s="141"/>
      <c r="X110" s="52"/>
      <c r="AT110" s="16" t="s">
        <v>142</v>
      </c>
      <c r="AU110" s="16" t="s">
        <v>78</v>
      </c>
    </row>
    <row r="111" spans="2:47" s="1" customFormat="1" ht="12">
      <c r="B111" s="31"/>
      <c r="D111" s="186" t="s">
        <v>144</v>
      </c>
      <c r="F111" s="172" t="s">
        <v>1432</v>
      </c>
      <c r="I111" s="140"/>
      <c r="J111" s="140"/>
      <c r="M111" s="31"/>
      <c r="N111" s="141"/>
      <c r="X111" s="52"/>
      <c r="AT111" s="16" t="s">
        <v>144</v>
      </c>
      <c r="AU111" s="16" t="s">
        <v>78</v>
      </c>
    </row>
    <row r="112" spans="2:65" s="1" customFormat="1" ht="24.2" customHeight="1">
      <c r="B112" s="129"/>
      <c r="C112" s="187" t="s">
        <v>204</v>
      </c>
      <c r="D112" s="187" t="s">
        <v>396</v>
      </c>
      <c r="E112" s="188" t="s">
        <v>1435</v>
      </c>
      <c r="F112" s="180" t="s">
        <v>1436</v>
      </c>
      <c r="G112" s="193" t="s">
        <v>399</v>
      </c>
      <c r="H112" s="194">
        <v>21.08</v>
      </c>
      <c r="I112" s="161"/>
      <c r="J112" s="162"/>
      <c r="K112" s="182">
        <f>ROUND(P112*H112,2)</f>
        <v>0</v>
      </c>
      <c r="L112" s="180" t="s">
        <v>140</v>
      </c>
      <c r="M112" s="164"/>
      <c r="N112" s="165" t="s">
        <v>3</v>
      </c>
      <c r="O112" s="134" t="s">
        <v>40</v>
      </c>
      <c r="P112" s="135">
        <f>I112+J112</f>
        <v>0</v>
      </c>
      <c r="Q112" s="135">
        <f>ROUND(I112*H112,2)</f>
        <v>0</v>
      </c>
      <c r="R112" s="135">
        <f>ROUND(J112*H112,2)</f>
        <v>0</v>
      </c>
      <c r="T112" s="136">
        <f>S112*H112</f>
        <v>0</v>
      </c>
      <c r="U112" s="136">
        <v>0</v>
      </c>
      <c r="V112" s="136">
        <f>U112*H112</f>
        <v>0</v>
      </c>
      <c r="W112" s="136">
        <v>0</v>
      </c>
      <c r="X112" s="137">
        <f>W112*H112</f>
        <v>0</v>
      </c>
      <c r="AR112" s="138" t="s">
        <v>861</v>
      </c>
      <c r="AT112" s="138" t="s">
        <v>396</v>
      </c>
      <c r="AU112" s="138" t="s">
        <v>78</v>
      </c>
      <c r="AY112" s="16" t="s">
        <v>133</v>
      </c>
      <c r="BE112" s="139">
        <f>IF(O112="základní",K112,0)</f>
        <v>0</v>
      </c>
      <c r="BF112" s="139">
        <f>IF(O112="snížená",K112,0)</f>
        <v>0</v>
      </c>
      <c r="BG112" s="139">
        <f>IF(O112="zákl. přenesená",K112,0)</f>
        <v>0</v>
      </c>
      <c r="BH112" s="139">
        <f>IF(O112="sníž. přenesená",K112,0)</f>
        <v>0</v>
      </c>
      <c r="BI112" s="139">
        <f>IF(O112="nulová",K112,0)</f>
        <v>0</v>
      </c>
      <c r="BJ112" s="16" t="s">
        <v>78</v>
      </c>
      <c r="BK112" s="139">
        <f>ROUND(P112*H112,2)</f>
        <v>0</v>
      </c>
      <c r="BL112" s="16" t="s">
        <v>428</v>
      </c>
      <c r="BM112" s="138" t="s">
        <v>208</v>
      </c>
    </row>
    <row r="113" spans="2:47" s="1" customFormat="1" ht="12">
      <c r="B113" s="31"/>
      <c r="D113" s="185" t="s">
        <v>142</v>
      </c>
      <c r="F113" s="171" t="s">
        <v>1436</v>
      </c>
      <c r="I113" s="140"/>
      <c r="J113" s="140"/>
      <c r="M113" s="31"/>
      <c r="N113" s="141"/>
      <c r="X113" s="52"/>
      <c r="AT113" s="16" t="s">
        <v>142</v>
      </c>
      <c r="AU113" s="16" t="s">
        <v>78</v>
      </c>
    </row>
    <row r="114" spans="2:51" s="12" customFormat="1" ht="12">
      <c r="B114" s="142"/>
      <c r="D114" s="185" t="s">
        <v>151</v>
      </c>
      <c r="E114" s="143" t="s">
        <v>3</v>
      </c>
      <c r="F114" s="173" t="s">
        <v>1576</v>
      </c>
      <c r="H114" s="191">
        <v>21.08</v>
      </c>
      <c r="I114" s="144"/>
      <c r="J114" s="144"/>
      <c r="M114" s="142"/>
      <c r="N114" s="145"/>
      <c r="X114" s="146"/>
      <c r="AT114" s="143" t="s">
        <v>151</v>
      </c>
      <c r="AU114" s="143" t="s">
        <v>78</v>
      </c>
      <c r="AV114" s="12" t="s">
        <v>80</v>
      </c>
      <c r="AW114" s="12" t="s">
        <v>5</v>
      </c>
      <c r="AX114" s="12" t="s">
        <v>71</v>
      </c>
      <c r="AY114" s="143" t="s">
        <v>133</v>
      </c>
    </row>
    <row r="115" spans="2:51" s="13" customFormat="1" ht="12">
      <c r="B115" s="147"/>
      <c r="D115" s="185" t="s">
        <v>151</v>
      </c>
      <c r="E115" s="148" t="s">
        <v>3</v>
      </c>
      <c r="F115" s="174" t="s">
        <v>153</v>
      </c>
      <c r="H115" s="192">
        <v>21.08</v>
      </c>
      <c r="I115" s="149"/>
      <c r="J115" s="149"/>
      <c r="M115" s="147"/>
      <c r="N115" s="150"/>
      <c r="X115" s="151"/>
      <c r="AT115" s="148" t="s">
        <v>151</v>
      </c>
      <c r="AU115" s="148" t="s">
        <v>78</v>
      </c>
      <c r="AV115" s="13" t="s">
        <v>141</v>
      </c>
      <c r="AW115" s="13" t="s">
        <v>5</v>
      </c>
      <c r="AX115" s="13" t="s">
        <v>78</v>
      </c>
      <c r="AY115" s="148" t="s">
        <v>133</v>
      </c>
    </row>
    <row r="116" spans="2:65" s="1" customFormat="1" ht="24.2" customHeight="1">
      <c r="B116" s="129"/>
      <c r="C116" s="183" t="s">
        <v>10</v>
      </c>
      <c r="D116" s="183" t="s">
        <v>136</v>
      </c>
      <c r="E116" s="184" t="s">
        <v>879</v>
      </c>
      <c r="F116" s="169" t="s">
        <v>1438</v>
      </c>
      <c r="G116" s="189" t="s">
        <v>207</v>
      </c>
      <c r="H116" s="190">
        <v>4</v>
      </c>
      <c r="I116" s="131"/>
      <c r="J116" s="131"/>
      <c r="K116" s="181">
        <f>ROUND(P116*H116,2)</f>
        <v>0</v>
      </c>
      <c r="L116" s="169" t="s">
        <v>140</v>
      </c>
      <c r="M116" s="31"/>
      <c r="N116" s="133" t="s">
        <v>3</v>
      </c>
      <c r="O116" s="134" t="s">
        <v>40</v>
      </c>
      <c r="P116" s="135">
        <f>I116+J116</f>
        <v>0</v>
      </c>
      <c r="Q116" s="135">
        <f>ROUND(I116*H116,2)</f>
        <v>0</v>
      </c>
      <c r="R116" s="135">
        <f>ROUND(J116*H116,2)</f>
        <v>0</v>
      </c>
      <c r="T116" s="136">
        <f>S116*H116</f>
        <v>0</v>
      </c>
      <c r="U116" s="136">
        <v>0</v>
      </c>
      <c r="V116" s="136">
        <f>U116*H116</f>
        <v>0</v>
      </c>
      <c r="W116" s="136">
        <v>0</v>
      </c>
      <c r="X116" s="137">
        <f>W116*H116</f>
        <v>0</v>
      </c>
      <c r="AR116" s="138" t="s">
        <v>428</v>
      </c>
      <c r="AT116" s="138" t="s">
        <v>136</v>
      </c>
      <c r="AU116" s="138" t="s">
        <v>78</v>
      </c>
      <c r="AY116" s="16" t="s">
        <v>133</v>
      </c>
      <c r="BE116" s="139">
        <f>IF(O116="základní",K116,0)</f>
        <v>0</v>
      </c>
      <c r="BF116" s="139">
        <f>IF(O116="snížená",K116,0)</f>
        <v>0</v>
      </c>
      <c r="BG116" s="139">
        <f>IF(O116="zákl. přenesená",K116,0)</f>
        <v>0</v>
      </c>
      <c r="BH116" s="139">
        <f>IF(O116="sníž. přenesená",K116,0)</f>
        <v>0</v>
      </c>
      <c r="BI116" s="139">
        <f>IF(O116="nulová",K116,0)</f>
        <v>0</v>
      </c>
      <c r="BJ116" s="16" t="s">
        <v>78</v>
      </c>
      <c r="BK116" s="139">
        <f>ROUND(P116*H116,2)</f>
        <v>0</v>
      </c>
      <c r="BL116" s="16" t="s">
        <v>428</v>
      </c>
      <c r="BM116" s="138" t="s">
        <v>214</v>
      </c>
    </row>
    <row r="117" spans="2:47" s="1" customFormat="1" ht="12">
      <c r="B117" s="31"/>
      <c r="D117" s="185" t="s">
        <v>142</v>
      </c>
      <c r="F117" s="171" t="s">
        <v>1438</v>
      </c>
      <c r="I117" s="140"/>
      <c r="J117" s="140"/>
      <c r="M117" s="31"/>
      <c r="N117" s="141"/>
      <c r="X117" s="52"/>
      <c r="AT117" s="16" t="s">
        <v>142</v>
      </c>
      <c r="AU117" s="16" t="s">
        <v>78</v>
      </c>
    </row>
    <row r="118" spans="2:47" s="1" customFormat="1" ht="12">
      <c r="B118" s="31"/>
      <c r="D118" s="186" t="s">
        <v>144</v>
      </c>
      <c r="F118" s="172" t="s">
        <v>882</v>
      </c>
      <c r="I118" s="140"/>
      <c r="J118" s="140"/>
      <c r="M118" s="31"/>
      <c r="N118" s="141"/>
      <c r="X118" s="52"/>
      <c r="AT118" s="16" t="s">
        <v>144</v>
      </c>
      <c r="AU118" s="16" t="s">
        <v>78</v>
      </c>
    </row>
    <row r="119" spans="2:65" s="1" customFormat="1" ht="24.2" customHeight="1">
      <c r="B119" s="129"/>
      <c r="C119" s="187" t="s">
        <v>217</v>
      </c>
      <c r="D119" s="187" t="s">
        <v>396</v>
      </c>
      <c r="E119" s="188" t="s">
        <v>1439</v>
      </c>
      <c r="F119" s="180" t="s">
        <v>1440</v>
      </c>
      <c r="G119" s="193" t="s">
        <v>207</v>
      </c>
      <c r="H119" s="194">
        <v>4</v>
      </c>
      <c r="I119" s="161"/>
      <c r="J119" s="162"/>
      <c r="K119" s="182">
        <f>ROUND(P119*H119,2)</f>
        <v>0</v>
      </c>
      <c r="L119" s="180" t="s">
        <v>140</v>
      </c>
      <c r="M119" s="164"/>
      <c r="N119" s="165" t="s">
        <v>3</v>
      </c>
      <c r="O119" s="134" t="s">
        <v>40</v>
      </c>
      <c r="P119" s="135">
        <f>I119+J119</f>
        <v>0</v>
      </c>
      <c r="Q119" s="135">
        <f>ROUND(I119*H119,2)</f>
        <v>0</v>
      </c>
      <c r="R119" s="135">
        <f>ROUND(J119*H119,2)</f>
        <v>0</v>
      </c>
      <c r="T119" s="136">
        <f>S119*H119</f>
        <v>0</v>
      </c>
      <c r="U119" s="136">
        <v>0</v>
      </c>
      <c r="V119" s="136">
        <f>U119*H119</f>
        <v>0</v>
      </c>
      <c r="W119" s="136">
        <v>0</v>
      </c>
      <c r="X119" s="137">
        <f>W119*H119</f>
        <v>0</v>
      </c>
      <c r="AR119" s="138" t="s">
        <v>861</v>
      </c>
      <c r="AT119" s="138" t="s">
        <v>396</v>
      </c>
      <c r="AU119" s="138" t="s">
        <v>78</v>
      </c>
      <c r="AY119" s="16" t="s">
        <v>133</v>
      </c>
      <c r="BE119" s="139">
        <f>IF(O119="základní",K119,0)</f>
        <v>0</v>
      </c>
      <c r="BF119" s="139">
        <f>IF(O119="snížená",K119,0)</f>
        <v>0</v>
      </c>
      <c r="BG119" s="139">
        <f>IF(O119="zákl. přenesená",K119,0)</f>
        <v>0</v>
      </c>
      <c r="BH119" s="139">
        <f>IF(O119="sníž. přenesená",K119,0)</f>
        <v>0</v>
      </c>
      <c r="BI119" s="139">
        <f>IF(O119="nulová",K119,0)</f>
        <v>0</v>
      </c>
      <c r="BJ119" s="16" t="s">
        <v>78</v>
      </c>
      <c r="BK119" s="139">
        <f>ROUND(P119*H119,2)</f>
        <v>0</v>
      </c>
      <c r="BL119" s="16" t="s">
        <v>428</v>
      </c>
      <c r="BM119" s="138" t="s">
        <v>220</v>
      </c>
    </row>
    <row r="120" spans="2:47" s="1" customFormat="1" ht="12">
      <c r="B120" s="31"/>
      <c r="D120" s="185" t="s">
        <v>142</v>
      </c>
      <c r="F120" s="171" t="s">
        <v>1440</v>
      </c>
      <c r="I120" s="140"/>
      <c r="J120" s="140"/>
      <c r="M120" s="31"/>
      <c r="N120" s="141"/>
      <c r="X120" s="52"/>
      <c r="AT120" s="16" t="s">
        <v>142</v>
      </c>
      <c r="AU120" s="16" t="s">
        <v>78</v>
      </c>
    </row>
    <row r="121" spans="2:65" s="1" customFormat="1" ht="24">
      <c r="B121" s="129"/>
      <c r="C121" s="183" t="s">
        <v>177</v>
      </c>
      <c r="D121" s="183" t="s">
        <v>136</v>
      </c>
      <c r="E121" s="184" t="s">
        <v>1441</v>
      </c>
      <c r="F121" s="169" t="s">
        <v>1442</v>
      </c>
      <c r="G121" s="189" t="s">
        <v>207</v>
      </c>
      <c r="H121" s="190">
        <v>1</v>
      </c>
      <c r="I121" s="131"/>
      <c r="J121" s="131"/>
      <c r="K121" s="181">
        <f>ROUND(P121*H121,2)</f>
        <v>0</v>
      </c>
      <c r="L121" s="169" t="s">
        <v>140</v>
      </c>
      <c r="M121" s="31"/>
      <c r="N121" s="133" t="s">
        <v>3</v>
      </c>
      <c r="O121" s="134" t="s">
        <v>40</v>
      </c>
      <c r="P121" s="135">
        <f>I121+J121</f>
        <v>0</v>
      </c>
      <c r="Q121" s="135">
        <f>ROUND(I121*H121,2)</f>
        <v>0</v>
      </c>
      <c r="R121" s="135">
        <f>ROUND(J121*H121,2)</f>
        <v>0</v>
      </c>
      <c r="T121" s="136">
        <f>S121*H121</f>
        <v>0</v>
      </c>
      <c r="U121" s="136">
        <v>0</v>
      </c>
      <c r="V121" s="136">
        <f>U121*H121</f>
        <v>0</v>
      </c>
      <c r="W121" s="136">
        <v>0</v>
      </c>
      <c r="X121" s="137">
        <f>W121*H121</f>
        <v>0</v>
      </c>
      <c r="AR121" s="138" t="s">
        <v>428</v>
      </c>
      <c r="AT121" s="138" t="s">
        <v>136</v>
      </c>
      <c r="AU121" s="138" t="s">
        <v>78</v>
      </c>
      <c r="AY121" s="16" t="s">
        <v>133</v>
      </c>
      <c r="BE121" s="139">
        <f>IF(O121="základní",K121,0)</f>
        <v>0</v>
      </c>
      <c r="BF121" s="139">
        <f>IF(O121="snížená",K121,0)</f>
        <v>0</v>
      </c>
      <c r="BG121" s="139">
        <f>IF(O121="zákl. přenesená",K121,0)</f>
        <v>0</v>
      </c>
      <c r="BH121" s="139">
        <f>IF(O121="sníž. přenesená",K121,0)</f>
        <v>0</v>
      </c>
      <c r="BI121" s="139">
        <f>IF(O121="nulová",K121,0)</f>
        <v>0</v>
      </c>
      <c r="BJ121" s="16" t="s">
        <v>78</v>
      </c>
      <c r="BK121" s="139">
        <f>ROUND(P121*H121,2)</f>
        <v>0</v>
      </c>
      <c r="BL121" s="16" t="s">
        <v>428</v>
      </c>
      <c r="BM121" s="138" t="s">
        <v>227</v>
      </c>
    </row>
    <row r="122" spans="2:47" s="1" customFormat="1" ht="12">
      <c r="B122" s="31"/>
      <c r="D122" s="185" t="s">
        <v>142</v>
      </c>
      <c r="F122" s="171" t="s">
        <v>1442</v>
      </c>
      <c r="I122" s="140"/>
      <c r="J122" s="140"/>
      <c r="M122" s="31"/>
      <c r="N122" s="141"/>
      <c r="X122" s="52"/>
      <c r="AT122" s="16" t="s">
        <v>142</v>
      </c>
      <c r="AU122" s="16" t="s">
        <v>78</v>
      </c>
    </row>
    <row r="123" spans="2:47" s="1" customFormat="1" ht="12">
      <c r="B123" s="31"/>
      <c r="D123" s="186" t="s">
        <v>144</v>
      </c>
      <c r="F123" s="172" t="s">
        <v>1443</v>
      </c>
      <c r="I123" s="140"/>
      <c r="J123" s="140"/>
      <c r="M123" s="31"/>
      <c r="N123" s="141"/>
      <c r="X123" s="52"/>
      <c r="AT123" s="16" t="s">
        <v>144</v>
      </c>
      <c r="AU123" s="16" t="s">
        <v>78</v>
      </c>
    </row>
    <row r="124" spans="2:51" s="12" customFormat="1" ht="12">
      <c r="B124" s="142"/>
      <c r="D124" s="185" t="s">
        <v>151</v>
      </c>
      <c r="E124" s="143" t="s">
        <v>3</v>
      </c>
      <c r="F124" s="173" t="s">
        <v>1444</v>
      </c>
      <c r="H124" s="191">
        <v>1</v>
      </c>
      <c r="I124" s="144"/>
      <c r="J124" s="144"/>
      <c r="M124" s="142"/>
      <c r="N124" s="145"/>
      <c r="X124" s="146"/>
      <c r="AT124" s="143" t="s">
        <v>151</v>
      </c>
      <c r="AU124" s="143" t="s">
        <v>78</v>
      </c>
      <c r="AV124" s="12" t="s">
        <v>80</v>
      </c>
      <c r="AW124" s="12" t="s">
        <v>5</v>
      </c>
      <c r="AX124" s="12" t="s">
        <v>71</v>
      </c>
      <c r="AY124" s="143" t="s">
        <v>133</v>
      </c>
    </row>
    <row r="125" spans="2:51" s="13" customFormat="1" ht="12">
      <c r="B125" s="147"/>
      <c r="D125" s="185" t="s">
        <v>151</v>
      </c>
      <c r="E125" s="148" t="s">
        <v>3</v>
      </c>
      <c r="F125" s="174" t="s">
        <v>153</v>
      </c>
      <c r="H125" s="192">
        <v>1</v>
      </c>
      <c r="I125" s="149"/>
      <c r="J125" s="149"/>
      <c r="M125" s="147"/>
      <c r="N125" s="150"/>
      <c r="X125" s="151"/>
      <c r="AT125" s="148" t="s">
        <v>151</v>
      </c>
      <c r="AU125" s="148" t="s">
        <v>78</v>
      </c>
      <c r="AV125" s="13" t="s">
        <v>141</v>
      </c>
      <c r="AW125" s="13" t="s">
        <v>5</v>
      </c>
      <c r="AX125" s="13" t="s">
        <v>78</v>
      </c>
      <c r="AY125" s="148" t="s">
        <v>133</v>
      </c>
    </row>
    <row r="126" spans="2:65" s="1" customFormat="1" ht="24.2" customHeight="1">
      <c r="B126" s="129"/>
      <c r="C126" s="183" t="s">
        <v>232</v>
      </c>
      <c r="D126" s="183" t="s">
        <v>136</v>
      </c>
      <c r="E126" s="184" t="s">
        <v>1445</v>
      </c>
      <c r="F126" s="169" t="s">
        <v>1446</v>
      </c>
      <c r="G126" s="189" t="s">
        <v>207</v>
      </c>
      <c r="H126" s="190">
        <v>1</v>
      </c>
      <c r="I126" s="131"/>
      <c r="J126" s="131"/>
      <c r="K126" s="181">
        <f>ROUND(P126*H126,2)</f>
        <v>0</v>
      </c>
      <c r="L126" s="169" t="s">
        <v>140</v>
      </c>
      <c r="M126" s="31"/>
      <c r="N126" s="133" t="s">
        <v>3</v>
      </c>
      <c r="O126" s="134" t="s">
        <v>40</v>
      </c>
      <c r="P126" s="135">
        <f>I126+J126</f>
        <v>0</v>
      </c>
      <c r="Q126" s="135">
        <f>ROUND(I126*H126,2)</f>
        <v>0</v>
      </c>
      <c r="R126" s="135">
        <f>ROUND(J126*H126,2)</f>
        <v>0</v>
      </c>
      <c r="T126" s="136">
        <f>S126*H126</f>
        <v>0</v>
      </c>
      <c r="U126" s="136">
        <v>0</v>
      </c>
      <c r="V126" s="136">
        <f>U126*H126</f>
        <v>0</v>
      </c>
      <c r="W126" s="136">
        <v>0</v>
      </c>
      <c r="X126" s="137">
        <f>W126*H126</f>
        <v>0</v>
      </c>
      <c r="AR126" s="138" t="s">
        <v>428</v>
      </c>
      <c r="AT126" s="138" t="s">
        <v>136</v>
      </c>
      <c r="AU126" s="138" t="s">
        <v>78</v>
      </c>
      <c r="AY126" s="16" t="s">
        <v>133</v>
      </c>
      <c r="BE126" s="139">
        <f>IF(O126="základní",K126,0)</f>
        <v>0</v>
      </c>
      <c r="BF126" s="139">
        <f>IF(O126="snížená",K126,0)</f>
        <v>0</v>
      </c>
      <c r="BG126" s="139">
        <f>IF(O126="zákl. přenesená",K126,0)</f>
        <v>0</v>
      </c>
      <c r="BH126" s="139">
        <f>IF(O126="sníž. přenesená",K126,0)</f>
        <v>0</v>
      </c>
      <c r="BI126" s="139">
        <f>IF(O126="nulová",K126,0)</f>
        <v>0</v>
      </c>
      <c r="BJ126" s="16" t="s">
        <v>78</v>
      </c>
      <c r="BK126" s="139">
        <f>ROUND(P126*H126,2)</f>
        <v>0</v>
      </c>
      <c r="BL126" s="16" t="s">
        <v>428</v>
      </c>
      <c r="BM126" s="138" t="s">
        <v>235</v>
      </c>
    </row>
    <row r="127" spans="2:47" s="1" customFormat="1" ht="12">
      <c r="B127" s="31"/>
      <c r="D127" s="185" t="s">
        <v>142</v>
      </c>
      <c r="F127" s="171" t="s">
        <v>1446</v>
      </c>
      <c r="I127" s="140"/>
      <c r="J127" s="140"/>
      <c r="M127" s="31"/>
      <c r="N127" s="141"/>
      <c r="X127" s="52"/>
      <c r="AT127" s="16" t="s">
        <v>142</v>
      </c>
      <c r="AU127" s="16" t="s">
        <v>78</v>
      </c>
    </row>
    <row r="128" spans="2:47" s="1" customFormat="1" ht="12">
      <c r="B128" s="31"/>
      <c r="D128" s="186" t="s">
        <v>144</v>
      </c>
      <c r="F128" s="172" t="s">
        <v>1447</v>
      </c>
      <c r="I128" s="140"/>
      <c r="J128" s="140"/>
      <c r="M128" s="31"/>
      <c r="N128" s="141"/>
      <c r="X128" s="52"/>
      <c r="AT128" s="16" t="s">
        <v>144</v>
      </c>
      <c r="AU128" s="16" t="s">
        <v>78</v>
      </c>
    </row>
    <row r="129" spans="2:65" s="1" customFormat="1" ht="24.2" customHeight="1">
      <c r="B129" s="129"/>
      <c r="C129" s="183" t="s">
        <v>184</v>
      </c>
      <c r="D129" s="183" t="s">
        <v>136</v>
      </c>
      <c r="E129" s="184" t="s">
        <v>1448</v>
      </c>
      <c r="F129" s="169" t="s">
        <v>1449</v>
      </c>
      <c r="G129" s="189" t="s">
        <v>207</v>
      </c>
      <c r="H129" s="190">
        <v>1</v>
      </c>
      <c r="I129" s="131"/>
      <c r="J129" s="131"/>
      <c r="K129" s="181">
        <f>ROUND(P129*H129,2)</f>
        <v>0</v>
      </c>
      <c r="L129" s="169" t="s">
        <v>140</v>
      </c>
      <c r="M129" s="31"/>
      <c r="N129" s="133" t="s">
        <v>3</v>
      </c>
      <c r="O129" s="134" t="s">
        <v>40</v>
      </c>
      <c r="P129" s="135">
        <f>I129+J129</f>
        <v>0</v>
      </c>
      <c r="Q129" s="135">
        <f>ROUND(I129*H129,2)</f>
        <v>0</v>
      </c>
      <c r="R129" s="135">
        <f>ROUND(J129*H129,2)</f>
        <v>0</v>
      </c>
      <c r="T129" s="136">
        <f>S129*H129</f>
        <v>0</v>
      </c>
      <c r="U129" s="136">
        <v>0</v>
      </c>
      <c r="V129" s="136">
        <f>U129*H129</f>
        <v>0</v>
      </c>
      <c r="W129" s="136">
        <v>0</v>
      </c>
      <c r="X129" s="137">
        <f>W129*H129</f>
        <v>0</v>
      </c>
      <c r="AR129" s="138" t="s">
        <v>428</v>
      </c>
      <c r="AT129" s="138" t="s">
        <v>136</v>
      </c>
      <c r="AU129" s="138" t="s">
        <v>78</v>
      </c>
      <c r="AY129" s="16" t="s">
        <v>133</v>
      </c>
      <c r="BE129" s="139">
        <f>IF(O129="základní",K129,0)</f>
        <v>0</v>
      </c>
      <c r="BF129" s="139">
        <f>IF(O129="snížená",K129,0)</f>
        <v>0</v>
      </c>
      <c r="BG129" s="139">
        <f>IF(O129="zákl. přenesená",K129,0)</f>
        <v>0</v>
      </c>
      <c r="BH129" s="139">
        <f>IF(O129="sníž. přenesená",K129,0)</f>
        <v>0</v>
      </c>
      <c r="BI129" s="139">
        <f>IF(O129="nulová",K129,0)</f>
        <v>0</v>
      </c>
      <c r="BJ129" s="16" t="s">
        <v>78</v>
      </c>
      <c r="BK129" s="139">
        <f>ROUND(P129*H129,2)</f>
        <v>0</v>
      </c>
      <c r="BL129" s="16" t="s">
        <v>428</v>
      </c>
      <c r="BM129" s="138" t="s">
        <v>328</v>
      </c>
    </row>
    <row r="130" spans="2:47" s="1" customFormat="1" ht="12">
      <c r="B130" s="31"/>
      <c r="D130" s="185" t="s">
        <v>142</v>
      </c>
      <c r="F130" s="171" t="s">
        <v>1449</v>
      </c>
      <c r="I130" s="140"/>
      <c r="J130" s="140"/>
      <c r="M130" s="31"/>
      <c r="N130" s="141"/>
      <c r="X130" s="52"/>
      <c r="AT130" s="16" t="s">
        <v>142</v>
      </c>
      <c r="AU130" s="16" t="s">
        <v>78</v>
      </c>
    </row>
    <row r="131" spans="2:47" s="1" customFormat="1" ht="12">
      <c r="B131" s="31"/>
      <c r="D131" s="186" t="s">
        <v>144</v>
      </c>
      <c r="F131" s="172" t="s">
        <v>1450</v>
      </c>
      <c r="I131" s="140"/>
      <c r="J131" s="140"/>
      <c r="M131" s="31"/>
      <c r="N131" s="141"/>
      <c r="X131" s="52"/>
      <c r="AT131" s="16" t="s">
        <v>144</v>
      </c>
      <c r="AU131" s="16" t="s">
        <v>78</v>
      </c>
    </row>
    <row r="132" spans="2:65" s="1" customFormat="1" ht="24.2" customHeight="1">
      <c r="B132" s="129"/>
      <c r="C132" s="183" t="s">
        <v>331</v>
      </c>
      <c r="D132" s="183" t="s">
        <v>136</v>
      </c>
      <c r="E132" s="184" t="s">
        <v>1451</v>
      </c>
      <c r="F132" s="169" t="s">
        <v>1452</v>
      </c>
      <c r="G132" s="189" t="s">
        <v>207</v>
      </c>
      <c r="H132" s="190">
        <v>1</v>
      </c>
      <c r="I132" s="131"/>
      <c r="J132" s="131"/>
      <c r="K132" s="181">
        <f>ROUND(P132*H132,2)</f>
        <v>0</v>
      </c>
      <c r="L132" s="169" t="s">
        <v>140</v>
      </c>
      <c r="M132" s="31"/>
      <c r="N132" s="133" t="s">
        <v>3</v>
      </c>
      <c r="O132" s="134" t="s">
        <v>40</v>
      </c>
      <c r="P132" s="135">
        <f>I132+J132</f>
        <v>0</v>
      </c>
      <c r="Q132" s="135">
        <f>ROUND(I132*H132,2)</f>
        <v>0</v>
      </c>
      <c r="R132" s="135">
        <f>ROUND(J132*H132,2)</f>
        <v>0</v>
      </c>
      <c r="T132" s="136">
        <f>S132*H132</f>
        <v>0</v>
      </c>
      <c r="U132" s="136">
        <v>0</v>
      </c>
      <c r="V132" s="136">
        <f>U132*H132</f>
        <v>0</v>
      </c>
      <c r="W132" s="136">
        <v>0</v>
      </c>
      <c r="X132" s="137">
        <f>W132*H132</f>
        <v>0</v>
      </c>
      <c r="AR132" s="138" t="s">
        <v>428</v>
      </c>
      <c r="AT132" s="138" t="s">
        <v>136</v>
      </c>
      <c r="AU132" s="138" t="s">
        <v>78</v>
      </c>
      <c r="AY132" s="16" t="s">
        <v>133</v>
      </c>
      <c r="BE132" s="139">
        <f>IF(O132="základní",K132,0)</f>
        <v>0</v>
      </c>
      <c r="BF132" s="139">
        <f>IF(O132="snížená",K132,0)</f>
        <v>0</v>
      </c>
      <c r="BG132" s="139">
        <f>IF(O132="zákl. přenesená",K132,0)</f>
        <v>0</v>
      </c>
      <c r="BH132" s="139">
        <f>IF(O132="sníž. přenesená",K132,0)</f>
        <v>0</v>
      </c>
      <c r="BI132" s="139">
        <f>IF(O132="nulová",K132,0)</f>
        <v>0</v>
      </c>
      <c r="BJ132" s="16" t="s">
        <v>78</v>
      </c>
      <c r="BK132" s="139">
        <f>ROUND(P132*H132,2)</f>
        <v>0</v>
      </c>
      <c r="BL132" s="16" t="s">
        <v>428</v>
      </c>
      <c r="BM132" s="138" t="s">
        <v>334</v>
      </c>
    </row>
    <row r="133" spans="2:47" s="1" customFormat="1" ht="12">
      <c r="B133" s="31"/>
      <c r="D133" s="185" t="s">
        <v>142</v>
      </c>
      <c r="F133" s="171" t="s">
        <v>1452</v>
      </c>
      <c r="I133" s="140"/>
      <c r="J133" s="140"/>
      <c r="M133" s="31"/>
      <c r="N133" s="141"/>
      <c r="X133" s="52"/>
      <c r="AT133" s="16" t="s">
        <v>142</v>
      </c>
      <c r="AU133" s="16" t="s">
        <v>78</v>
      </c>
    </row>
    <row r="134" spans="2:47" s="1" customFormat="1" ht="12">
      <c r="B134" s="31"/>
      <c r="D134" s="186" t="s">
        <v>144</v>
      </c>
      <c r="F134" s="172" t="s">
        <v>1453</v>
      </c>
      <c r="I134" s="140"/>
      <c r="J134" s="140"/>
      <c r="M134" s="31"/>
      <c r="N134" s="141"/>
      <c r="X134" s="52"/>
      <c r="AT134" s="16" t="s">
        <v>144</v>
      </c>
      <c r="AU134" s="16" t="s">
        <v>78</v>
      </c>
    </row>
    <row r="135" spans="2:65" s="1" customFormat="1" ht="24">
      <c r="B135" s="129"/>
      <c r="C135" s="183" t="s">
        <v>193</v>
      </c>
      <c r="D135" s="183" t="s">
        <v>136</v>
      </c>
      <c r="E135" s="184" t="s">
        <v>1454</v>
      </c>
      <c r="F135" s="169" t="s">
        <v>1455</v>
      </c>
      <c r="G135" s="189" t="s">
        <v>280</v>
      </c>
      <c r="H135" s="190">
        <v>34</v>
      </c>
      <c r="I135" s="131"/>
      <c r="J135" s="131"/>
      <c r="K135" s="181">
        <f>ROUND(P135*H135,2)</f>
        <v>0</v>
      </c>
      <c r="L135" s="169" t="s">
        <v>140</v>
      </c>
      <c r="M135" s="31"/>
      <c r="N135" s="133" t="s">
        <v>3</v>
      </c>
      <c r="O135" s="134" t="s">
        <v>40</v>
      </c>
      <c r="P135" s="135">
        <f>I135+J135</f>
        <v>0</v>
      </c>
      <c r="Q135" s="135">
        <f>ROUND(I135*H135,2)</f>
        <v>0</v>
      </c>
      <c r="R135" s="135">
        <f>ROUND(J135*H135,2)</f>
        <v>0</v>
      </c>
      <c r="T135" s="136">
        <f>S135*H135</f>
        <v>0</v>
      </c>
      <c r="U135" s="136">
        <v>0</v>
      </c>
      <c r="V135" s="136">
        <f>U135*H135</f>
        <v>0</v>
      </c>
      <c r="W135" s="136">
        <v>0</v>
      </c>
      <c r="X135" s="137">
        <f>W135*H135</f>
        <v>0</v>
      </c>
      <c r="AR135" s="138" t="s">
        <v>428</v>
      </c>
      <c r="AT135" s="138" t="s">
        <v>136</v>
      </c>
      <c r="AU135" s="138" t="s">
        <v>78</v>
      </c>
      <c r="AY135" s="16" t="s">
        <v>133</v>
      </c>
      <c r="BE135" s="139">
        <f>IF(O135="základní",K135,0)</f>
        <v>0</v>
      </c>
      <c r="BF135" s="139">
        <f>IF(O135="snížená",K135,0)</f>
        <v>0</v>
      </c>
      <c r="BG135" s="139">
        <f>IF(O135="zákl. přenesená",K135,0)</f>
        <v>0</v>
      </c>
      <c r="BH135" s="139">
        <f>IF(O135="sníž. přenesená",K135,0)</f>
        <v>0</v>
      </c>
      <c r="BI135" s="139">
        <f>IF(O135="nulová",K135,0)</f>
        <v>0</v>
      </c>
      <c r="BJ135" s="16" t="s">
        <v>78</v>
      </c>
      <c r="BK135" s="139">
        <f>ROUND(P135*H135,2)</f>
        <v>0</v>
      </c>
      <c r="BL135" s="16" t="s">
        <v>428</v>
      </c>
      <c r="BM135" s="138" t="s">
        <v>339</v>
      </c>
    </row>
    <row r="136" spans="2:47" s="1" customFormat="1" ht="12">
      <c r="B136" s="31"/>
      <c r="D136" s="185" t="s">
        <v>142</v>
      </c>
      <c r="F136" s="171" t="s">
        <v>1455</v>
      </c>
      <c r="I136" s="140"/>
      <c r="J136" s="140"/>
      <c r="M136" s="31"/>
      <c r="N136" s="141"/>
      <c r="X136" s="52"/>
      <c r="AT136" s="16" t="s">
        <v>142</v>
      </c>
      <c r="AU136" s="16" t="s">
        <v>78</v>
      </c>
    </row>
    <row r="137" spans="2:47" s="1" customFormat="1" ht="12">
      <c r="B137" s="31"/>
      <c r="D137" s="186" t="s">
        <v>144</v>
      </c>
      <c r="F137" s="172" t="s">
        <v>1456</v>
      </c>
      <c r="I137" s="140"/>
      <c r="J137" s="140"/>
      <c r="M137" s="31"/>
      <c r="N137" s="141"/>
      <c r="X137" s="52"/>
      <c r="AT137" s="16" t="s">
        <v>144</v>
      </c>
      <c r="AU137" s="16" t="s">
        <v>78</v>
      </c>
    </row>
    <row r="138" spans="2:51" s="12" customFormat="1" ht="12">
      <c r="B138" s="142"/>
      <c r="D138" s="185" t="s">
        <v>151</v>
      </c>
      <c r="E138" s="143" t="s">
        <v>3</v>
      </c>
      <c r="F138" s="173" t="s">
        <v>1577</v>
      </c>
      <c r="H138" s="191">
        <v>30</v>
      </c>
      <c r="I138" s="144"/>
      <c r="J138" s="144"/>
      <c r="M138" s="142"/>
      <c r="N138" s="145"/>
      <c r="X138" s="146"/>
      <c r="AT138" s="143" t="s">
        <v>151</v>
      </c>
      <c r="AU138" s="143" t="s">
        <v>78</v>
      </c>
      <c r="AV138" s="12" t="s">
        <v>80</v>
      </c>
      <c r="AW138" s="12" t="s">
        <v>5</v>
      </c>
      <c r="AX138" s="12" t="s">
        <v>71</v>
      </c>
      <c r="AY138" s="143" t="s">
        <v>133</v>
      </c>
    </row>
    <row r="139" spans="2:51" s="12" customFormat="1" ht="12">
      <c r="B139" s="142"/>
      <c r="D139" s="185" t="s">
        <v>151</v>
      </c>
      <c r="E139" s="143" t="s">
        <v>3</v>
      </c>
      <c r="F139" s="173" t="s">
        <v>1578</v>
      </c>
      <c r="H139" s="191">
        <v>2</v>
      </c>
      <c r="I139" s="144"/>
      <c r="J139" s="144"/>
      <c r="M139" s="142"/>
      <c r="N139" s="145"/>
      <c r="X139" s="146"/>
      <c r="AT139" s="143" t="s">
        <v>151</v>
      </c>
      <c r="AU139" s="143" t="s">
        <v>78</v>
      </c>
      <c r="AV139" s="12" t="s">
        <v>80</v>
      </c>
      <c r="AW139" s="12" t="s">
        <v>5</v>
      </c>
      <c r="AX139" s="12" t="s">
        <v>71</v>
      </c>
      <c r="AY139" s="143" t="s">
        <v>133</v>
      </c>
    </row>
    <row r="140" spans="2:51" s="12" customFormat="1" ht="12">
      <c r="B140" s="142"/>
      <c r="D140" s="185" t="s">
        <v>151</v>
      </c>
      <c r="E140" s="143" t="s">
        <v>3</v>
      </c>
      <c r="F140" s="173" t="s">
        <v>1579</v>
      </c>
      <c r="H140" s="191">
        <v>2</v>
      </c>
      <c r="I140" s="144"/>
      <c r="J140" s="144"/>
      <c r="M140" s="142"/>
      <c r="N140" s="145"/>
      <c r="X140" s="146"/>
      <c r="AT140" s="143" t="s">
        <v>151</v>
      </c>
      <c r="AU140" s="143" t="s">
        <v>78</v>
      </c>
      <c r="AV140" s="12" t="s">
        <v>80</v>
      </c>
      <c r="AW140" s="12" t="s">
        <v>5</v>
      </c>
      <c r="AX140" s="12" t="s">
        <v>71</v>
      </c>
      <c r="AY140" s="143" t="s">
        <v>133</v>
      </c>
    </row>
    <row r="141" spans="2:51" s="13" customFormat="1" ht="12">
      <c r="B141" s="147"/>
      <c r="D141" s="185" t="s">
        <v>151</v>
      </c>
      <c r="E141" s="148" t="s">
        <v>3</v>
      </c>
      <c r="F141" s="174" t="s">
        <v>153</v>
      </c>
      <c r="H141" s="192">
        <v>34</v>
      </c>
      <c r="I141" s="149"/>
      <c r="J141" s="149"/>
      <c r="M141" s="147"/>
      <c r="N141" s="150"/>
      <c r="X141" s="151"/>
      <c r="AT141" s="148" t="s">
        <v>151</v>
      </c>
      <c r="AU141" s="148" t="s">
        <v>78</v>
      </c>
      <c r="AV141" s="13" t="s">
        <v>141</v>
      </c>
      <c r="AW141" s="13" t="s">
        <v>5</v>
      </c>
      <c r="AX141" s="13" t="s">
        <v>78</v>
      </c>
      <c r="AY141" s="148" t="s">
        <v>133</v>
      </c>
    </row>
    <row r="142" spans="2:65" s="1" customFormat="1" ht="24.2" customHeight="1">
      <c r="B142" s="129"/>
      <c r="C142" s="187" t="s">
        <v>343</v>
      </c>
      <c r="D142" s="187" t="s">
        <v>396</v>
      </c>
      <c r="E142" s="188" t="s">
        <v>1459</v>
      </c>
      <c r="F142" s="180" t="s">
        <v>1460</v>
      </c>
      <c r="G142" s="193" t="s">
        <v>280</v>
      </c>
      <c r="H142" s="194">
        <v>34</v>
      </c>
      <c r="I142" s="161"/>
      <c r="J142" s="162"/>
      <c r="K142" s="182">
        <f>ROUND(P142*H142,2)</f>
        <v>0</v>
      </c>
      <c r="L142" s="180" t="s">
        <v>140</v>
      </c>
      <c r="M142" s="164"/>
      <c r="N142" s="165" t="s">
        <v>3</v>
      </c>
      <c r="O142" s="134" t="s">
        <v>40</v>
      </c>
      <c r="P142" s="135">
        <f>I142+J142</f>
        <v>0</v>
      </c>
      <c r="Q142" s="135">
        <f>ROUND(I142*H142,2)</f>
        <v>0</v>
      </c>
      <c r="R142" s="135">
        <f>ROUND(J142*H142,2)</f>
        <v>0</v>
      </c>
      <c r="T142" s="136">
        <f>S142*H142</f>
        <v>0</v>
      </c>
      <c r="U142" s="136">
        <v>0</v>
      </c>
      <c r="V142" s="136">
        <f>U142*H142</f>
        <v>0</v>
      </c>
      <c r="W142" s="136">
        <v>0</v>
      </c>
      <c r="X142" s="137">
        <f>W142*H142</f>
        <v>0</v>
      </c>
      <c r="AR142" s="138" t="s">
        <v>861</v>
      </c>
      <c r="AT142" s="138" t="s">
        <v>396</v>
      </c>
      <c r="AU142" s="138" t="s">
        <v>78</v>
      </c>
      <c r="AY142" s="16" t="s">
        <v>133</v>
      </c>
      <c r="BE142" s="139">
        <f>IF(O142="základní",K142,0)</f>
        <v>0</v>
      </c>
      <c r="BF142" s="139">
        <f>IF(O142="snížená",K142,0)</f>
        <v>0</v>
      </c>
      <c r="BG142" s="139">
        <f>IF(O142="zákl. přenesená",K142,0)</f>
        <v>0</v>
      </c>
      <c r="BH142" s="139">
        <f>IF(O142="sníž. přenesená",K142,0)</f>
        <v>0</v>
      </c>
      <c r="BI142" s="139">
        <f>IF(O142="nulová",K142,0)</f>
        <v>0</v>
      </c>
      <c r="BJ142" s="16" t="s">
        <v>78</v>
      </c>
      <c r="BK142" s="139">
        <f>ROUND(P142*H142,2)</f>
        <v>0</v>
      </c>
      <c r="BL142" s="16" t="s">
        <v>428</v>
      </c>
      <c r="BM142" s="138" t="s">
        <v>346</v>
      </c>
    </row>
    <row r="143" spans="2:47" s="1" customFormat="1" ht="12">
      <c r="B143" s="31"/>
      <c r="D143" s="185" t="s">
        <v>142</v>
      </c>
      <c r="F143" s="171" t="s">
        <v>1460</v>
      </c>
      <c r="I143" s="140"/>
      <c r="J143" s="140"/>
      <c r="M143" s="31"/>
      <c r="N143" s="141"/>
      <c r="X143" s="52"/>
      <c r="AT143" s="16" t="s">
        <v>142</v>
      </c>
      <c r="AU143" s="16" t="s">
        <v>78</v>
      </c>
    </row>
    <row r="144" spans="2:63" s="11" customFormat="1" ht="22.9" customHeight="1">
      <c r="B144" s="116"/>
      <c r="D144" s="117" t="s">
        <v>70</v>
      </c>
      <c r="E144" s="127" t="s">
        <v>1122</v>
      </c>
      <c r="F144" s="127" t="s">
        <v>1461</v>
      </c>
      <c r="I144" s="119"/>
      <c r="J144" s="119"/>
      <c r="K144" s="128">
        <f>BK144</f>
        <v>0</v>
      </c>
      <c r="M144" s="116"/>
      <c r="N144" s="121"/>
      <c r="Q144" s="122">
        <f>SUM(Q145:Q239)</f>
        <v>0</v>
      </c>
      <c r="R144" s="122">
        <f>SUM(R145:R239)</f>
        <v>0</v>
      </c>
      <c r="T144" s="123">
        <f>SUM(T145:T239)</f>
        <v>0</v>
      </c>
      <c r="V144" s="123">
        <f>SUM(V145:V239)</f>
        <v>0</v>
      </c>
      <c r="X144" s="124">
        <f>SUM(X145:X239)</f>
        <v>0</v>
      </c>
      <c r="AR144" s="117" t="s">
        <v>154</v>
      </c>
      <c r="AT144" s="125" t="s">
        <v>70</v>
      </c>
      <c r="AU144" s="125" t="s">
        <v>78</v>
      </c>
      <c r="AY144" s="117" t="s">
        <v>133</v>
      </c>
      <c r="BK144" s="126">
        <f>SUM(BK145:BK239)</f>
        <v>0</v>
      </c>
    </row>
    <row r="145" spans="2:65" s="1" customFormat="1" ht="24.2" customHeight="1">
      <c r="B145" s="129"/>
      <c r="C145" s="183" t="s">
        <v>200</v>
      </c>
      <c r="D145" s="183" t="s">
        <v>136</v>
      </c>
      <c r="E145" s="184" t="s">
        <v>1124</v>
      </c>
      <c r="F145" s="169" t="s">
        <v>1462</v>
      </c>
      <c r="G145" s="189" t="s">
        <v>1126</v>
      </c>
      <c r="H145" s="190">
        <v>0.03</v>
      </c>
      <c r="I145" s="131"/>
      <c r="J145" s="131"/>
      <c r="K145" s="181">
        <f>ROUND(P145*H145,2)</f>
        <v>0</v>
      </c>
      <c r="L145" s="169" t="s">
        <v>140</v>
      </c>
      <c r="M145" s="31"/>
      <c r="N145" s="133" t="s">
        <v>3</v>
      </c>
      <c r="O145" s="134" t="s">
        <v>40</v>
      </c>
      <c r="P145" s="135">
        <f>I145+J145</f>
        <v>0</v>
      </c>
      <c r="Q145" s="135">
        <f>ROUND(I145*H145,2)</f>
        <v>0</v>
      </c>
      <c r="R145" s="135">
        <f>ROUND(J145*H145,2)</f>
        <v>0</v>
      </c>
      <c r="T145" s="136">
        <f>S145*H145</f>
        <v>0</v>
      </c>
      <c r="U145" s="136">
        <v>0</v>
      </c>
      <c r="V145" s="136">
        <f>U145*H145</f>
        <v>0</v>
      </c>
      <c r="W145" s="136">
        <v>0</v>
      </c>
      <c r="X145" s="137">
        <f>W145*H145</f>
        <v>0</v>
      </c>
      <c r="AR145" s="138" t="s">
        <v>428</v>
      </c>
      <c r="AT145" s="138" t="s">
        <v>136</v>
      </c>
      <c r="AU145" s="138" t="s">
        <v>80</v>
      </c>
      <c r="AY145" s="16" t="s">
        <v>133</v>
      </c>
      <c r="BE145" s="139">
        <f>IF(O145="základní",K145,0)</f>
        <v>0</v>
      </c>
      <c r="BF145" s="139">
        <f>IF(O145="snížená",K145,0)</f>
        <v>0</v>
      </c>
      <c r="BG145" s="139">
        <f>IF(O145="zákl. přenesená",K145,0)</f>
        <v>0</v>
      </c>
      <c r="BH145" s="139">
        <f>IF(O145="sníž. přenesená",K145,0)</f>
        <v>0</v>
      </c>
      <c r="BI145" s="139">
        <f>IF(O145="nulová",K145,0)</f>
        <v>0</v>
      </c>
      <c r="BJ145" s="16" t="s">
        <v>78</v>
      </c>
      <c r="BK145" s="139">
        <f>ROUND(P145*H145,2)</f>
        <v>0</v>
      </c>
      <c r="BL145" s="16" t="s">
        <v>428</v>
      </c>
      <c r="BM145" s="138" t="s">
        <v>352</v>
      </c>
    </row>
    <row r="146" spans="2:47" s="1" customFormat="1" ht="12">
      <c r="B146" s="31"/>
      <c r="D146" s="185" t="s">
        <v>142</v>
      </c>
      <c r="F146" s="171" t="s">
        <v>1462</v>
      </c>
      <c r="I146" s="140"/>
      <c r="J146" s="140"/>
      <c r="M146" s="31"/>
      <c r="N146" s="141"/>
      <c r="X146" s="52"/>
      <c r="AT146" s="16" t="s">
        <v>142</v>
      </c>
      <c r="AU146" s="16" t="s">
        <v>80</v>
      </c>
    </row>
    <row r="147" spans="2:47" s="1" customFormat="1" ht="12">
      <c r="B147" s="31"/>
      <c r="D147" s="186" t="s">
        <v>144</v>
      </c>
      <c r="F147" s="172" t="s">
        <v>1129</v>
      </c>
      <c r="I147" s="140"/>
      <c r="J147" s="140"/>
      <c r="M147" s="31"/>
      <c r="N147" s="141"/>
      <c r="X147" s="52"/>
      <c r="AT147" s="16" t="s">
        <v>144</v>
      </c>
      <c r="AU147" s="16" t="s">
        <v>80</v>
      </c>
    </row>
    <row r="148" spans="2:65" s="1" customFormat="1" ht="24.2" customHeight="1">
      <c r="B148" s="129"/>
      <c r="C148" s="183" t="s">
        <v>9</v>
      </c>
      <c r="D148" s="183" t="s">
        <v>136</v>
      </c>
      <c r="E148" s="184" t="s">
        <v>1463</v>
      </c>
      <c r="F148" s="169" t="s">
        <v>1464</v>
      </c>
      <c r="G148" s="189" t="s">
        <v>1126</v>
      </c>
      <c r="H148" s="190">
        <v>0.03</v>
      </c>
      <c r="I148" s="131"/>
      <c r="J148" s="131"/>
      <c r="K148" s="181">
        <f>ROUND(P148*H148,2)</f>
        <v>0</v>
      </c>
      <c r="L148" s="169" t="s">
        <v>140</v>
      </c>
      <c r="M148" s="31"/>
      <c r="N148" s="133" t="s">
        <v>3</v>
      </c>
      <c r="O148" s="134" t="s">
        <v>40</v>
      </c>
      <c r="P148" s="135">
        <f>I148+J148</f>
        <v>0</v>
      </c>
      <c r="Q148" s="135">
        <f>ROUND(I148*H148,2)</f>
        <v>0</v>
      </c>
      <c r="R148" s="135">
        <f>ROUND(J148*H148,2)</f>
        <v>0</v>
      </c>
      <c r="T148" s="136">
        <f>S148*H148</f>
        <v>0</v>
      </c>
      <c r="U148" s="136">
        <v>0</v>
      </c>
      <c r="V148" s="136">
        <f>U148*H148</f>
        <v>0</v>
      </c>
      <c r="W148" s="136">
        <v>0</v>
      </c>
      <c r="X148" s="137">
        <f>W148*H148</f>
        <v>0</v>
      </c>
      <c r="AR148" s="138" t="s">
        <v>428</v>
      </c>
      <c r="AT148" s="138" t="s">
        <v>136</v>
      </c>
      <c r="AU148" s="138" t="s">
        <v>80</v>
      </c>
      <c r="AY148" s="16" t="s">
        <v>133</v>
      </c>
      <c r="BE148" s="139">
        <f>IF(O148="základní",K148,0)</f>
        <v>0</v>
      </c>
      <c r="BF148" s="139">
        <f>IF(O148="snížená",K148,0)</f>
        <v>0</v>
      </c>
      <c r="BG148" s="139">
        <f>IF(O148="zákl. přenesená",K148,0)</f>
        <v>0</v>
      </c>
      <c r="BH148" s="139">
        <f>IF(O148="sníž. přenesená",K148,0)</f>
        <v>0</v>
      </c>
      <c r="BI148" s="139">
        <f>IF(O148="nulová",K148,0)</f>
        <v>0</v>
      </c>
      <c r="BJ148" s="16" t="s">
        <v>78</v>
      </c>
      <c r="BK148" s="139">
        <f>ROUND(P148*H148,2)</f>
        <v>0</v>
      </c>
      <c r="BL148" s="16" t="s">
        <v>428</v>
      </c>
      <c r="BM148" s="138" t="s">
        <v>361</v>
      </c>
    </row>
    <row r="149" spans="2:47" s="1" customFormat="1" ht="12">
      <c r="B149" s="31"/>
      <c r="D149" s="185" t="s">
        <v>142</v>
      </c>
      <c r="F149" s="171" t="s">
        <v>1465</v>
      </c>
      <c r="I149" s="140"/>
      <c r="J149" s="140"/>
      <c r="M149" s="31"/>
      <c r="N149" s="141"/>
      <c r="X149" s="52"/>
      <c r="AT149" s="16" t="s">
        <v>142</v>
      </c>
      <c r="AU149" s="16" t="s">
        <v>80</v>
      </c>
    </row>
    <row r="150" spans="2:47" s="1" customFormat="1" ht="12">
      <c r="B150" s="31"/>
      <c r="D150" s="186" t="s">
        <v>144</v>
      </c>
      <c r="F150" s="172" t="s">
        <v>1466</v>
      </c>
      <c r="I150" s="140"/>
      <c r="J150" s="140"/>
      <c r="M150" s="31"/>
      <c r="N150" s="141"/>
      <c r="X150" s="52"/>
      <c r="AT150" s="16" t="s">
        <v>144</v>
      </c>
      <c r="AU150" s="16" t="s">
        <v>80</v>
      </c>
    </row>
    <row r="151" spans="2:65" s="1" customFormat="1" ht="24">
      <c r="B151" s="129"/>
      <c r="C151" s="183" t="s">
        <v>208</v>
      </c>
      <c r="D151" s="183" t="s">
        <v>136</v>
      </c>
      <c r="E151" s="184" t="s">
        <v>1467</v>
      </c>
      <c r="F151" s="169" t="s">
        <v>1468</v>
      </c>
      <c r="G151" s="189" t="s">
        <v>280</v>
      </c>
      <c r="H151" s="190">
        <v>4</v>
      </c>
      <c r="I151" s="131"/>
      <c r="J151" s="131"/>
      <c r="K151" s="181">
        <f>ROUND(P151*H151,2)</f>
        <v>0</v>
      </c>
      <c r="L151" s="169" t="s">
        <v>140</v>
      </c>
      <c r="M151" s="31"/>
      <c r="N151" s="133" t="s">
        <v>3</v>
      </c>
      <c r="O151" s="134" t="s">
        <v>40</v>
      </c>
      <c r="P151" s="135">
        <f>I151+J151</f>
        <v>0</v>
      </c>
      <c r="Q151" s="135">
        <f>ROUND(I151*H151,2)</f>
        <v>0</v>
      </c>
      <c r="R151" s="135">
        <f>ROUND(J151*H151,2)</f>
        <v>0</v>
      </c>
      <c r="T151" s="136">
        <f>S151*H151</f>
        <v>0</v>
      </c>
      <c r="U151" s="136">
        <v>0</v>
      </c>
      <c r="V151" s="136">
        <f>U151*H151</f>
        <v>0</v>
      </c>
      <c r="W151" s="136">
        <v>0</v>
      </c>
      <c r="X151" s="137">
        <f>W151*H151</f>
        <v>0</v>
      </c>
      <c r="AR151" s="138" t="s">
        <v>428</v>
      </c>
      <c r="AT151" s="138" t="s">
        <v>136</v>
      </c>
      <c r="AU151" s="138" t="s">
        <v>80</v>
      </c>
      <c r="AY151" s="16" t="s">
        <v>133</v>
      </c>
      <c r="BE151" s="139">
        <f>IF(O151="základní",K151,0)</f>
        <v>0</v>
      </c>
      <c r="BF151" s="139">
        <f>IF(O151="snížená",K151,0)</f>
        <v>0</v>
      </c>
      <c r="BG151" s="139">
        <f>IF(O151="zákl. přenesená",K151,0)</f>
        <v>0</v>
      </c>
      <c r="BH151" s="139">
        <f>IF(O151="sníž. přenesená",K151,0)</f>
        <v>0</v>
      </c>
      <c r="BI151" s="139">
        <f>IF(O151="nulová",K151,0)</f>
        <v>0</v>
      </c>
      <c r="BJ151" s="16" t="s">
        <v>78</v>
      </c>
      <c r="BK151" s="139">
        <f>ROUND(P151*H151,2)</f>
        <v>0</v>
      </c>
      <c r="BL151" s="16" t="s">
        <v>428</v>
      </c>
      <c r="BM151" s="138" t="s">
        <v>367</v>
      </c>
    </row>
    <row r="152" spans="2:47" s="1" customFormat="1" ht="12">
      <c r="B152" s="31"/>
      <c r="D152" s="185" t="s">
        <v>142</v>
      </c>
      <c r="F152" s="171" t="s">
        <v>1468</v>
      </c>
      <c r="I152" s="140"/>
      <c r="J152" s="140"/>
      <c r="M152" s="31"/>
      <c r="N152" s="141"/>
      <c r="X152" s="52"/>
      <c r="AT152" s="16" t="s">
        <v>142</v>
      </c>
      <c r="AU152" s="16" t="s">
        <v>80</v>
      </c>
    </row>
    <row r="153" spans="2:47" s="1" customFormat="1" ht="12">
      <c r="B153" s="31"/>
      <c r="D153" s="186" t="s">
        <v>144</v>
      </c>
      <c r="F153" s="172" t="s">
        <v>1469</v>
      </c>
      <c r="I153" s="140"/>
      <c r="J153" s="140"/>
      <c r="M153" s="31"/>
      <c r="N153" s="141"/>
      <c r="X153" s="52"/>
      <c r="AT153" s="16" t="s">
        <v>144</v>
      </c>
      <c r="AU153" s="16" t="s">
        <v>80</v>
      </c>
    </row>
    <row r="154" spans="2:65" s="1" customFormat="1" ht="24.2" customHeight="1">
      <c r="B154" s="129"/>
      <c r="C154" s="183" t="s">
        <v>370</v>
      </c>
      <c r="D154" s="183" t="s">
        <v>136</v>
      </c>
      <c r="E154" s="184" t="s">
        <v>1470</v>
      </c>
      <c r="F154" s="169" t="s">
        <v>1471</v>
      </c>
      <c r="G154" s="189" t="s">
        <v>280</v>
      </c>
      <c r="H154" s="190">
        <v>4</v>
      </c>
      <c r="I154" s="131"/>
      <c r="J154" s="131"/>
      <c r="K154" s="181">
        <f>ROUND(P154*H154,2)</f>
        <v>0</v>
      </c>
      <c r="L154" s="169" t="s">
        <v>140</v>
      </c>
      <c r="M154" s="31"/>
      <c r="N154" s="133" t="s">
        <v>3</v>
      </c>
      <c r="O154" s="134" t="s">
        <v>40</v>
      </c>
      <c r="P154" s="135">
        <f>I154+J154</f>
        <v>0</v>
      </c>
      <c r="Q154" s="135">
        <f>ROUND(I154*H154,2)</f>
        <v>0</v>
      </c>
      <c r="R154" s="135">
        <f>ROUND(J154*H154,2)</f>
        <v>0</v>
      </c>
      <c r="T154" s="136">
        <f>S154*H154</f>
        <v>0</v>
      </c>
      <c r="U154" s="136">
        <v>0</v>
      </c>
      <c r="V154" s="136">
        <f>U154*H154</f>
        <v>0</v>
      </c>
      <c r="W154" s="136">
        <v>0</v>
      </c>
      <c r="X154" s="137">
        <f>W154*H154</f>
        <v>0</v>
      </c>
      <c r="AR154" s="138" t="s">
        <v>428</v>
      </c>
      <c r="AT154" s="138" t="s">
        <v>136</v>
      </c>
      <c r="AU154" s="138" t="s">
        <v>80</v>
      </c>
      <c r="AY154" s="16" t="s">
        <v>133</v>
      </c>
      <c r="BE154" s="139">
        <f>IF(O154="základní",K154,0)</f>
        <v>0</v>
      </c>
      <c r="BF154" s="139">
        <f>IF(O154="snížená",K154,0)</f>
        <v>0</v>
      </c>
      <c r="BG154" s="139">
        <f>IF(O154="zákl. přenesená",K154,0)</f>
        <v>0</v>
      </c>
      <c r="BH154" s="139">
        <f>IF(O154="sníž. přenesená",K154,0)</f>
        <v>0</v>
      </c>
      <c r="BI154" s="139">
        <f>IF(O154="nulová",K154,0)</f>
        <v>0</v>
      </c>
      <c r="BJ154" s="16" t="s">
        <v>78</v>
      </c>
      <c r="BK154" s="139">
        <f>ROUND(P154*H154,2)</f>
        <v>0</v>
      </c>
      <c r="BL154" s="16" t="s">
        <v>428</v>
      </c>
      <c r="BM154" s="138" t="s">
        <v>373</v>
      </c>
    </row>
    <row r="155" spans="2:47" s="1" customFormat="1" ht="12">
      <c r="B155" s="31"/>
      <c r="D155" s="185" t="s">
        <v>142</v>
      </c>
      <c r="F155" s="171" t="s">
        <v>1471</v>
      </c>
      <c r="I155" s="140"/>
      <c r="J155" s="140"/>
      <c r="M155" s="31"/>
      <c r="N155" s="141"/>
      <c r="X155" s="52"/>
      <c r="AT155" s="16" t="s">
        <v>142</v>
      </c>
      <c r="AU155" s="16" t="s">
        <v>80</v>
      </c>
    </row>
    <row r="156" spans="2:47" s="1" customFormat="1" ht="12">
      <c r="B156" s="31"/>
      <c r="D156" s="186" t="s">
        <v>144</v>
      </c>
      <c r="F156" s="172" t="s">
        <v>1472</v>
      </c>
      <c r="I156" s="140"/>
      <c r="J156" s="140"/>
      <c r="M156" s="31"/>
      <c r="N156" s="141"/>
      <c r="X156" s="52"/>
      <c r="AT156" s="16" t="s">
        <v>144</v>
      </c>
      <c r="AU156" s="16" t="s">
        <v>80</v>
      </c>
    </row>
    <row r="157" spans="2:65" s="1" customFormat="1" ht="24.2" customHeight="1">
      <c r="B157" s="129"/>
      <c r="C157" s="183" t="s">
        <v>214</v>
      </c>
      <c r="D157" s="183" t="s">
        <v>136</v>
      </c>
      <c r="E157" s="184" t="s">
        <v>1473</v>
      </c>
      <c r="F157" s="169" t="s">
        <v>1474</v>
      </c>
      <c r="G157" s="189" t="s">
        <v>207</v>
      </c>
      <c r="H157" s="190">
        <v>4</v>
      </c>
      <c r="I157" s="131"/>
      <c r="J157" s="131"/>
      <c r="K157" s="181">
        <f>ROUND(P157*H157,2)</f>
        <v>0</v>
      </c>
      <c r="L157" s="169" t="s">
        <v>140</v>
      </c>
      <c r="M157" s="31"/>
      <c r="N157" s="133" t="s">
        <v>3</v>
      </c>
      <c r="O157" s="134" t="s">
        <v>40</v>
      </c>
      <c r="P157" s="135">
        <f>I157+J157</f>
        <v>0</v>
      </c>
      <c r="Q157" s="135">
        <f>ROUND(I157*H157,2)</f>
        <v>0</v>
      </c>
      <c r="R157" s="135">
        <f>ROUND(J157*H157,2)</f>
        <v>0</v>
      </c>
      <c r="T157" s="136">
        <f>S157*H157</f>
        <v>0</v>
      </c>
      <c r="U157" s="136">
        <v>0</v>
      </c>
      <c r="V157" s="136">
        <f>U157*H157</f>
        <v>0</v>
      </c>
      <c r="W157" s="136">
        <v>0</v>
      </c>
      <c r="X157" s="137">
        <f>W157*H157</f>
        <v>0</v>
      </c>
      <c r="AR157" s="138" t="s">
        <v>428</v>
      </c>
      <c r="AT157" s="138" t="s">
        <v>136</v>
      </c>
      <c r="AU157" s="138" t="s">
        <v>80</v>
      </c>
      <c r="AY157" s="16" t="s">
        <v>133</v>
      </c>
      <c r="BE157" s="139">
        <f>IF(O157="základní",K157,0)</f>
        <v>0</v>
      </c>
      <c r="BF157" s="139">
        <f>IF(O157="snížená",K157,0)</f>
        <v>0</v>
      </c>
      <c r="BG157" s="139">
        <f>IF(O157="zákl. přenesená",K157,0)</f>
        <v>0</v>
      </c>
      <c r="BH157" s="139">
        <f>IF(O157="sníž. přenesená",K157,0)</f>
        <v>0</v>
      </c>
      <c r="BI157" s="139">
        <f>IF(O157="nulová",K157,0)</f>
        <v>0</v>
      </c>
      <c r="BJ157" s="16" t="s">
        <v>78</v>
      </c>
      <c r="BK157" s="139">
        <f>ROUND(P157*H157,2)</f>
        <v>0</v>
      </c>
      <c r="BL157" s="16" t="s">
        <v>428</v>
      </c>
      <c r="BM157" s="138" t="s">
        <v>379</v>
      </c>
    </row>
    <row r="158" spans="2:47" s="1" customFormat="1" ht="12">
      <c r="B158" s="31"/>
      <c r="D158" s="185" t="s">
        <v>142</v>
      </c>
      <c r="F158" s="171" t="s">
        <v>1474</v>
      </c>
      <c r="I158" s="140"/>
      <c r="J158" s="140"/>
      <c r="M158" s="31"/>
      <c r="N158" s="141"/>
      <c r="X158" s="52"/>
      <c r="AT158" s="16" t="s">
        <v>142</v>
      </c>
      <c r="AU158" s="16" t="s">
        <v>80</v>
      </c>
    </row>
    <row r="159" spans="2:47" s="1" customFormat="1" ht="12">
      <c r="B159" s="31"/>
      <c r="D159" s="186" t="s">
        <v>144</v>
      </c>
      <c r="F159" s="172" t="s">
        <v>1475</v>
      </c>
      <c r="I159" s="140"/>
      <c r="J159" s="140"/>
      <c r="M159" s="31"/>
      <c r="N159" s="141"/>
      <c r="X159" s="52"/>
      <c r="AT159" s="16" t="s">
        <v>144</v>
      </c>
      <c r="AU159" s="16" t="s">
        <v>80</v>
      </c>
    </row>
    <row r="160" spans="2:65" s="1" customFormat="1" ht="24.2" customHeight="1">
      <c r="B160" s="129"/>
      <c r="C160" s="183" t="s">
        <v>383</v>
      </c>
      <c r="D160" s="183" t="s">
        <v>136</v>
      </c>
      <c r="E160" s="184" t="s">
        <v>1480</v>
      </c>
      <c r="F160" s="169" t="s">
        <v>1166</v>
      </c>
      <c r="G160" s="189" t="s">
        <v>280</v>
      </c>
      <c r="H160" s="190">
        <v>15</v>
      </c>
      <c r="I160" s="131"/>
      <c r="J160" s="131"/>
      <c r="K160" s="181">
        <f>ROUND(P160*H160,2)</f>
        <v>0</v>
      </c>
      <c r="L160" s="169" t="s">
        <v>140</v>
      </c>
      <c r="M160" s="31"/>
      <c r="N160" s="133" t="s">
        <v>3</v>
      </c>
      <c r="O160" s="134" t="s">
        <v>40</v>
      </c>
      <c r="P160" s="135">
        <f>I160+J160</f>
        <v>0</v>
      </c>
      <c r="Q160" s="135">
        <f>ROUND(I160*H160,2)</f>
        <v>0</v>
      </c>
      <c r="R160" s="135">
        <f>ROUND(J160*H160,2)</f>
        <v>0</v>
      </c>
      <c r="T160" s="136">
        <f>S160*H160</f>
        <v>0</v>
      </c>
      <c r="U160" s="136">
        <v>0</v>
      </c>
      <c r="V160" s="136">
        <f>U160*H160</f>
        <v>0</v>
      </c>
      <c r="W160" s="136">
        <v>0</v>
      </c>
      <c r="X160" s="137">
        <f>W160*H160</f>
        <v>0</v>
      </c>
      <c r="AR160" s="138" t="s">
        <v>428</v>
      </c>
      <c r="AT160" s="138" t="s">
        <v>136</v>
      </c>
      <c r="AU160" s="138" t="s">
        <v>80</v>
      </c>
      <c r="AY160" s="16" t="s">
        <v>133</v>
      </c>
      <c r="BE160" s="139">
        <f>IF(O160="základní",K160,0)</f>
        <v>0</v>
      </c>
      <c r="BF160" s="139">
        <f>IF(O160="snížená",K160,0)</f>
        <v>0</v>
      </c>
      <c r="BG160" s="139">
        <f>IF(O160="zákl. přenesená",K160,0)</f>
        <v>0</v>
      </c>
      <c r="BH160" s="139">
        <f>IF(O160="sníž. přenesená",K160,0)</f>
        <v>0</v>
      </c>
      <c r="BI160" s="139">
        <f>IF(O160="nulová",K160,0)</f>
        <v>0</v>
      </c>
      <c r="BJ160" s="16" t="s">
        <v>78</v>
      </c>
      <c r="BK160" s="139">
        <f>ROUND(P160*H160,2)</f>
        <v>0</v>
      </c>
      <c r="BL160" s="16" t="s">
        <v>428</v>
      </c>
      <c r="BM160" s="138" t="s">
        <v>386</v>
      </c>
    </row>
    <row r="161" spans="2:47" s="1" customFormat="1" ht="12">
      <c r="B161" s="31"/>
      <c r="D161" s="185" t="s">
        <v>142</v>
      </c>
      <c r="F161" s="171" t="s">
        <v>1166</v>
      </c>
      <c r="I161" s="140"/>
      <c r="J161" s="140"/>
      <c r="M161" s="31"/>
      <c r="N161" s="141"/>
      <c r="X161" s="52"/>
      <c r="AT161" s="16" t="s">
        <v>142</v>
      </c>
      <c r="AU161" s="16" t="s">
        <v>80</v>
      </c>
    </row>
    <row r="162" spans="2:47" s="1" customFormat="1" ht="12">
      <c r="B162" s="31"/>
      <c r="D162" s="186" t="s">
        <v>144</v>
      </c>
      <c r="F162" s="172" t="s">
        <v>1481</v>
      </c>
      <c r="I162" s="140"/>
      <c r="J162" s="140"/>
      <c r="M162" s="31"/>
      <c r="N162" s="141"/>
      <c r="X162" s="52"/>
      <c r="AT162" s="16" t="s">
        <v>144</v>
      </c>
      <c r="AU162" s="16" t="s">
        <v>80</v>
      </c>
    </row>
    <row r="163" spans="2:65" s="1" customFormat="1" ht="24.2" customHeight="1">
      <c r="B163" s="129"/>
      <c r="C163" s="183" t="s">
        <v>220</v>
      </c>
      <c r="D163" s="183" t="s">
        <v>136</v>
      </c>
      <c r="E163" s="184" t="s">
        <v>1482</v>
      </c>
      <c r="F163" s="169" t="s">
        <v>1483</v>
      </c>
      <c r="G163" s="189" t="s">
        <v>280</v>
      </c>
      <c r="H163" s="190">
        <v>6</v>
      </c>
      <c r="I163" s="131"/>
      <c r="J163" s="131"/>
      <c r="K163" s="181">
        <f>ROUND(P163*H163,2)</f>
        <v>0</v>
      </c>
      <c r="L163" s="169" t="s">
        <v>140</v>
      </c>
      <c r="M163" s="31"/>
      <c r="N163" s="133" t="s">
        <v>3</v>
      </c>
      <c r="O163" s="134" t="s">
        <v>40</v>
      </c>
      <c r="P163" s="135">
        <f>I163+J163</f>
        <v>0</v>
      </c>
      <c r="Q163" s="135">
        <f>ROUND(I163*H163,2)</f>
        <v>0</v>
      </c>
      <c r="R163" s="135">
        <f>ROUND(J163*H163,2)</f>
        <v>0</v>
      </c>
      <c r="T163" s="136">
        <f>S163*H163</f>
        <v>0</v>
      </c>
      <c r="U163" s="136">
        <v>0</v>
      </c>
      <c r="V163" s="136">
        <f>U163*H163</f>
        <v>0</v>
      </c>
      <c r="W163" s="136">
        <v>0</v>
      </c>
      <c r="X163" s="137">
        <f>W163*H163</f>
        <v>0</v>
      </c>
      <c r="AR163" s="138" t="s">
        <v>428</v>
      </c>
      <c r="AT163" s="138" t="s">
        <v>136</v>
      </c>
      <c r="AU163" s="138" t="s">
        <v>80</v>
      </c>
      <c r="AY163" s="16" t="s">
        <v>133</v>
      </c>
      <c r="BE163" s="139">
        <f>IF(O163="základní",K163,0)</f>
        <v>0</v>
      </c>
      <c r="BF163" s="139">
        <f>IF(O163="snížená",K163,0)</f>
        <v>0</v>
      </c>
      <c r="BG163" s="139">
        <f>IF(O163="zákl. přenesená",K163,0)</f>
        <v>0</v>
      </c>
      <c r="BH163" s="139">
        <f>IF(O163="sníž. přenesená",K163,0)</f>
        <v>0</v>
      </c>
      <c r="BI163" s="139">
        <f>IF(O163="nulová",K163,0)</f>
        <v>0</v>
      </c>
      <c r="BJ163" s="16" t="s">
        <v>78</v>
      </c>
      <c r="BK163" s="139">
        <f>ROUND(P163*H163,2)</f>
        <v>0</v>
      </c>
      <c r="BL163" s="16" t="s">
        <v>428</v>
      </c>
      <c r="BM163" s="138" t="s">
        <v>392</v>
      </c>
    </row>
    <row r="164" spans="2:47" s="1" customFormat="1" ht="12">
      <c r="B164" s="31"/>
      <c r="D164" s="185" t="s">
        <v>142</v>
      </c>
      <c r="F164" s="171" t="s">
        <v>1483</v>
      </c>
      <c r="I164" s="140"/>
      <c r="J164" s="140"/>
      <c r="M164" s="31"/>
      <c r="N164" s="141"/>
      <c r="X164" s="52"/>
      <c r="AT164" s="16" t="s">
        <v>142</v>
      </c>
      <c r="AU164" s="16" t="s">
        <v>80</v>
      </c>
    </row>
    <row r="165" spans="2:47" s="1" customFormat="1" ht="12">
      <c r="B165" s="31"/>
      <c r="D165" s="186" t="s">
        <v>144</v>
      </c>
      <c r="F165" s="172" t="s">
        <v>1484</v>
      </c>
      <c r="I165" s="140"/>
      <c r="J165" s="140"/>
      <c r="M165" s="31"/>
      <c r="N165" s="141"/>
      <c r="X165" s="52"/>
      <c r="AT165" s="16" t="s">
        <v>144</v>
      </c>
      <c r="AU165" s="16" t="s">
        <v>80</v>
      </c>
    </row>
    <row r="166" spans="2:65" s="1" customFormat="1" ht="24.2" customHeight="1">
      <c r="B166" s="129"/>
      <c r="C166" s="183" t="s">
        <v>395</v>
      </c>
      <c r="D166" s="183" t="s">
        <v>136</v>
      </c>
      <c r="E166" s="184" t="s">
        <v>1485</v>
      </c>
      <c r="F166" s="169" t="s">
        <v>1486</v>
      </c>
      <c r="G166" s="189" t="s">
        <v>280</v>
      </c>
      <c r="H166" s="190">
        <v>9</v>
      </c>
      <c r="I166" s="131"/>
      <c r="J166" s="131"/>
      <c r="K166" s="181">
        <f>ROUND(P166*H166,2)</f>
        <v>0</v>
      </c>
      <c r="L166" s="169" t="s">
        <v>140</v>
      </c>
      <c r="M166" s="31"/>
      <c r="N166" s="133" t="s">
        <v>3</v>
      </c>
      <c r="O166" s="134" t="s">
        <v>40</v>
      </c>
      <c r="P166" s="135">
        <f>I166+J166</f>
        <v>0</v>
      </c>
      <c r="Q166" s="135">
        <f>ROUND(I166*H166,2)</f>
        <v>0</v>
      </c>
      <c r="R166" s="135">
        <f>ROUND(J166*H166,2)</f>
        <v>0</v>
      </c>
      <c r="T166" s="136">
        <f>S166*H166</f>
        <v>0</v>
      </c>
      <c r="U166" s="136">
        <v>0</v>
      </c>
      <c r="V166" s="136">
        <f>U166*H166</f>
        <v>0</v>
      </c>
      <c r="W166" s="136">
        <v>0</v>
      </c>
      <c r="X166" s="137">
        <f>W166*H166</f>
        <v>0</v>
      </c>
      <c r="AR166" s="138" t="s">
        <v>428</v>
      </c>
      <c r="AT166" s="138" t="s">
        <v>136</v>
      </c>
      <c r="AU166" s="138" t="s">
        <v>80</v>
      </c>
      <c r="AY166" s="16" t="s">
        <v>133</v>
      </c>
      <c r="BE166" s="139">
        <f>IF(O166="základní",K166,0)</f>
        <v>0</v>
      </c>
      <c r="BF166" s="139">
        <f>IF(O166="snížená",K166,0)</f>
        <v>0</v>
      </c>
      <c r="BG166" s="139">
        <f>IF(O166="zákl. přenesená",K166,0)</f>
        <v>0</v>
      </c>
      <c r="BH166" s="139">
        <f>IF(O166="sníž. přenesená",K166,0)</f>
        <v>0</v>
      </c>
      <c r="BI166" s="139">
        <f>IF(O166="nulová",K166,0)</f>
        <v>0</v>
      </c>
      <c r="BJ166" s="16" t="s">
        <v>78</v>
      </c>
      <c r="BK166" s="139">
        <f>ROUND(P166*H166,2)</f>
        <v>0</v>
      </c>
      <c r="BL166" s="16" t="s">
        <v>428</v>
      </c>
      <c r="BM166" s="138" t="s">
        <v>400</v>
      </c>
    </row>
    <row r="167" spans="2:47" s="1" customFormat="1" ht="12">
      <c r="B167" s="31"/>
      <c r="D167" s="185" t="s">
        <v>142</v>
      </c>
      <c r="F167" s="171" t="s">
        <v>1486</v>
      </c>
      <c r="I167" s="140"/>
      <c r="J167" s="140"/>
      <c r="M167" s="31"/>
      <c r="N167" s="141"/>
      <c r="X167" s="52"/>
      <c r="AT167" s="16" t="s">
        <v>142</v>
      </c>
      <c r="AU167" s="16" t="s">
        <v>80</v>
      </c>
    </row>
    <row r="168" spans="2:47" s="1" customFormat="1" ht="12">
      <c r="B168" s="31"/>
      <c r="D168" s="186" t="s">
        <v>144</v>
      </c>
      <c r="F168" s="172" t="s">
        <v>1487</v>
      </c>
      <c r="I168" s="140"/>
      <c r="J168" s="140"/>
      <c r="M168" s="31"/>
      <c r="N168" s="141"/>
      <c r="X168" s="52"/>
      <c r="AT168" s="16" t="s">
        <v>144</v>
      </c>
      <c r="AU168" s="16" t="s">
        <v>80</v>
      </c>
    </row>
    <row r="169" spans="2:65" s="1" customFormat="1" ht="24.2" customHeight="1">
      <c r="B169" s="129"/>
      <c r="C169" s="183" t="s">
        <v>227</v>
      </c>
      <c r="D169" s="183" t="s">
        <v>136</v>
      </c>
      <c r="E169" s="184" t="s">
        <v>1488</v>
      </c>
      <c r="F169" s="169" t="s">
        <v>1489</v>
      </c>
      <c r="G169" s="189" t="s">
        <v>296</v>
      </c>
      <c r="H169" s="190">
        <v>2</v>
      </c>
      <c r="I169" s="131"/>
      <c r="J169" s="131"/>
      <c r="K169" s="181">
        <f>ROUND(P169*H169,2)</f>
        <v>0</v>
      </c>
      <c r="L169" s="169" t="s">
        <v>140</v>
      </c>
      <c r="M169" s="31"/>
      <c r="N169" s="133" t="s">
        <v>3</v>
      </c>
      <c r="O169" s="134" t="s">
        <v>40</v>
      </c>
      <c r="P169" s="135">
        <f>I169+J169</f>
        <v>0</v>
      </c>
      <c r="Q169" s="135">
        <f>ROUND(I169*H169,2)</f>
        <v>0</v>
      </c>
      <c r="R169" s="135">
        <f>ROUND(J169*H169,2)</f>
        <v>0</v>
      </c>
      <c r="T169" s="136">
        <f>S169*H169</f>
        <v>0</v>
      </c>
      <c r="U169" s="136">
        <v>0</v>
      </c>
      <c r="V169" s="136">
        <f>U169*H169</f>
        <v>0</v>
      </c>
      <c r="W169" s="136">
        <v>0</v>
      </c>
      <c r="X169" s="137">
        <f>W169*H169</f>
        <v>0</v>
      </c>
      <c r="AR169" s="138" t="s">
        <v>428</v>
      </c>
      <c r="AT169" s="138" t="s">
        <v>136</v>
      </c>
      <c r="AU169" s="138" t="s">
        <v>80</v>
      </c>
      <c r="AY169" s="16" t="s">
        <v>133</v>
      </c>
      <c r="BE169" s="139">
        <f>IF(O169="základní",K169,0)</f>
        <v>0</v>
      </c>
      <c r="BF169" s="139">
        <f>IF(O169="snížená",K169,0)</f>
        <v>0</v>
      </c>
      <c r="BG169" s="139">
        <f>IF(O169="zákl. přenesená",K169,0)</f>
        <v>0</v>
      </c>
      <c r="BH169" s="139">
        <f>IF(O169="sníž. přenesená",K169,0)</f>
        <v>0</v>
      </c>
      <c r="BI169" s="139">
        <f>IF(O169="nulová",K169,0)</f>
        <v>0</v>
      </c>
      <c r="BJ169" s="16" t="s">
        <v>78</v>
      </c>
      <c r="BK169" s="139">
        <f>ROUND(P169*H169,2)</f>
        <v>0</v>
      </c>
      <c r="BL169" s="16" t="s">
        <v>428</v>
      </c>
      <c r="BM169" s="138" t="s">
        <v>404</v>
      </c>
    </row>
    <row r="170" spans="2:47" s="1" customFormat="1" ht="12">
      <c r="B170" s="31"/>
      <c r="D170" s="185" t="s">
        <v>142</v>
      </c>
      <c r="F170" s="171" t="s">
        <v>1489</v>
      </c>
      <c r="I170" s="140"/>
      <c r="J170" s="140"/>
      <c r="M170" s="31"/>
      <c r="N170" s="141"/>
      <c r="X170" s="52"/>
      <c r="AT170" s="16" t="s">
        <v>142</v>
      </c>
      <c r="AU170" s="16" t="s">
        <v>80</v>
      </c>
    </row>
    <row r="171" spans="2:47" s="1" customFormat="1" ht="12">
      <c r="B171" s="31"/>
      <c r="D171" s="186" t="s">
        <v>144</v>
      </c>
      <c r="F171" s="172" t="s">
        <v>1490</v>
      </c>
      <c r="I171" s="140"/>
      <c r="J171" s="140"/>
      <c r="M171" s="31"/>
      <c r="N171" s="141"/>
      <c r="X171" s="52"/>
      <c r="AT171" s="16" t="s">
        <v>144</v>
      </c>
      <c r="AU171" s="16" t="s">
        <v>80</v>
      </c>
    </row>
    <row r="172" spans="2:65" s="1" customFormat="1" ht="24">
      <c r="B172" s="129"/>
      <c r="C172" s="183" t="s">
        <v>408</v>
      </c>
      <c r="D172" s="183" t="s">
        <v>136</v>
      </c>
      <c r="E172" s="184" t="s">
        <v>1491</v>
      </c>
      <c r="F172" s="169" t="s">
        <v>1492</v>
      </c>
      <c r="G172" s="189" t="s">
        <v>280</v>
      </c>
      <c r="H172" s="190">
        <v>21</v>
      </c>
      <c r="I172" s="131"/>
      <c r="J172" s="131"/>
      <c r="K172" s="181">
        <f>ROUND(P172*H172,2)</f>
        <v>0</v>
      </c>
      <c r="L172" s="169" t="s">
        <v>140</v>
      </c>
      <c r="M172" s="31"/>
      <c r="N172" s="133" t="s">
        <v>3</v>
      </c>
      <c r="O172" s="134" t="s">
        <v>40</v>
      </c>
      <c r="P172" s="135">
        <f>I172+J172</f>
        <v>0</v>
      </c>
      <c r="Q172" s="135">
        <f>ROUND(I172*H172,2)</f>
        <v>0</v>
      </c>
      <c r="R172" s="135">
        <f>ROUND(J172*H172,2)</f>
        <v>0</v>
      </c>
      <c r="T172" s="136">
        <f>S172*H172</f>
        <v>0</v>
      </c>
      <c r="U172" s="136">
        <v>0</v>
      </c>
      <c r="V172" s="136">
        <f>U172*H172</f>
        <v>0</v>
      </c>
      <c r="W172" s="136">
        <v>0</v>
      </c>
      <c r="X172" s="137">
        <f>W172*H172</f>
        <v>0</v>
      </c>
      <c r="AR172" s="138" t="s">
        <v>428</v>
      </c>
      <c r="AT172" s="138" t="s">
        <v>136</v>
      </c>
      <c r="AU172" s="138" t="s">
        <v>80</v>
      </c>
      <c r="AY172" s="16" t="s">
        <v>133</v>
      </c>
      <c r="BE172" s="139">
        <f>IF(O172="základní",K172,0)</f>
        <v>0</v>
      </c>
      <c r="BF172" s="139">
        <f>IF(O172="snížená",K172,0)</f>
        <v>0</v>
      </c>
      <c r="BG172" s="139">
        <f>IF(O172="zákl. přenesená",K172,0)</f>
        <v>0</v>
      </c>
      <c r="BH172" s="139">
        <f>IF(O172="sníž. přenesená",K172,0)</f>
        <v>0</v>
      </c>
      <c r="BI172" s="139">
        <f>IF(O172="nulová",K172,0)</f>
        <v>0</v>
      </c>
      <c r="BJ172" s="16" t="s">
        <v>78</v>
      </c>
      <c r="BK172" s="139">
        <f>ROUND(P172*H172,2)</f>
        <v>0</v>
      </c>
      <c r="BL172" s="16" t="s">
        <v>428</v>
      </c>
      <c r="BM172" s="138" t="s">
        <v>411</v>
      </c>
    </row>
    <row r="173" spans="2:47" s="1" customFormat="1" ht="12">
      <c r="B173" s="31"/>
      <c r="D173" s="185" t="s">
        <v>142</v>
      </c>
      <c r="F173" s="171" t="s">
        <v>1492</v>
      </c>
      <c r="I173" s="140"/>
      <c r="J173" s="140"/>
      <c r="M173" s="31"/>
      <c r="N173" s="141"/>
      <c r="X173" s="52"/>
      <c r="AT173" s="16" t="s">
        <v>142</v>
      </c>
      <c r="AU173" s="16" t="s">
        <v>80</v>
      </c>
    </row>
    <row r="174" spans="2:47" s="1" customFormat="1" ht="12">
      <c r="B174" s="31"/>
      <c r="D174" s="186" t="s">
        <v>144</v>
      </c>
      <c r="F174" s="172" t="s">
        <v>1493</v>
      </c>
      <c r="I174" s="140"/>
      <c r="J174" s="140"/>
      <c r="M174" s="31"/>
      <c r="N174" s="141"/>
      <c r="X174" s="52"/>
      <c r="AT174" s="16" t="s">
        <v>144</v>
      </c>
      <c r="AU174" s="16" t="s">
        <v>80</v>
      </c>
    </row>
    <row r="175" spans="2:65" s="1" customFormat="1" ht="24.2" customHeight="1">
      <c r="B175" s="129"/>
      <c r="C175" s="183" t="s">
        <v>235</v>
      </c>
      <c r="D175" s="183" t="s">
        <v>136</v>
      </c>
      <c r="E175" s="184" t="s">
        <v>1494</v>
      </c>
      <c r="F175" s="169" t="s">
        <v>1495</v>
      </c>
      <c r="G175" s="189" t="s">
        <v>280</v>
      </c>
      <c r="H175" s="190">
        <v>9</v>
      </c>
      <c r="I175" s="131"/>
      <c r="J175" s="131"/>
      <c r="K175" s="181">
        <f>ROUND(P175*H175,2)</f>
        <v>0</v>
      </c>
      <c r="L175" s="169" t="s">
        <v>140</v>
      </c>
      <c r="M175" s="31"/>
      <c r="N175" s="133" t="s">
        <v>3</v>
      </c>
      <c r="O175" s="134" t="s">
        <v>40</v>
      </c>
      <c r="P175" s="135">
        <f>I175+J175</f>
        <v>0</v>
      </c>
      <c r="Q175" s="135">
        <f>ROUND(I175*H175,2)</f>
        <v>0</v>
      </c>
      <c r="R175" s="135">
        <f>ROUND(J175*H175,2)</f>
        <v>0</v>
      </c>
      <c r="T175" s="136">
        <f>S175*H175</f>
        <v>0</v>
      </c>
      <c r="U175" s="136">
        <v>0</v>
      </c>
      <c r="V175" s="136">
        <f>U175*H175</f>
        <v>0</v>
      </c>
      <c r="W175" s="136">
        <v>0</v>
      </c>
      <c r="X175" s="137">
        <f>W175*H175</f>
        <v>0</v>
      </c>
      <c r="AR175" s="138" t="s">
        <v>428</v>
      </c>
      <c r="AT175" s="138" t="s">
        <v>136</v>
      </c>
      <c r="AU175" s="138" t="s">
        <v>80</v>
      </c>
      <c r="AY175" s="16" t="s">
        <v>133</v>
      </c>
      <c r="BE175" s="139">
        <f>IF(O175="základní",K175,0)</f>
        <v>0</v>
      </c>
      <c r="BF175" s="139">
        <f>IF(O175="snížená",K175,0)</f>
        <v>0</v>
      </c>
      <c r="BG175" s="139">
        <f>IF(O175="zákl. přenesená",K175,0)</f>
        <v>0</v>
      </c>
      <c r="BH175" s="139">
        <f>IF(O175="sníž. přenesená",K175,0)</f>
        <v>0</v>
      </c>
      <c r="BI175" s="139">
        <f>IF(O175="nulová",K175,0)</f>
        <v>0</v>
      </c>
      <c r="BJ175" s="16" t="s">
        <v>78</v>
      </c>
      <c r="BK175" s="139">
        <f>ROUND(P175*H175,2)</f>
        <v>0</v>
      </c>
      <c r="BL175" s="16" t="s">
        <v>428</v>
      </c>
      <c r="BM175" s="138" t="s">
        <v>417</v>
      </c>
    </row>
    <row r="176" spans="2:47" s="1" customFormat="1" ht="12">
      <c r="B176" s="31"/>
      <c r="D176" s="185" t="s">
        <v>142</v>
      </c>
      <c r="F176" s="171" t="s">
        <v>1495</v>
      </c>
      <c r="I176" s="140"/>
      <c r="J176" s="140"/>
      <c r="M176" s="31"/>
      <c r="N176" s="141"/>
      <c r="X176" s="52"/>
      <c r="AT176" s="16" t="s">
        <v>142</v>
      </c>
      <c r="AU176" s="16" t="s">
        <v>80</v>
      </c>
    </row>
    <row r="177" spans="2:47" s="1" customFormat="1" ht="12">
      <c r="B177" s="31"/>
      <c r="D177" s="186" t="s">
        <v>144</v>
      </c>
      <c r="F177" s="172" t="s">
        <v>1496</v>
      </c>
      <c r="I177" s="140"/>
      <c r="J177" s="140"/>
      <c r="M177" s="31"/>
      <c r="N177" s="141"/>
      <c r="X177" s="52"/>
      <c r="AT177" s="16" t="s">
        <v>144</v>
      </c>
      <c r="AU177" s="16" t="s">
        <v>80</v>
      </c>
    </row>
    <row r="178" spans="2:65" s="1" customFormat="1" ht="24.2" customHeight="1">
      <c r="B178" s="129"/>
      <c r="C178" s="183" t="s">
        <v>418</v>
      </c>
      <c r="D178" s="183" t="s">
        <v>136</v>
      </c>
      <c r="E178" s="184" t="s">
        <v>1497</v>
      </c>
      <c r="F178" s="169" t="s">
        <v>1498</v>
      </c>
      <c r="G178" s="189" t="s">
        <v>280</v>
      </c>
      <c r="H178" s="190">
        <v>9</v>
      </c>
      <c r="I178" s="131"/>
      <c r="J178" s="131"/>
      <c r="K178" s="181">
        <f>ROUND(P178*H178,2)</f>
        <v>0</v>
      </c>
      <c r="L178" s="169" t="s">
        <v>140</v>
      </c>
      <c r="M178" s="31"/>
      <c r="N178" s="133" t="s">
        <v>3</v>
      </c>
      <c r="O178" s="134" t="s">
        <v>40</v>
      </c>
      <c r="P178" s="135">
        <f>I178+J178</f>
        <v>0</v>
      </c>
      <c r="Q178" s="135">
        <f>ROUND(I178*H178,2)</f>
        <v>0</v>
      </c>
      <c r="R178" s="135">
        <f>ROUND(J178*H178,2)</f>
        <v>0</v>
      </c>
      <c r="T178" s="136">
        <f>S178*H178</f>
        <v>0</v>
      </c>
      <c r="U178" s="136">
        <v>0</v>
      </c>
      <c r="V178" s="136">
        <f>U178*H178</f>
        <v>0</v>
      </c>
      <c r="W178" s="136">
        <v>0</v>
      </c>
      <c r="X178" s="137">
        <f>W178*H178</f>
        <v>0</v>
      </c>
      <c r="AR178" s="138" t="s">
        <v>428</v>
      </c>
      <c r="AT178" s="138" t="s">
        <v>136</v>
      </c>
      <c r="AU178" s="138" t="s">
        <v>80</v>
      </c>
      <c r="AY178" s="16" t="s">
        <v>133</v>
      </c>
      <c r="BE178" s="139">
        <f>IF(O178="základní",K178,0)</f>
        <v>0</v>
      </c>
      <c r="BF178" s="139">
        <f>IF(O178="snížená",K178,0)</f>
        <v>0</v>
      </c>
      <c r="BG178" s="139">
        <f>IF(O178="zákl. přenesená",K178,0)</f>
        <v>0</v>
      </c>
      <c r="BH178" s="139">
        <f>IF(O178="sníž. přenesená",K178,0)</f>
        <v>0</v>
      </c>
      <c r="BI178" s="139">
        <f>IF(O178="nulová",K178,0)</f>
        <v>0</v>
      </c>
      <c r="BJ178" s="16" t="s">
        <v>78</v>
      </c>
      <c r="BK178" s="139">
        <f>ROUND(P178*H178,2)</f>
        <v>0</v>
      </c>
      <c r="BL178" s="16" t="s">
        <v>428</v>
      </c>
      <c r="BM178" s="138" t="s">
        <v>421</v>
      </c>
    </row>
    <row r="179" spans="2:47" s="1" customFormat="1" ht="12">
      <c r="B179" s="31"/>
      <c r="D179" s="185" t="s">
        <v>142</v>
      </c>
      <c r="F179" s="171" t="s">
        <v>1498</v>
      </c>
      <c r="I179" s="140"/>
      <c r="J179" s="140"/>
      <c r="M179" s="31"/>
      <c r="N179" s="141"/>
      <c r="X179" s="52"/>
      <c r="AT179" s="16" t="s">
        <v>142</v>
      </c>
      <c r="AU179" s="16" t="s">
        <v>80</v>
      </c>
    </row>
    <row r="180" spans="2:47" s="1" customFormat="1" ht="12">
      <c r="B180" s="31"/>
      <c r="D180" s="186" t="s">
        <v>144</v>
      </c>
      <c r="F180" s="172" t="s">
        <v>1499</v>
      </c>
      <c r="I180" s="140"/>
      <c r="J180" s="140"/>
      <c r="M180" s="31"/>
      <c r="N180" s="141"/>
      <c r="X180" s="52"/>
      <c r="AT180" s="16" t="s">
        <v>144</v>
      </c>
      <c r="AU180" s="16" t="s">
        <v>80</v>
      </c>
    </row>
    <row r="181" spans="2:65" s="1" customFormat="1" ht="24.2" customHeight="1">
      <c r="B181" s="129"/>
      <c r="C181" s="183" t="s">
        <v>328</v>
      </c>
      <c r="D181" s="183" t="s">
        <v>136</v>
      </c>
      <c r="E181" s="184" t="s">
        <v>1500</v>
      </c>
      <c r="F181" s="169" t="s">
        <v>1501</v>
      </c>
      <c r="G181" s="189" t="s">
        <v>207</v>
      </c>
      <c r="H181" s="190">
        <v>3</v>
      </c>
      <c r="I181" s="131"/>
      <c r="J181" s="131"/>
      <c r="K181" s="181">
        <f>ROUND(P181*H181,2)</f>
        <v>0</v>
      </c>
      <c r="L181" s="169" t="s">
        <v>140</v>
      </c>
      <c r="M181" s="31"/>
      <c r="N181" s="133" t="s">
        <v>3</v>
      </c>
      <c r="O181" s="134" t="s">
        <v>40</v>
      </c>
      <c r="P181" s="135">
        <f>I181+J181</f>
        <v>0</v>
      </c>
      <c r="Q181" s="135">
        <f>ROUND(I181*H181,2)</f>
        <v>0</v>
      </c>
      <c r="R181" s="135">
        <f>ROUND(J181*H181,2)</f>
        <v>0</v>
      </c>
      <c r="T181" s="136">
        <f>S181*H181</f>
        <v>0</v>
      </c>
      <c r="U181" s="136">
        <v>0</v>
      </c>
      <c r="V181" s="136">
        <f>U181*H181</f>
        <v>0</v>
      </c>
      <c r="W181" s="136">
        <v>0</v>
      </c>
      <c r="X181" s="137">
        <f>W181*H181</f>
        <v>0</v>
      </c>
      <c r="AR181" s="138" t="s">
        <v>428</v>
      </c>
      <c r="AT181" s="138" t="s">
        <v>136</v>
      </c>
      <c r="AU181" s="138" t="s">
        <v>80</v>
      </c>
      <c r="AY181" s="16" t="s">
        <v>133</v>
      </c>
      <c r="BE181" s="139">
        <f>IF(O181="základní",K181,0)</f>
        <v>0</v>
      </c>
      <c r="BF181" s="139">
        <f>IF(O181="snížená",K181,0)</f>
        <v>0</v>
      </c>
      <c r="BG181" s="139">
        <f>IF(O181="zákl. přenesená",K181,0)</f>
        <v>0</v>
      </c>
      <c r="BH181" s="139">
        <f>IF(O181="sníž. přenesená",K181,0)</f>
        <v>0</v>
      </c>
      <c r="BI181" s="139">
        <f>IF(O181="nulová",K181,0)</f>
        <v>0</v>
      </c>
      <c r="BJ181" s="16" t="s">
        <v>78</v>
      </c>
      <c r="BK181" s="139">
        <f>ROUND(P181*H181,2)</f>
        <v>0</v>
      </c>
      <c r="BL181" s="16" t="s">
        <v>428</v>
      </c>
      <c r="BM181" s="138" t="s">
        <v>428</v>
      </c>
    </row>
    <row r="182" spans="2:47" s="1" customFormat="1" ht="12">
      <c r="B182" s="31"/>
      <c r="D182" s="185" t="s">
        <v>142</v>
      </c>
      <c r="F182" s="171" t="s">
        <v>1501</v>
      </c>
      <c r="I182" s="140"/>
      <c r="J182" s="140"/>
      <c r="M182" s="31"/>
      <c r="N182" s="141"/>
      <c r="X182" s="52"/>
      <c r="AT182" s="16" t="s">
        <v>142</v>
      </c>
      <c r="AU182" s="16" t="s">
        <v>80</v>
      </c>
    </row>
    <row r="183" spans="2:47" s="1" customFormat="1" ht="12">
      <c r="B183" s="31"/>
      <c r="D183" s="186" t="s">
        <v>144</v>
      </c>
      <c r="F183" s="172" t="s">
        <v>1502</v>
      </c>
      <c r="I183" s="140"/>
      <c r="J183" s="140"/>
      <c r="M183" s="31"/>
      <c r="N183" s="141"/>
      <c r="X183" s="52"/>
      <c r="AT183" s="16" t="s">
        <v>144</v>
      </c>
      <c r="AU183" s="16" t="s">
        <v>80</v>
      </c>
    </row>
    <row r="184" spans="2:65" s="1" customFormat="1" ht="24.2" customHeight="1">
      <c r="B184" s="129"/>
      <c r="C184" s="183" t="s">
        <v>431</v>
      </c>
      <c r="D184" s="183" t="s">
        <v>136</v>
      </c>
      <c r="E184" s="184" t="s">
        <v>1503</v>
      </c>
      <c r="F184" s="169" t="s">
        <v>1504</v>
      </c>
      <c r="G184" s="189" t="s">
        <v>207</v>
      </c>
      <c r="H184" s="190">
        <v>1</v>
      </c>
      <c r="I184" s="131"/>
      <c r="J184" s="131"/>
      <c r="K184" s="181">
        <f>ROUND(P184*H184,2)</f>
        <v>0</v>
      </c>
      <c r="L184" s="169" t="s">
        <v>140</v>
      </c>
      <c r="M184" s="31"/>
      <c r="N184" s="133" t="s">
        <v>3</v>
      </c>
      <c r="O184" s="134" t="s">
        <v>40</v>
      </c>
      <c r="P184" s="135">
        <f>I184+J184</f>
        <v>0</v>
      </c>
      <c r="Q184" s="135">
        <f>ROUND(I184*H184,2)</f>
        <v>0</v>
      </c>
      <c r="R184" s="135">
        <f>ROUND(J184*H184,2)</f>
        <v>0</v>
      </c>
      <c r="T184" s="136">
        <f>S184*H184</f>
        <v>0</v>
      </c>
      <c r="U184" s="136">
        <v>0</v>
      </c>
      <c r="V184" s="136">
        <f>U184*H184</f>
        <v>0</v>
      </c>
      <c r="W184" s="136">
        <v>0</v>
      </c>
      <c r="X184" s="137">
        <f>W184*H184</f>
        <v>0</v>
      </c>
      <c r="AR184" s="138" t="s">
        <v>428</v>
      </c>
      <c r="AT184" s="138" t="s">
        <v>136</v>
      </c>
      <c r="AU184" s="138" t="s">
        <v>80</v>
      </c>
      <c r="AY184" s="16" t="s">
        <v>133</v>
      </c>
      <c r="BE184" s="139">
        <f>IF(O184="základní",K184,0)</f>
        <v>0</v>
      </c>
      <c r="BF184" s="139">
        <f>IF(O184="snížená",K184,0)</f>
        <v>0</v>
      </c>
      <c r="BG184" s="139">
        <f>IF(O184="zákl. přenesená",K184,0)</f>
        <v>0</v>
      </c>
      <c r="BH184" s="139">
        <f>IF(O184="sníž. přenesená",K184,0)</f>
        <v>0</v>
      </c>
      <c r="BI184" s="139">
        <f>IF(O184="nulová",K184,0)</f>
        <v>0</v>
      </c>
      <c r="BJ184" s="16" t="s">
        <v>78</v>
      </c>
      <c r="BK184" s="139">
        <f>ROUND(P184*H184,2)</f>
        <v>0</v>
      </c>
      <c r="BL184" s="16" t="s">
        <v>428</v>
      </c>
      <c r="BM184" s="138" t="s">
        <v>434</v>
      </c>
    </row>
    <row r="185" spans="2:47" s="1" customFormat="1" ht="12">
      <c r="B185" s="31"/>
      <c r="D185" s="185" t="s">
        <v>142</v>
      </c>
      <c r="F185" s="171" t="s">
        <v>1504</v>
      </c>
      <c r="I185" s="140"/>
      <c r="J185" s="140"/>
      <c r="M185" s="31"/>
      <c r="N185" s="141"/>
      <c r="X185" s="52"/>
      <c r="AT185" s="16" t="s">
        <v>142</v>
      </c>
      <c r="AU185" s="16" t="s">
        <v>80</v>
      </c>
    </row>
    <row r="186" spans="2:47" s="1" customFormat="1" ht="12">
      <c r="B186" s="31"/>
      <c r="D186" s="186" t="s">
        <v>144</v>
      </c>
      <c r="F186" s="172" t="s">
        <v>1505</v>
      </c>
      <c r="I186" s="140"/>
      <c r="J186" s="140"/>
      <c r="M186" s="31"/>
      <c r="N186" s="141"/>
      <c r="X186" s="52"/>
      <c r="AT186" s="16" t="s">
        <v>144</v>
      </c>
      <c r="AU186" s="16" t="s">
        <v>80</v>
      </c>
    </row>
    <row r="187" spans="2:65" s="1" customFormat="1" ht="24.2" customHeight="1">
      <c r="B187" s="129"/>
      <c r="C187" s="183" t="s">
        <v>334</v>
      </c>
      <c r="D187" s="183" t="s">
        <v>136</v>
      </c>
      <c r="E187" s="184" t="s">
        <v>1580</v>
      </c>
      <c r="F187" s="169" t="s">
        <v>1581</v>
      </c>
      <c r="G187" s="189" t="s">
        <v>280</v>
      </c>
      <c r="H187" s="190">
        <v>4</v>
      </c>
      <c r="I187" s="131"/>
      <c r="J187" s="131"/>
      <c r="K187" s="181">
        <f>ROUND(P187*H187,2)</f>
        <v>0</v>
      </c>
      <c r="L187" s="169" t="s">
        <v>140</v>
      </c>
      <c r="M187" s="31"/>
      <c r="N187" s="133" t="s">
        <v>3</v>
      </c>
      <c r="O187" s="134" t="s">
        <v>40</v>
      </c>
      <c r="P187" s="135">
        <f>I187+J187</f>
        <v>0</v>
      </c>
      <c r="Q187" s="135">
        <f>ROUND(I187*H187,2)</f>
        <v>0</v>
      </c>
      <c r="R187" s="135">
        <f>ROUND(J187*H187,2)</f>
        <v>0</v>
      </c>
      <c r="T187" s="136">
        <f>S187*H187</f>
        <v>0</v>
      </c>
      <c r="U187" s="136">
        <v>0</v>
      </c>
      <c r="V187" s="136">
        <f>U187*H187</f>
        <v>0</v>
      </c>
      <c r="W187" s="136">
        <v>0</v>
      </c>
      <c r="X187" s="137">
        <f>W187*H187</f>
        <v>0</v>
      </c>
      <c r="AR187" s="138" t="s">
        <v>428</v>
      </c>
      <c r="AT187" s="138" t="s">
        <v>136</v>
      </c>
      <c r="AU187" s="138" t="s">
        <v>80</v>
      </c>
      <c r="AY187" s="16" t="s">
        <v>133</v>
      </c>
      <c r="BE187" s="139">
        <f>IF(O187="základní",K187,0)</f>
        <v>0</v>
      </c>
      <c r="BF187" s="139">
        <f>IF(O187="snížená",K187,0)</f>
        <v>0</v>
      </c>
      <c r="BG187" s="139">
        <f>IF(O187="zákl. přenesená",K187,0)</f>
        <v>0</v>
      </c>
      <c r="BH187" s="139">
        <f>IF(O187="sníž. přenesená",K187,0)</f>
        <v>0</v>
      </c>
      <c r="BI187" s="139">
        <f>IF(O187="nulová",K187,0)</f>
        <v>0</v>
      </c>
      <c r="BJ187" s="16" t="s">
        <v>78</v>
      </c>
      <c r="BK187" s="139">
        <f>ROUND(P187*H187,2)</f>
        <v>0</v>
      </c>
      <c r="BL187" s="16" t="s">
        <v>428</v>
      </c>
      <c r="BM187" s="138" t="s">
        <v>441</v>
      </c>
    </row>
    <row r="188" spans="2:47" s="1" customFormat="1" ht="12">
      <c r="B188" s="31"/>
      <c r="D188" s="185" t="s">
        <v>142</v>
      </c>
      <c r="F188" s="171" t="s">
        <v>1581</v>
      </c>
      <c r="I188" s="140"/>
      <c r="J188" s="140"/>
      <c r="M188" s="31"/>
      <c r="N188" s="141"/>
      <c r="X188" s="52"/>
      <c r="AT188" s="16" t="s">
        <v>142</v>
      </c>
      <c r="AU188" s="16" t="s">
        <v>80</v>
      </c>
    </row>
    <row r="189" spans="2:47" s="1" customFormat="1" ht="12">
      <c r="B189" s="31"/>
      <c r="D189" s="186" t="s">
        <v>144</v>
      </c>
      <c r="F189" s="172" t="s">
        <v>1582</v>
      </c>
      <c r="I189" s="140"/>
      <c r="J189" s="140"/>
      <c r="M189" s="31"/>
      <c r="N189" s="141"/>
      <c r="X189" s="52"/>
      <c r="AT189" s="16" t="s">
        <v>144</v>
      </c>
      <c r="AU189" s="16" t="s">
        <v>80</v>
      </c>
    </row>
    <row r="190" spans="2:65" s="1" customFormat="1" ht="24.2" customHeight="1">
      <c r="B190" s="129"/>
      <c r="C190" s="183" t="s">
        <v>445</v>
      </c>
      <c r="D190" s="183" t="s">
        <v>136</v>
      </c>
      <c r="E190" s="184" t="s">
        <v>1506</v>
      </c>
      <c r="F190" s="169" t="s">
        <v>1507</v>
      </c>
      <c r="G190" s="189" t="s">
        <v>280</v>
      </c>
      <c r="H190" s="190">
        <v>18</v>
      </c>
      <c r="I190" s="131"/>
      <c r="J190" s="131"/>
      <c r="K190" s="181">
        <f>ROUND(P190*H190,2)</f>
        <v>0</v>
      </c>
      <c r="L190" s="169" t="s">
        <v>140</v>
      </c>
      <c r="M190" s="31"/>
      <c r="N190" s="133" t="s">
        <v>3</v>
      </c>
      <c r="O190" s="134" t="s">
        <v>40</v>
      </c>
      <c r="P190" s="135">
        <f>I190+J190</f>
        <v>0</v>
      </c>
      <c r="Q190" s="135">
        <f>ROUND(I190*H190,2)</f>
        <v>0</v>
      </c>
      <c r="R190" s="135">
        <f>ROUND(J190*H190,2)</f>
        <v>0</v>
      </c>
      <c r="T190" s="136">
        <f>S190*H190</f>
        <v>0</v>
      </c>
      <c r="U190" s="136">
        <v>0</v>
      </c>
      <c r="V190" s="136">
        <f>U190*H190</f>
        <v>0</v>
      </c>
      <c r="W190" s="136">
        <v>0</v>
      </c>
      <c r="X190" s="137">
        <f>W190*H190</f>
        <v>0</v>
      </c>
      <c r="AR190" s="138" t="s">
        <v>428</v>
      </c>
      <c r="AT190" s="138" t="s">
        <v>136</v>
      </c>
      <c r="AU190" s="138" t="s">
        <v>80</v>
      </c>
      <c r="AY190" s="16" t="s">
        <v>133</v>
      </c>
      <c r="BE190" s="139">
        <f>IF(O190="základní",K190,0)</f>
        <v>0</v>
      </c>
      <c r="BF190" s="139">
        <f>IF(O190="snížená",K190,0)</f>
        <v>0</v>
      </c>
      <c r="BG190" s="139">
        <f>IF(O190="zákl. přenesená",K190,0)</f>
        <v>0</v>
      </c>
      <c r="BH190" s="139">
        <f>IF(O190="sníž. přenesená",K190,0)</f>
        <v>0</v>
      </c>
      <c r="BI190" s="139">
        <f>IF(O190="nulová",K190,0)</f>
        <v>0</v>
      </c>
      <c r="BJ190" s="16" t="s">
        <v>78</v>
      </c>
      <c r="BK190" s="139">
        <f>ROUND(P190*H190,2)</f>
        <v>0</v>
      </c>
      <c r="BL190" s="16" t="s">
        <v>428</v>
      </c>
      <c r="BM190" s="138" t="s">
        <v>448</v>
      </c>
    </row>
    <row r="191" spans="2:47" s="1" customFormat="1" ht="12">
      <c r="B191" s="31"/>
      <c r="D191" s="185" t="s">
        <v>142</v>
      </c>
      <c r="F191" s="171" t="s">
        <v>1507</v>
      </c>
      <c r="I191" s="140"/>
      <c r="J191" s="140"/>
      <c r="M191" s="31"/>
      <c r="N191" s="141"/>
      <c r="X191" s="52"/>
      <c r="AT191" s="16" t="s">
        <v>142</v>
      </c>
      <c r="AU191" s="16" t="s">
        <v>80</v>
      </c>
    </row>
    <row r="192" spans="2:47" s="1" customFormat="1" ht="12">
      <c r="B192" s="31"/>
      <c r="D192" s="186" t="s">
        <v>144</v>
      </c>
      <c r="F192" s="172" t="s">
        <v>1508</v>
      </c>
      <c r="I192" s="140"/>
      <c r="J192" s="140"/>
      <c r="M192" s="31"/>
      <c r="N192" s="141"/>
      <c r="X192" s="52"/>
      <c r="AT192" s="16" t="s">
        <v>144</v>
      </c>
      <c r="AU192" s="16" t="s">
        <v>80</v>
      </c>
    </row>
    <row r="193" spans="2:51" s="12" customFormat="1" ht="12">
      <c r="B193" s="142"/>
      <c r="D193" s="185" t="s">
        <v>151</v>
      </c>
      <c r="E193" s="143" t="s">
        <v>3</v>
      </c>
      <c r="F193" s="173" t="s">
        <v>1564</v>
      </c>
      <c r="H193" s="191">
        <v>18</v>
      </c>
      <c r="I193" s="144"/>
      <c r="J193" s="144"/>
      <c r="M193" s="142"/>
      <c r="N193" s="145"/>
      <c r="X193" s="146"/>
      <c r="AT193" s="143" t="s">
        <v>151</v>
      </c>
      <c r="AU193" s="143" t="s">
        <v>80</v>
      </c>
      <c r="AV193" s="12" t="s">
        <v>80</v>
      </c>
      <c r="AW193" s="12" t="s">
        <v>5</v>
      </c>
      <c r="AX193" s="12" t="s">
        <v>71</v>
      </c>
      <c r="AY193" s="143" t="s">
        <v>133</v>
      </c>
    </row>
    <row r="194" spans="2:51" s="13" customFormat="1" ht="12">
      <c r="B194" s="147"/>
      <c r="D194" s="185" t="s">
        <v>151</v>
      </c>
      <c r="E194" s="148" t="s">
        <v>3</v>
      </c>
      <c r="F194" s="174" t="s">
        <v>153</v>
      </c>
      <c r="H194" s="192">
        <v>18</v>
      </c>
      <c r="I194" s="149"/>
      <c r="J194" s="149"/>
      <c r="M194" s="147"/>
      <c r="N194" s="150"/>
      <c r="X194" s="151"/>
      <c r="AT194" s="148" t="s">
        <v>151</v>
      </c>
      <c r="AU194" s="148" t="s">
        <v>80</v>
      </c>
      <c r="AV194" s="13" t="s">
        <v>141</v>
      </c>
      <c r="AW194" s="13" t="s">
        <v>5</v>
      </c>
      <c r="AX194" s="13" t="s">
        <v>78</v>
      </c>
      <c r="AY194" s="148" t="s">
        <v>133</v>
      </c>
    </row>
    <row r="195" spans="2:65" s="1" customFormat="1" ht="24.2" customHeight="1">
      <c r="B195" s="129"/>
      <c r="C195" s="183" t="s">
        <v>339</v>
      </c>
      <c r="D195" s="183" t="s">
        <v>136</v>
      </c>
      <c r="E195" s="184" t="s">
        <v>1510</v>
      </c>
      <c r="F195" s="169" t="s">
        <v>1511</v>
      </c>
      <c r="G195" s="189" t="s">
        <v>280</v>
      </c>
      <c r="H195" s="190">
        <v>15</v>
      </c>
      <c r="I195" s="131"/>
      <c r="J195" s="131"/>
      <c r="K195" s="181">
        <f>ROUND(P195*H195,2)</f>
        <v>0</v>
      </c>
      <c r="L195" s="169" t="s">
        <v>140</v>
      </c>
      <c r="M195" s="31"/>
      <c r="N195" s="133" t="s">
        <v>3</v>
      </c>
      <c r="O195" s="134" t="s">
        <v>40</v>
      </c>
      <c r="P195" s="135">
        <f>I195+J195</f>
        <v>0</v>
      </c>
      <c r="Q195" s="135">
        <f>ROUND(I195*H195,2)</f>
        <v>0</v>
      </c>
      <c r="R195" s="135">
        <f>ROUND(J195*H195,2)</f>
        <v>0</v>
      </c>
      <c r="T195" s="136">
        <f>S195*H195</f>
        <v>0</v>
      </c>
      <c r="U195" s="136">
        <v>0</v>
      </c>
      <c r="V195" s="136">
        <f>U195*H195</f>
        <v>0</v>
      </c>
      <c r="W195" s="136">
        <v>0</v>
      </c>
      <c r="X195" s="137">
        <f>W195*H195</f>
        <v>0</v>
      </c>
      <c r="AR195" s="138" t="s">
        <v>428</v>
      </c>
      <c r="AT195" s="138" t="s">
        <v>136</v>
      </c>
      <c r="AU195" s="138" t="s">
        <v>80</v>
      </c>
      <c r="AY195" s="16" t="s">
        <v>133</v>
      </c>
      <c r="BE195" s="139">
        <f>IF(O195="základní",K195,0)</f>
        <v>0</v>
      </c>
      <c r="BF195" s="139">
        <f>IF(O195="snížená",K195,0)</f>
        <v>0</v>
      </c>
      <c r="BG195" s="139">
        <f>IF(O195="zákl. přenesená",K195,0)</f>
        <v>0</v>
      </c>
      <c r="BH195" s="139">
        <f>IF(O195="sníž. přenesená",K195,0)</f>
        <v>0</v>
      </c>
      <c r="BI195" s="139">
        <f>IF(O195="nulová",K195,0)</f>
        <v>0</v>
      </c>
      <c r="BJ195" s="16" t="s">
        <v>78</v>
      </c>
      <c r="BK195" s="139">
        <f>ROUND(P195*H195,2)</f>
        <v>0</v>
      </c>
      <c r="BL195" s="16" t="s">
        <v>428</v>
      </c>
      <c r="BM195" s="138" t="s">
        <v>454</v>
      </c>
    </row>
    <row r="196" spans="2:47" s="1" customFormat="1" ht="12">
      <c r="B196" s="31"/>
      <c r="D196" s="185" t="s">
        <v>142</v>
      </c>
      <c r="F196" s="171" t="s">
        <v>1511</v>
      </c>
      <c r="I196" s="140"/>
      <c r="J196" s="140"/>
      <c r="M196" s="31"/>
      <c r="N196" s="141"/>
      <c r="X196" s="52"/>
      <c r="AT196" s="16" t="s">
        <v>142</v>
      </c>
      <c r="AU196" s="16" t="s">
        <v>80</v>
      </c>
    </row>
    <row r="197" spans="2:47" s="1" customFormat="1" ht="12">
      <c r="B197" s="31"/>
      <c r="D197" s="186" t="s">
        <v>144</v>
      </c>
      <c r="F197" s="172" t="s">
        <v>1512</v>
      </c>
      <c r="I197" s="140"/>
      <c r="J197" s="140"/>
      <c r="M197" s="31"/>
      <c r="N197" s="141"/>
      <c r="X197" s="52"/>
      <c r="AT197" s="16" t="s">
        <v>144</v>
      </c>
      <c r="AU197" s="16" t="s">
        <v>80</v>
      </c>
    </row>
    <row r="198" spans="2:65" s="1" customFormat="1" ht="24.2" customHeight="1">
      <c r="B198" s="129"/>
      <c r="C198" s="183" t="s">
        <v>458</v>
      </c>
      <c r="D198" s="183" t="s">
        <v>136</v>
      </c>
      <c r="E198" s="184" t="s">
        <v>1513</v>
      </c>
      <c r="F198" s="169" t="s">
        <v>1514</v>
      </c>
      <c r="G198" s="189" t="s">
        <v>280</v>
      </c>
      <c r="H198" s="190">
        <v>6</v>
      </c>
      <c r="I198" s="131"/>
      <c r="J198" s="131"/>
      <c r="K198" s="181">
        <f>ROUND(P198*H198,2)</f>
        <v>0</v>
      </c>
      <c r="L198" s="169" t="s">
        <v>140</v>
      </c>
      <c r="M198" s="31"/>
      <c r="N198" s="133" t="s">
        <v>3</v>
      </c>
      <c r="O198" s="134" t="s">
        <v>40</v>
      </c>
      <c r="P198" s="135">
        <f>I198+J198</f>
        <v>0</v>
      </c>
      <c r="Q198" s="135">
        <f>ROUND(I198*H198,2)</f>
        <v>0</v>
      </c>
      <c r="R198" s="135">
        <f>ROUND(J198*H198,2)</f>
        <v>0</v>
      </c>
      <c r="T198" s="136">
        <f>S198*H198</f>
        <v>0</v>
      </c>
      <c r="U198" s="136">
        <v>0</v>
      </c>
      <c r="V198" s="136">
        <f>U198*H198</f>
        <v>0</v>
      </c>
      <c r="W198" s="136">
        <v>0</v>
      </c>
      <c r="X198" s="137">
        <f>W198*H198</f>
        <v>0</v>
      </c>
      <c r="AR198" s="138" t="s">
        <v>428</v>
      </c>
      <c r="AT198" s="138" t="s">
        <v>136</v>
      </c>
      <c r="AU198" s="138" t="s">
        <v>80</v>
      </c>
      <c r="AY198" s="16" t="s">
        <v>133</v>
      </c>
      <c r="BE198" s="139">
        <f>IF(O198="základní",K198,0)</f>
        <v>0</v>
      </c>
      <c r="BF198" s="139">
        <f>IF(O198="snížená",K198,0)</f>
        <v>0</v>
      </c>
      <c r="BG198" s="139">
        <f>IF(O198="zákl. přenesená",K198,0)</f>
        <v>0</v>
      </c>
      <c r="BH198" s="139">
        <f>IF(O198="sníž. přenesená",K198,0)</f>
        <v>0</v>
      </c>
      <c r="BI198" s="139">
        <f>IF(O198="nulová",K198,0)</f>
        <v>0</v>
      </c>
      <c r="BJ198" s="16" t="s">
        <v>78</v>
      </c>
      <c r="BK198" s="139">
        <f>ROUND(P198*H198,2)</f>
        <v>0</v>
      </c>
      <c r="BL198" s="16" t="s">
        <v>428</v>
      </c>
      <c r="BM198" s="138" t="s">
        <v>461</v>
      </c>
    </row>
    <row r="199" spans="2:47" s="1" customFormat="1" ht="12">
      <c r="B199" s="31"/>
      <c r="D199" s="185" t="s">
        <v>142</v>
      </c>
      <c r="F199" s="171" t="s">
        <v>1514</v>
      </c>
      <c r="I199" s="140"/>
      <c r="J199" s="140"/>
      <c r="M199" s="31"/>
      <c r="N199" s="141"/>
      <c r="X199" s="52"/>
      <c r="AT199" s="16" t="s">
        <v>142</v>
      </c>
      <c r="AU199" s="16" t="s">
        <v>80</v>
      </c>
    </row>
    <row r="200" spans="2:47" s="1" customFormat="1" ht="12">
      <c r="B200" s="31"/>
      <c r="D200" s="186" t="s">
        <v>144</v>
      </c>
      <c r="F200" s="172" t="s">
        <v>1515</v>
      </c>
      <c r="I200" s="140"/>
      <c r="J200" s="140"/>
      <c r="M200" s="31"/>
      <c r="N200" s="141"/>
      <c r="X200" s="52"/>
      <c r="AT200" s="16" t="s">
        <v>144</v>
      </c>
      <c r="AU200" s="16" t="s">
        <v>80</v>
      </c>
    </row>
    <row r="201" spans="2:65" s="1" customFormat="1" ht="24.2" customHeight="1">
      <c r="B201" s="129"/>
      <c r="C201" s="183" t="s">
        <v>346</v>
      </c>
      <c r="D201" s="183" t="s">
        <v>136</v>
      </c>
      <c r="E201" s="184" t="s">
        <v>1516</v>
      </c>
      <c r="F201" s="169" t="s">
        <v>1517</v>
      </c>
      <c r="G201" s="189" t="s">
        <v>280</v>
      </c>
      <c r="H201" s="190">
        <v>9</v>
      </c>
      <c r="I201" s="131"/>
      <c r="J201" s="131"/>
      <c r="K201" s="181">
        <f>ROUND(P201*H201,2)</f>
        <v>0</v>
      </c>
      <c r="L201" s="169" t="s">
        <v>140</v>
      </c>
      <c r="M201" s="31"/>
      <c r="N201" s="133" t="s">
        <v>3</v>
      </c>
      <c r="O201" s="134" t="s">
        <v>40</v>
      </c>
      <c r="P201" s="135">
        <f>I201+J201</f>
        <v>0</v>
      </c>
      <c r="Q201" s="135">
        <f>ROUND(I201*H201,2)</f>
        <v>0</v>
      </c>
      <c r="R201" s="135">
        <f>ROUND(J201*H201,2)</f>
        <v>0</v>
      </c>
      <c r="T201" s="136">
        <f>S201*H201</f>
        <v>0</v>
      </c>
      <c r="U201" s="136">
        <v>0</v>
      </c>
      <c r="V201" s="136">
        <f>U201*H201</f>
        <v>0</v>
      </c>
      <c r="W201" s="136">
        <v>0</v>
      </c>
      <c r="X201" s="137">
        <f>W201*H201</f>
        <v>0</v>
      </c>
      <c r="AR201" s="138" t="s">
        <v>428</v>
      </c>
      <c r="AT201" s="138" t="s">
        <v>136</v>
      </c>
      <c r="AU201" s="138" t="s">
        <v>80</v>
      </c>
      <c r="AY201" s="16" t="s">
        <v>133</v>
      </c>
      <c r="BE201" s="139">
        <f>IF(O201="základní",K201,0)</f>
        <v>0</v>
      </c>
      <c r="BF201" s="139">
        <f>IF(O201="snížená",K201,0)</f>
        <v>0</v>
      </c>
      <c r="BG201" s="139">
        <f>IF(O201="zákl. přenesená",K201,0)</f>
        <v>0</v>
      </c>
      <c r="BH201" s="139">
        <f>IF(O201="sníž. přenesená",K201,0)</f>
        <v>0</v>
      </c>
      <c r="BI201" s="139">
        <f>IF(O201="nulová",K201,0)</f>
        <v>0</v>
      </c>
      <c r="BJ201" s="16" t="s">
        <v>78</v>
      </c>
      <c r="BK201" s="139">
        <f>ROUND(P201*H201,2)</f>
        <v>0</v>
      </c>
      <c r="BL201" s="16" t="s">
        <v>428</v>
      </c>
      <c r="BM201" s="138" t="s">
        <v>467</v>
      </c>
    </row>
    <row r="202" spans="2:47" s="1" customFormat="1" ht="12">
      <c r="B202" s="31"/>
      <c r="D202" s="185" t="s">
        <v>142</v>
      </c>
      <c r="F202" s="171" t="s">
        <v>1517</v>
      </c>
      <c r="I202" s="140"/>
      <c r="J202" s="140"/>
      <c r="M202" s="31"/>
      <c r="N202" s="141"/>
      <c r="X202" s="52"/>
      <c r="AT202" s="16" t="s">
        <v>142</v>
      </c>
      <c r="AU202" s="16" t="s">
        <v>80</v>
      </c>
    </row>
    <row r="203" spans="2:47" s="1" customFormat="1" ht="12">
      <c r="B203" s="31"/>
      <c r="D203" s="186" t="s">
        <v>144</v>
      </c>
      <c r="F203" s="172" t="s">
        <v>1518</v>
      </c>
      <c r="I203" s="140"/>
      <c r="J203" s="140"/>
      <c r="M203" s="31"/>
      <c r="N203" s="141"/>
      <c r="X203" s="52"/>
      <c r="AT203" s="16" t="s">
        <v>144</v>
      </c>
      <c r="AU203" s="16" t="s">
        <v>80</v>
      </c>
    </row>
    <row r="204" spans="2:65" s="1" customFormat="1" ht="24.2" customHeight="1">
      <c r="B204" s="129"/>
      <c r="C204" s="183" t="s">
        <v>470</v>
      </c>
      <c r="D204" s="183" t="s">
        <v>136</v>
      </c>
      <c r="E204" s="184" t="s">
        <v>1519</v>
      </c>
      <c r="F204" s="169" t="s">
        <v>1520</v>
      </c>
      <c r="G204" s="189" t="s">
        <v>296</v>
      </c>
      <c r="H204" s="190">
        <v>2</v>
      </c>
      <c r="I204" s="131"/>
      <c r="J204" s="131"/>
      <c r="K204" s="181">
        <f>ROUND(P204*H204,2)</f>
        <v>0</v>
      </c>
      <c r="L204" s="169" t="s">
        <v>140</v>
      </c>
      <c r="M204" s="31"/>
      <c r="N204" s="133" t="s">
        <v>3</v>
      </c>
      <c r="O204" s="134" t="s">
        <v>40</v>
      </c>
      <c r="P204" s="135">
        <f>I204+J204</f>
        <v>0</v>
      </c>
      <c r="Q204" s="135">
        <f>ROUND(I204*H204,2)</f>
        <v>0</v>
      </c>
      <c r="R204" s="135">
        <f>ROUND(J204*H204,2)</f>
        <v>0</v>
      </c>
      <c r="T204" s="136">
        <f>S204*H204</f>
        <v>0</v>
      </c>
      <c r="U204" s="136">
        <v>0</v>
      </c>
      <c r="V204" s="136">
        <f>U204*H204</f>
        <v>0</v>
      </c>
      <c r="W204" s="136">
        <v>0</v>
      </c>
      <c r="X204" s="137">
        <f>W204*H204</f>
        <v>0</v>
      </c>
      <c r="AR204" s="138" t="s">
        <v>428</v>
      </c>
      <c r="AT204" s="138" t="s">
        <v>136</v>
      </c>
      <c r="AU204" s="138" t="s">
        <v>80</v>
      </c>
      <c r="AY204" s="16" t="s">
        <v>133</v>
      </c>
      <c r="BE204" s="139">
        <f>IF(O204="základní",K204,0)</f>
        <v>0</v>
      </c>
      <c r="BF204" s="139">
        <f>IF(O204="snížená",K204,0)</f>
        <v>0</v>
      </c>
      <c r="BG204" s="139">
        <f>IF(O204="zákl. přenesená",K204,0)</f>
        <v>0</v>
      </c>
      <c r="BH204" s="139">
        <f>IF(O204="sníž. přenesená",K204,0)</f>
        <v>0</v>
      </c>
      <c r="BI204" s="139">
        <f>IF(O204="nulová",K204,0)</f>
        <v>0</v>
      </c>
      <c r="BJ204" s="16" t="s">
        <v>78</v>
      </c>
      <c r="BK204" s="139">
        <f>ROUND(P204*H204,2)</f>
        <v>0</v>
      </c>
      <c r="BL204" s="16" t="s">
        <v>428</v>
      </c>
      <c r="BM204" s="138" t="s">
        <v>473</v>
      </c>
    </row>
    <row r="205" spans="2:47" s="1" customFormat="1" ht="12">
      <c r="B205" s="31"/>
      <c r="D205" s="185" t="s">
        <v>142</v>
      </c>
      <c r="F205" s="171" t="s">
        <v>1520</v>
      </c>
      <c r="I205" s="140"/>
      <c r="J205" s="140"/>
      <c r="M205" s="31"/>
      <c r="N205" s="141"/>
      <c r="X205" s="52"/>
      <c r="AT205" s="16" t="s">
        <v>142</v>
      </c>
      <c r="AU205" s="16" t="s">
        <v>80</v>
      </c>
    </row>
    <row r="206" spans="2:47" s="1" customFormat="1" ht="12">
      <c r="B206" s="31"/>
      <c r="D206" s="186" t="s">
        <v>144</v>
      </c>
      <c r="F206" s="172" t="s">
        <v>1521</v>
      </c>
      <c r="I206" s="140"/>
      <c r="J206" s="140"/>
      <c r="M206" s="31"/>
      <c r="N206" s="141"/>
      <c r="X206" s="52"/>
      <c r="AT206" s="16" t="s">
        <v>144</v>
      </c>
      <c r="AU206" s="16" t="s">
        <v>80</v>
      </c>
    </row>
    <row r="207" spans="2:65" s="1" customFormat="1" ht="24.2" customHeight="1">
      <c r="B207" s="129"/>
      <c r="C207" s="183" t="s">
        <v>352</v>
      </c>
      <c r="D207" s="183" t="s">
        <v>136</v>
      </c>
      <c r="E207" s="184" t="s">
        <v>1522</v>
      </c>
      <c r="F207" s="169" t="s">
        <v>1523</v>
      </c>
      <c r="G207" s="189" t="s">
        <v>296</v>
      </c>
      <c r="H207" s="190">
        <v>2.82</v>
      </c>
      <c r="I207" s="131"/>
      <c r="J207" s="131"/>
      <c r="K207" s="181">
        <f>ROUND(P207*H207,2)</f>
        <v>0</v>
      </c>
      <c r="L207" s="169" t="s">
        <v>140</v>
      </c>
      <c r="M207" s="31"/>
      <c r="N207" s="133" t="s">
        <v>3</v>
      </c>
      <c r="O207" s="134" t="s">
        <v>40</v>
      </c>
      <c r="P207" s="135">
        <f>I207+J207</f>
        <v>0</v>
      </c>
      <c r="Q207" s="135">
        <f>ROUND(I207*H207,2)</f>
        <v>0</v>
      </c>
      <c r="R207" s="135">
        <f>ROUND(J207*H207,2)</f>
        <v>0</v>
      </c>
      <c r="T207" s="136">
        <f>S207*H207</f>
        <v>0</v>
      </c>
      <c r="U207" s="136">
        <v>0</v>
      </c>
      <c r="V207" s="136">
        <f>U207*H207</f>
        <v>0</v>
      </c>
      <c r="W207" s="136">
        <v>0</v>
      </c>
      <c r="X207" s="137">
        <f>W207*H207</f>
        <v>0</v>
      </c>
      <c r="AR207" s="138" t="s">
        <v>428</v>
      </c>
      <c r="AT207" s="138" t="s">
        <v>136</v>
      </c>
      <c r="AU207" s="138" t="s">
        <v>80</v>
      </c>
      <c r="AY207" s="16" t="s">
        <v>133</v>
      </c>
      <c r="BE207" s="139">
        <f>IF(O207="základní",K207,0)</f>
        <v>0</v>
      </c>
      <c r="BF207" s="139">
        <f>IF(O207="snížená",K207,0)</f>
        <v>0</v>
      </c>
      <c r="BG207" s="139">
        <f>IF(O207="zákl. přenesená",K207,0)</f>
        <v>0</v>
      </c>
      <c r="BH207" s="139">
        <f>IF(O207="sníž. přenesená",K207,0)</f>
        <v>0</v>
      </c>
      <c r="BI207" s="139">
        <f>IF(O207="nulová",K207,0)</f>
        <v>0</v>
      </c>
      <c r="BJ207" s="16" t="s">
        <v>78</v>
      </c>
      <c r="BK207" s="139">
        <f>ROUND(P207*H207,2)</f>
        <v>0</v>
      </c>
      <c r="BL207" s="16" t="s">
        <v>428</v>
      </c>
      <c r="BM207" s="138" t="s">
        <v>480</v>
      </c>
    </row>
    <row r="208" spans="2:47" s="1" customFormat="1" ht="12">
      <c r="B208" s="31"/>
      <c r="D208" s="185" t="s">
        <v>142</v>
      </c>
      <c r="F208" s="171" t="s">
        <v>1523</v>
      </c>
      <c r="I208" s="140"/>
      <c r="J208" s="140"/>
      <c r="M208" s="31"/>
      <c r="N208" s="141"/>
      <c r="X208" s="52"/>
      <c r="AT208" s="16" t="s">
        <v>142</v>
      </c>
      <c r="AU208" s="16" t="s">
        <v>80</v>
      </c>
    </row>
    <row r="209" spans="2:47" s="1" customFormat="1" ht="12">
      <c r="B209" s="31"/>
      <c r="D209" s="186" t="s">
        <v>144</v>
      </c>
      <c r="F209" s="172" t="s">
        <v>1524</v>
      </c>
      <c r="I209" s="140"/>
      <c r="J209" s="140"/>
      <c r="M209" s="31"/>
      <c r="N209" s="141"/>
      <c r="X209" s="52"/>
      <c r="AT209" s="16" t="s">
        <v>144</v>
      </c>
      <c r="AU209" s="16" t="s">
        <v>80</v>
      </c>
    </row>
    <row r="210" spans="2:51" s="12" customFormat="1" ht="12">
      <c r="B210" s="142"/>
      <c r="D210" s="185" t="s">
        <v>151</v>
      </c>
      <c r="E210" s="143" t="s">
        <v>3</v>
      </c>
      <c r="F210" s="173" t="s">
        <v>1583</v>
      </c>
      <c r="H210" s="191">
        <v>2.82</v>
      </c>
      <c r="I210" s="144"/>
      <c r="J210" s="144"/>
      <c r="M210" s="142"/>
      <c r="N210" s="145"/>
      <c r="X210" s="146"/>
      <c r="AT210" s="143" t="s">
        <v>151</v>
      </c>
      <c r="AU210" s="143" t="s">
        <v>80</v>
      </c>
      <c r="AV210" s="12" t="s">
        <v>80</v>
      </c>
      <c r="AW210" s="12" t="s">
        <v>5</v>
      </c>
      <c r="AX210" s="12" t="s">
        <v>71</v>
      </c>
      <c r="AY210" s="143" t="s">
        <v>133</v>
      </c>
    </row>
    <row r="211" spans="2:51" s="13" customFormat="1" ht="12">
      <c r="B211" s="147"/>
      <c r="D211" s="185" t="s">
        <v>151</v>
      </c>
      <c r="E211" s="148" t="s">
        <v>3</v>
      </c>
      <c r="F211" s="174" t="s">
        <v>153</v>
      </c>
      <c r="H211" s="192">
        <v>2.82</v>
      </c>
      <c r="I211" s="149"/>
      <c r="J211" s="149"/>
      <c r="M211" s="147"/>
      <c r="N211" s="150"/>
      <c r="X211" s="151"/>
      <c r="AT211" s="148" t="s">
        <v>151</v>
      </c>
      <c r="AU211" s="148" t="s">
        <v>80</v>
      </c>
      <c r="AV211" s="13" t="s">
        <v>141</v>
      </c>
      <c r="AW211" s="13" t="s">
        <v>5</v>
      </c>
      <c r="AX211" s="13" t="s">
        <v>78</v>
      </c>
      <c r="AY211" s="148" t="s">
        <v>133</v>
      </c>
    </row>
    <row r="212" spans="2:65" s="1" customFormat="1" ht="24.2" customHeight="1">
      <c r="B212" s="129"/>
      <c r="C212" s="183" t="s">
        <v>484</v>
      </c>
      <c r="D212" s="183" t="s">
        <v>136</v>
      </c>
      <c r="E212" s="184" t="s">
        <v>1527</v>
      </c>
      <c r="F212" s="169" t="s">
        <v>1528</v>
      </c>
      <c r="G212" s="189" t="s">
        <v>296</v>
      </c>
      <c r="H212" s="190">
        <v>42.3</v>
      </c>
      <c r="I212" s="131"/>
      <c r="J212" s="131"/>
      <c r="K212" s="181">
        <f>ROUND(P212*H212,2)</f>
        <v>0</v>
      </c>
      <c r="L212" s="169" t="s">
        <v>140</v>
      </c>
      <c r="M212" s="31"/>
      <c r="N212" s="133" t="s">
        <v>3</v>
      </c>
      <c r="O212" s="134" t="s">
        <v>40</v>
      </c>
      <c r="P212" s="135">
        <f>I212+J212</f>
        <v>0</v>
      </c>
      <c r="Q212" s="135">
        <f>ROUND(I212*H212,2)</f>
        <v>0</v>
      </c>
      <c r="R212" s="135">
        <f>ROUND(J212*H212,2)</f>
        <v>0</v>
      </c>
      <c r="T212" s="136">
        <f>S212*H212</f>
        <v>0</v>
      </c>
      <c r="U212" s="136">
        <v>0</v>
      </c>
      <c r="V212" s="136">
        <f>U212*H212</f>
        <v>0</v>
      </c>
      <c r="W212" s="136">
        <v>0</v>
      </c>
      <c r="X212" s="137">
        <f>W212*H212</f>
        <v>0</v>
      </c>
      <c r="AR212" s="138" t="s">
        <v>428</v>
      </c>
      <c r="AT212" s="138" t="s">
        <v>136</v>
      </c>
      <c r="AU212" s="138" t="s">
        <v>80</v>
      </c>
      <c r="AY212" s="16" t="s">
        <v>133</v>
      </c>
      <c r="BE212" s="139">
        <f>IF(O212="základní",K212,0)</f>
        <v>0</v>
      </c>
      <c r="BF212" s="139">
        <f>IF(O212="snížená",K212,0)</f>
        <v>0</v>
      </c>
      <c r="BG212" s="139">
        <f>IF(O212="zákl. přenesená",K212,0)</f>
        <v>0</v>
      </c>
      <c r="BH212" s="139">
        <f>IF(O212="sníž. přenesená",K212,0)</f>
        <v>0</v>
      </c>
      <c r="BI212" s="139">
        <f>IF(O212="nulová",K212,0)</f>
        <v>0</v>
      </c>
      <c r="BJ212" s="16" t="s">
        <v>78</v>
      </c>
      <c r="BK212" s="139">
        <f>ROUND(P212*H212,2)</f>
        <v>0</v>
      </c>
      <c r="BL212" s="16" t="s">
        <v>428</v>
      </c>
      <c r="BM212" s="138" t="s">
        <v>487</v>
      </c>
    </row>
    <row r="213" spans="2:47" s="1" customFormat="1" ht="12">
      <c r="B213" s="31"/>
      <c r="D213" s="185" t="s">
        <v>142</v>
      </c>
      <c r="F213" s="171" t="s">
        <v>1528</v>
      </c>
      <c r="I213" s="140"/>
      <c r="J213" s="140"/>
      <c r="M213" s="31"/>
      <c r="N213" s="141"/>
      <c r="X213" s="52"/>
      <c r="AT213" s="16" t="s">
        <v>142</v>
      </c>
      <c r="AU213" s="16" t="s">
        <v>80</v>
      </c>
    </row>
    <row r="214" spans="2:47" s="1" customFormat="1" ht="12">
      <c r="B214" s="31"/>
      <c r="D214" s="186" t="s">
        <v>144</v>
      </c>
      <c r="F214" s="172" t="s">
        <v>1529</v>
      </c>
      <c r="I214" s="140"/>
      <c r="J214" s="140"/>
      <c r="M214" s="31"/>
      <c r="N214" s="141"/>
      <c r="X214" s="52"/>
      <c r="AT214" s="16" t="s">
        <v>144</v>
      </c>
      <c r="AU214" s="16" t="s">
        <v>80</v>
      </c>
    </row>
    <row r="215" spans="2:51" s="12" customFormat="1" ht="12">
      <c r="B215" s="142"/>
      <c r="D215" s="185" t="s">
        <v>151</v>
      </c>
      <c r="E215" s="143" t="s">
        <v>3</v>
      </c>
      <c r="F215" s="173" t="s">
        <v>1584</v>
      </c>
      <c r="H215" s="191">
        <v>42.3</v>
      </c>
      <c r="I215" s="144"/>
      <c r="J215" s="144"/>
      <c r="M215" s="142"/>
      <c r="N215" s="145"/>
      <c r="X215" s="146"/>
      <c r="AT215" s="143" t="s">
        <v>151</v>
      </c>
      <c r="AU215" s="143" t="s">
        <v>80</v>
      </c>
      <c r="AV215" s="12" t="s">
        <v>80</v>
      </c>
      <c r="AW215" s="12" t="s">
        <v>5</v>
      </c>
      <c r="AX215" s="12" t="s">
        <v>71</v>
      </c>
      <c r="AY215" s="143" t="s">
        <v>133</v>
      </c>
    </row>
    <row r="216" spans="2:51" s="13" customFormat="1" ht="12">
      <c r="B216" s="147"/>
      <c r="D216" s="185" t="s">
        <v>151</v>
      </c>
      <c r="E216" s="148" t="s">
        <v>3</v>
      </c>
      <c r="F216" s="174" t="s">
        <v>153</v>
      </c>
      <c r="H216" s="192">
        <v>42.3</v>
      </c>
      <c r="I216" s="149"/>
      <c r="J216" s="149"/>
      <c r="M216" s="147"/>
      <c r="N216" s="150"/>
      <c r="X216" s="151"/>
      <c r="AT216" s="148" t="s">
        <v>151</v>
      </c>
      <c r="AU216" s="148" t="s">
        <v>80</v>
      </c>
      <c r="AV216" s="13" t="s">
        <v>141</v>
      </c>
      <c r="AW216" s="13" t="s">
        <v>5</v>
      </c>
      <c r="AX216" s="13" t="s">
        <v>78</v>
      </c>
      <c r="AY216" s="148" t="s">
        <v>133</v>
      </c>
    </row>
    <row r="217" spans="2:65" s="1" customFormat="1" ht="24.2" customHeight="1">
      <c r="B217" s="129"/>
      <c r="C217" s="183" t="s">
        <v>361</v>
      </c>
      <c r="D217" s="183" t="s">
        <v>136</v>
      </c>
      <c r="E217" s="184" t="s">
        <v>1531</v>
      </c>
      <c r="F217" s="169" t="s">
        <v>1532</v>
      </c>
      <c r="G217" s="189" t="s">
        <v>360</v>
      </c>
      <c r="H217" s="190">
        <v>1.656</v>
      </c>
      <c r="I217" s="131"/>
      <c r="J217" s="131"/>
      <c r="K217" s="181">
        <f>ROUND(P217*H217,2)</f>
        <v>0</v>
      </c>
      <c r="L217" s="169" t="s">
        <v>140</v>
      </c>
      <c r="M217" s="31"/>
      <c r="N217" s="133" t="s">
        <v>3</v>
      </c>
      <c r="O217" s="134" t="s">
        <v>40</v>
      </c>
      <c r="P217" s="135">
        <f>I217+J217</f>
        <v>0</v>
      </c>
      <c r="Q217" s="135">
        <f>ROUND(I217*H217,2)</f>
        <v>0</v>
      </c>
      <c r="R217" s="135">
        <f>ROUND(J217*H217,2)</f>
        <v>0</v>
      </c>
      <c r="T217" s="136">
        <f>S217*H217</f>
        <v>0</v>
      </c>
      <c r="U217" s="136">
        <v>0</v>
      </c>
      <c r="V217" s="136">
        <f>U217*H217</f>
        <v>0</v>
      </c>
      <c r="W217" s="136">
        <v>0</v>
      </c>
      <c r="X217" s="137">
        <f>W217*H217</f>
        <v>0</v>
      </c>
      <c r="AR217" s="138" t="s">
        <v>428</v>
      </c>
      <c r="AT217" s="138" t="s">
        <v>136</v>
      </c>
      <c r="AU217" s="138" t="s">
        <v>80</v>
      </c>
      <c r="AY217" s="16" t="s">
        <v>133</v>
      </c>
      <c r="BE217" s="139">
        <f>IF(O217="základní",K217,0)</f>
        <v>0</v>
      </c>
      <c r="BF217" s="139">
        <f>IF(O217="snížená",K217,0)</f>
        <v>0</v>
      </c>
      <c r="BG217" s="139">
        <f>IF(O217="zákl. přenesená",K217,0)</f>
        <v>0</v>
      </c>
      <c r="BH217" s="139">
        <f>IF(O217="sníž. přenesená",K217,0)</f>
        <v>0</v>
      </c>
      <c r="BI217" s="139">
        <f>IF(O217="nulová",K217,0)</f>
        <v>0</v>
      </c>
      <c r="BJ217" s="16" t="s">
        <v>78</v>
      </c>
      <c r="BK217" s="139">
        <f>ROUND(P217*H217,2)</f>
        <v>0</v>
      </c>
      <c r="BL217" s="16" t="s">
        <v>428</v>
      </c>
      <c r="BM217" s="138" t="s">
        <v>493</v>
      </c>
    </row>
    <row r="218" spans="2:47" s="1" customFormat="1" ht="12">
      <c r="B218" s="31"/>
      <c r="D218" s="185" t="s">
        <v>142</v>
      </c>
      <c r="F218" s="171" t="s">
        <v>1532</v>
      </c>
      <c r="I218" s="140"/>
      <c r="J218" s="140"/>
      <c r="M218" s="31"/>
      <c r="N218" s="141"/>
      <c r="X218" s="52"/>
      <c r="AT218" s="16" t="s">
        <v>142</v>
      </c>
      <c r="AU218" s="16" t="s">
        <v>80</v>
      </c>
    </row>
    <row r="219" spans="2:47" s="1" customFormat="1" ht="12">
      <c r="B219" s="31"/>
      <c r="D219" s="186" t="s">
        <v>144</v>
      </c>
      <c r="F219" s="172" t="s">
        <v>1533</v>
      </c>
      <c r="I219" s="140"/>
      <c r="J219" s="140"/>
      <c r="M219" s="31"/>
      <c r="N219" s="141"/>
      <c r="X219" s="52"/>
      <c r="AT219" s="16" t="s">
        <v>144</v>
      </c>
      <c r="AU219" s="16" t="s">
        <v>80</v>
      </c>
    </row>
    <row r="220" spans="2:51" s="12" customFormat="1" ht="12">
      <c r="B220" s="142"/>
      <c r="D220" s="185" t="s">
        <v>151</v>
      </c>
      <c r="E220" s="143" t="s">
        <v>3</v>
      </c>
      <c r="F220" s="173" t="s">
        <v>1534</v>
      </c>
      <c r="H220" s="191">
        <v>1.656</v>
      </c>
      <c r="I220" s="144"/>
      <c r="J220" s="144"/>
      <c r="M220" s="142"/>
      <c r="N220" s="145"/>
      <c r="X220" s="146"/>
      <c r="AT220" s="143" t="s">
        <v>151</v>
      </c>
      <c r="AU220" s="143" t="s">
        <v>80</v>
      </c>
      <c r="AV220" s="12" t="s">
        <v>80</v>
      </c>
      <c r="AW220" s="12" t="s">
        <v>5</v>
      </c>
      <c r="AX220" s="12" t="s">
        <v>71</v>
      </c>
      <c r="AY220" s="143" t="s">
        <v>133</v>
      </c>
    </row>
    <row r="221" spans="2:51" s="13" customFormat="1" ht="12">
      <c r="B221" s="147"/>
      <c r="D221" s="185" t="s">
        <v>151</v>
      </c>
      <c r="E221" s="148" t="s">
        <v>3</v>
      </c>
      <c r="F221" s="174" t="s">
        <v>153</v>
      </c>
      <c r="H221" s="192">
        <v>1.656</v>
      </c>
      <c r="I221" s="149"/>
      <c r="J221" s="149"/>
      <c r="M221" s="147"/>
      <c r="N221" s="150"/>
      <c r="X221" s="151"/>
      <c r="AT221" s="148" t="s">
        <v>151</v>
      </c>
      <c r="AU221" s="148" t="s">
        <v>80</v>
      </c>
      <c r="AV221" s="13" t="s">
        <v>141</v>
      </c>
      <c r="AW221" s="13" t="s">
        <v>5</v>
      </c>
      <c r="AX221" s="13" t="s">
        <v>78</v>
      </c>
      <c r="AY221" s="148" t="s">
        <v>133</v>
      </c>
    </row>
    <row r="222" spans="2:65" s="1" customFormat="1" ht="24.2" customHeight="1">
      <c r="B222" s="129"/>
      <c r="C222" s="183" t="s">
        <v>496</v>
      </c>
      <c r="D222" s="183" t="s">
        <v>136</v>
      </c>
      <c r="E222" s="184" t="s">
        <v>1535</v>
      </c>
      <c r="F222" s="169" t="s">
        <v>1536</v>
      </c>
      <c r="G222" s="189" t="s">
        <v>360</v>
      </c>
      <c r="H222" s="190">
        <v>24.84</v>
      </c>
      <c r="I222" s="131"/>
      <c r="J222" s="131"/>
      <c r="K222" s="181">
        <f>ROUND(P222*H222,2)</f>
        <v>0</v>
      </c>
      <c r="L222" s="169" t="s">
        <v>140</v>
      </c>
      <c r="M222" s="31"/>
      <c r="N222" s="133" t="s">
        <v>3</v>
      </c>
      <c r="O222" s="134" t="s">
        <v>40</v>
      </c>
      <c r="P222" s="135">
        <f>I222+J222</f>
        <v>0</v>
      </c>
      <c r="Q222" s="135">
        <f>ROUND(I222*H222,2)</f>
        <v>0</v>
      </c>
      <c r="R222" s="135">
        <f>ROUND(J222*H222,2)</f>
        <v>0</v>
      </c>
      <c r="T222" s="136">
        <f>S222*H222</f>
        <v>0</v>
      </c>
      <c r="U222" s="136">
        <v>0</v>
      </c>
      <c r="V222" s="136">
        <f>U222*H222</f>
        <v>0</v>
      </c>
      <c r="W222" s="136">
        <v>0</v>
      </c>
      <c r="X222" s="137">
        <f>W222*H222</f>
        <v>0</v>
      </c>
      <c r="AR222" s="138" t="s">
        <v>428</v>
      </c>
      <c r="AT222" s="138" t="s">
        <v>136</v>
      </c>
      <c r="AU222" s="138" t="s">
        <v>80</v>
      </c>
      <c r="AY222" s="16" t="s">
        <v>133</v>
      </c>
      <c r="BE222" s="139">
        <f>IF(O222="základní",K222,0)</f>
        <v>0</v>
      </c>
      <c r="BF222" s="139">
        <f>IF(O222="snížená",K222,0)</f>
        <v>0</v>
      </c>
      <c r="BG222" s="139">
        <f>IF(O222="zákl. přenesená",K222,0)</f>
        <v>0</v>
      </c>
      <c r="BH222" s="139">
        <f>IF(O222="sníž. přenesená",K222,0)</f>
        <v>0</v>
      </c>
      <c r="BI222" s="139">
        <f>IF(O222="nulová",K222,0)</f>
        <v>0</v>
      </c>
      <c r="BJ222" s="16" t="s">
        <v>78</v>
      </c>
      <c r="BK222" s="139">
        <f>ROUND(P222*H222,2)</f>
        <v>0</v>
      </c>
      <c r="BL222" s="16" t="s">
        <v>428</v>
      </c>
      <c r="BM222" s="138" t="s">
        <v>499</v>
      </c>
    </row>
    <row r="223" spans="2:47" s="1" customFormat="1" ht="12">
      <c r="B223" s="31"/>
      <c r="D223" s="185" t="s">
        <v>142</v>
      </c>
      <c r="F223" s="171" t="s">
        <v>1536</v>
      </c>
      <c r="I223" s="140"/>
      <c r="J223" s="140"/>
      <c r="M223" s="31"/>
      <c r="N223" s="141"/>
      <c r="X223" s="52"/>
      <c r="AT223" s="16" t="s">
        <v>142</v>
      </c>
      <c r="AU223" s="16" t="s">
        <v>80</v>
      </c>
    </row>
    <row r="224" spans="2:47" s="1" customFormat="1" ht="12">
      <c r="B224" s="31"/>
      <c r="D224" s="186" t="s">
        <v>144</v>
      </c>
      <c r="F224" s="172" t="s">
        <v>1537</v>
      </c>
      <c r="I224" s="140"/>
      <c r="J224" s="140"/>
      <c r="M224" s="31"/>
      <c r="N224" s="141"/>
      <c r="X224" s="52"/>
      <c r="AT224" s="16" t="s">
        <v>144</v>
      </c>
      <c r="AU224" s="16" t="s">
        <v>80</v>
      </c>
    </row>
    <row r="225" spans="2:51" s="12" customFormat="1" ht="12">
      <c r="B225" s="142"/>
      <c r="D225" s="185" t="s">
        <v>151</v>
      </c>
      <c r="E225" s="143" t="s">
        <v>3</v>
      </c>
      <c r="F225" s="173" t="s">
        <v>1538</v>
      </c>
      <c r="H225" s="191">
        <v>24.84</v>
      </c>
      <c r="I225" s="144"/>
      <c r="J225" s="144"/>
      <c r="M225" s="142"/>
      <c r="N225" s="145"/>
      <c r="X225" s="146"/>
      <c r="AT225" s="143" t="s">
        <v>151</v>
      </c>
      <c r="AU225" s="143" t="s">
        <v>80</v>
      </c>
      <c r="AV225" s="12" t="s">
        <v>80</v>
      </c>
      <c r="AW225" s="12" t="s">
        <v>5</v>
      </c>
      <c r="AX225" s="12" t="s">
        <v>71</v>
      </c>
      <c r="AY225" s="143" t="s">
        <v>133</v>
      </c>
    </row>
    <row r="226" spans="2:51" s="13" customFormat="1" ht="12">
      <c r="B226" s="147"/>
      <c r="D226" s="185" t="s">
        <v>151</v>
      </c>
      <c r="E226" s="148" t="s">
        <v>3</v>
      </c>
      <c r="F226" s="174" t="s">
        <v>153</v>
      </c>
      <c r="H226" s="192">
        <v>24.84</v>
      </c>
      <c r="I226" s="149"/>
      <c r="J226" s="149"/>
      <c r="M226" s="147"/>
      <c r="N226" s="150"/>
      <c r="X226" s="151"/>
      <c r="AT226" s="148" t="s">
        <v>151</v>
      </c>
      <c r="AU226" s="148" t="s">
        <v>80</v>
      </c>
      <c r="AV226" s="13" t="s">
        <v>141</v>
      </c>
      <c r="AW226" s="13" t="s">
        <v>5</v>
      </c>
      <c r="AX226" s="13" t="s">
        <v>78</v>
      </c>
      <c r="AY226" s="148" t="s">
        <v>133</v>
      </c>
    </row>
    <row r="227" spans="2:65" s="1" customFormat="1" ht="24.2" customHeight="1">
      <c r="B227" s="129"/>
      <c r="C227" s="183" t="s">
        <v>367</v>
      </c>
      <c r="D227" s="183" t="s">
        <v>136</v>
      </c>
      <c r="E227" s="184" t="s">
        <v>1539</v>
      </c>
      <c r="F227" s="169" t="s">
        <v>1540</v>
      </c>
      <c r="G227" s="189" t="s">
        <v>360</v>
      </c>
      <c r="H227" s="190">
        <v>4.512</v>
      </c>
      <c r="I227" s="131"/>
      <c r="J227" s="131"/>
      <c r="K227" s="181">
        <f>ROUND(P227*H227,2)</f>
        <v>0</v>
      </c>
      <c r="L227" s="169" t="s">
        <v>140</v>
      </c>
      <c r="M227" s="31"/>
      <c r="N227" s="133" t="s">
        <v>3</v>
      </c>
      <c r="O227" s="134" t="s">
        <v>40</v>
      </c>
      <c r="P227" s="135">
        <f>I227+J227</f>
        <v>0</v>
      </c>
      <c r="Q227" s="135">
        <f>ROUND(I227*H227,2)</f>
        <v>0</v>
      </c>
      <c r="R227" s="135">
        <f>ROUND(J227*H227,2)</f>
        <v>0</v>
      </c>
      <c r="T227" s="136">
        <f>S227*H227</f>
        <v>0</v>
      </c>
      <c r="U227" s="136">
        <v>0</v>
      </c>
      <c r="V227" s="136">
        <f>U227*H227</f>
        <v>0</v>
      </c>
      <c r="W227" s="136">
        <v>0</v>
      </c>
      <c r="X227" s="137">
        <f>W227*H227</f>
        <v>0</v>
      </c>
      <c r="AR227" s="138" t="s">
        <v>428</v>
      </c>
      <c r="AT227" s="138" t="s">
        <v>136</v>
      </c>
      <c r="AU227" s="138" t="s">
        <v>80</v>
      </c>
      <c r="AY227" s="16" t="s">
        <v>133</v>
      </c>
      <c r="BE227" s="139">
        <f>IF(O227="základní",K227,0)</f>
        <v>0</v>
      </c>
      <c r="BF227" s="139">
        <f>IF(O227="snížená",K227,0)</f>
        <v>0</v>
      </c>
      <c r="BG227" s="139">
        <f>IF(O227="zákl. přenesená",K227,0)</f>
        <v>0</v>
      </c>
      <c r="BH227" s="139">
        <f>IF(O227="sníž. přenesená",K227,0)</f>
        <v>0</v>
      </c>
      <c r="BI227" s="139">
        <f>IF(O227="nulová",K227,0)</f>
        <v>0</v>
      </c>
      <c r="BJ227" s="16" t="s">
        <v>78</v>
      </c>
      <c r="BK227" s="139">
        <f>ROUND(P227*H227,2)</f>
        <v>0</v>
      </c>
      <c r="BL227" s="16" t="s">
        <v>428</v>
      </c>
      <c r="BM227" s="138" t="s">
        <v>505</v>
      </c>
    </row>
    <row r="228" spans="2:47" s="1" customFormat="1" ht="12">
      <c r="B228" s="31"/>
      <c r="D228" s="185" t="s">
        <v>142</v>
      </c>
      <c r="F228" s="171" t="s">
        <v>1540</v>
      </c>
      <c r="I228" s="140"/>
      <c r="J228" s="140"/>
      <c r="M228" s="31"/>
      <c r="N228" s="141"/>
      <c r="X228" s="52"/>
      <c r="AT228" s="16" t="s">
        <v>142</v>
      </c>
      <c r="AU228" s="16" t="s">
        <v>80</v>
      </c>
    </row>
    <row r="229" spans="2:47" s="1" customFormat="1" ht="12">
      <c r="B229" s="31"/>
      <c r="D229" s="186" t="s">
        <v>144</v>
      </c>
      <c r="F229" s="172" t="s">
        <v>1541</v>
      </c>
      <c r="I229" s="140"/>
      <c r="J229" s="140"/>
      <c r="M229" s="31"/>
      <c r="N229" s="141"/>
      <c r="X229" s="52"/>
      <c r="AT229" s="16" t="s">
        <v>144</v>
      </c>
      <c r="AU229" s="16" t="s">
        <v>80</v>
      </c>
    </row>
    <row r="230" spans="2:51" s="12" customFormat="1" ht="12">
      <c r="B230" s="142"/>
      <c r="D230" s="185" t="s">
        <v>151</v>
      </c>
      <c r="E230" s="143" t="s">
        <v>3</v>
      </c>
      <c r="F230" s="173" t="s">
        <v>1585</v>
      </c>
      <c r="H230" s="191">
        <v>4.512</v>
      </c>
      <c r="I230" s="144"/>
      <c r="J230" s="144"/>
      <c r="M230" s="142"/>
      <c r="N230" s="145"/>
      <c r="X230" s="146"/>
      <c r="AT230" s="143" t="s">
        <v>151</v>
      </c>
      <c r="AU230" s="143" t="s">
        <v>80</v>
      </c>
      <c r="AV230" s="12" t="s">
        <v>80</v>
      </c>
      <c r="AW230" s="12" t="s">
        <v>5</v>
      </c>
      <c r="AX230" s="12" t="s">
        <v>71</v>
      </c>
      <c r="AY230" s="143" t="s">
        <v>133</v>
      </c>
    </row>
    <row r="231" spans="2:51" s="13" customFormat="1" ht="12">
      <c r="B231" s="147"/>
      <c r="D231" s="185" t="s">
        <v>151</v>
      </c>
      <c r="E231" s="148" t="s">
        <v>3</v>
      </c>
      <c r="F231" s="174" t="s">
        <v>153</v>
      </c>
      <c r="H231" s="192">
        <v>4.512</v>
      </c>
      <c r="I231" s="149"/>
      <c r="J231" s="149"/>
      <c r="M231" s="147"/>
      <c r="N231" s="150"/>
      <c r="X231" s="151"/>
      <c r="AT231" s="148" t="s">
        <v>151</v>
      </c>
      <c r="AU231" s="148" t="s">
        <v>80</v>
      </c>
      <c r="AV231" s="13" t="s">
        <v>141</v>
      </c>
      <c r="AW231" s="13" t="s">
        <v>5</v>
      </c>
      <c r="AX231" s="13" t="s">
        <v>78</v>
      </c>
      <c r="AY231" s="148" t="s">
        <v>133</v>
      </c>
    </row>
    <row r="232" spans="2:65" s="1" customFormat="1" ht="24.2" customHeight="1">
      <c r="B232" s="129"/>
      <c r="C232" s="183" t="s">
        <v>509</v>
      </c>
      <c r="D232" s="183" t="s">
        <v>136</v>
      </c>
      <c r="E232" s="184" t="s">
        <v>1543</v>
      </c>
      <c r="F232" s="169" t="s">
        <v>1544</v>
      </c>
      <c r="G232" s="189" t="s">
        <v>360</v>
      </c>
      <c r="H232" s="190">
        <v>1.656</v>
      </c>
      <c r="I232" s="131"/>
      <c r="J232" s="131"/>
      <c r="K232" s="181">
        <f>ROUND(P232*H232,2)</f>
        <v>0</v>
      </c>
      <c r="L232" s="169" t="s">
        <v>140</v>
      </c>
      <c r="M232" s="31"/>
      <c r="N232" s="133" t="s">
        <v>3</v>
      </c>
      <c r="O232" s="134" t="s">
        <v>40</v>
      </c>
      <c r="P232" s="135">
        <f>I232+J232</f>
        <v>0</v>
      </c>
      <c r="Q232" s="135">
        <f>ROUND(I232*H232,2)</f>
        <v>0</v>
      </c>
      <c r="R232" s="135">
        <f>ROUND(J232*H232,2)</f>
        <v>0</v>
      </c>
      <c r="T232" s="136">
        <f>S232*H232</f>
        <v>0</v>
      </c>
      <c r="U232" s="136">
        <v>0</v>
      </c>
      <c r="V232" s="136">
        <f>U232*H232</f>
        <v>0</v>
      </c>
      <c r="W232" s="136">
        <v>0</v>
      </c>
      <c r="X232" s="137">
        <f>W232*H232</f>
        <v>0</v>
      </c>
      <c r="AR232" s="138" t="s">
        <v>428</v>
      </c>
      <c r="AT232" s="138" t="s">
        <v>136</v>
      </c>
      <c r="AU232" s="138" t="s">
        <v>80</v>
      </c>
      <c r="AY232" s="16" t="s">
        <v>133</v>
      </c>
      <c r="BE232" s="139">
        <f>IF(O232="základní",K232,0)</f>
        <v>0</v>
      </c>
      <c r="BF232" s="139">
        <f>IF(O232="snížená",K232,0)</f>
        <v>0</v>
      </c>
      <c r="BG232" s="139">
        <f>IF(O232="zákl. přenesená",K232,0)</f>
        <v>0</v>
      </c>
      <c r="BH232" s="139">
        <f>IF(O232="sníž. přenesená",K232,0)</f>
        <v>0</v>
      </c>
      <c r="BI232" s="139">
        <f>IF(O232="nulová",K232,0)</f>
        <v>0</v>
      </c>
      <c r="BJ232" s="16" t="s">
        <v>78</v>
      </c>
      <c r="BK232" s="139">
        <f>ROUND(P232*H232,2)</f>
        <v>0</v>
      </c>
      <c r="BL232" s="16" t="s">
        <v>428</v>
      </c>
      <c r="BM232" s="138" t="s">
        <v>512</v>
      </c>
    </row>
    <row r="233" spans="2:47" s="1" customFormat="1" ht="12">
      <c r="B233" s="31"/>
      <c r="D233" s="185" t="s">
        <v>142</v>
      </c>
      <c r="F233" s="171" t="s">
        <v>1544</v>
      </c>
      <c r="I233" s="140"/>
      <c r="J233" s="140"/>
      <c r="M233" s="31"/>
      <c r="N233" s="141"/>
      <c r="X233" s="52"/>
      <c r="AT233" s="16" t="s">
        <v>142</v>
      </c>
      <c r="AU233" s="16" t="s">
        <v>80</v>
      </c>
    </row>
    <row r="234" spans="2:47" s="1" customFormat="1" ht="12">
      <c r="B234" s="31"/>
      <c r="D234" s="186" t="s">
        <v>144</v>
      </c>
      <c r="F234" s="172" t="s">
        <v>1545</v>
      </c>
      <c r="I234" s="140"/>
      <c r="J234" s="140"/>
      <c r="M234" s="31"/>
      <c r="N234" s="141"/>
      <c r="X234" s="52"/>
      <c r="AT234" s="16" t="s">
        <v>144</v>
      </c>
      <c r="AU234" s="16" t="s">
        <v>80</v>
      </c>
    </row>
    <row r="235" spans="2:65" s="1" customFormat="1" ht="24.2" customHeight="1">
      <c r="B235" s="129"/>
      <c r="C235" s="183" t="s">
        <v>373</v>
      </c>
      <c r="D235" s="183" t="s">
        <v>136</v>
      </c>
      <c r="E235" s="184" t="s">
        <v>1546</v>
      </c>
      <c r="F235" s="169" t="s">
        <v>1547</v>
      </c>
      <c r="G235" s="189" t="s">
        <v>256</v>
      </c>
      <c r="H235" s="190">
        <v>30.3</v>
      </c>
      <c r="I235" s="131"/>
      <c r="J235" s="131"/>
      <c r="K235" s="181">
        <f>ROUND(P235*H235,2)</f>
        <v>0</v>
      </c>
      <c r="L235" s="169" t="s">
        <v>140</v>
      </c>
      <c r="M235" s="31"/>
      <c r="N235" s="133" t="s">
        <v>3</v>
      </c>
      <c r="O235" s="134" t="s">
        <v>40</v>
      </c>
      <c r="P235" s="135">
        <f>I235+J235</f>
        <v>0</v>
      </c>
      <c r="Q235" s="135">
        <f>ROUND(I235*H235,2)</f>
        <v>0</v>
      </c>
      <c r="R235" s="135">
        <f>ROUND(J235*H235,2)</f>
        <v>0</v>
      </c>
      <c r="T235" s="136">
        <f>S235*H235</f>
        <v>0</v>
      </c>
      <c r="U235" s="136">
        <v>0</v>
      </c>
      <c r="V235" s="136">
        <f>U235*H235</f>
        <v>0</v>
      </c>
      <c r="W235" s="136">
        <v>0</v>
      </c>
      <c r="X235" s="137">
        <f>W235*H235</f>
        <v>0</v>
      </c>
      <c r="AR235" s="138" t="s">
        <v>428</v>
      </c>
      <c r="AT235" s="138" t="s">
        <v>136</v>
      </c>
      <c r="AU235" s="138" t="s">
        <v>80</v>
      </c>
      <c r="AY235" s="16" t="s">
        <v>133</v>
      </c>
      <c r="BE235" s="139">
        <f>IF(O235="základní",K235,0)</f>
        <v>0</v>
      </c>
      <c r="BF235" s="139">
        <f>IF(O235="snížená",K235,0)</f>
        <v>0</v>
      </c>
      <c r="BG235" s="139">
        <f>IF(O235="zákl. přenesená",K235,0)</f>
        <v>0</v>
      </c>
      <c r="BH235" s="139">
        <f>IF(O235="sníž. přenesená",K235,0)</f>
        <v>0</v>
      </c>
      <c r="BI235" s="139">
        <f>IF(O235="nulová",K235,0)</f>
        <v>0</v>
      </c>
      <c r="BJ235" s="16" t="s">
        <v>78</v>
      </c>
      <c r="BK235" s="139">
        <f>ROUND(P235*H235,2)</f>
        <v>0</v>
      </c>
      <c r="BL235" s="16" t="s">
        <v>428</v>
      </c>
      <c r="BM235" s="138" t="s">
        <v>519</v>
      </c>
    </row>
    <row r="236" spans="2:47" s="1" customFormat="1" ht="12">
      <c r="B236" s="31"/>
      <c r="D236" s="185" t="s">
        <v>142</v>
      </c>
      <c r="F236" s="171" t="s">
        <v>1547</v>
      </c>
      <c r="I236" s="140"/>
      <c r="J236" s="140"/>
      <c r="M236" s="31"/>
      <c r="N236" s="141"/>
      <c r="X236" s="52"/>
      <c r="AT236" s="16" t="s">
        <v>142</v>
      </c>
      <c r="AU236" s="16" t="s">
        <v>80</v>
      </c>
    </row>
    <row r="237" spans="2:47" s="1" customFormat="1" ht="12">
      <c r="B237" s="31"/>
      <c r="D237" s="186" t="s">
        <v>144</v>
      </c>
      <c r="F237" s="172" t="s">
        <v>1548</v>
      </c>
      <c r="I237" s="140"/>
      <c r="J237" s="140"/>
      <c r="M237" s="31"/>
      <c r="N237" s="141"/>
      <c r="X237" s="52"/>
      <c r="AT237" s="16" t="s">
        <v>144</v>
      </c>
      <c r="AU237" s="16" t="s">
        <v>80</v>
      </c>
    </row>
    <row r="238" spans="2:51" s="12" customFormat="1" ht="12">
      <c r="B238" s="142"/>
      <c r="D238" s="185" t="s">
        <v>151</v>
      </c>
      <c r="E238" s="143" t="s">
        <v>3</v>
      </c>
      <c r="F238" s="173" t="s">
        <v>1586</v>
      </c>
      <c r="H238" s="191">
        <v>30.3</v>
      </c>
      <c r="I238" s="144"/>
      <c r="J238" s="144"/>
      <c r="M238" s="142"/>
      <c r="N238" s="145"/>
      <c r="X238" s="146"/>
      <c r="AT238" s="143" t="s">
        <v>151</v>
      </c>
      <c r="AU238" s="143" t="s">
        <v>80</v>
      </c>
      <c r="AV238" s="12" t="s">
        <v>80</v>
      </c>
      <c r="AW238" s="12" t="s">
        <v>5</v>
      </c>
      <c r="AX238" s="12" t="s">
        <v>71</v>
      </c>
      <c r="AY238" s="143" t="s">
        <v>133</v>
      </c>
    </row>
    <row r="239" spans="2:51" s="13" customFormat="1" ht="12">
      <c r="B239" s="147"/>
      <c r="D239" s="185" t="s">
        <v>151</v>
      </c>
      <c r="E239" s="148" t="s">
        <v>3</v>
      </c>
      <c r="F239" s="174" t="s">
        <v>153</v>
      </c>
      <c r="H239" s="192">
        <v>30.3</v>
      </c>
      <c r="I239" s="149"/>
      <c r="J239" s="149"/>
      <c r="M239" s="147"/>
      <c r="N239" s="150"/>
      <c r="X239" s="151"/>
      <c r="AT239" s="148" t="s">
        <v>151</v>
      </c>
      <c r="AU239" s="148" t="s">
        <v>80</v>
      </c>
      <c r="AV239" s="13" t="s">
        <v>141</v>
      </c>
      <c r="AW239" s="13" t="s">
        <v>5</v>
      </c>
      <c r="AX239" s="13" t="s">
        <v>78</v>
      </c>
      <c r="AY239" s="148" t="s">
        <v>133</v>
      </c>
    </row>
    <row r="240" spans="2:63" s="11" customFormat="1" ht="22.9" customHeight="1">
      <c r="B240" s="116"/>
      <c r="D240" s="117" t="s">
        <v>70</v>
      </c>
      <c r="E240" s="127" t="s">
        <v>1550</v>
      </c>
      <c r="F240" s="127" t="s">
        <v>1551</v>
      </c>
      <c r="I240" s="119"/>
      <c r="J240" s="119"/>
      <c r="K240" s="128">
        <f>BK240</f>
        <v>0</v>
      </c>
      <c r="M240" s="116"/>
      <c r="N240" s="121"/>
      <c r="Q240" s="122">
        <f>SUM(Q241:Q272)</f>
        <v>0</v>
      </c>
      <c r="R240" s="122">
        <f>SUM(R241:R272)</f>
        <v>0</v>
      </c>
      <c r="T240" s="123">
        <f>SUM(T241:T272)</f>
        <v>0</v>
      </c>
      <c r="V240" s="123">
        <f>SUM(V241:V272)</f>
        <v>0</v>
      </c>
      <c r="X240" s="124">
        <f>SUM(X241:X272)</f>
        <v>0</v>
      </c>
      <c r="AR240" s="117" t="s">
        <v>78</v>
      </c>
      <c r="AT240" s="125" t="s">
        <v>70</v>
      </c>
      <c r="AU240" s="125" t="s">
        <v>78</v>
      </c>
      <c r="AY240" s="117" t="s">
        <v>133</v>
      </c>
      <c r="BK240" s="126">
        <f>SUM(BK241:BK272)</f>
        <v>0</v>
      </c>
    </row>
    <row r="241" spans="2:65" s="1" customFormat="1" ht="24.2" customHeight="1">
      <c r="B241" s="129"/>
      <c r="C241" s="183" t="s">
        <v>522</v>
      </c>
      <c r="D241" s="183" t="s">
        <v>136</v>
      </c>
      <c r="E241" s="184" t="s">
        <v>1552</v>
      </c>
      <c r="F241" s="169" t="s">
        <v>1553</v>
      </c>
      <c r="G241" s="189" t="s">
        <v>256</v>
      </c>
      <c r="H241" s="190">
        <v>6.3</v>
      </c>
      <c r="I241" s="131"/>
      <c r="J241" s="131"/>
      <c r="K241" s="181">
        <f>ROUND(P241*H241,2)</f>
        <v>0</v>
      </c>
      <c r="L241" s="169" t="s">
        <v>140</v>
      </c>
      <c r="M241" s="31"/>
      <c r="N241" s="133" t="s">
        <v>3</v>
      </c>
      <c r="O241" s="134" t="s">
        <v>40</v>
      </c>
      <c r="P241" s="135">
        <f>I241+J241</f>
        <v>0</v>
      </c>
      <c r="Q241" s="135">
        <f>ROUND(I241*H241,2)</f>
        <v>0</v>
      </c>
      <c r="R241" s="135">
        <f>ROUND(J241*H241,2)</f>
        <v>0</v>
      </c>
      <c r="T241" s="136">
        <f>S241*H241</f>
        <v>0</v>
      </c>
      <c r="U241" s="136">
        <v>0</v>
      </c>
      <c r="V241" s="136">
        <f>U241*H241</f>
        <v>0</v>
      </c>
      <c r="W241" s="136">
        <v>0</v>
      </c>
      <c r="X241" s="137">
        <f>W241*H241</f>
        <v>0</v>
      </c>
      <c r="AR241" s="138" t="s">
        <v>141</v>
      </c>
      <c r="AT241" s="138" t="s">
        <v>136</v>
      </c>
      <c r="AU241" s="138" t="s">
        <v>80</v>
      </c>
      <c r="AY241" s="16" t="s">
        <v>133</v>
      </c>
      <c r="BE241" s="139">
        <f>IF(O241="základní",K241,0)</f>
        <v>0</v>
      </c>
      <c r="BF241" s="139">
        <f>IF(O241="snížená",K241,0)</f>
        <v>0</v>
      </c>
      <c r="BG241" s="139">
        <f>IF(O241="zákl. přenesená",K241,0)</f>
        <v>0</v>
      </c>
      <c r="BH241" s="139">
        <f>IF(O241="sníž. přenesená",K241,0)</f>
        <v>0</v>
      </c>
      <c r="BI241" s="139">
        <f>IF(O241="nulová",K241,0)</f>
        <v>0</v>
      </c>
      <c r="BJ241" s="16" t="s">
        <v>78</v>
      </c>
      <c r="BK241" s="139">
        <f>ROUND(P241*H241,2)</f>
        <v>0</v>
      </c>
      <c r="BL241" s="16" t="s">
        <v>141</v>
      </c>
      <c r="BM241" s="138" t="s">
        <v>525</v>
      </c>
    </row>
    <row r="242" spans="2:47" s="1" customFormat="1" ht="12">
      <c r="B242" s="31"/>
      <c r="D242" s="185" t="s">
        <v>142</v>
      </c>
      <c r="F242" s="171" t="s">
        <v>1553</v>
      </c>
      <c r="I242" s="140"/>
      <c r="J242" s="140"/>
      <c r="M242" s="31"/>
      <c r="N242" s="141"/>
      <c r="X242" s="52"/>
      <c r="AT242" s="16" t="s">
        <v>142</v>
      </c>
      <c r="AU242" s="16" t="s">
        <v>80</v>
      </c>
    </row>
    <row r="243" spans="2:47" s="1" customFormat="1" ht="12">
      <c r="B243" s="31"/>
      <c r="D243" s="186" t="s">
        <v>144</v>
      </c>
      <c r="F243" s="172" t="s">
        <v>1554</v>
      </c>
      <c r="I243" s="140"/>
      <c r="J243" s="140"/>
      <c r="M243" s="31"/>
      <c r="N243" s="141"/>
      <c r="X243" s="52"/>
      <c r="AT243" s="16" t="s">
        <v>144</v>
      </c>
      <c r="AU243" s="16" t="s">
        <v>80</v>
      </c>
    </row>
    <row r="244" spans="2:65" s="1" customFormat="1" ht="24.2" customHeight="1">
      <c r="B244" s="129"/>
      <c r="C244" s="183" t="s">
        <v>379</v>
      </c>
      <c r="D244" s="183" t="s">
        <v>136</v>
      </c>
      <c r="E244" s="184" t="s">
        <v>1555</v>
      </c>
      <c r="F244" s="169" t="s">
        <v>1556</v>
      </c>
      <c r="G244" s="189" t="s">
        <v>256</v>
      </c>
      <c r="H244" s="190">
        <v>4.5</v>
      </c>
      <c r="I244" s="131"/>
      <c r="J244" s="131"/>
      <c r="K244" s="181">
        <f>ROUND(P244*H244,2)</f>
        <v>0</v>
      </c>
      <c r="L244" s="169" t="s">
        <v>140</v>
      </c>
      <c r="M244" s="31"/>
      <c r="N244" s="133" t="s">
        <v>3</v>
      </c>
      <c r="O244" s="134" t="s">
        <v>40</v>
      </c>
      <c r="P244" s="135">
        <f>I244+J244</f>
        <v>0</v>
      </c>
      <c r="Q244" s="135">
        <f>ROUND(I244*H244,2)</f>
        <v>0</v>
      </c>
      <c r="R244" s="135">
        <f>ROUND(J244*H244,2)</f>
        <v>0</v>
      </c>
      <c r="T244" s="136">
        <f>S244*H244</f>
        <v>0</v>
      </c>
      <c r="U244" s="136">
        <v>0</v>
      </c>
      <c r="V244" s="136">
        <f>U244*H244</f>
        <v>0</v>
      </c>
      <c r="W244" s="136">
        <v>0</v>
      </c>
      <c r="X244" s="137">
        <f>W244*H244</f>
        <v>0</v>
      </c>
      <c r="AR244" s="138" t="s">
        <v>141</v>
      </c>
      <c r="AT244" s="138" t="s">
        <v>136</v>
      </c>
      <c r="AU244" s="138" t="s">
        <v>80</v>
      </c>
      <c r="AY244" s="16" t="s">
        <v>133</v>
      </c>
      <c r="BE244" s="139">
        <f>IF(O244="základní",K244,0)</f>
        <v>0</v>
      </c>
      <c r="BF244" s="139">
        <f>IF(O244="snížená",K244,0)</f>
        <v>0</v>
      </c>
      <c r="BG244" s="139">
        <f>IF(O244="zákl. přenesená",K244,0)</f>
        <v>0</v>
      </c>
      <c r="BH244" s="139">
        <f>IF(O244="sníž. přenesená",K244,0)</f>
        <v>0</v>
      </c>
      <c r="BI244" s="139">
        <f>IF(O244="nulová",K244,0)</f>
        <v>0</v>
      </c>
      <c r="BJ244" s="16" t="s">
        <v>78</v>
      </c>
      <c r="BK244" s="139">
        <f>ROUND(P244*H244,2)</f>
        <v>0</v>
      </c>
      <c r="BL244" s="16" t="s">
        <v>141</v>
      </c>
      <c r="BM244" s="138" t="s">
        <v>531</v>
      </c>
    </row>
    <row r="245" spans="2:47" s="1" customFormat="1" ht="12">
      <c r="B245" s="31"/>
      <c r="D245" s="185" t="s">
        <v>142</v>
      </c>
      <c r="F245" s="171" t="s">
        <v>1556</v>
      </c>
      <c r="I245" s="140"/>
      <c r="J245" s="140"/>
      <c r="M245" s="31"/>
      <c r="N245" s="141"/>
      <c r="X245" s="52"/>
      <c r="AT245" s="16" t="s">
        <v>142</v>
      </c>
      <c r="AU245" s="16" t="s">
        <v>80</v>
      </c>
    </row>
    <row r="246" spans="2:47" s="1" customFormat="1" ht="12">
      <c r="B246" s="31"/>
      <c r="D246" s="186" t="s">
        <v>144</v>
      </c>
      <c r="F246" s="172" t="s">
        <v>1557</v>
      </c>
      <c r="I246" s="140"/>
      <c r="J246" s="140"/>
      <c r="M246" s="31"/>
      <c r="N246" s="141"/>
      <c r="X246" s="52"/>
      <c r="AT246" s="16" t="s">
        <v>144</v>
      </c>
      <c r="AU246" s="16" t="s">
        <v>80</v>
      </c>
    </row>
    <row r="247" spans="2:65" s="1" customFormat="1" ht="24.2" customHeight="1">
      <c r="B247" s="129"/>
      <c r="C247" s="183" t="s">
        <v>535</v>
      </c>
      <c r="D247" s="183" t="s">
        <v>136</v>
      </c>
      <c r="E247" s="184" t="s">
        <v>1558</v>
      </c>
      <c r="F247" s="169" t="s">
        <v>1559</v>
      </c>
      <c r="G247" s="189" t="s">
        <v>256</v>
      </c>
      <c r="H247" s="190">
        <v>8.1</v>
      </c>
      <c r="I247" s="131"/>
      <c r="J247" s="131"/>
      <c r="K247" s="181">
        <f>ROUND(P247*H247,2)</f>
        <v>0</v>
      </c>
      <c r="L247" s="169" t="s">
        <v>140</v>
      </c>
      <c r="M247" s="31"/>
      <c r="N247" s="133" t="s">
        <v>3</v>
      </c>
      <c r="O247" s="134" t="s">
        <v>40</v>
      </c>
      <c r="P247" s="135">
        <f>I247+J247</f>
        <v>0</v>
      </c>
      <c r="Q247" s="135">
        <f>ROUND(I247*H247,2)</f>
        <v>0</v>
      </c>
      <c r="R247" s="135">
        <f>ROUND(J247*H247,2)</f>
        <v>0</v>
      </c>
      <c r="T247" s="136">
        <f>S247*H247</f>
        <v>0</v>
      </c>
      <c r="U247" s="136">
        <v>0</v>
      </c>
      <c r="V247" s="136">
        <f>U247*H247</f>
        <v>0</v>
      </c>
      <c r="W247" s="136">
        <v>0</v>
      </c>
      <c r="X247" s="137">
        <f>W247*H247</f>
        <v>0</v>
      </c>
      <c r="AR247" s="138" t="s">
        <v>141</v>
      </c>
      <c r="AT247" s="138" t="s">
        <v>136</v>
      </c>
      <c r="AU247" s="138" t="s">
        <v>80</v>
      </c>
      <c r="AY247" s="16" t="s">
        <v>133</v>
      </c>
      <c r="BE247" s="139">
        <f>IF(O247="základní",K247,0)</f>
        <v>0</v>
      </c>
      <c r="BF247" s="139">
        <f>IF(O247="snížená",K247,0)</f>
        <v>0</v>
      </c>
      <c r="BG247" s="139">
        <f>IF(O247="zákl. přenesená",K247,0)</f>
        <v>0</v>
      </c>
      <c r="BH247" s="139">
        <f>IF(O247="sníž. přenesená",K247,0)</f>
        <v>0</v>
      </c>
      <c r="BI247" s="139">
        <f>IF(O247="nulová",K247,0)</f>
        <v>0</v>
      </c>
      <c r="BJ247" s="16" t="s">
        <v>78</v>
      </c>
      <c r="BK247" s="139">
        <f>ROUND(P247*H247,2)</f>
        <v>0</v>
      </c>
      <c r="BL247" s="16" t="s">
        <v>141</v>
      </c>
      <c r="BM247" s="138" t="s">
        <v>538</v>
      </c>
    </row>
    <row r="248" spans="2:47" s="1" customFormat="1" ht="12">
      <c r="B248" s="31"/>
      <c r="D248" s="185" t="s">
        <v>142</v>
      </c>
      <c r="F248" s="171" t="s">
        <v>1559</v>
      </c>
      <c r="I248" s="140"/>
      <c r="J248" s="140"/>
      <c r="M248" s="31"/>
      <c r="N248" s="141"/>
      <c r="X248" s="52"/>
      <c r="AT248" s="16" t="s">
        <v>142</v>
      </c>
      <c r="AU248" s="16" t="s">
        <v>80</v>
      </c>
    </row>
    <row r="249" spans="2:47" s="1" customFormat="1" ht="12">
      <c r="B249" s="31"/>
      <c r="D249" s="186" t="s">
        <v>144</v>
      </c>
      <c r="F249" s="172" t="s">
        <v>1560</v>
      </c>
      <c r="I249" s="140"/>
      <c r="J249" s="140"/>
      <c r="M249" s="31"/>
      <c r="N249" s="141"/>
      <c r="X249" s="52"/>
      <c r="AT249" s="16" t="s">
        <v>144</v>
      </c>
      <c r="AU249" s="16" t="s">
        <v>80</v>
      </c>
    </row>
    <row r="250" spans="2:65" s="1" customFormat="1" ht="24.2" customHeight="1">
      <c r="B250" s="129"/>
      <c r="C250" s="183" t="s">
        <v>386</v>
      </c>
      <c r="D250" s="183" t="s">
        <v>136</v>
      </c>
      <c r="E250" s="184" t="s">
        <v>1561</v>
      </c>
      <c r="F250" s="169" t="s">
        <v>1562</v>
      </c>
      <c r="G250" s="189" t="s">
        <v>280</v>
      </c>
      <c r="H250" s="190">
        <v>18</v>
      </c>
      <c r="I250" s="131"/>
      <c r="J250" s="131"/>
      <c r="K250" s="181">
        <f>ROUND(P250*H250,2)</f>
        <v>0</v>
      </c>
      <c r="L250" s="169" t="s">
        <v>140</v>
      </c>
      <c r="M250" s="31"/>
      <c r="N250" s="133" t="s">
        <v>3</v>
      </c>
      <c r="O250" s="134" t="s">
        <v>40</v>
      </c>
      <c r="P250" s="135">
        <f>I250+J250</f>
        <v>0</v>
      </c>
      <c r="Q250" s="135">
        <f>ROUND(I250*H250,2)</f>
        <v>0</v>
      </c>
      <c r="R250" s="135">
        <f>ROUND(J250*H250,2)</f>
        <v>0</v>
      </c>
      <c r="T250" s="136">
        <f>S250*H250</f>
        <v>0</v>
      </c>
      <c r="U250" s="136">
        <v>0</v>
      </c>
      <c r="V250" s="136">
        <f>U250*H250</f>
        <v>0</v>
      </c>
      <c r="W250" s="136">
        <v>0</v>
      </c>
      <c r="X250" s="137">
        <f>W250*H250</f>
        <v>0</v>
      </c>
      <c r="AR250" s="138" t="s">
        <v>141</v>
      </c>
      <c r="AT250" s="138" t="s">
        <v>136</v>
      </c>
      <c r="AU250" s="138" t="s">
        <v>80</v>
      </c>
      <c r="AY250" s="16" t="s">
        <v>133</v>
      </c>
      <c r="BE250" s="139">
        <f>IF(O250="základní",K250,0)</f>
        <v>0</v>
      </c>
      <c r="BF250" s="139">
        <f>IF(O250="snížená",K250,0)</f>
        <v>0</v>
      </c>
      <c r="BG250" s="139">
        <f>IF(O250="zákl. přenesená",K250,0)</f>
        <v>0</v>
      </c>
      <c r="BH250" s="139">
        <f>IF(O250="sníž. přenesená",K250,0)</f>
        <v>0</v>
      </c>
      <c r="BI250" s="139">
        <f>IF(O250="nulová",K250,0)</f>
        <v>0</v>
      </c>
      <c r="BJ250" s="16" t="s">
        <v>78</v>
      </c>
      <c r="BK250" s="139">
        <f>ROUND(P250*H250,2)</f>
        <v>0</v>
      </c>
      <c r="BL250" s="16" t="s">
        <v>141</v>
      </c>
      <c r="BM250" s="138" t="s">
        <v>544</v>
      </c>
    </row>
    <row r="251" spans="2:47" s="1" customFormat="1" ht="12">
      <c r="B251" s="31"/>
      <c r="D251" s="185" t="s">
        <v>142</v>
      </c>
      <c r="F251" s="171" t="s">
        <v>1562</v>
      </c>
      <c r="I251" s="140"/>
      <c r="J251" s="140"/>
      <c r="M251" s="31"/>
      <c r="N251" s="141"/>
      <c r="X251" s="52"/>
      <c r="AT251" s="16" t="s">
        <v>142</v>
      </c>
      <c r="AU251" s="16" t="s">
        <v>80</v>
      </c>
    </row>
    <row r="252" spans="2:47" s="1" customFormat="1" ht="12">
      <c r="B252" s="31"/>
      <c r="D252" s="186" t="s">
        <v>144</v>
      </c>
      <c r="F252" s="172" t="s">
        <v>1563</v>
      </c>
      <c r="I252" s="140"/>
      <c r="J252" s="140"/>
      <c r="M252" s="31"/>
      <c r="N252" s="141"/>
      <c r="X252" s="52"/>
      <c r="AT252" s="16" t="s">
        <v>144</v>
      </c>
      <c r="AU252" s="16" t="s">
        <v>80</v>
      </c>
    </row>
    <row r="253" spans="2:65" s="1" customFormat="1" ht="24.2" customHeight="1">
      <c r="B253" s="129"/>
      <c r="C253" s="183" t="s">
        <v>548</v>
      </c>
      <c r="D253" s="183" t="s">
        <v>136</v>
      </c>
      <c r="E253" s="184" t="s">
        <v>554</v>
      </c>
      <c r="F253" s="169" t="s">
        <v>555</v>
      </c>
      <c r="G253" s="189" t="s">
        <v>256</v>
      </c>
      <c r="H253" s="190">
        <v>4.5</v>
      </c>
      <c r="I253" s="131"/>
      <c r="J253" s="131"/>
      <c r="K253" s="181">
        <f>ROUND(P253*H253,2)</f>
        <v>0</v>
      </c>
      <c r="L253" s="169" t="s">
        <v>140</v>
      </c>
      <c r="M253" s="31"/>
      <c r="N253" s="133" t="s">
        <v>3</v>
      </c>
      <c r="O253" s="134" t="s">
        <v>40</v>
      </c>
      <c r="P253" s="135">
        <f>I253+J253</f>
        <v>0</v>
      </c>
      <c r="Q253" s="135">
        <f>ROUND(I253*H253,2)</f>
        <v>0</v>
      </c>
      <c r="R253" s="135">
        <f>ROUND(J253*H253,2)</f>
        <v>0</v>
      </c>
      <c r="T253" s="136">
        <f>S253*H253</f>
        <v>0</v>
      </c>
      <c r="U253" s="136">
        <v>0</v>
      </c>
      <c r="V253" s="136">
        <f>U253*H253</f>
        <v>0</v>
      </c>
      <c r="W253" s="136">
        <v>0</v>
      </c>
      <c r="X253" s="137">
        <f>W253*H253</f>
        <v>0</v>
      </c>
      <c r="AR253" s="138" t="s">
        <v>141</v>
      </c>
      <c r="AT253" s="138" t="s">
        <v>136</v>
      </c>
      <c r="AU253" s="138" t="s">
        <v>80</v>
      </c>
      <c r="AY253" s="16" t="s">
        <v>133</v>
      </c>
      <c r="BE253" s="139">
        <f>IF(O253="základní",K253,0)</f>
        <v>0</v>
      </c>
      <c r="BF253" s="139">
        <f>IF(O253="snížená",K253,0)</f>
        <v>0</v>
      </c>
      <c r="BG253" s="139">
        <f>IF(O253="zákl. přenesená",K253,0)</f>
        <v>0</v>
      </c>
      <c r="BH253" s="139">
        <f>IF(O253="sníž. přenesená",K253,0)</f>
        <v>0</v>
      </c>
      <c r="BI253" s="139">
        <f>IF(O253="nulová",K253,0)</f>
        <v>0</v>
      </c>
      <c r="BJ253" s="16" t="s">
        <v>78</v>
      </c>
      <c r="BK253" s="139">
        <f>ROUND(P253*H253,2)</f>
        <v>0</v>
      </c>
      <c r="BL253" s="16" t="s">
        <v>141</v>
      </c>
      <c r="BM253" s="138" t="s">
        <v>551</v>
      </c>
    </row>
    <row r="254" spans="2:47" s="1" customFormat="1" ht="12">
      <c r="B254" s="31"/>
      <c r="D254" s="185" t="s">
        <v>142</v>
      </c>
      <c r="F254" s="171" t="s">
        <v>555</v>
      </c>
      <c r="I254" s="140"/>
      <c r="J254" s="140"/>
      <c r="M254" s="31"/>
      <c r="N254" s="141"/>
      <c r="X254" s="52"/>
      <c r="AT254" s="16" t="s">
        <v>142</v>
      </c>
      <c r="AU254" s="16" t="s">
        <v>80</v>
      </c>
    </row>
    <row r="255" spans="2:47" s="1" customFormat="1" ht="12">
      <c r="B255" s="31"/>
      <c r="D255" s="186" t="s">
        <v>144</v>
      </c>
      <c r="F255" s="172" t="s">
        <v>558</v>
      </c>
      <c r="I255" s="140"/>
      <c r="J255" s="140"/>
      <c r="M255" s="31"/>
      <c r="N255" s="141"/>
      <c r="X255" s="52"/>
      <c r="AT255" s="16" t="s">
        <v>144</v>
      </c>
      <c r="AU255" s="16" t="s">
        <v>80</v>
      </c>
    </row>
    <row r="256" spans="2:51" s="12" customFormat="1" ht="12">
      <c r="B256" s="142"/>
      <c r="D256" s="185" t="s">
        <v>151</v>
      </c>
      <c r="E256" s="143" t="s">
        <v>3</v>
      </c>
      <c r="F256" s="173" t="s">
        <v>1565</v>
      </c>
      <c r="H256" s="191">
        <v>4.5</v>
      </c>
      <c r="I256" s="144"/>
      <c r="J256" s="144"/>
      <c r="M256" s="142"/>
      <c r="N256" s="145"/>
      <c r="X256" s="146"/>
      <c r="AT256" s="143" t="s">
        <v>151</v>
      </c>
      <c r="AU256" s="143" t="s">
        <v>80</v>
      </c>
      <c r="AV256" s="12" t="s">
        <v>80</v>
      </c>
      <c r="AW256" s="12" t="s">
        <v>5</v>
      </c>
      <c r="AX256" s="12" t="s">
        <v>71</v>
      </c>
      <c r="AY256" s="143" t="s">
        <v>133</v>
      </c>
    </row>
    <row r="257" spans="2:51" s="13" customFormat="1" ht="12">
      <c r="B257" s="147"/>
      <c r="D257" s="185" t="s">
        <v>151</v>
      </c>
      <c r="E257" s="148" t="s">
        <v>3</v>
      </c>
      <c r="F257" s="174" t="s">
        <v>153</v>
      </c>
      <c r="H257" s="192">
        <v>4.5</v>
      </c>
      <c r="I257" s="149"/>
      <c r="J257" s="149"/>
      <c r="M257" s="147"/>
      <c r="N257" s="150"/>
      <c r="X257" s="151"/>
      <c r="AT257" s="148" t="s">
        <v>151</v>
      </c>
      <c r="AU257" s="148" t="s">
        <v>80</v>
      </c>
      <c r="AV257" s="13" t="s">
        <v>141</v>
      </c>
      <c r="AW257" s="13" t="s">
        <v>5</v>
      </c>
      <c r="AX257" s="13" t="s">
        <v>78</v>
      </c>
      <c r="AY257" s="148" t="s">
        <v>133</v>
      </c>
    </row>
    <row r="258" spans="2:65" s="1" customFormat="1" ht="24.2" customHeight="1">
      <c r="B258" s="129"/>
      <c r="C258" s="183" t="s">
        <v>392</v>
      </c>
      <c r="D258" s="183" t="s">
        <v>136</v>
      </c>
      <c r="E258" s="184" t="s">
        <v>1566</v>
      </c>
      <c r="F258" s="169" t="s">
        <v>1567</v>
      </c>
      <c r="G258" s="189" t="s">
        <v>256</v>
      </c>
      <c r="H258" s="190">
        <v>6.3</v>
      </c>
      <c r="I258" s="131"/>
      <c r="J258" s="131"/>
      <c r="K258" s="181">
        <f>ROUND(P258*H258,2)</f>
        <v>0</v>
      </c>
      <c r="L258" s="169" t="s">
        <v>140</v>
      </c>
      <c r="M258" s="31"/>
      <c r="N258" s="133" t="s">
        <v>3</v>
      </c>
      <c r="O258" s="134" t="s">
        <v>40</v>
      </c>
      <c r="P258" s="135">
        <f>I258+J258</f>
        <v>0</v>
      </c>
      <c r="Q258" s="135">
        <f>ROUND(I258*H258,2)</f>
        <v>0</v>
      </c>
      <c r="R258" s="135">
        <f>ROUND(J258*H258,2)</f>
        <v>0</v>
      </c>
      <c r="T258" s="136">
        <f>S258*H258</f>
        <v>0</v>
      </c>
      <c r="U258" s="136">
        <v>0</v>
      </c>
      <c r="V258" s="136">
        <f>U258*H258</f>
        <v>0</v>
      </c>
      <c r="W258" s="136">
        <v>0</v>
      </c>
      <c r="X258" s="137">
        <f>W258*H258</f>
        <v>0</v>
      </c>
      <c r="AR258" s="138" t="s">
        <v>141</v>
      </c>
      <c r="AT258" s="138" t="s">
        <v>136</v>
      </c>
      <c r="AU258" s="138" t="s">
        <v>80</v>
      </c>
      <c r="AY258" s="16" t="s">
        <v>133</v>
      </c>
      <c r="BE258" s="139">
        <f>IF(O258="základní",K258,0)</f>
        <v>0</v>
      </c>
      <c r="BF258" s="139">
        <f>IF(O258="snížená",K258,0)</f>
        <v>0</v>
      </c>
      <c r="BG258" s="139">
        <f>IF(O258="zákl. přenesená",K258,0)</f>
        <v>0</v>
      </c>
      <c r="BH258" s="139">
        <f>IF(O258="sníž. přenesená",K258,0)</f>
        <v>0</v>
      </c>
      <c r="BI258" s="139">
        <f>IF(O258="nulová",K258,0)</f>
        <v>0</v>
      </c>
      <c r="BJ258" s="16" t="s">
        <v>78</v>
      </c>
      <c r="BK258" s="139">
        <f>ROUND(P258*H258,2)</f>
        <v>0</v>
      </c>
      <c r="BL258" s="16" t="s">
        <v>141</v>
      </c>
      <c r="BM258" s="138" t="s">
        <v>556</v>
      </c>
    </row>
    <row r="259" spans="2:47" s="1" customFormat="1" ht="12">
      <c r="B259" s="31"/>
      <c r="D259" s="185" t="s">
        <v>142</v>
      </c>
      <c r="F259" s="171" t="s">
        <v>1567</v>
      </c>
      <c r="I259" s="140"/>
      <c r="J259" s="140"/>
      <c r="M259" s="31"/>
      <c r="N259" s="141"/>
      <c r="X259" s="52"/>
      <c r="AT259" s="16" t="s">
        <v>142</v>
      </c>
      <c r="AU259" s="16" t="s">
        <v>80</v>
      </c>
    </row>
    <row r="260" spans="2:47" s="1" customFormat="1" ht="12">
      <c r="B260" s="31"/>
      <c r="D260" s="186" t="s">
        <v>144</v>
      </c>
      <c r="F260" s="172" t="s">
        <v>1568</v>
      </c>
      <c r="I260" s="140"/>
      <c r="J260" s="140"/>
      <c r="M260" s="31"/>
      <c r="N260" s="141"/>
      <c r="X260" s="52"/>
      <c r="AT260" s="16" t="s">
        <v>144</v>
      </c>
      <c r="AU260" s="16" t="s">
        <v>80</v>
      </c>
    </row>
    <row r="261" spans="2:51" s="12" customFormat="1" ht="12">
      <c r="B261" s="142"/>
      <c r="D261" s="185" t="s">
        <v>151</v>
      </c>
      <c r="E261" s="143" t="s">
        <v>3</v>
      </c>
      <c r="F261" s="173" t="s">
        <v>1569</v>
      </c>
      <c r="H261" s="191">
        <v>6.3</v>
      </c>
      <c r="I261" s="144"/>
      <c r="J261" s="144"/>
      <c r="M261" s="142"/>
      <c r="N261" s="145"/>
      <c r="X261" s="146"/>
      <c r="AT261" s="143" t="s">
        <v>151</v>
      </c>
      <c r="AU261" s="143" t="s">
        <v>80</v>
      </c>
      <c r="AV261" s="12" t="s">
        <v>80</v>
      </c>
      <c r="AW261" s="12" t="s">
        <v>5</v>
      </c>
      <c r="AX261" s="12" t="s">
        <v>71</v>
      </c>
      <c r="AY261" s="143" t="s">
        <v>133</v>
      </c>
    </row>
    <row r="262" spans="2:51" s="13" customFormat="1" ht="12">
      <c r="B262" s="147"/>
      <c r="D262" s="185" t="s">
        <v>151</v>
      </c>
      <c r="E262" s="148" t="s">
        <v>3</v>
      </c>
      <c r="F262" s="174" t="s">
        <v>153</v>
      </c>
      <c r="H262" s="192">
        <v>6.3</v>
      </c>
      <c r="I262" s="149"/>
      <c r="J262" s="149"/>
      <c r="M262" s="147"/>
      <c r="N262" s="150"/>
      <c r="X262" s="151"/>
      <c r="AT262" s="148" t="s">
        <v>151</v>
      </c>
      <c r="AU262" s="148" t="s">
        <v>80</v>
      </c>
      <c r="AV262" s="13" t="s">
        <v>141</v>
      </c>
      <c r="AW262" s="13" t="s">
        <v>5</v>
      </c>
      <c r="AX262" s="13" t="s">
        <v>78</v>
      </c>
      <c r="AY262" s="148" t="s">
        <v>133</v>
      </c>
    </row>
    <row r="263" spans="2:65" s="1" customFormat="1" ht="24.2" customHeight="1">
      <c r="B263" s="129"/>
      <c r="C263" s="183" t="s">
        <v>560</v>
      </c>
      <c r="D263" s="183" t="s">
        <v>136</v>
      </c>
      <c r="E263" s="184" t="s">
        <v>561</v>
      </c>
      <c r="F263" s="169" t="s">
        <v>1570</v>
      </c>
      <c r="G263" s="189" t="s">
        <v>256</v>
      </c>
      <c r="H263" s="190">
        <v>4.5</v>
      </c>
      <c r="I263" s="131"/>
      <c r="J263" s="131"/>
      <c r="K263" s="181">
        <f>ROUND(P263*H263,2)</f>
        <v>0</v>
      </c>
      <c r="L263" s="169" t="s">
        <v>140</v>
      </c>
      <c r="M263" s="31"/>
      <c r="N263" s="133" t="s">
        <v>3</v>
      </c>
      <c r="O263" s="134" t="s">
        <v>40</v>
      </c>
      <c r="P263" s="135">
        <f>I263+J263</f>
        <v>0</v>
      </c>
      <c r="Q263" s="135">
        <f>ROUND(I263*H263,2)</f>
        <v>0</v>
      </c>
      <c r="R263" s="135">
        <f>ROUND(J263*H263,2)</f>
        <v>0</v>
      </c>
      <c r="T263" s="136">
        <f>S263*H263</f>
        <v>0</v>
      </c>
      <c r="U263" s="136">
        <v>0</v>
      </c>
      <c r="V263" s="136">
        <f>U263*H263</f>
        <v>0</v>
      </c>
      <c r="W263" s="136">
        <v>0</v>
      </c>
      <c r="X263" s="137">
        <f>W263*H263</f>
        <v>0</v>
      </c>
      <c r="AR263" s="138" t="s">
        <v>141</v>
      </c>
      <c r="AT263" s="138" t="s">
        <v>136</v>
      </c>
      <c r="AU263" s="138" t="s">
        <v>80</v>
      </c>
      <c r="AY263" s="16" t="s">
        <v>133</v>
      </c>
      <c r="BE263" s="139">
        <f>IF(O263="základní",K263,0)</f>
        <v>0</v>
      </c>
      <c r="BF263" s="139">
        <f>IF(O263="snížená",K263,0)</f>
        <v>0</v>
      </c>
      <c r="BG263" s="139">
        <f>IF(O263="zákl. přenesená",K263,0)</f>
        <v>0</v>
      </c>
      <c r="BH263" s="139">
        <f>IF(O263="sníž. přenesená",K263,0)</f>
        <v>0</v>
      </c>
      <c r="BI263" s="139">
        <f>IF(O263="nulová",K263,0)</f>
        <v>0</v>
      </c>
      <c r="BJ263" s="16" t="s">
        <v>78</v>
      </c>
      <c r="BK263" s="139">
        <f>ROUND(P263*H263,2)</f>
        <v>0</v>
      </c>
      <c r="BL263" s="16" t="s">
        <v>141</v>
      </c>
      <c r="BM263" s="138" t="s">
        <v>563</v>
      </c>
    </row>
    <row r="264" spans="2:47" s="1" customFormat="1" ht="12">
      <c r="B264" s="31"/>
      <c r="D264" s="185" t="s">
        <v>142</v>
      </c>
      <c r="F264" s="171" t="s">
        <v>1570</v>
      </c>
      <c r="I264" s="140"/>
      <c r="J264" s="140"/>
      <c r="M264" s="31"/>
      <c r="N264" s="141"/>
      <c r="X264" s="52"/>
      <c r="AT264" s="16" t="s">
        <v>142</v>
      </c>
      <c r="AU264" s="16" t="s">
        <v>80</v>
      </c>
    </row>
    <row r="265" spans="2:47" s="1" customFormat="1" ht="12">
      <c r="B265" s="31"/>
      <c r="D265" s="186" t="s">
        <v>144</v>
      </c>
      <c r="F265" s="172" t="s">
        <v>565</v>
      </c>
      <c r="I265" s="140"/>
      <c r="J265" s="140"/>
      <c r="M265" s="31"/>
      <c r="N265" s="141"/>
      <c r="X265" s="52"/>
      <c r="AT265" s="16" t="s">
        <v>144</v>
      </c>
      <c r="AU265" s="16" t="s">
        <v>80</v>
      </c>
    </row>
    <row r="266" spans="2:51" s="12" customFormat="1" ht="12">
      <c r="B266" s="142"/>
      <c r="D266" s="185" t="s">
        <v>151</v>
      </c>
      <c r="E266" s="143" t="s">
        <v>3</v>
      </c>
      <c r="F266" s="173" t="s">
        <v>1565</v>
      </c>
      <c r="H266" s="191">
        <v>4.5</v>
      </c>
      <c r="I266" s="144"/>
      <c r="J266" s="144"/>
      <c r="M266" s="142"/>
      <c r="N266" s="145"/>
      <c r="X266" s="146"/>
      <c r="AT266" s="143" t="s">
        <v>151</v>
      </c>
      <c r="AU266" s="143" t="s">
        <v>80</v>
      </c>
      <c r="AV266" s="12" t="s">
        <v>80</v>
      </c>
      <c r="AW266" s="12" t="s">
        <v>5</v>
      </c>
      <c r="AX266" s="12" t="s">
        <v>71</v>
      </c>
      <c r="AY266" s="143" t="s">
        <v>133</v>
      </c>
    </row>
    <row r="267" spans="2:51" s="13" customFormat="1" ht="12">
      <c r="B267" s="147"/>
      <c r="D267" s="185" t="s">
        <v>151</v>
      </c>
      <c r="E267" s="148" t="s">
        <v>3</v>
      </c>
      <c r="F267" s="174" t="s">
        <v>153</v>
      </c>
      <c r="H267" s="192">
        <v>4.5</v>
      </c>
      <c r="I267" s="149"/>
      <c r="J267" s="149"/>
      <c r="M267" s="147"/>
      <c r="N267" s="150"/>
      <c r="X267" s="151"/>
      <c r="AT267" s="148" t="s">
        <v>151</v>
      </c>
      <c r="AU267" s="148" t="s">
        <v>80</v>
      </c>
      <c r="AV267" s="13" t="s">
        <v>141</v>
      </c>
      <c r="AW267" s="13" t="s">
        <v>5</v>
      </c>
      <c r="AX267" s="13" t="s">
        <v>78</v>
      </c>
      <c r="AY267" s="148" t="s">
        <v>133</v>
      </c>
    </row>
    <row r="268" spans="2:65" s="1" customFormat="1" ht="24.2" customHeight="1">
      <c r="B268" s="129"/>
      <c r="C268" s="183" t="s">
        <v>400</v>
      </c>
      <c r="D268" s="183" t="s">
        <v>136</v>
      </c>
      <c r="E268" s="184" t="s">
        <v>1571</v>
      </c>
      <c r="F268" s="169" t="s">
        <v>1572</v>
      </c>
      <c r="G268" s="189" t="s">
        <v>256</v>
      </c>
      <c r="H268" s="190">
        <v>8.1</v>
      </c>
      <c r="I268" s="131"/>
      <c r="J268" s="131"/>
      <c r="K268" s="181">
        <f>ROUND(P268*H268,2)</f>
        <v>0</v>
      </c>
      <c r="L268" s="169" t="s">
        <v>140</v>
      </c>
      <c r="M268" s="31"/>
      <c r="N268" s="133" t="s">
        <v>3</v>
      </c>
      <c r="O268" s="134" t="s">
        <v>40</v>
      </c>
      <c r="P268" s="135">
        <f>I268+J268</f>
        <v>0</v>
      </c>
      <c r="Q268" s="135">
        <f>ROUND(I268*H268,2)</f>
        <v>0</v>
      </c>
      <c r="R268" s="135">
        <f>ROUND(J268*H268,2)</f>
        <v>0</v>
      </c>
      <c r="T268" s="136">
        <f>S268*H268</f>
        <v>0</v>
      </c>
      <c r="U268" s="136">
        <v>0</v>
      </c>
      <c r="V268" s="136">
        <f>U268*H268</f>
        <v>0</v>
      </c>
      <c r="W268" s="136">
        <v>0</v>
      </c>
      <c r="X268" s="137">
        <f>W268*H268</f>
        <v>0</v>
      </c>
      <c r="AR268" s="138" t="s">
        <v>141</v>
      </c>
      <c r="AT268" s="138" t="s">
        <v>136</v>
      </c>
      <c r="AU268" s="138" t="s">
        <v>80</v>
      </c>
      <c r="AY268" s="16" t="s">
        <v>133</v>
      </c>
      <c r="BE268" s="139">
        <f>IF(O268="základní",K268,0)</f>
        <v>0</v>
      </c>
      <c r="BF268" s="139">
        <f>IF(O268="snížená",K268,0)</f>
        <v>0</v>
      </c>
      <c r="BG268" s="139">
        <f>IF(O268="zákl. přenesená",K268,0)</f>
        <v>0</v>
      </c>
      <c r="BH268" s="139">
        <f>IF(O268="sníž. přenesená",K268,0)</f>
        <v>0</v>
      </c>
      <c r="BI268" s="139">
        <f>IF(O268="nulová",K268,0)</f>
        <v>0</v>
      </c>
      <c r="BJ268" s="16" t="s">
        <v>78</v>
      </c>
      <c r="BK268" s="139">
        <f>ROUND(P268*H268,2)</f>
        <v>0</v>
      </c>
      <c r="BL268" s="16" t="s">
        <v>141</v>
      </c>
      <c r="BM268" s="138" t="s">
        <v>569</v>
      </c>
    </row>
    <row r="269" spans="2:47" s="1" customFormat="1" ht="12">
      <c r="B269" s="31"/>
      <c r="D269" s="185" t="s">
        <v>142</v>
      </c>
      <c r="F269" s="171" t="s">
        <v>1572</v>
      </c>
      <c r="I269" s="140"/>
      <c r="J269" s="140"/>
      <c r="M269" s="31"/>
      <c r="N269" s="141"/>
      <c r="X269" s="52"/>
      <c r="AT269" s="16" t="s">
        <v>142</v>
      </c>
      <c r="AU269" s="16" t="s">
        <v>80</v>
      </c>
    </row>
    <row r="270" spans="2:47" s="1" customFormat="1" ht="12">
      <c r="B270" s="31"/>
      <c r="D270" s="186" t="s">
        <v>144</v>
      </c>
      <c r="F270" s="172" t="s">
        <v>1573</v>
      </c>
      <c r="I270" s="140"/>
      <c r="J270" s="140"/>
      <c r="M270" s="31"/>
      <c r="N270" s="141"/>
      <c r="X270" s="52"/>
      <c r="AT270" s="16" t="s">
        <v>144</v>
      </c>
      <c r="AU270" s="16" t="s">
        <v>80</v>
      </c>
    </row>
    <row r="271" spans="2:51" s="12" customFormat="1" ht="12">
      <c r="B271" s="142"/>
      <c r="D271" s="185" t="s">
        <v>151</v>
      </c>
      <c r="E271" s="143" t="s">
        <v>3</v>
      </c>
      <c r="F271" s="173" t="s">
        <v>1574</v>
      </c>
      <c r="H271" s="191">
        <v>8.1</v>
      </c>
      <c r="I271" s="144"/>
      <c r="J271" s="144"/>
      <c r="M271" s="142"/>
      <c r="N271" s="145"/>
      <c r="X271" s="146"/>
      <c r="AT271" s="143" t="s">
        <v>151</v>
      </c>
      <c r="AU271" s="143" t="s">
        <v>80</v>
      </c>
      <c r="AV271" s="12" t="s">
        <v>80</v>
      </c>
      <c r="AW271" s="12" t="s">
        <v>5</v>
      </c>
      <c r="AX271" s="12" t="s">
        <v>71</v>
      </c>
      <c r="AY271" s="143" t="s">
        <v>133</v>
      </c>
    </row>
    <row r="272" spans="2:51" s="13" customFormat="1" ht="12">
      <c r="B272" s="147"/>
      <c r="D272" s="185" t="s">
        <v>151</v>
      </c>
      <c r="E272" s="148" t="s">
        <v>3</v>
      </c>
      <c r="F272" s="174" t="s">
        <v>153</v>
      </c>
      <c r="H272" s="192">
        <v>8.1</v>
      </c>
      <c r="I272" s="149"/>
      <c r="J272" s="149"/>
      <c r="M272" s="147"/>
      <c r="N272" s="166"/>
      <c r="O272" s="167"/>
      <c r="P272" s="167"/>
      <c r="Q272" s="167"/>
      <c r="R272" s="167"/>
      <c r="S272" s="167"/>
      <c r="T272" s="167"/>
      <c r="U272" s="167"/>
      <c r="V272" s="167"/>
      <c r="W272" s="167"/>
      <c r="X272" s="168"/>
      <c r="AT272" s="148" t="s">
        <v>151</v>
      </c>
      <c r="AU272" s="148" t="s">
        <v>80</v>
      </c>
      <c r="AV272" s="13" t="s">
        <v>141</v>
      </c>
      <c r="AW272" s="13" t="s">
        <v>5</v>
      </c>
      <c r="AX272" s="13" t="s">
        <v>78</v>
      </c>
      <c r="AY272" s="148" t="s">
        <v>133</v>
      </c>
    </row>
    <row r="273" spans="2:13" s="1" customFormat="1" ht="6.95" customHeight="1">
      <c r="B273" s="40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31"/>
    </row>
  </sheetData>
  <sheetProtection algorithmName="SHA-512" hashValue="kZXLR30DkZIxig8+iYBGWdmvTNcL/Dp0s1PmhLP2TghcHddlOZOr0Cq7ag+mVdYHa1gGzcbQBn3TRvoED1xEgQ==" saltValue="IrU5vPbq5tqLv9vnIzhgNg==" spinCount="100000" sheet="1" objects="1" scenarios="1"/>
  <autoFilter ref="C83:L272"/>
  <mergeCells count="9">
    <mergeCell ref="E52:H52"/>
    <mergeCell ref="E74:H74"/>
    <mergeCell ref="E76:H76"/>
    <mergeCell ref="M2:Z2"/>
    <mergeCell ref="E7:H7"/>
    <mergeCell ref="E9:H9"/>
    <mergeCell ref="E18:H18"/>
    <mergeCell ref="E27:H27"/>
    <mergeCell ref="E50:H50"/>
  </mergeCells>
  <hyperlinks>
    <hyperlink ref="F88" r:id="rId1" display="https://podminky.urs.cz/item/CS_URS_2024_01/745904112"/>
    <hyperlink ref="F91" r:id="rId2" display="https://podminky.urs.cz/item/CS_URS_2024_01/210010019"/>
    <hyperlink ref="F96" r:id="rId3" display="https://podminky.urs.cz/item/CS_URS_2024_01/210100422.1"/>
    <hyperlink ref="F99" r:id="rId4" display="https://podminky.urs.cz/item/CS_URS_2024_01/210120102"/>
    <hyperlink ref="F106" r:id="rId5" display="https://podminky.urs.cz/item/CS_URS_2024_01/210191510"/>
    <hyperlink ref="F111" r:id="rId6" display="https://podminky.urs.cz/item/CS_URS_2024_01/210220022"/>
    <hyperlink ref="F118" r:id="rId7" display="https://podminky.urs.cz/item/CS_URS_2024_01/210220301"/>
    <hyperlink ref="F123" r:id="rId8" display="https://podminky.urs.cz/item/CS_URS_2024_01/210280002"/>
    <hyperlink ref="F128" r:id="rId9" display="https://podminky.urs.cz/item/CS_URS_2024_01/210280161-1"/>
    <hyperlink ref="F131" r:id="rId10" display="https://podminky.urs.cz/item/CS_URS_2024_01/210280211"/>
    <hyperlink ref="F134" r:id="rId11" display="https://podminky.urs.cz/item/CS_URS_2024_01/210280351"/>
    <hyperlink ref="F137" r:id="rId12" display="https://podminky.urs.cz/item/CS_URS_2024_01/210810014"/>
    <hyperlink ref="F147" r:id="rId13" display="https://podminky.urs.cz/item/CS_URS_2024_01/460010024"/>
    <hyperlink ref="F150" r:id="rId14" display="https://podminky.urs.cz/item/CS_URS_2024_01/460010025"/>
    <hyperlink ref="F153" r:id="rId15" display="https://podminky.urs.cz/item/CS_URS_2024_01/468031121"/>
    <hyperlink ref="F156" r:id="rId16" display="https://podminky.urs.cz/item/CS_URS_2024_01/460891121"/>
    <hyperlink ref="F159" r:id="rId17" display="https://podminky.urs.cz/item/CS_URS_2024_01/460050703"/>
    <hyperlink ref="F162" r:id="rId18" display="https://podminky.urs.cz/item/CS_URS_2024_01/460161152"/>
    <hyperlink ref="F165" r:id="rId19" display="https://podminky.urs.cz/item/CS_URS_2024_01/460161172"/>
    <hyperlink ref="F168" r:id="rId20" display="https://podminky.urs.cz/item/CS_URS_2024_01/460161312"/>
    <hyperlink ref="F171" r:id="rId21" display="https://podminky.urs.cz/item/CS_URS_2024_01/460230414"/>
    <hyperlink ref="F174" r:id="rId22" display="https://podminky.urs.cz/item/CS_URS_2024_01/460421082"/>
    <hyperlink ref="F177" r:id="rId23" display="https://podminky.urs.cz/item/CS_URS_2024_01/460421082-1"/>
    <hyperlink ref="F180" r:id="rId24" display="https://podminky.urs.cz/item/CS_URS_2024_01/460421101"/>
    <hyperlink ref="F183" r:id="rId25" display="https://podminky.urs.cz/item/CS_URS_2024_01/460470001"/>
    <hyperlink ref="F186" r:id="rId26" display="https://podminky.urs.cz/item/CS_URS_2024_01/460470011"/>
    <hyperlink ref="F189" r:id="rId27" display="https://podminky.urs.cz/item/CS_URS_2024_01/460510014"/>
    <hyperlink ref="F192" r:id="rId28" display="https://podminky.urs.cz/item/CS_URS_2024_01/460510064"/>
    <hyperlink ref="F197" r:id="rId29" display="https://podminky.urs.cz/item/CS_URS_2024_01/460560123"/>
    <hyperlink ref="F200" r:id="rId30" display="https://podminky.urs.cz/item/CS_URS_2024_01/460560143"/>
    <hyperlink ref="F203" r:id="rId31" display="https://podminky.urs.cz/item/CS_URS_2024_01/460560273"/>
    <hyperlink ref="F206" r:id="rId32" display="https://podminky.urs.cz/item/CS_URS_2024_01/460561901"/>
    <hyperlink ref="F209" r:id="rId33" display="https://podminky.urs.cz/item/CS_URS_2024_01/460600021"/>
    <hyperlink ref="F214" r:id="rId34" display="https://podminky.urs.cz/item/CS_URS_2024_01/460600031"/>
    <hyperlink ref="F219" r:id="rId35" display="https://podminky.urs.cz/item/CS_URS_2024_01/460600061"/>
    <hyperlink ref="F224" r:id="rId36" display="https://podminky.urs.cz/item/CS_URS_2024_01/460600071"/>
    <hyperlink ref="F229" r:id="rId37" display="https://podminky.urs.cz/item/CS_URS_2024_01/460600071-11"/>
    <hyperlink ref="F234" r:id="rId38" display="https://podminky.urs.cz/item/CS_URS_2024_01/460600071-12"/>
    <hyperlink ref="F237" r:id="rId39" display="https://podminky.urs.cz/item/CS_URS_2024_01/460620013"/>
    <hyperlink ref="F243" r:id="rId40" display="https://podminky.urs.cz/item/CS_URS_2024_01/460030151"/>
    <hyperlink ref="F246" r:id="rId41" display="https://podminky.urs.cz/item/CS_URS_2024_01/460030152"/>
    <hyperlink ref="F249" r:id="rId42" display="https://podminky.urs.cz/item/CS_URS_2024_01/460030171"/>
    <hyperlink ref="F252" r:id="rId43" display="https://podminky.urs.cz/item/CS_URS_2024_01/460030191"/>
    <hyperlink ref="F255" r:id="rId44" display="https://podminky.urs.cz/item/CS_URS_2024_01/564851111"/>
    <hyperlink ref="F260" r:id="rId45" display="https://podminky.urs.cz/item/CS_URS_2024_01/565171111"/>
    <hyperlink ref="F265" r:id="rId46" display="https://podminky.urs.cz/item/CS_URS_2024_01/567122114"/>
    <hyperlink ref="F270" r:id="rId47" display="https://podminky.urs.cz/item/CS_URS_2024_01/57814211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Mlčák</dc:creator>
  <cp:keywords/>
  <dc:description/>
  <cp:lastModifiedBy>Šárka Tomášková</cp:lastModifiedBy>
  <cp:lastPrinted>2024-04-15T07:41:08Z</cp:lastPrinted>
  <dcterms:created xsi:type="dcterms:W3CDTF">2024-04-03T15:12:33Z</dcterms:created>
  <dcterms:modified xsi:type="dcterms:W3CDTF">2024-04-24T09:08:38Z</dcterms:modified>
  <cp:category/>
  <cp:version/>
  <cp:contentType/>
  <cp:contentStatus/>
</cp:coreProperties>
</file>