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O:\ORMI\Podklady pro VZ\Zakázky ORMI\2024\Demolice městského nádraží\ZD\"/>
    </mc:Choice>
  </mc:AlternateContent>
  <bookViews>
    <workbookView xWindow="0" yWindow="0" windowWidth="0" windowHeight="0"/>
  </bookViews>
  <sheets>
    <sheet name="Rekapitulace stavby" sheetId="1" r:id="rId1"/>
    <sheet name="2024-001-MB - Demolice mě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'2024-001-MB - Demolice mě...'!$C$132:$K$359</definedName>
    <definedName name="_xlnm.Print_Area" localSheetId="1">'2024-001-MB - Demolice mě...'!$C$4:$J$76,'2024-001-MB - Demolice mě...'!$C$82:$J$116,'2024-001-MB - Demolice mě...'!$C$122:$J$359</definedName>
    <definedName name="_xlnm.Print_Titles" localSheetId="1">'2024-001-MB - Demolice mě...'!$132:$132</definedName>
  </definedNames>
  <calcPr/>
</workbook>
</file>

<file path=xl/calcChain.xml><?xml version="1.0" encoding="utf-8"?>
<calcChain xmlns="http://schemas.openxmlformats.org/spreadsheetml/2006/main">
  <c i="2" l="1" r="T356"/>
  <c r="P356"/>
  <c r="J35"/>
  <c r="J34"/>
  <c i="1" r="AY95"/>
  <c i="2" r="J33"/>
  <c i="1" r="AX95"/>
  <c i="2" r="BI357"/>
  <c r="BH357"/>
  <c r="BG357"/>
  <c r="BF357"/>
  <c r="T357"/>
  <c r="R357"/>
  <c r="R356"/>
  <c r="P357"/>
  <c r="BI352"/>
  <c r="BH352"/>
  <c r="BG352"/>
  <c r="BF352"/>
  <c r="T352"/>
  <c r="T351"/>
  <c r="R352"/>
  <c r="R351"/>
  <c r="P352"/>
  <c r="P351"/>
  <c r="BI348"/>
  <c r="BH348"/>
  <c r="BG348"/>
  <c r="BF348"/>
  <c r="T348"/>
  <c r="T347"/>
  <c r="R348"/>
  <c r="R347"/>
  <c r="P348"/>
  <c r="P347"/>
  <c r="BI343"/>
  <c r="BH343"/>
  <c r="BG343"/>
  <c r="BF343"/>
  <c r="T343"/>
  <c r="T342"/>
  <c r="R343"/>
  <c r="R342"/>
  <c r="P343"/>
  <c r="P342"/>
  <c r="BI339"/>
  <c r="BH339"/>
  <c r="BG339"/>
  <c r="BF339"/>
  <c r="T339"/>
  <c r="T338"/>
  <c r="R339"/>
  <c r="R338"/>
  <c r="P339"/>
  <c r="P338"/>
  <c r="BI335"/>
  <c r="BH335"/>
  <c r="BG335"/>
  <c r="BF335"/>
  <c r="T335"/>
  <c r="T334"/>
  <c r="T333"/>
  <c r="R335"/>
  <c r="R334"/>
  <c r="P335"/>
  <c r="P334"/>
  <c r="P333"/>
  <c r="BI330"/>
  <c r="BH330"/>
  <c r="BG330"/>
  <c r="BF330"/>
  <c r="T330"/>
  <c r="T329"/>
  <c r="R330"/>
  <c r="R329"/>
  <c r="P330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6"/>
  <c r="BH316"/>
  <c r="BG316"/>
  <c r="BF316"/>
  <c r="T316"/>
  <c r="R316"/>
  <c r="P316"/>
  <c r="BI313"/>
  <c r="BH313"/>
  <c r="BG313"/>
  <c r="BF313"/>
  <c r="T313"/>
  <c r="R313"/>
  <c r="P313"/>
  <c r="BI309"/>
  <c r="BH309"/>
  <c r="BG309"/>
  <c r="BF309"/>
  <c r="T309"/>
  <c r="T308"/>
  <c r="R309"/>
  <c r="R308"/>
  <c r="P309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2"/>
  <c r="BH262"/>
  <c r="BG262"/>
  <c r="BF262"/>
  <c r="T262"/>
  <c r="T261"/>
  <c r="R262"/>
  <c r="R261"/>
  <c r="P262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1"/>
  <c r="BH241"/>
  <c r="BG241"/>
  <c r="BF241"/>
  <c r="T241"/>
  <c r="R241"/>
  <c r="P241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19"/>
  <c r="BH219"/>
  <c r="BG219"/>
  <c r="BF219"/>
  <c r="T219"/>
  <c r="R219"/>
  <c r="P219"/>
  <c r="BI216"/>
  <c r="BH216"/>
  <c r="BG216"/>
  <c r="BF216"/>
  <c r="T216"/>
  <c r="R216"/>
  <c r="P216"/>
  <c r="BI210"/>
  <c r="BH210"/>
  <c r="BG210"/>
  <c r="BF210"/>
  <c r="T210"/>
  <c r="R210"/>
  <c r="P210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F127"/>
  <c r="E125"/>
  <c r="F87"/>
  <c r="E85"/>
  <c r="J22"/>
  <c r="E22"/>
  <c r="J130"/>
  <c r="J21"/>
  <c r="J19"/>
  <c r="E19"/>
  <c r="J89"/>
  <c r="J18"/>
  <c r="J16"/>
  <c r="E16"/>
  <c r="F130"/>
  <c r="J15"/>
  <c r="J13"/>
  <c r="E13"/>
  <c r="F89"/>
  <c r="J12"/>
  <c r="J10"/>
  <c r="J127"/>
  <c i="1" r="L90"/>
  <c r="AM90"/>
  <c r="AM89"/>
  <c r="L89"/>
  <c r="AM87"/>
  <c r="L87"/>
  <c r="L85"/>
  <c r="L84"/>
  <c i="2" r="BK237"/>
  <c r="BK330"/>
  <c r="J165"/>
  <c r="BK313"/>
  <c r="J192"/>
  <c r="BK302"/>
  <c r="BK231"/>
  <c r="J343"/>
  <c r="BK270"/>
  <c r="J335"/>
  <c r="J184"/>
  <c r="BK357"/>
  <c r="BK335"/>
  <c r="BK258"/>
  <c r="J166"/>
  <c r="BK305"/>
  <c r="BK179"/>
  <c r="BK280"/>
  <c r="BK181"/>
  <c r="BK216"/>
  <c r="J255"/>
  <c r="J177"/>
  <c r="BK323"/>
  <c r="BK273"/>
  <c r="J185"/>
  <c r="J305"/>
  <c r="BK252"/>
  <c r="BK180"/>
  <c r="J357"/>
  <c r="J326"/>
  <c r="BK185"/>
  <c r="J289"/>
  <c r="BK156"/>
  <c r="J273"/>
  <c r="BK139"/>
  <c r="J159"/>
  <c r="BK262"/>
  <c r="J169"/>
  <c r="J293"/>
  <c r="BK219"/>
  <c r="BK165"/>
  <c r="BK299"/>
  <c r="J179"/>
  <c r="BK189"/>
  <c r="J352"/>
  <c r="BK320"/>
  <c r="J201"/>
  <c r="J150"/>
  <c r="BK296"/>
  <c r="J178"/>
  <c r="J302"/>
  <c r="BK162"/>
  <c r="BK198"/>
  <c r="BK293"/>
  <c r="J180"/>
  <c r="J139"/>
  <c r="BK283"/>
  <c r="J234"/>
  <c r="BK166"/>
  <c r="J231"/>
  <c r="BK234"/>
  <c r="J156"/>
  <c r="BK348"/>
  <c r="J267"/>
  <c r="BK184"/>
  <c r="J283"/>
  <c r="J320"/>
  <c r="J299"/>
  <c r="BK316"/>
  <c r="J219"/>
  <c r="J153"/>
  <c r="J296"/>
  <c r="BK241"/>
  <c r="J173"/>
  <c r="BK326"/>
  <c r="J181"/>
  <c r="J258"/>
  <c r="BK177"/>
  <c r="J348"/>
  <c r="J309"/>
  <c r="BK159"/>
  <c r="BK249"/>
  <c r="BK150"/>
  <c r="BK289"/>
  <c r="BK286"/>
  <c r="J145"/>
  <c r="J198"/>
  <c r="J142"/>
  <c r="J280"/>
  <c r="J210"/>
  <c r="BK142"/>
  <c r="J286"/>
  <c r="J205"/>
  <c r="J136"/>
  <c r="BK343"/>
  <c r="J216"/>
  <c r="BK145"/>
  <c r="BK267"/>
  <c r="BK173"/>
  <c r="BK276"/>
  <c r="BK192"/>
  <c r="BK169"/>
  <c r="J237"/>
  <c r="J170"/>
  <c r="J316"/>
  <c r="J262"/>
  <c i="1" r="AS94"/>
  <c i="2" r="J252"/>
  <c r="BK309"/>
  <c r="J195"/>
  <c r="BK352"/>
  <c r="BK210"/>
  <c r="BK136"/>
  <c r="BK255"/>
  <c r="BK170"/>
  <c r="J323"/>
  <c r="BK195"/>
  <c r="J241"/>
  <c r="J276"/>
  <c r="J162"/>
  <c r="J313"/>
  <c r="J270"/>
  <c r="BK178"/>
  <c r="BK339"/>
  <c r="BK201"/>
  <c r="J249"/>
  <c r="BK153"/>
  <c r="J339"/>
  <c r="J189"/>
  <c r="J330"/>
  <c r="BK205"/>
  <c l="1" r="R333"/>
  <c r="R176"/>
  <c r="R135"/>
  <c r="R134"/>
  <c r="BK204"/>
  <c r="J204"/>
  <c r="J98"/>
  <c r="T204"/>
  <c r="BK292"/>
  <c r="J292"/>
  <c r="J104"/>
  <c r="P319"/>
  <c r="T176"/>
  <c r="T135"/>
  <c r="T134"/>
  <c r="P204"/>
  <c r="R204"/>
  <c r="R319"/>
  <c r="P215"/>
  <c r="P292"/>
  <c r="P279"/>
  <c r="P266"/>
  <c r="P265"/>
  <c r="BK312"/>
  <c r="J312"/>
  <c r="J106"/>
  <c r="R312"/>
  <c r="BK215"/>
  <c r="J215"/>
  <c r="J99"/>
  <c r="BK319"/>
  <c r="J319"/>
  <c r="J107"/>
  <c r="P176"/>
  <c r="P135"/>
  <c r="P134"/>
  <c r="P133"/>
  <c i="1" r="AU95"/>
  <c i="2" r="T215"/>
  <c r="T292"/>
  <c r="T279"/>
  <c r="T266"/>
  <c r="T265"/>
  <c r="P312"/>
  <c r="T312"/>
  <c r="BK176"/>
  <c r="J176"/>
  <c r="J97"/>
  <c r="R215"/>
  <c r="R292"/>
  <c r="R279"/>
  <c r="R266"/>
  <c r="R265"/>
  <c r="T319"/>
  <c r="BK135"/>
  <c r="J135"/>
  <c r="J96"/>
  <c r="BK329"/>
  <c r="J329"/>
  <c r="J108"/>
  <c r="BK261"/>
  <c r="J261"/>
  <c r="J100"/>
  <c r="BK279"/>
  <c r="J279"/>
  <c r="J103"/>
  <c r="BK308"/>
  <c r="J308"/>
  <c r="J105"/>
  <c r="BK351"/>
  <c r="J351"/>
  <c r="J114"/>
  <c r="BK347"/>
  <c r="J347"/>
  <c r="J113"/>
  <c r="BK356"/>
  <c r="J356"/>
  <c r="J115"/>
  <c r="BK266"/>
  <c r="J266"/>
  <c r="J102"/>
  <c r="BK334"/>
  <c r="J334"/>
  <c r="J110"/>
  <c r="BK338"/>
  <c r="J338"/>
  <c r="J111"/>
  <c r="BK342"/>
  <c r="J342"/>
  <c r="J112"/>
  <c r="J90"/>
  <c r="J129"/>
  <c r="BE165"/>
  <c r="BE189"/>
  <c r="BE192"/>
  <c r="BE195"/>
  <c r="BE198"/>
  <c r="BE270"/>
  <c r="BE320"/>
  <c r="BE339"/>
  <c r="BE343"/>
  <c r="J87"/>
  <c r="BE169"/>
  <c r="BE170"/>
  <c r="BE179"/>
  <c r="BE180"/>
  <c r="BE219"/>
  <c r="BE234"/>
  <c r="BE237"/>
  <c r="BE286"/>
  <c r="BE289"/>
  <c r="BE296"/>
  <c r="BE299"/>
  <c r="BE313"/>
  <c r="BE330"/>
  <c r="BE348"/>
  <c r="BE352"/>
  <c r="BE357"/>
  <c r="BE139"/>
  <c r="BE173"/>
  <c r="BE273"/>
  <c r="BE323"/>
  <c r="BE326"/>
  <c r="BE142"/>
  <c r="BE153"/>
  <c r="BE216"/>
  <c r="BE241"/>
  <c r="BE262"/>
  <c r="BE267"/>
  <c r="BE276"/>
  <c r="BE280"/>
  <c r="BE293"/>
  <c r="F90"/>
  <c r="F129"/>
  <c r="BE150"/>
  <c r="BE162"/>
  <c r="BE255"/>
  <c r="BE159"/>
  <c r="BE201"/>
  <c r="BE283"/>
  <c r="BE309"/>
  <c r="BE335"/>
  <c r="BE136"/>
  <c r="BE178"/>
  <c r="BE181"/>
  <c r="BE184"/>
  <c r="BE185"/>
  <c r="BE258"/>
  <c r="BE302"/>
  <c r="BE305"/>
  <c r="BE145"/>
  <c r="BE156"/>
  <c r="BE166"/>
  <c r="BE177"/>
  <c r="BE205"/>
  <c r="BE210"/>
  <c r="BE231"/>
  <c r="BE249"/>
  <c r="BE252"/>
  <c r="BE316"/>
  <c r="F34"/>
  <c i="1" r="BC95"/>
  <c r="BC94"/>
  <c r="AY94"/>
  <c i="2" r="F35"/>
  <c i="1" r="BD95"/>
  <c r="BD94"/>
  <c r="W33"/>
  <c i="2" r="J32"/>
  <c i="1" r="AW95"/>
  <c i="2" r="F32"/>
  <c i="1" r="BA95"/>
  <c r="BA94"/>
  <c r="W30"/>
  <c i="2" r="F33"/>
  <c i="1" r="BB95"/>
  <c r="BB94"/>
  <c r="AX94"/>
  <c r="AU94"/>
  <c i="2" l="1" r="T133"/>
  <c r="R133"/>
  <c r="BK134"/>
  <c r="J134"/>
  <c r="J95"/>
  <c r="BK265"/>
  <c r="J265"/>
  <c r="J101"/>
  <c r="BK333"/>
  <c r="J333"/>
  <c r="J109"/>
  <c r="J31"/>
  <c i="1" r="AV95"/>
  <c r="AT95"/>
  <c i="2" r="F31"/>
  <c i="1" r="AZ95"/>
  <c r="AZ94"/>
  <c r="AV94"/>
  <c r="AK29"/>
  <c r="W32"/>
  <c r="AW94"/>
  <c r="AK30"/>
  <c r="W31"/>
  <c i="2" l="1" r="BK133"/>
  <c r="J133"/>
  <c r="J28"/>
  <c i="1" r="AG95"/>
  <c r="AG94"/>
  <c r="AK26"/>
  <c r="AK35"/>
  <c r="AT94"/>
  <c r="W29"/>
  <c i="2" l="1" r="J37"/>
  <c r="J94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<sst xmlns="http://schemas.openxmlformats.org/spreadsheetml/2006/main">
  <si>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</si>
  <si>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</si>
  <si>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</si>
  <si>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</si>
  <si>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</si>
  <si>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{cfd8d2f5-2156-4211-a1f3-d737f3801b63}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</si>
  <si>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</si>
  <si>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</si>
  <si>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</si>
  <si>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</si>
  <si>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</si>
  <si>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</si>
  <si>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</si>
  <si>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</si>
  <si>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2024-001-MB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</si>
  <si>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</si>
  <si>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</si>
  <si>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Demolice městského nádraží</t>
  </si>
  <si>
    <t>KSO:</t>
  </si>
  <si>
    <t>CC-CZ:</t>
  </si>
  <si>
    <t>Místo:</t>
  </si>
  <si>
    <t xml:space="preserve"> </t>
  </si>
  <si>
    <t>Datum:</t>
  </si>
  <si>
    <t>5. 2. 2024</t>
  </si>
  <si>
    <t>Zadavatel:</t>
  </si>
  <si>
    <t>IČ: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</si>
  <si>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</si>
  <si>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</si>
  <si>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</si>
  <si>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</si>
  <si>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</si>
  <si>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</si>
  <si>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</si>
  <si>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</si>
  <si>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</si>
  <si>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</si>
  <si>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</si>
  <si>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</si>
  <si>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</si>
  <si>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</si>
  <si>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</si>
  <si>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</si>
  <si>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</si>
  <si>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</si>
  <si>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</si>
  <si>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</si>
  <si>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</si>
  <si>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</si>
  <si>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</si>
  <si>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</si>
  <si>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</si>
  <si>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</si>
  <si>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</si>
  <si>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</si>
  <si>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</si>
  <si>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</si>
  <si>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</si>
  <si>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</si>
  <si>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</si>
  <si>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</si>
  <si>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</si>
  <si>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</si>
  <si>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</si>
  <si>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</si>
  <si>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</si>
  <si>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</si>
  <si>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</si>
  <si>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</si>
  <si>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</si>
  <si>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</si>
  <si>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</si>
  <si>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</si>
  <si>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</si>
  <si>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</si>
  <si>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</si>
  <si>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</si>
  <si>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</si>
  <si>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</si>
  <si>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</si>
  <si>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</si>
  <si>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</si>
  <si>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</si>
  <si>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</si>
  <si>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</si>
  <si>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</si>
  <si>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</si>
  <si>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</si>
  <si>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</si>
  <si>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</si>
  <si>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  9 - Ostatní konstrukce a práce, bourání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</si>
  <si>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</si>
  <si>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</si>
  <si>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</si>
  <si>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</si>
  <si>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</si>
  <si>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  762 - Konstrukce tesařské</t>
  </si>
  <si>
    <t xml:space="preserve">    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</si>
  <si>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</si>
  <si>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</si>
  <si>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</si>
  <si>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776 - Podlahy povlakové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</si>
  <si>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</si>
  <si>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</si>
  <si>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</si>
  <si>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</si>
  <si>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</si>
  <si>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</si>
  <si>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</si>
  <si>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</si>
  <si>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</si>
  <si>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</si>
  <si>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</si>
  <si>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</si>
  <si>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</si>
  <si>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</si>
  <si>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</si>
  <si>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</si>
  <si>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</si>
  <si>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</si>
  <si>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</si>
  <si>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</si>
  <si>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</si>
  <si>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</si>
  <si>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</si>
  <si>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</si>
  <si>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</si>
  <si>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174151101</t>
  </si>
  <si>
    <t>Zásyp jam, šachet rýh nebo kolem objektů sypaninou se zhutněním</t>
  </si>
  <si>
    <t>m3</t>
  </si>
  <si>
    <t>4</t>
  </si>
  <si>
    <t>1420878822</t>
  </si>
  <si>
    <t>PP</t>
  </si>
  <si>
    <t>Zásyp sypaninou z jakékoliv horniny strojně s uložením výkopku ve vrstvách se zhutněním jam, šachet, rýh nebo kolem objektů v těchto vykopávkách.
"Zásyp sklepních prostorrecyklátem po odstranění stavby"</t>
  </si>
  <si>
    <t>Online PSC</t>
  </si>
  <si>
    <t>https://podminky.urs.cz/item/CS_URS_2024_01/174151101</t>
  </si>
  <si>
    <t>M</t>
  </si>
  <si>
    <t>58981124</t>
  </si>
  <si>
    <t>recyklát betonový frakce 16/32</t>
  </si>
  <si>
    <t>t</t>
  </si>
  <si>
    <t>8</t>
  </si>
  <si>
    <t>-701311220</t>
  </si>
  <si>
    <t>VV</t>
  </si>
  <si>
    <t>813,417*1,7</t>
  </si>
  <si>
    <t>3</t>
  </si>
  <si>
    <t>181311105</t>
  </si>
  <si>
    <t>Rozprostření ornice tl vrstvy přes 250 do 300 mm v rovině nebo ve svahu do 1:5 ručně</t>
  </si>
  <si>
    <t>m2</t>
  </si>
  <si>
    <t>-515143182</t>
  </si>
  <si>
    <t>Rozprostření a urovnání ornice v rovině nebo ve svahu sklonu do 1:5 ručně při souvislé ploše, tl. vrstvy přes 250 do 300 mm</t>
  </si>
  <si>
    <t>https://podminky.urs.cz/item/CS_URS_2024_01/181311105</t>
  </si>
  <si>
    <t>162751116</t>
  </si>
  <si>
    <t>Vodorovné přemístění přes 8 000 do 9000 m výkopku/sypaniny z horniny třídy těžitelnosti I skupiny 1 až 3</t>
  </si>
  <si>
    <t>2140551353</t>
  </si>
  <si>
    <t>Vodorovné přemístění výkopku nebo sypaniny po suchu na obvyklém dopravním prostředku, bez naložení výkopku, avšak se složením bez rozhrnutí z horniny třídy těžitelnosti I skupiny 1 až 3 na vzdálenost přes 8 000 do 9 000 m</t>
  </si>
  <si>
    <t>https://podminky.urs.cz/item/CS_URS_2024_01/162751116</t>
  </si>
  <si>
    <t>dovoz ornice</t>
  </si>
  <si>
    <t>870*0,3</t>
  </si>
  <si>
    <t>5</t>
  </si>
  <si>
    <t>181411121</t>
  </si>
  <si>
    <t>Založení lučního trávníku výsevem pl do 1000 m2 v rovině a ve svahu do 1:5</t>
  </si>
  <si>
    <t>-858921671</t>
  </si>
  <si>
    <t>Založení trávníku na půdě předem připravené plochy do 1000 m2 výsevem včetně utažení lučního v rovině nebo na svahu do 1:5</t>
  </si>
  <si>
    <t>https://podminky.urs.cz/item/CS_URS_2024_01/181411121</t>
  </si>
  <si>
    <t>6</t>
  </si>
  <si>
    <t>00572470</t>
  </si>
  <si>
    <t>osivo směs travní univerzál</t>
  </si>
  <si>
    <t>kg</t>
  </si>
  <si>
    <t>524612379</t>
  </si>
  <si>
    <t>870*0,02 'Přepočtené koeficientem množství</t>
  </si>
  <si>
    <t>7</t>
  </si>
  <si>
    <t>111203201</t>
  </si>
  <si>
    <t>Odstranění křovin a stromů s ponecháním kořenů z plochy do 1000 m2</t>
  </si>
  <si>
    <t>-1877636821</t>
  </si>
  <si>
    <t>Odstranění křovin a stromů s ponecháním kořenů průměru kmene do 100 mm, při jakémkoliv sklonu terénu mimo LTM, při celkové ploše do 1 000 m2</t>
  </si>
  <si>
    <t>https://podminky.urs.cz/item/CS_URS_2024_01/111203201</t>
  </si>
  <si>
    <t>112101104</t>
  </si>
  <si>
    <t>Odstranění stromů listnatých průměru kmene přes 700 do 900 mm</t>
  </si>
  <si>
    <t>kus</t>
  </si>
  <si>
    <t>541415936</t>
  </si>
  <si>
    <t>Odstranění stromů s odřezáním kmene a s odvětvením listnatých, průměru kmene přes 700 do 900 mm</t>
  </si>
  <si>
    <t>https://podminky.urs.cz/item/CS_URS_2024_01/112101104</t>
  </si>
  <si>
    <t>9</t>
  </si>
  <si>
    <t>162201404</t>
  </si>
  <si>
    <t>Vodorovné přemístění větví stromů listnatých do 1 km D kmene přes 700 do 900 mm</t>
  </si>
  <si>
    <t>-1541039683</t>
  </si>
  <si>
    <t>Vodorovné přemístění větví, kmenů nebo pařezů s naložením, složením a dopravou do 1000 m větví stromů listnatých, průměru kmene přes 700 do 900 mm</t>
  </si>
  <si>
    <t>https://podminky.urs.cz/item/CS_URS_2024_01/162201404</t>
  </si>
  <si>
    <t>10</t>
  </si>
  <si>
    <t>112101105</t>
  </si>
  <si>
    <t>Odstranění stromů listnatých průměru kmene do 1100 mm</t>
  </si>
  <si>
    <t>-2127265058</t>
  </si>
  <si>
    <t>11</t>
  </si>
  <si>
    <t>162201500</t>
  </si>
  <si>
    <t>Vodorovné přemístění větví stromů listnatých do 1 km D kmene přes 900 do 1100 mm</t>
  </si>
  <si>
    <t>-562356633</t>
  </si>
  <si>
    <t>Vodorovné přemístění větví, kmenů nebo pařezů s naložením, složením a dopravou do 1000 m větví stromů listnatých, průměru kmene přes 900 do 1100 mm</t>
  </si>
  <si>
    <t>https://podminky.urs.cz/item/CS_URS_2024_01/162201500</t>
  </si>
  <si>
    <t>112101106</t>
  </si>
  <si>
    <t>Odstranění stromů listnatých průměru kmene do 1300 mm</t>
  </si>
  <si>
    <t>347526853</t>
  </si>
  <si>
    <t>13</t>
  </si>
  <si>
    <t>162201501</t>
  </si>
  <si>
    <t>Vodorovné přemístění větví stromů listnatých do 1 km D kmene přes 1100 do 1300 mm</t>
  </si>
  <si>
    <t>1614493872</t>
  </si>
  <si>
    <t>Vodorovné přemístění větví, kmenů nebo pařezů s naložením, složením a dopravou do 1000 m větví stromů listnatých, průměru kmene přes 1100 do 1300 mm</t>
  </si>
  <si>
    <t>https://podminky.urs.cz/item/CS_URS_2024_01/162201501</t>
  </si>
  <si>
    <t>14</t>
  </si>
  <si>
    <t>112155311</t>
  </si>
  <si>
    <t>Štěpkování keřového porostu středně hustého s naložením</t>
  </si>
  <si>
    <t>1414224847</t>
  </si>
  <si>
    <t>Štěpkování s naložením na dopravní prostředek a odvozem do 20 km keřového porostu středně hustého</t>
  </si>
  <si>
    <t>https://podminky.urs.cz/item/CS_URS_2024_01/112155311</t>
  </si>
  <si>
    <t>Ostatní konstrukce a práce, bourání</t>
  </si>
  <si>
    <t>15</t>
  </si>
  <si>
    <t>962032231</t>
  </si>
  <si>
    <t>Bourání zdiva z cihel pálených nebo vápenopískových na MV nebo MVC přes 1 m3</t>
  </si>
  <si>
    <t>976266138</t>
  </si>
  <si>
    <t>16</t>
  </si>
  <si>
    <t>962032641</t>
  </si>
  <si>
    <t>Bourání zdiva komínového nad střechou z cihel na MC</t>
  </si>
  <si>
    <t>-1806691020</t>
  </si>
  <si>
    <t>17</t>
  </si>
  <si>
    <t>962081131</t>
  </si>
  <si>
    <t>Bourání příček ze skleněných tvárnic tl do 100 mm</t>
  </si>
  <si>
    <t>454734564</t>
  </si>
  <si>
    <t>18</t>
  </si>
  <si>
    <t>963042819</t>
  </si>
  <si>
    <t>Bourání schodišťových stupňů betonových zhotovených na místě</t>
  </si>
  <si>
    <t>m</t>
  </si>
  <si>
    <t>-1706856102</t>
  </si>
  <si>
    <t>19</t>
  </si>
  <si>
    <t>968062244</t>
  </si>
  <si>
    <t>Vybourání dřevěných rámů oken jednoduchých včetně křídel pl do 1 m2</t>
  </si>
  <si>
    <t>-329702338</t>
  </si>
  <si>
    <t>Vybourání dřevěných rámů oken s křídly, dveřních zárubní, vrat, stěn, ostění nebo obkladů rámů oken s křídly jednoduchých, plochy do 1 m2</t>
  </si>
  <si>
    <t>https://podminky.urs.cz/item/CS_URS_2024_01/968062244</t>
  </si>
  <si>
    <t>20</t>
  </si>
  <si>
    <t>968062245</t>
  </si>
  <si>
    <t>Vybourání dřevěných rámů oken jednoduchých včetně křídel pl do 2 m2</t>
  </si>
  <si>
    <t>-1240603501</t>
  </si>
  <si>
    <t>968062246</t>
  </si>
  <si>
    <t>Vybourání dřevěných rámů oken jednoduchých včetně křídel pl do 4 m2</t>
  </si>
  <si>
    <t>52968157</t>
  </si>
  <si>
    <t>Vybourání dřevěných rámů oken s křídly, dveřních zárubní, vrat, stěn, ostění nebo obkladů rámů oken s křídly jednoduchých, plochy do 4 m2</t>
  </si>
  <si>
    <t>https://podminky.urs.cz/item/CS_URS_2024_01/968062246</t>
  </si>
  <si>
    <t>1*180,45 'Přepočtené koeficientem množství</t>
  </si>
  <si>
    <t>22</t>
  </si>
  <si>
    <t>968062455</t>
  </si>
  <si>
    <t>Vybourání dřevěných dveřních zárubní pl do 2 m2</t>
  </si>
  <si>
    <t>-44690186</t>
  </si>
  <si>
    <t>Vybourání dřevěných rámů oken s křídly, dveřních zárubní, vrat, stěn, ostění nebo obkladů dveřních zárubní, plochy do 2 m2</t>
  </si>
  <si>
    <t>https://podminky.urs.cz/item/CS_URS_2024_01/968062455</t>
  </si>
  <si>
    <t>23</t>
  </si>
  <si>
    <t>968062456</t>
  </si>
  <si>
    <t>Vybourání dřevěných dveřních zárubní pl přes 2 m2</t>
  </si>
  <si>
    <t>-1660234834</t>
  </si>
  <si>
    <t>Vybourání dřevěných rámů oken s křídly, dveřních zárubní, vrat, stěn, ostění nebo obkladů dveřních zárubní, plochy přes 2 m2</t>
  </si>
  <si>
    <t>https://podminky.urs.cz/item/CS_URS_2024_01/968062456</t>
  </si>
  <si>
    <t>24</t>
  </si>
  <si>
    <t>981013313</t>
  </si>
  <si>
    <t>Demolice budov zděných na MVC podíl konstrukcí přes 15 do 20 % těžkou mechanizací</t>
  </si>
  <si>
    <t>194808595</t>
  </si>
  <si>
    <t>Demolice budov těžkými mechanizačními prostředky z cihel, kamene, smíšeného nebo hrázděného zdiva, tvárnic na maltu vápennou nebo vápenocementovou s podílem konstrukcí přes 15 do 20 %</t>
  </si>
  <si>
    <t>https://podminky.urs.cz/item/CS_URS_2024_01/981013313</t>
  </si>
  <si>
    <t>25</t>
  </si>
  <si>
    <t>981013314</t>
  </si>
  <si>
    <t>Demolice budov zděných na MVC podíl konstrukcí přes 20 do 25 % těžkou mechanizací</t>
  </si>
  <si>
    <t>2061511078</t>
  </si>
  <si>
    <t>Demolice budov těžkými mechanizačními prostředky z cihel, kamene, smíšeného nebo hrázděného zdiva, tvárnic na maltu vápennou nebo vápenocementovou s podílem konstrukcí přes 20 do 25 %</t>
  </si>
  <si>
    <t>https://podminky.urs.cz/item/CS_URS_2024_01/981013314</t>
  </si>
  <si>
    <t>26</t>
  </si>
  <si>
    <t>981013316</t>
  </si>
  <si>
    <t>Demolice budov zděných na MVC podíl konstrukcí přes 30 do 35 % těžkou mechanizací</t>
  </si>
  <si>
    <t>-1633539843</t>
  </si>
  <si>
    <t>Demolice budov těžkými mechanizačními prostředky z cihel, kamene, smíšeného nebo hrázděného zdiva, tvárnic na maltu vápennou nebo vápenocementovou s podílem konstrukcí přes 30 do 35 %</t>
  </si>
  <si>
    <t>https://podminky.urs.cz/item/CS_URS_2024_01/981013316</t>
  </si>
  <si>
    <t>27</t>
  </si>
  <si>
    <t>965043421</t>
  </si>
  <si>
    <t>Bourání podkladů pod dlažby betonových s potěrem nebo teracem tl do 150 mm pl do 1 m2</t>
  </si>
  <si>
    <t>1050453542</t>
  </si>
  <si>
    <t>Bourání mazanin betonových s potěrem nebo teracem tl. do 150 mm, plochy do 1 m2</t>
  </si>
  <si>
    <t>https://podminky.urs.cz/item/CS_URS_2024_01/965043421</t>
  </si>
  <si>
    <t xml:space="preserve">Otvory v podlahách 1. PP </t>
  </si>
  <si>
    <t>20*1*1*0,15</t>
  </si>
  <si>
    <t>28</t>
  </si>
  <si>
    <t>965049112</t>
  </si>
  <si>
    <t>Příplatek k bourání betonových mazanin za bourání mazanin se svařovanou sítí tl přes 100 mm</t>
  </si>
  <si>
    <t>1582534549</t>
  </si>
  <si>
    <t>Bourání mazanin Příplatek k cenám za bourání mazanin betonových se svařovanou sítí, tl. přes 100 mm</t>
  </si>
  <si>
    <t>https://podminky.urs.cz/item/CS_URS_2024_01/965049112</t>
  </si>
  <si>
    <t>997</t>
  </si>
  <si>
    <t>Přesun sutě</t>
  </si>
  <si>
    <t>29</t>
  </si>
  <si>
    <t>997006002</t>
  </si>
  <si>
    <t>Strojové třídění stavebního odpadu</t>
  </si>
  <si>
    <t>-375245048</t>
  </si>
  <si>
    <t>Úprava stavebního odpadu třídění strojové</t>
  </si>
  <si>
    <t>https://podminky.urs.cz/item/CS_URS_2024_01/997006002</t>
  </si>
  <si>
    <t>30</t>
  </si>
  <si>
    <t>997006012</t>
  </si>
  <si>
    <t>Ruční třídění stavebního odpadu</t>
  </si>
  <si>
    <t>1657201387</t>
  </si>
  <si>
    <t>Úprava stavebního odpadu třídění ruční</t>
  </si>
  <si>
    <t>https://podminky.urs.cz/item/CS_URS_2024_01/997006012</t>
  </si>
  <si>
    <t>likvidace střešní krytiny</t>
  </si>
  <si>
    <t>17,690</t>
  </si>
  <si>
    <t>likvidace dřevního odpadu</t>
  </si>
  <si>
    <t>40,877</t>
  </si>
  <si>
    <t>likvidace komunálního odpadu</t>
  </si>
  <si>
    <t>30,0</t>
  </si>
  <si>
    <t>likvidace skleněného odpadu</t>
  </si>
  <si>
    <t>0,462</t>
  </si>
  <si>
    <t>Součet</t>
  </si>
  <si>
    <t>31</t>
  </si>
  <si>
    <t>997006511</t>
  </si>
  <si>
    <t>Vodorovná doprava suti s naložením a složením na skládku do 100 m</t>
  </si>
  <si>
    <t>4129185</t>
  </si>
  <si>
    <t>Vodorovná doprava suti na meziskládku s naložením na dopravní prostředek a složením do 100 m</t>
  </si>
  <si>
    <t>https://podminky.urs.cz/item/CS_URS_2024_01/997006511</t>
  </si>
  <si>
    <t>32</t>
  </si>
  <si>
    <t>997013511</t>
  </si>
  <si>
    <t>Odvoz suti a vybouraných hmot z meziskládky na skládku do 1 km s naložením a se složením</t>
  </si>
  <si>
    <t>-1555061848</t>
  </si>
  <si>
    <t>Odvoz suti a vybouraných hmot z meziskládky na skládku s naložením a se složením, na vzdálenost do 1 km</t>
  </si>
  <si>
    <t>https://podminky.urs.cz/item/CS_URS_2024_01/997013511</t>
  </si>
  <si>
    <t>33</t>
  </si>
  <si>
    <t>997013509</t>
  </si>
  <si>
    <t>Příplatek k odvozu suti a vybouraných hmot na skládku ZKD 1 km přes 1 km</t>
  </si>
  <si>
    <t>601401191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</si>
  <si>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</si>
  <si>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</si>
  <si>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5218,561*9 'Přepočtené koeficientem množství</t>
  </si>
  <si>
    <t>34</t>
  </si>
  <si>
    <t>997013871</t>
  </si>
  <si>
    <t>Poplatek za uložení stavebního odpadu na recyklační skládce (skládkovné) směsného stavebního a demoličního kód odpadu 17 09 04</t>
  </si>
  <si>
    <t>531214918</t>
  </si>
  <si>
    <t>Poplatek za uložení stavebního odpadu na recyklační skládce (skládkovné) směsného stavebního a demoličního zatříděného do Katalogu odpadů pod kódem 17 09 04</t>
  </si>
  <si>
    <t>https://podminky.urs.cz/item/CS_URS_2024_01/997013871</t>
  </si>
  <si>
    <t>směs stavebního a demoličního odpadu 17 09 04</t>
  </si>
  <si>
    <t>4720,631</t>
  </si>
  <si>
    <t>sklěněný odpad z oken a dveří 17 02 02</t>
  </si>
  <si>
    <t>3,904</t>
  </si>
  <si>
    <t>35</t>
  </si>
  <si>
    <t>997013821</t>
  </si>
  <si>
    <t>Poplatek za uložení na skládce (skládkovné) stavebního odpadu s obsahem azbestu kód odpadu 17 06 05</t>
  </si>
  <si>
    <t>-1495415311</t>
  </si>
  <si>
    <t>Poplatek za uložení stavebního odpadu na skládce (skládkovné) ze stavebních materiálů obsahujících azbest zatříděných do Katalogu odpadů pod kódem 17 06 05</t>
  </si>
  <si>
    <t>https://podminky.urs.cz/item/CS_URS_2024_01/997013821</t>
  </si>
  <si>
    <t>36</t>
  </si>
  <si>
    <t>997013841</t>
  </si>
  <si>
    <t>Poplatek za uložení na skládce (skládkovné) odpadu po otryskávání bez obsahu nebezpečných látek kód odpadu 12 01 17</t>
  </si>
  <si>
    <t>1214145303</t>
  </si>
  <si>
    <t>Poplatek za uložení stavebního odpadu na skládce (skládkovné) odpadního materiálu po otryskávání bez obsahu nebezpečných látek zatříděného do Katalogu odpadů pod kódem 12 01 17</t>
  </si>
  <si>
    <t>https://podminky.urs.cz/item/CS_URS_2024_01/997013841</t>
  </si>
  <si>
    <t>37</t>
  </si>
  <si>
    <t>997013635</t>
  </si>
  <si>
    <t>Poplatek za uložení na skládce (skládkovné) komunálního odpadu kód odpadu 20 03 01</t>
  </si>
  <si>
    <t>522747612</t>
  </si>
  <si>
    <t>Poplatek za uložení stavebního odpadu na skládce (skládkovné) komunálního zatříděného do Katalogu odpadů pod kódem 20 03 01</t>
  </si>
  <si>
    <t>https://podminky.urs.cz/item/CS_URS_2024_01/997013635</t>
  </si>
  <si>
    <t>38</t>
  </si>
  <si>
    <t>997013811</t>
  </si>
  <si>
    <t>Poplatek za uložení na skládce (skládkovné) stavebního odpadu dřevěného kód odpadu 17 02 01</t>
  </si>
  <si>
    <t>-1957050755</t>
  </si>
  <si>
    <t>Poplatek za uložení stavebního odpadu na skládce (skládkovné) dřevěného zatříděného do Katalogu odpadů pod kódem 17 02 01</t>
  </si>
  <si>
    <t>https://podminky.urs.cz/item/CS_URS_2024_01/997013811</t>
  </si>
  <si>
    <t>998</t>
  </si>
  <si>
    <t>Přesun hmot</t>
  </si>
  <si>
    <t>61</t>
  </si>
  <si>
    <t>998231311</t>
  </si>
  <si>
    <t>Přesun hmot pro sadovnické a krajinářské úpravy vodorovně do 5000 m</t>
  </si>
  <si>
    <t>-506739010</t>
  </si>
  <si>
    <t>Přesun hmot pro sadovnické a krajinářské úpravy strojně dopravní vzdálenost do 5000 m</t>
  </si>
  <si>
    <t>https://podminky.urs.cz/item/CS_URS_2024_01/998231311</t>
  </si>
  <si>
    <t>PSV</t>
  </si>
  <si>
    <t>Práce a dodávky PSV</t>
  </si>
  <si>
    <t>741</t>
  </si>
  <si>
    <t>Elektroinstalace - silnoproud</t>
  </si>
  <si>
    <t>39</t>
  </si>
  <si>
    <t>741372841</t>
  </si>
  <si>
    <t>Demontáž svítidla průmyslového výbojkového venkovního na parkovém sloupku bez zachování funkčnosti</t>
  </si>
  <si>
    <t>-643644489</t>
  </si>
  <si>
    <t>Demontáž svítidel bez zachování funkčnosti (do suti) průmyslových výbojkových venkovních na parkovém sloupku</t>
  </si>
  <si>
    <t>https://podminky.urs.cz/item/CS_URS_2024_01/741372841</t>
  </si>
  <si>
    <t>40</t>
  </si>
  <si>
    <t>741421811</t>
  </si>
  <si>
    <t>Demontáž drátu nebo lana svodového vedení D do 8 mm kolmý svod</t>
  </si>
  <si>
    <t>747654870</t>
  </si>
  <si>
    <t>Demontáž hromosvodného vedení bez zachování funkčnosti svodových drátů nebo lan kolmého svodu, průměru do 8 mm</t>
  </si>
  <si>
    <t>https://podminky.urs.cz/item/CS_URS_2024_01/741421811</t>
  </si>
  <si>
    <t>41</t>
  </si>
  <si>
    <t>741421821</t>
  </si>
  <si>
    <t>Demontáž drátu nebo lana svodového vedení D do 8 mm rovná střecha</t>
  </si>
  <si>
    <t>1645893401</t>
  </si>
  <si>
    <t>Demontáž hromosvodného vedení bez zachování funkčnosti svodových drátů nebo lan na rovné střeše, průměru do 8 mm</t>
  </si>
  <si>
    <t>https://podminky.urs.cz/item/CS_URS_2024_01/741421821</t>
  </si>
  <si>
    <t>42</t>
  </si>
  <si>
    <t>741421831</t>
  </si>
  <si>
    <t>Demontáž drátu nebo lana svodového vedení D do 8 mm šikmá střecha</t>
  </si>
  <si>
    <t>1481413392</t>
  </si>
  <si>
    <t>Demontáž hromosvodného vedení bez zachování funkčnosti svodových drátů nebo lan na šikmé střeše, průměru do 8 mm</t>
  </si>
  <si>
    <t>https://podminky.urs.cz/item/CS_URS_2024_01/741421831</t>
  </si>
  <si>
    <t>762</t>
  </si>
  <si>
    <t>Konstrukce tesařské</t>
  </si>
  <si>
    <t>43</t>
  </si>
  <si>
    <t>762331812</t>
  </si>
  <si>
    <t>Demontáž vázaných kcí krovů z hranolů průřezové pl přes 120 do 224 cm2</t>
  </si>
  <si>
    <t>-1622464915</t>
  </si>
  <si>
    <t>Demontáž vázaných konstrukcí krovů sklonu do 60° z hranolů, hranolků, fošen, průřezové plochy přes 120 do 224 cm2</t>
  </si>
  <si>
    <t>https://podminky.urs.cz/item/CS_URS_2024_01/762331812</t>
  </si>
  <si>
    <t>44</t>
  </si>
  <si>
    <t>762331813</t>
  </si>
  <si>
    <t>Demontáž vázaných kcí krovů z hranolů průřezové pl přes 224 do 288 cm2</t>
  </si>
  <si>
    <t>-1729257411</t>
  </si>
  <si>
    <t>Demontáž vázaných konstrukcí krovů sklonu do 60° z hranolů, hranolků, fošen, průřezové plochy přes 224 do 288 cm2</t>
  </si>
  <si>
    <t>https://podminky.urs.cz/item/CS_URS_2024_01/762331813</t>
  </si>
  <si>
    <t>45</t>
  </si>
  <si>
    <t>762331814</t>
  </si>
  <si>
    <t>Demontáž vázaných kcí krovů z hranolů průřezové pl přes 288 do 450 cm2</t>
  </si>
  <si>
    <t>891812566</t>
  </si>
  <si>
    <t>Demontáž vázaných konstrukcí krovů sklonu do 60° z hranolů, hranolků, fošen, průřezové plochy přes 288 do 450 cm2</t>
  </si>
  <si>
    <t>https://podminky.urs.cz/item/CS_URS_2024_01/762331814</t>
  </si>
  <si>
    <t>46</t>
  </si>
  <si>
    <t>762341811</t>
  </si>
  <si>
    <t>Demontáž bednění střech z prken</t>
  </si>
  <si>
    <t>-1895956098</t>
  </si>
  <si>
    <t>Demontáž bednění a laťování bednění střech rovných, obloukových, sklonu do 60° se všemi nadstřešními konstrukcemi z prken hrubých, hoblovaných tl. do 32 mm</t>
  </si>
  <si>
    <t>https://podminky.urs.cz/item/CS_URS_2024_01/762341811</t>
  </si>
  <si>
    <t>764</t>
  </si>
  <si>
    <t>Konstrukce klempířské</t>
  </si>
  <si>
    <t>47</t>
  </si>
  <si>
    <t>764001821</t>
  </si>
  <si>
    <t>Demontáž krytiny ze svitků nebo tabulí do suti</t>
  </si>
  <si>
    <t>-1912651136</t>
  </si>
  <si>
    <t>Demontáž klempířských konstrukcí krytiny ze svitků nebo tabulí do suti</t>
  </si>
  <si>
    <t>https://podminky.urs.cz/item/CS_URS_2024_01/764001821</t>
  </si>
  <si>
    <t>48</t>
  </si>
  <si>
    <t>764002871</t>
  </si>
  <si>
    <t>Demontáž lemování zdí do suti</t>
  </si>
  <si>
    <t>1675874285</t>
  </si>
  <si>
    <t>Demontáž klempířských konstrukcí lemování zdí do suti</t>
  </si>
  <si>
    <t>https://podminky.urs.cz/item/CS_URS_2024_01/764002871</t>
  </si>
  <si>
    <t>49</t>
  </si>
  <si>
    <t>764002881</t>
  </si>
  <si>
    <t>Demontáž lemování střešních prostupů do suti</t>
  </si>
  <si>
    <t>1046801758</t>
  </si>
  <si>
    <t>Demontáž klempířských konstrukcí lemování střešních prostupů do suti</t>
  </si>
  <si>
    <t>https://podminky.urs.cz/item/CS_URS_2024_01/764002881</t>
  </si>
  <si>
    <t>50</t>
  </si>
  <si>
    <t>764004801</t>
  </si>
  <si>
    <t>Demontáž podokapního žlabu do suti</t>
  </si>
  <si>
    <t>-233790919</t>
  </si>
  <si>
    <t>Demontáž klempířských konstrukcí žlabu podokapního do suti</t>
  </si>
  <si>
    <t>https://podminky.urs.cz/item/CS_URS_2024_01/764004801</t>
  </si>
  <si>
    <t>51</t>
  </si>
  <si>
    <t>764004861</t>
  </si>
  <si>
    <t>Demontáž svodu do suti</t>
  </si>
  <si>
    <t>-1138200788</t>
  </si>
  <si>
    <t>Demontáž klempířských konstrukcí svodu do suti</t>
  </si>
  <si>
    <t>https://podminky.urs.cz/item/CS_URS_2024_01/764004861</t>
  </si>
  <si>
    <t>765</t>
  </si>
  <si>
    <t>Krytina skládaná</t>
  </si>
  <si>
    <t>52</t>
  </si>
  <si>
    <t>765131801</t>
  </si>
  <si>
    <t>Demontáž vláknocementové skládané krytiny sklonu do 30° do suti</t>
  </si>
  <si>
    <t>999596884</t>
  </si>
  <si>
    <t>Demontáž vláknocementové krytiny skládané sklonu do 30° do suti</t>
  </si>
  <si>
    <t>https://podminky.urs.cz/item/CS_URS_2024_01/765131801</t>
  </si>
  <si>
    <t>766</t>
  </si>
  <si>
    <t>Konstrukce truhlářské</t>
  </si>
  <si>
    <t>53</t>
  </si>
  <si>
    <t>766311811</t>
  </si>
  <si>
    <t>Demontáž dřevěného zábradlí vnitřního</t>
  </si>
  <si>
    <t>-804882696</t>
  </si>
  <si>
    <t>Demontáž zábradlí dřevěného vnitřního</t>
  </si>
  <si>
    <t>https://podminky.urs.cz/item/CS_URS_2024_01/766311811</t>
  </si>
  <si>
    <t>54</t>
  </si>
  <si>
    <t>766674810</t>
  </si>
  <si>
    <t>Demontáž střešního okna hladká krytina do 30°</t>
  </si>
  <si>
    <t>849155614</t>
  </si>
  <si>
    <t>Demontáž střešních oken na krytině hladké a drážkové, sklonu do 30°</t>
  </si>
  <si>
    <t>https://podminky.urs.cz/item/CS_URS_2024_01/766674810</t>
  </si>
  <si>
    <t>767</t>
  </si>
  <si>
    <t>Konstrukce zámečnické</t>
  </si>
  <si>
    <t>55</t>
  </si>
  <si>
    <t>767582800</t>
  </si>
  <si>
    <t>Demontáž roštu podhledu</t>
  </si>
  <si>
    <t>1189120606</t>
  </si>
  <si>
    <t>Demontáž podhledů roštů</t>
  </si>
  <si>
    <t>https://podminky.urs.cz/item/CS_URS_2024_01/767582800</t>
  </si>
  <si>
    <t>56</t>
  </si>
  <si>
    <t>767661811</t>
  </si>
  <si>
    <t>Demontáž mříží pevných nebo otevíravých</t>
  </si>
  <si>
    <t>1211087427</t>
  </si>
  <si>
    <t>https://podminky.urs.cz/item/CS_URS_2024_01/767661811</t>
  </si>
  <si>
    <t>57</t>
  </si>
  <si>
    <t>767851803</t>
  </si>
  <si>
    <t>Demontáž komínových lávek - celé komínové lávky</t>
  </si>
  <si>
    <t>-1834061303</t>
  </si>
  <si>
    <t>Demontáž komínových lávek kompletní celé lávky</t>
  </si>
  <si>
    <t>https://podminky.urs.cz/item/CS_URS_2024_01/767851803</t>
  </si>
  <si>
    <t>776</t>
  </si>
  <si>
    <t>Podlahy povlakové</t>
  </si>
  <si>
    <t>58</t>
  </si>
  <si>
    <t>776201814</t>
  </si>
  <si>
    <t>Demontáž povlakových podlahovin volně položených podlepených páskou</t>
  </si>
  <si>
    <t>-2066876336</t>
  </si>
  <si>
    <t>https://podminky.urs.cz/item/CS_URS_2024_01/776201814</t>
  </si>
  <si>
    <t>VRN</t>
  </si>
  <si>
    <t>Vedlejší rozpočtové náklady</t>
  </si>
  <si>
    <t>VRN1</t>
  </si>
  <si>
    <t>Průzkumné, geodetické a projektové práce</t>
  </si>
  <si>
    <t>63</t>
  </si>
  <si>
    <t>013294000R</t>
  </si>
  <si>
    <t>Ostatní dokumentace - fotodokumentace</t>
  </si>
  <si>
    <t>soubor</t>
  </si>
  <si>
    <t>1024</t>
  </si>
  <si>
    <t>2000467681</t>
  </si>
  <si>
    <t>Ostatní dokumentace</t>
  </si>
  <si>
    <t>P</t>
  </si>
  <si>
    <t>Poznámka k položce:_x000d_
v souladu se čl. 2 ost. 2.5.6 smlouy o dílo</t>
  </si>
  <si>
    <t>VRN3</t>
  </si>
  <si>
    <t>Zařízení staveniště</t>
  </si>
  <si>
    <t>59</t>
  </si>
  <si>
    <t>032200000</t>
  </si>
  <si>
    <t>Náklady na zařízení a odstranění staveniště</t>
  </si>
  <si>
    <t>-1797955517</t>
  </si>
  <si>
    <t>Náklady na stavební buňky</t>
  </si>
  <si>
    <t>Poznámka k položce:_x000d_
v souladu s čl. 2 odst. 2.5.1 smlouvy o dílo</t>
  </si>
  <si>
    <t>VRN4</t>
  </si>
  <si>
    <t>Inženýrská činnost</t>
  </si>
  <si>
    <t>65</t>
  </si>
  <si>
    <t>045303000</t>
  </si>
  <si>
    <t>Koordinační činnost</t>
  </si>
  <si>
    <t>-502672340</t>
  </si>
  <si>
    <t>https://podminky.urs.cz/item/CS_URS_2024_01/045303000</t>
  </si>
  <si>
    <t>Poznámka k položce:_x000d_
v souladu s čl. 2 odst. 2.5.3 smlouvy o dílo</t>
  </si>
  <si>
    <t>VRN5</t>
  </si>
  <si>
    <t>Finanční náklady</t>
  </si>
  <si>
    <t>62</t>
  </si>
  <si>
    <t>051303000R</t>
  </si>
  <si>
    <t>Pojištění stavby</t>
  </si>
  <si>
    <t>1899180699</t>
  </si>
  <si>
    <t>Pojištění proti zpoždění</t>
  </si>
  <si>
    <t>Poznámka k položce:_x000d_
pojištění v souladu se čl. 2 odst. 2.5.4 smlouvy o dílo</t>
  </si>
  <si>
    <t>VRN6</t>
  </si>
  <si>
    <t>Územní vlivy</t>
  </si>
  <si>
    <t>60</t>
  </si>
  <si>
    <t>064203000</t>
  </si>
  <si>
    <t>Práce se škodlivými materiály</t>
  </si>
  <si>
    <t>-1211701678</t>
  </si>
  <si>
    <t>https://podminky.urs.cz/item/CS_URS_2024_01/064203000</t>
  </si>
  <si>
    <t>Poznámka k položce:_x000d_
v souladu se čl. 2 odst. 2.5.2 a 2.5.5 bod c smlouvy o dílo</t>
  </si>
  <si>
    <t>VRN7</t>
  </si>
  <si>
    <t>Provozní vlivy</t>
  </si>
  <si>
    <t>64</t>
  </si>
  <si>
    <t>071103000R</t>
  </si>
  <si>
    <t>Ostatní provozní a územní vlivy</t>
  </si>
  <si>
    <t>1996192062</t>
  </si>
  <si>
    <t>Provoz investora</t>
  </si>
  <si>
    <t>Poznámka k položce:_x000d_
v souladu se čl. 2 odst. 2.5.5 smlouvy o dílo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</si>
</sst>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/>
    <xf numFmtId="0" fontId="12" fillId="0" borderId="0" xfId="0" applyFont="1" applyAlignment="1" applyProtection="1"/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protection locked="0"/>
    </xf>
    <xf numFmtId="4" fontId="12" fillId="0" borderId="0" xfId="0" applyNumberFormat="1" applyFont="1" applyAlignment="1" applyProtection="1"/>
    <xf numFmtId="0" fontId="12" fillId="0" borderId="3" xfId="0" applyFont="1" applyBorder="1" applyAlignment="1"/>
    <xf numFmtId="0" fontId="12" fillId="0" borderId="14" xfId="0" applyFont="1" applyBorder="1" applyAlignment="1" applyProtection="1"/>
    <xf numFmtId="0" fontId="12" fillId="0" borderId="0" xfId="0" applyFont="1" applyBorder="1" applyAlignment="1" applyProtection="1"/>
    <xf numFmtId="166" fontId="12" fillId="0" borderId="0" xfId="0" applyNumberFormat="1" applyFont="1" applyBorder="1" applyAlignment="1" applyProtection="1"/>
    <xf numFmtId="166" fontId="12" fillId="0" borderId="15" xfId="0" applyNumberFormat="1" applyFont="1" applyBorder="1" applyAlignment="1" applyProtection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40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74151101" TargetMode="External" /><Relationship Id="rId2" Type="http://schemas.openxmlformats.org/officeDocument/2006/relationships/hyperlink" Target="https://podminky.urs.cz/item/CS_URS_2024_01/181311105" TargetMode="External" /><Relationship Id="rId3" Type="http://schemas.openxmlformats.org/officeDocument/2006/relationships/hyperlink" Target="https://podminky.urs.cz/item/CS_URS_2024_01/162751116" TargetMode="External" /><Relationship Id="rId4" Type="http://schemas.openxmlformats.org/officeDocument/2006/relationships/hyperlink" Target="https://podminky.urs.cz/item/CS_URS_2024_01/181411121" TargetMode="External" /><Relationship Id="rId5" Type="http://schemas.openxmlformats.org/officeDocument/2006/relationships/hyperlink" Target="https://podminky.urs.cz/item/CS_URS_2024_01/111203201" TargetMode="External" /><Relationship Id="rId6" Type="http://schemas.openxmlformats.org/officeDocument/2006/relationships/hyperlink" Target="https://podminky.urs.cz/item/CS_URS_2024_01/112101104" TargetMode="External" /><Relationship Id="rId7" Type="http://schemas.openxmlformats.org/officeDocument/2006/relationships/hyperlink" Target="https://podminky.urs.cz/item/CS_URS_2024_01/162201404" TargetMode="External" /><Relationship Id="rId8" Type="http://schemas.openxmlformats.org/officeDocument/2006/relationships/hyperlink" Target="https://podminky.urs.cz/item/CS_URS_2024_01/162201500" TargetMode="External" /><Relationship Id="rId9" Type="http://schemas.openxmlformats.org/officeDocument/2006/relationships/hyperlink" Target="https://podminky.urs.cz/item/CS_URS_2024_01/162201501" TargetMode="External" /><Relationship Id="rId10" Type="http://schemas.openxmlformats.org/officeDocument/2006/relationships/hyperlink" Target="https://podminky.urs.cz/item/CS_URS_2024_01/112155311" TargetMode="External" /><Relationship Id="rId11" Type="http://schemas.openxmlformats.org/officeDocument/2006/relationships/hyperlink" Target="https://podminky.urs.cz/item/CS_URS_2024_01/968062244" TargetMode="External" /><Relationship Id="rId12" Type="http://schemas.openxmlformats.org/officeDocument/2006/relationships/hyperlink" Target="https://podminky.urs.cz/item/CS_URS_2024_01/968062246" TargetMode="External" /><Relationship Id="rId13" Type="http://schemas.openxmlformats.org/officeDocument/2006/relationships/hyperlink" Target="https://podminky.urs.cz/item/CS_URS_2024_01/968062455" TargetMode="External" /><Relationship Id="rId14" Type="http://schemas.openxmlformats.org/officeDocument/2006/relationships/hyperlink" Target="https://podminky.urs.cz/item/CS_URS_2024_01/968062456" TargetMode="External" /><Relationship Id="rId15" Type="http://schemas.openxmlformats.org/officeDocument/2006/relationships/hyperlink" Target="https://podminky.urs.cz/item/CS_URS_2024_01/981013313" TargetMode="External" /><Relationship Id="rId16" Type="http://schemas.openxmlformats.org/officeDocument/2006/relationships/hyperlink" Target="https://podminky.urs.cz/item/CS_URS_2024_01/981013314" TargetMode="External" /><Relationship Id="rId17" Type="http://schemas.openxmlformats.org/officeDocument/2006/relationships/hyperlink" Target="https://podminky.urs.cz/item/CS_URS_2024_01/981013316" TargetMode="External" /><Relationship Id="rId18" Type="http://schemas.openxmlformats.org/officeDocument/2006/relationships/hyperlink" Target="https://podminky.urs.cz/item/CS_URS_2024_01/965043421" TargetMode="External" /><Relationship Id="rId19" Type="http://schemas.openxmlformats.org/officeDocument/2006/relationships/hyperlink" Target="https://podminky.urs.cz/item/CS_URS_2024_01/965049112" TargetMode="External" /><Relationship Id="rId20" Type="http://schemas.openxmlformats.org/officeDocument/2006/relationships/hyperlink" Target="https://podminky.urs.cz/item/CS_URS_2024_01/997006002" TargetMode="External" /><Relationship Id="rId21" Type="http://schemas.openxmlformats.org/officeDocument/2006/relationships/hyperlink" Target="https://podminky.urs.cz/item/CS_URS_2024_01/997006012" TargetMode="External" /><Relationship Id="rId22" Type="http://schemas.openxmlformats.org/officeDocument/2006/relationships/hyperlink" Target="https://podminky.urs.cz/item/CS_URS_2024_01/997006511" TargetMode="External" /><Relationship Id="rId23" Type="http://schemas.openxmlformats.org/officeDocument/2006/relationships/hyperlink" Target="https://podminky.urs.cz/item/CS_URS_2024_01/997013511" TargetMode="External" /><Relationship Id="rId24" Type="http://schemas.openxmlformats.org/officeDocument/2006/relationships/hyperlink" Target="https://podminky.urs.cz/item/CS_URS_2024_01/997013509" TargetMode="External" /><Relationship Id="rId25" Type="http://schemas.openxmlformats.org/officeDocument/2006/relationships/hyperlink" Target="https://podminky.urs.cz/item/CS_URS_2024_01/997013871" TargetMode="External" /><Relationship Id="rId26" Type="http://schemas.openxmlformats.org/officeDocument/2006/relationships/hyperlink" Target="https://podminky.urs.cz/item/CS_URS_2024_01/997013821" TargetMode="External" /><Relationship Id="rId27" Type="http://schemas.openxmlformats.org/officeDocument/2006/relationships/hyperlink" Target="https://podminky.urs.cz/item/CS_URS_2024_01/997013841" TargetMode="External" /><Relationship Id="rId28" Type="http://schemas.openxmlformats.org/officeDocument/2006/relationships/hyperlink" Target="https://podminky.urs.cz/item/CS_URS_2024_01/997013635" TargetMode="External" /><Relationship Id="rId29" Type="http://schemas.openxmlformats.org/officeDocument/2006/relationships/hyperlink" Target="https://podminky.urs.cz/item/CS_URS_2024_01/997013811" TargetMode="External" /><Relationship Id="rId30" Type="http://schemas.openxmlformats.org/officeDocument/2006/relationships/hyperlink" Target="https://podminky.urs.cz/item/CS_URS_2024_01/998231311" TargetMode="External" /><Relationship Id="rId31" Type="http://schemas.openxmlformats.org/officeDocument/2006/relationships/hyperlink" Target="https://podminky.urs.cz/item/CS_URS_2024_01/741372841" TargetMode="External" /><Relationship Id="rId32" Type="http://schemas.openxmlformats.org/officeDocument/2006/relationships/hyperlink" Target="https://podminky.urs.cz/item/CS_URS_2024_01/741421811" TargetMode="External" /><Relationship Id="rId33" Type="http://schemas.openxmlformats.org/officeDocument/2006/relationships/hyperlink" Target="https://podminky.urs.cz/item/CS_URS_2024_01/741421821" TargetMode="External" /><Relationship Id="rId34" Type="http://schemas.openxmlformats.org/officeDocument/2006/relationships/hyperlink" Target="https://podminky.urs.cz/item/CS_URS_2024_01/741421831" TargetMode="External" /><Relationship Id="rId35" Type="http://schemas.openxmlformats.org/officeDocument/2006/relationships/hyperlink" Target="https://podminky.urs.cz/item/CS_URS_2024_01/762331812" TargetMode="External" /><Relationship Id="rId36" Type="http://schemas.openxmlformats.org/officeDocument/2006/relationships/hyperlink" Target="https://podminky.urs.cz/item/CS_URS_2024_01/762331813" TargetMode="External" /><Relationship Id="rId37" Type="http://schemas.openxmlformats.org/officeDocument/2006/relationships/hyperlink" Target="https://podminky.urs.cz/item/CS_URS_2024_01/762331814" TargetMode="External" /><Relationship Id="rId38" Type="http://schemas.openxmlformats.org/officeDocument/2006/relationships/hyperlink" Target="https://podminky.urs.cz/item/CS_URS_2024_01/762341811" TargetMode="External" /><Relationship Id="rId39" Type="http://schemas.openxmlformats.org/officeDocument/2006/relationships/hyperlink" Target="https://podminky.urs.cz/item/CS_URS_2024_01/764001821" TargetMode="External" /><Relationship Id="rId40" Type="http://schemas.openxmlformats.org/officeDocument/2006/relationships/hyperlink" Target="https://podminky.urs.cz/item/CS_URS_2024_01/764002871" TargetMode="External" /><Relationship Id="rId41" Type="http://schemas.openxmlformats.org/officeDocument/2006/relationships/hyperlink" Target="https://podminky.urs.cz/item/CS_URS_2024_01/764002881" TargetMode="External" /><Relationship Id="rId42" Type="http://schemas.openxmlformats.org/officeDocument/2006/relationships/hyperlink" Target="https://podminky.urs.cz/item/CS_URS_2024_01/764004801" TargetMode="External" /><Relationship Id="rId43" Type="http://schemas.openxmlformats.org/officeDocument/2006/relationships/hyperlink" Target="https://podminky.urs.cz/item/CS_URS_2024_01/764004861" TargetMode="External" /><Relationship Id="rId44" Type="http://schemas.openxmlformats.org/officeDocument/2006/relationships/hyperlink" Target="https://podminky.urs.cz/item/CS_URS_2024_01/765131801" TargetMode="External" /><Relationship Id="rId45" Type="http://schemas.openxmlformats.org/officeDocument/2006/relationships/hyperlink" Target="https://podminky.urs.cz/item/CS_URS_2024_01/766311811" TargetMode="External" /><Relationship Id="rId46" Type="http://schemas.openxmlformats.org/officeDocument/2006/relationships/hyperlink" Target="https://podminky.urs.cz/item/CS_URS_2024_01/766674810" TargetMode="External" /><Relationship Id="rId47" Type="http://schemas.openxmlformats.org/officeDocument/2006/relationships/hyperlink" Target="https://podminky.urs.cz/item/CS_URS_2024_01/767582800" TargetMode="External" /><Relationship Id="rId48" Type="http://schemas.openxmlformats.org/officeDocument/2006/relationships/hyperlink" Target="https://podminky.urs.cz/item/CS_URS_2024_01/767661811" TargetMode="External" /><Relationship Id="rId49" Type="http://schemas.openxmlformats.org/officeDocument/2006/relationships/hyperlink" Target="https://podminky.urs.cz/item/CS_URS_2024_01/767851803" TargetMode="External" /><Relationship Id="rId50" Type="http://schemas.openxmlformats.org/officeDocument/2006/relationships/hyperlink" Target="https://podminky.urs.cz/item/CS_URS_2024_01/776201814" TargetMode="External" /><Relationship Id="rId51" Type="http://schemas.openxmlformats.org/officeDocument/2006/relationships/hyperlink" Target="https://podminky.urs.cz/item/CS_URS_2024_01/045303000" TargetMode="External" /><Relationship Id="rId52" Type="http://schemas.openxmlformats.org/officeDocument/2006/relationships/hyperlink" Target="https://podminky.urs.cz/item/CS_URS_2024_01/064203000" TargetMode="External" /><Relationship Id="rId53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30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31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37</v>
      </c>
      <c r="E29" s="48"/>
      <c r="F29" s="33" t="s">
        <v>38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39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41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44</v>
      </c>
      <c r="U35" s="55"/>
      <c r="V35" s="55"/>
      <c r="W35" s="55"/>
      <c r="X35" s="57" t="s">
        <v>45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47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48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49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48</v>
      </c>
      <c r="AI60" s="43"/>
      <c r="AJ60" s="43"/>
      <c r="AK60" s="43"/>
      <c r="AL60" s="43"/>
      <c r="AM60" s="65" t="s">
        <v>49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50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51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48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49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48</v>
      </c>
      <c r="AI75" s="43"/>
      <c r="AJ75" s="43"/>
      <c r="AK75" s="43"/>
      <c r="AL75" s="43"/>
      <c r="AM75" s="65" t="s">
        <v>49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52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2024-001-MB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Demolice městského nádraží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5. 2. 2024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53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30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54</v>
      </c>
      <c r="D92" s="95"/>
      <c r="E92" s="95"/>
      <c r="F92" s="95"/>
      <c r="G92" s="95"/>
      <c r="H92" s="96"/>
      <c r="I92" s="97" t="s">
        <v>55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56</v>
      </c>
      <c r="AH92" s="95"/>
      <c r="AI92" s="95"/>
      <c r="AJ92" s="95"/>
      <c r="AK92" s="95"/>
      <c r="AL92" s="95"/>
      <c r="AM92" s="95"/>
      <c r="AN92" s="97" t="s">
        <v>57</v>
      </c>
      <c r="AO92" s="95"/>
      <c r="AP92" s="99"/>
      <c r="AQ92" s="100" t="s">
        <v>58</v>
      </c>
      <c r="AR92" s="45"/>
      <c r="AS92" s="101" t="s">
        <v>59</v>
      </c>
      <c r="AT92" s="102" t="s">
        <v>60</v>
      </c>
      <c r="AU92" s="102" t="s">
        <v>61</v>
      </c>
      <c r="AV92" s="102" t="s">
        <v>62</v>
      </c>
      <c r="AW92" s="102" t="s">
        <v>63</v>
      </c>
      <c r="AX92" s="102" t="s">
        <v>64</v>
      </c>
      <c r="AY92" s="102" t="s">
        <v>65</v>
      </c>
      <c r="AZ92" s="102" t="s">
        <v>66</v>
      </c>
      <c r="BA92" s="102" t="s">
        <v>67</v>
      </c>
      <c r="BB92" s="102" t="s">
        <v>68</v>
      </c>
      <c r="BC92" s="102" t="s">
        <v>69</v>
      </c>
      <c r="BD92" s="103" t="s">
        <v>70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71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ROUND(AS95,2)</f>
        <v>0</v>
      </c>
      <c r="AT94" s="115">
        <f>ROUND(SUM(AV94:AW94),2)</f>
        <v>0</v>
      </c>
      <c r="AU94" s="116">
        <f>ROUND(AU95,5)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ROUND(AZ95,2)</f>
        <v>0</v>
      </c>
      <c r="BA94" s="115">
        <f>ROUND(BA95,2)</f>
        <v>0</v>
      </c>
      <c r="BB94" s="115">
        <f>ROUND(BB95,2)</f>
        <v>0</v>
      </c>
      <c r="BC94" s="115">
        <f>ROUND(BC95,2)</f>
        <v>0</v>
      </c>
      <c r="BD94" s="117">
        <f>ROUND(BD95,2)</f>
        <v>0</v>
      </c>
      <c r="BE94" s="6"/>
      <c r="BS94" s="118" t="s">
        <v>72</v>
      </c>
      <c r="BT94" s="118" t="s">
        <v>73</v>
      </c>
      <c r="BV94" s="118" t="s">
        <v>74</v>
      </c>
      <c r="BW94" s="118" t="s">
        <v>5</v>
      </c>
      <c r="BX94" s="118" t="s">
        <v>75</v>
      </c>
      <c r="CL94" s="118" t="s">
        <v>1</v>
      </c>
    </row>
    <row r="95" s="7" customFormat="1" ht="24.75" customHeight="1">
      <c r="A95" s="119" t="s">
        <v>76</v>
      </c>
      <c r="B95" s="120"/>
      <c r="C95" s="121"/>
      <c r="D95" s="122" t="s">
        <v>14</v>
      </c>
      <c r="E95" s="122"/>
      <c r="F95" s="122"/>
      <c r="G95" s="122"/>
      <c r="H95" s="122"/>
      <c r="I95" s="123"/>
      <c r="J95" s="122" t="s">
        <v>17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'2024-001-MB - Demolice mě...'!J28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77</v>
      </c>
      <c r="AR95" s="126"/>
      <c r="AS95" s="127">
        <v>0</v>
      </c>
      <c r="AT95" s="128">
        <f>ROUND(SUM(AV95:AW95),2)</f>
        <v>0</v>
      </c>
      <c r="AU95" s="129">
        <f>'2024-001-MB - Demolice mě...'!P133</f>
        <v>0</v>
      </c>
      <c r="AV95" s="128">
        <f>'2024-001-MB - Demolice mě...'!J31</f>
        <v>0</v>
      </c>
      <c r="AW95" s="128">
        <f>'2024-001-MB - Demolice mě...'!J32</f>
        <v>0</v>
      </c>
      <c r="AX95" s="128">
        <f>'2024-001-MB - Demolice mě...'!J33</f>
        <v>0</v>
      </c>
      <c r="AY95" s="128">
        <f>'2024-001-MB - Demolice mě...'!J34</f>
        <v>0</v>
      </c>
      <c r="AZ95" s="128">
        <f>'2024-001-MB - Demolice mě...'!F31</f>
        <v>0</v>
      </c>
      <c r="BA95" s="128">
        <f>'2024-001-MB - Demolice mě...'!F32</f>
        <v>0</v>
      </c>
      <c r="BB95" s="128">
        <f>'2024-001-MB - Demolice mě...'!F33</f>
        <v>0</v>
      </c>
      <c r="BC95" s="128">
        <f>'2024-001-MB - Demolice mě...'!F34</f>
        <v>0</v>
      </c>
      <c r="BD95" s="130">
        <f>'2024-001-MB - Demolice mě...'!F35</f>
        <v>0</v>
      </c>
      <c r="BE95" s="7"/>
      <c r="BT95" s="131" t="s">
        <v>78</v>
      </c>
      <c r="BU95" s="131" t="s">
        <v>79</v>
      </c>
      <c r="BV95" s="131" t="s">
        <v>74</v>
      </c>
      <c r="BW95" s="131" t="s">
        <v>5</v>
      </c>
      <c r="BX95" s="131" t="s">
        <v>75</v>
      </c>
      <c r="CL95" s="131" t="s">
        <v>1</v>
      </c>
    </row>
    <row r="96" s="2" customFormat="1" ht="30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5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</row>
    <row r="97" s="2" customFormat="1" ht="6.96" customHeight="1">
      <c r="A97" s="39"/>
      <c r="B97" s="67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</sheetData>
  <sheetProtection sheet="1" formatColumns="0" formatRows="0" objects="1" scenarios="1" spinCount="100000" saltValue="0ggIE0S3gbfDF4+WllxZpX6N3QV0jVsYm2PMBrD6YDdBihwnKcSbsN1VqAXf8YWcfa6XBEfWUSLplxxNuFwQSQ==" hashValue="u5SubDPkHRsfCacIPAGCx9zDc7IKUvn99Ba1RdlK3PfBUXc8qqkG4nrmpESQishniUwNgPN7CmCiHQTve0R77Q==" algorithmName="SHA-512" password="CAA1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4-001-MB - Demolice mě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1"/>
      <c r="AT3" s="18" t="s">
        <v>80</v>
      </c>
    </row>
    <row r="4" s="1" customFormat="1" ht="24.96" customHeight="1">
      <c r="B4" s="21"/>
      <c r="D4" s="134" t="s">
        <v>81</v>
      </c>
      <c r="L4" s="21"/>
      <c r="M4" s="135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36" t="s">
        <v>16</v>
      </c>
      <c r="E6" s="39"/>
      <c r="F6" s="39"/>
      <c r="G6" s="39"/>
      <c r="H6" s="39"/>
      <c r="I6" s="39"/>
      <c r="J6" s="39"/>
      <c r="K6" s="39"/>
      <c r="L6" s="64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7" t="s">
        <v>17</v>
      </c>
      <c r="F7" s="39"/>
      <c r="G7" s="39"/>
      <c r="H7" s="39"/>
      <c r="I7" s="39"/>
      <c r="J7" s="39"/>
      <c r="K7" s="39"/>
      <c r="L7" s="64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36" t="s">
        <v>18</v>
      </c>
      <c r="E9" s="39"/>
      <c r="F9" s="138" t="s">
        <v>1</v>
      </c>
      <c r="G9" s="39"/>
      <c r="H9" s="39"/>
      <c r="I9" s="136" t="s">
        <v>19</v>
      </c>
      <c r="J9" s="138" t="s">
        <v>1</v>
      </c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36" t="s">
        <v>20</v>
      </c>
      <c r="E10" s="39"/>
      <c r="F10" s="138" t="s">
        <v>21</v>
      </c>
      <c r="G10" s="39"/>
      <c r="H10" s="39"/>
      <c r="I10" s="136" t="s">
        <v>22</v>
      </c>
      <c r="J10" s="139" t="str">
        <f>'Rekapitulace stavby'!AN8</f>
        <v>5. 2. 2024</v>
      </c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6" t="s">
        <v>24</v>
      </c>
      <c r="E12" s="39"/>
      <c r="F12" s="39"/>
      <c r="G12" s="39"/>
      <c r="H12" s="39"/>
      <c r="I12" s="136" t="s">
        <v>25</v>
      </c>
      <c r="J12" s="138" t="str">
        <f>IF('Rekapitulace stavby'!AN10="","",'Rekapitulace stavby'!AN10)</f>
        <v/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8" t="str">
        <f>IF('Rekapitulace stavby'!E11="","",'Rekapitulace stavby'!E11)</f>
        <v xml:space="preserve"> </v>
      </c>
      <c r="F13" s="39"/>
      <c r="G13" s="39"/>
      <c r="H13" s="39"/>
      <c r="I13" s="136" t="s">
        <v>26</v>
      </c>
      <c r="J13" s="138" t="str">
        <f>IF('Rekapitulace stavby'!AN11="","",'Rekapitulace stavby'!AN11)</f>
        <v/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36" t="s">
        <v>27</v>
      </c>
      <c r="E15" s="39"/>
      <c r="F15" s="39"/>
      <c r="G15" s="39"/>
      <c r="H15" s="39"/>
      <c r="I15" s="136" t="s">
        <v>25</v>
      </c>
      <c r="J15" s="34" t="str">
        <f>'Rekapitulace stavby'!AN13</f>
        <v>Vyplň údaj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8"/>
      <c r="G16" s="138"/>
      <c r="H16" s="138"/>
      <c r="I16" s="136" t="s">
        <v>26</v>
      </c>
      <c r="J16" s="34" t="str">
        <f>'Rekapitulace stavby'!AN14</f>
        <v>Vyplň údaj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36" t="s">
        <v>29</v>
      </c>
      <c r="E18" s="39"/>
      <c r="F18" s="39"/>
      <c r="G18" s="39"/>
      <c r="H18" s="39"/>
      <c r="I18" s="136" t="s">
        <v>25</v>
      </c>
      <c r="J18" s="138" t="str">
        <f>IF('Rekapitulace stavby'!AN16="","",'Rekapitulace stavby'!AN16)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8" t="str">
        <f>IF('Rekapitulace stavby'!E17="","",'Rekapitulace stavby'!E17)</f>
        <v xml:space="preserve"> </v>
      </c>
      <c r="F19" s="39"/>
      <c r="G19" s="39"/>
      <c r="H19" s="39"/>
      <c r="I19" s="136" t="s">
        <v>26</v>
      </c>
      <c r="J19" s="138" t="str">
        <f>IF('Rekapitulace stavby'!AN17="","",'Rekapitulace stavby'!AN17)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36" t="s">
        <v>30</v>
      </c>
      <c r="E21" s="39"/>
      <c r="F21" s="39"/>
      <c r="G21" s="39"/>
      <c r="H21" s="39"/>
      <c r="I21" s="136" t="s">
        <v>25</v>
      </c>
      <c r="J21" s="138" t="str">
        <f>IF('Rekapitulace stavby'!AN19="","",'Rekapitulace stavby'!AN19)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8" t="str">
        <f>IF('Rekapitulace stavby'!E20="","",'Rekapitulace stavby'!E20)</f>
        <v xml:space="preserve"> </v>
      </c>
      <c r="F22" s="39"/>
      <c r="G22" s="39"/>
      <c r="H22" s="39"/>
      <c r="I22" s="136" t="s">
        <v>26</v>
      </c>
      <c r="J22" s="138" t="str">
        <f>IF('Rekapitulace stavby'!AN20="","",'Rekapitulace stavby'!AN20)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36" t="s">
        <v>32</v>
      </c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16.5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0"/>
      <c r="J25" s="140"/>
      <c r="K25" s="140"/>
      <c r="L25" s="143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44"/>
      <c r="E27" s="144"/>
      <c r="F27" s="144"/>
      <c r="G27" s="144"/>
      <c r="H27" s="144"/>
      <c r="I27" s="144"/>
      <c r="J27" s="144"/>
      <c r="K27" s="144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45" t="s">
        <v>33</v>
      </c>
      <c r="E28" s="39"/>
      <c r="F28" s="39"/>
      <c r="G28" s="39"/>
      <c r="H28" s="39"/>
      <c r="I28" s="39"/>
      <c r="J28" s="146">
        <f>ROUND(J133, 2)</f>
        <v>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7" t="s">
        <v>35</v>
      </c>
      <c r="G30" s="39"/>
      <c r="H30" s="39"/>
      <c r="I30" s="147" t="s">
        <v>34</v>
      </c>
      <c r="J30" s="147" t="s">
        <v>36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8" t="s">
        <v>37</v>
      </c>
      <c r="E31" s="136" t="s">
        <v>38</v>
      </c>
      <c r="F31" s="149">
        <f>ROUND((SUM(BE133:BE359)),  2)</f>
        <v>0</v>
      </c>
      <c r="G31" s="39"/>
      <c r="H31" s="39"/>
      <c r="I31" s="150">
        <v>0.20999999999999999</v>
      </c>
      <c r="J31" s="149">
        <f>ROUND(((SUM(BE133:BE359))*I31),  2)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36" t="s">
        <v>39</v>
      </c>
      <c r="F32" s="149">
        <f>ROUND((SUM(BF133:BF359)),  2)</f>
        <v>0</v>
      </c>
      <c r="G32" s="39"/>
      <c r="H32" s="39"/>
      <c r="I32" s="150">
        <v>0.12</v>
      </c>
      <c r="J32" s="149">
        <f>ROUND(((SUM(BF133:BF359))*I32), 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36" t="s">
        <v>40</v>
      </c>
      <c r="F33" s="149">
        <f>ROUND((SUM(BG133:BG359)),  2)</f>
        <v>0</v>
      </c>
      <c r="G33" s="39"/>
      <c r="H33" s="39"/>
      <c r="I33" s="150">
        <v>0.20999999999999999</v>
      </c>
      <c r="J33" s="149">
        <f>0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6" t="s">
        <v>41</v>
      </c>
      <c r="F34" s="149">
        <f>ROUND((SUM(BH133:BH359)),  2)</f>
        <v>0</v>
      </c>
      <c r="G34" s="39"/>
      <c r="H34" s="39"/>
      <c r="I34" s="150">
        <v>0.12</v>
      </c>
      <c r="J34" s="149">
        <f>0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6" t="s">
        <v>42</v>
      </c>
      <c r="F35" s="149">
        <f>ROUND((SUM(BI133:BI359)),  2)</f>
        <v>0</v>
      </c>
      <c r="G35" s="39"/>
      <c r="H35" s="39"/>
      <c r="I35" s="150">
        <v>0</v>
      </c>
      <c r="J35" s="149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51"/>
      <c r="D37" s="152" t="s">
        <v>43</v>
      </c>
      <c r="E37" s="153"/>
      <c r="F37" s="153"/>
      <c r="G37" s="154" t="s">
        <v>44</v>
      </c>
      <c r="H37" s="155" t="s">
        <v>45</v>
      </c>
      <c r="I37" s="153"/>
      <c r="J37" s="156">
        <f>SUM(J28:J35)</f>
        <v>0</v>
      </c>
      <c r="K37" s="157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1" customFormat="1" ht="14.4" customHeight="1">
      <c r="B39" s="21"/>
      <c r="L39" s="21"/>
    </row>
    <row r="40" s="1" customFormat="1" ht="14.4" customHeight="1">
      <c r="B40" s="21"/>
      <c r="L40" s="21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58" t="s">
        <v>46</v>
      </c>
      <c r="E50" s="159"/>
      <c r="F50" s="159"/>
      <c r="G50" s="158" t="s">
        <v>47</v>
      </c>
      <c r="H50" s="159"/>
      <c r="I50" s="159"/>
      <c r="J50" s="159"/>
      <c r="K50" s="159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0" t="s">
        <v>48</v>
      </c>
      <c r="E61" s="161"/>
      <c r="F61" s="162" t="s">
        <v>49</v>
      </c>
      <c r="G61" s="160" t="s">
        <v>48</v>
      </c>
      <c r="H61" s="161"/>
      <c r="I61" s="161"/>
      <c r="J61" s="163" t="s">
        <v>49</v>
      </c>
      <c r="K61" s="161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58" t="s">
        <v>50</v>
      </c>
      <c r="E65" s="164"/>
      <c r="F65" s="164"/>
      <c r="G65" s="158" t="s">
        <v>51</v>
      </c>
      <c r="H65" s="164"/>
      <c r="I65" s="164"/>
      <c r="J65" s="164"/>
      <c r="K65" s="164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0" t="s">
        <v>48</v>
      </c>
      <c r="E76" s="161"/>
      <c r="F76" s="162" t="s">
        <v>49</v>
      </c>
      <c r="G76" s="160" t="s">
        <v>48</v>
      </c>
      <c r="H76" s="161"/>
      <c r="I76" s="161"/>
      <c r="J76" s="163" t="s">
        <v>49</v>
      </c>
      <c r="K76" s="161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82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7" t="str">
        <f>E7</f>
        <v>Demolice městského nádraží</v>
      </c>
      <c r="F85" s="41"/>
      <c r="G85" s="41"/>
      <c r="H85" s="4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20</v>
      </c>
      <c r="D87" s="41"/>
      <c r="E87" s="41"/>
      <c r="F87" s="28" t="str">
        <f>F10</f>
        <v xml:space="preserve"> </v>
      </c>
      <c r="G87" s="41"/>
      <c r="H87" s="41"/>
      <c r="I87" s="33" t="s">
        <v>22</v>
      </c>
      <c r="J87" s="80" t="str">
        <f>IF(J10="","",J10)</f>
        <v>5. 2. 2024</v>
      </c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24</v>
      </c>
      <c r="D89" s="41"/>
      <c r="E89" s="41"/>
      <c r="F89" s="28" t="str">
        <f>E13</f>
        <v xml:space="preserve"> </v>
      </c>
      <c r="G89" s="41"/>
      <c r="H89" s="41"/>
      <c r="I89" s="33" t="s">
        <v>29</v>
      </c>
      <c r="J89" s="37" t="str">
        <f>E19</f>
        <v xml:space="preserve"> 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27</v>
      </c>
      <c r="D90" s="41"/>
      <c r="E90" s="41"/>
      <c r="F90" s="28" t="str">
        <f>IF(E16="","",E16)</f>
        <v>Vyplň údaj</v>
      </c>
      <c r="G90" s="41"/>
      <c r="H90" s="41"/>
      <c r="I90" s="33" t="s">
        <v>30</v>
      </c>
      <c r="J90" s="37" t="str">
        <f>E22</f>
        <v xml:space="preserve"> </v>
      </c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9.28" customHeight="1">
      <c r="A92" s="39"/>
      <c r="B92" s="40"/>
      <c r="C92" s="169" t="s">
        <v>83</v>
      </c>
      <c r="D92" s="170"/>
      <c r="E92" s="170"/>
      <c r="F92" s="170"/>
      <c r="G92" s="170"/>
      <c r="H92" s="170"/>
      <c r="I92" s="170"/>
      <c r="J92" s="171" t="s">
        <v>84</v>
      </c>
      <c r="K92" s="170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2.8" customHeight="1">
      <c r="A94" s="39"/>
      <c r="B94" s="40"/>
      <c r="C94" s="172" t="s">
        <v>85</v>
      </c>
      <c r="D94" s="41"/>
      <c r="E94" s="41"/>
      <c r="F94" s="41"/>
      <c r="G94" s="41"/>
      <c r="H94" s="41"/>
      <c r="I94" s="41"/>
      <c r="J94" s="111">
        <f>J133</f>
        <v>0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U94" s="18" t="s">
        <v>86</v>
      </c>
    </row>
    <row r="95" s="9" customFormat="1" ht="24.96" customHeight="1">
      <c r="A95" s="9"/>
      <c r="B95" s="173"/>
      <c r="C95" s="174"/>
      <c r="D95" s="175" t="s">
        <v>87</v>
      </c>
      <c r="E95" s="176"/>
      <c r="F95" s="176"/>
      <c r="G95" s="176"/>
      <c r="H95" s="176"/>
      <c r="I95" s="176"/>
      <c r="J95" s="177">
        <f>J134</f>
        <v>0</v>
      </c>
      <c r="K95" s="174"/>
      <c r="L95" s="178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9"/>
      <c r="C96" s="180"/>
      <c r="D96" s="181" t="s">
        <v>88</v>
      </c>
      <c r="E96" s="182"/>
      <c r="F96" s="182"/>
      <c r="G96" s="182"/>
      <c r="H96" s="182"/>
      <c r="I96" s="182"/>
      <c r="J96" s="183">
        <f>J135</f>
        <v>0</v>
      </c>
      <c r="K96" s="180"/>
      <c r="L96" s="184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4.88" customHeight="1">
      <c r="A97" s="10"/>
      <c r="B97" s="179"/>
      <c r="C97" s="180"/>
      <c r="D97" s="181" t="s">
        <v>89</v>
      </c>
      <c r="E97" s="182"/>
      <c r="F97" s="182"/>
      <c r="G97" s="182"/>
      <c r="H97" s="182"/>
      <c r="I97" s="182"/>
      <c r="J97" s="183">
        <f>J176</f>
        <v>0</v>
      </c>
      <c r="K97" s="180"/>
      <c r="L97" s="184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9"/>
      <c r="C98" s="180"/>
      <c r="D98" s="181" t="s">
        <v>90</v>
      </c>
      <c r="E98" s="182"/>
      <c r="F98" s="182"/>
      <c r="G98" s="182"/>
      <c r="H98" s="182"/>
      <c r="I98" s="182"/>
      <c r="J98" s="183">
        <f>J204</f>
        <v>0</v>
      </c>
      <c r="K98" s="180"/>
      <c r="L98" s="18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9"/>
      <c r="C99" s="180"/>
      <c r="D99" s="181" t="s">
        <v>91</v>
      </c>
      <c r="E99" s="182"/>
      <c r="F99" s="182"/>
      <c r="G99" s="182"/>
      <c r="H99" s="182"/>
      <c r="I99" s="182"/>
      <c r="J99" s="183">
        <f>J215</f>
        <v>0</v>
      </c>
      <c r="K99" s="180"/>
      <c r="L99" s="18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9"/>
      <c r="C100" s="180"/>
      <c r="D100" s="181" t="s">
        <v>92</v>
      </c>
      <c r="E100" s="182"/>
      <c r="F100" s="182"/>
      <c r="G100" s="182"/>
      <c r="H100" s="182"/>
      <c r="I100" s="182"/>
      <c r="J100" s="183">
        <f>J261</f>
        <v>0</v>
      </c>
      <c r="K100" s="180"/>
      <c r="L100" s="18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3"/>
      <c r="C101" s="174"/>
      <c r="D101" s="175" t="s">
        <v>93</v>
      </c>
      <c r="E101" s="176"/>
      <c r="F101" s="176"/>
      <c r="G101" s="176"/>
      <c r="H101" s="176"/>
      <c r="I101" s="176"/>
      <c r="J101" s="177">
        <f>J265</f>
        <v>0</v>
      </c>
      <c r="K101" s="174"/>
      <c r="L101" s="17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79"/>
      <c r="C102" s="180"/>
      <c r="D102" s="181" t="s">
        <v>94</v>
      </c>
      <c r="E102" s="182"/>
      <c r="F102" s="182"/>
      <c r="G102" s="182"/>
      <c r="H102" s="182"/>
      <c r="I102" s="182"/>
      <c r="J102" s="183">
        <f>J266</f>
        <v>0</v>
      </c>
      <c r="K102" s="180"/>
      <c r="L102" s="18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79"/>
      <c r="C103" s="180"/>
      <c r="D103" s="181" t="s">
        <v>95</v>
      </c>
      <c r="E103" s="182"/>
      <c r="F103" s="182"/>
      <c r="G103" s="182"/>
      <c r="H103" s="182"/>
      <c r="I103" s="182"/>
      <c r="J103" s="183">
        <f>J279</f>
        <v>0</v>
      </c>
      <c r="K103" s="180"/>
      <c r="L103" s="18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21.84" customHeight="1">
      <c r="A104" s="10"/>
      <c r="B104" s="179"/>
      <c r="C104" s="180"/>
      <c r="D104" s="181" t="s">
        <v>96</v>
      </c>
      <c r="E104" s="182"/>
      <c r="F104" s="182"/>
      <c r="G104" s="182"/>
      <c r="H104" s="182"/>
      <c r="I104" s="182"/>
      <c r="J104" s="183">
        <f>J292</f>
        <v>0</v>
      </c>
      <c r="K104" s="180"/>
      <c r="L104" s="18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9"/>
      <c r="C105" s="180"/>
      <c r="D105" s="181" t="s">
        <v>97</v>
      </c>
      <c r="E105" s="182"/>
      <c r="F105" s="182"/>
      <c r="G105" s="182"/>
      <c r="H105" s="182"/>
      <c r="I105" s="182"/>
      <c r="J105" s="183">
        <f>J308</f>
        <v>0</v>
      </c>
      <c r="K105" s="180"/>
      <c r="L105" s="18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9"/>
      <c r="C106" s="180"/>
      <c r="D106" s="181" t="s">
        <v>98</v>
      </c>
      <c r="E106" s="182"/>
      <c r="F106" s="182"/>
      <c r="G106" s="182"/>
      <c r="H106" s="182"/>
      <c r="I106" s="182"/>
      <c r="J106" s="183">
        <f>J312</f>
        <v>0</v>
      </c>
      <c r="K106" s="180"/>
      <c r="L106" s="18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9"/>
      <c r="C107" s="180"/>
      <c r="D107" s="181" t="s">
        <v>99</v>
      </c>
      <c r="E107" s="182"/>
      <c r="F107" s="182"/>
      <c r="G107" s="182"/>
      <c r="H107" s="182"/>
      <c r="I107" s="182"/>
      <c r="J107" s="183">
        <f>J319</f>
        <v>0</v>
      </c>
      <c r="K107" s="180"/>
      <c r="L107" s="18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9"/>
      <c r="C108" s="180"/>
      <c r="D108" s="181" t="s">
        <v>100</v>
      </c>
      <c r="E108" s="182"/>
      <c r="F108" s="182"/>
      <c r="G108" s="182"/>
      <c r="H108" s="182"/>
      <c r="I108" s="182"/>
      <c r="J108" s="183">
        <f>J329</f>
        <v>0</v>
      </c>
      <c r="K108" s="180"/>
      <c r="L108" s="18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73"/>
      <c r="C109" s="174"/>
      <c r="D109" s="175" t="s">
        <v>101</v>
      </c>
      <c r="E109" s="176"/>
      <c r="F109" s="176"/>
      <c r="G109" s="176"/>
      <c r="H109" s="176"/>
      <c r="I109" s="176"/>
      <c r="J109" s="177">
        <f>J333</f>
        <v>0</v>
      </c>
      <c r="K109" s="174"/>
      <c r="L109" s="178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79"/>
      <c r="C110" s="180"/>
      <c r="D110" s="181" t="s">
        <v>102</v>
      </c>
      <c r="E110" s="182"/>
      <c r="F110" s="182"/>
      <c r="G110" s="182"/>
      <c r="H110" s="182"/>
      <c r="I110" s="182"/>
      <c r="J110" s="183">
        <f>J334</f>
        <v>0</v>
      </c>
      <c r="K110" s="180"/>
      <c r="L110" s="18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9"/>
      <c r="C111" s="180"/>
      <c r="D111" s="181" t="s">
        <v>103</v>
      </c>
      <c r="E111" s="182"/>
      <c r="F111" s="182"/>
      <c r="G111" s="182"/>
      <c r="H111" s="182"/>
      <c r="I111" s="182"/>
      <c r="J111" s="183">
        <f>J338</f>
        <v>0</v>
      </c>
      <c r="K111" s="180"/>
      <c r="L111" s="18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9"/>
      <c r="C112" s="180"/>
      <c r="D112" s="181" t="s">
        <v>104</v>
      </c>
      <c r="E112" s="182"/>
      <c r="F112" s="182"/>
      <c r="G112" s="182"/>
      <c r="H112" s="182"/>
      <c r="I112" s="182"/>
      <c r="J112" s="183">
        <f>J342</f>
        <v>0</v>
      </c>
      <c r="K112" s="180"/>
      <c r="L112" s="184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9"/>
      <c r="C113" s="180"/>
      <c r="D113" s="181" t="s">
        <v>105</v>
      </c>
      <c r="E113" s="182"/>
      <c r="F113" s="182"/>
      <c r="G113" s="182"/>
      <c r="H113" s="182"/>
      <c r="I113" s="182"/>
      <c r="J113" s="183">
        <f>J347</f>
        <v>0</v>
      </c>
      <c r="K113" s="180"/>
      <c r="L113" s="184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9"/>
      <c r="C114" s="180"/>
      <c r="D114" s="181" t="s">
        <v>106</v>
      </c>
      <c r="E114" s="182"/>
      <c r="F114" s="182"/>
      <c r="G114" s="182"/>
      <c r="H114" s="182"/>
      <c r="I114" s="182"/>
      <c r="J114" s="183">
        <f>J351</f>
        <v>0</v>
      </c>
      <c r="K114" s="180"/>
      <c r="L114" s="184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9"/>
      <c r="C115" s="180"/>
      <c r="D115" s="181" t="s">
        <v>107</v>
      </c>
      <c r="E115" s="182"/>
      <c r="F115" s="182"/>
      <c r="G115" s="182"/>
      <c r="H115" s="182"/>
      <c r="I115" s="182"/>
      <c r="J115" s="183">
        <f>J356</f>
        <v>0</v>
      </c>
      <c r="K115" s="180"/>
      <c r="L115" s="184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4" t="s">
        <v>108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E7</f>
        <v>Demolice městského nádraží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F10</f>
        <v xml:space="preserve"> </v>
      </c>
      <c r="G127" s="41"/>
      <c r="H127" s="41"/>
      <c r="I127" s="33" t="s">
        <v>22</v>
      </c>
      <c r="J127" s="80" t="str">
        <f>IF(J10="","",J10)</f>
        <v>5. 2. 2024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24</v>
      </c>
      <c r="D129" s="41"/>
      <c r="E129" s="41"/>
      <c r="F129" s="28" t="str">
        <f>E13</f>
        <v xml:space="preserve"> </v>
      </c>
      <c r="G129" s="41"/>
      <c r="H129" s="41"/>
      <c r="I129" s="33" t="s">
        <v>29</v>
      </c>
      <c r="J129" s="37" t="str">
        <f>E19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27</v>
      </c>
      <c r="D130" s="41"/>
      <c r="E130" s="41"/>
      <c r="F130" s="28" t="str">
        <f>IF(E16="","",E16)</f>
        <v>Vyplň údaj</v>
      </c>
      <c r="G130" s="41"/>
      <c r="H130" s="41"/>
      <c r="I130" s="33" t="s">
        <v>30</v>
      </c>
      <c r="J130" s="37" t="str">
        <f>E22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185"/>
      <c r="B132" s="186"/>
      <c r="C132" s="187" t="s">
        <v>109</v>
      </c>
      <c r="D132" s="188" t="s">
        <v>58</v>
      </c>
      <c r="E132" s="188" t="s">
        <v>54</v>
      </c>
      <c r="F132" s="188" t="s">
        <v>55</v>
      </c>
      <c r="G132" s="188" t="s">
        <v>110</v>
      </c>
      <c r="H132" s="188" t="s">
        <v>111</v>
      </c>
      <c r="I132" s="188" t="s">
        <v>112</v>
      </c>
      <c r="J132" s="189" t="s">
        <v>84</v>
      </c>
      <c r="K132" s="190" t="s">
        <v>113</v>
      </c>
      <c r="L132" s="191"/>
      <c r="M132" s="101" t="s">
        <v>1</v>
      </c>
      <c r="N132" s="102" t="s">
        <v>37</v>
      </c>
      <c r="O132" s="102" t="s">
        <v>114</v>
      </c>
      <c r="P132" s="102" t="s">
        <v>115</v>
      </c>
      <c r="Q132" s="102" t="s">
        <v>116</v>
      </c>
      <c r="R132" s="102" t="s">
        <v>117</v>
      </c>
      <c r="S132" s="102" t="s">
        <v>118</v>
      </c>
      <c r="T132" s="103" t="s">
        <v>119</v>
      </c>
      <c r="U132" s="185"/>
      <c r="V132" s="185"/>
      <c r="W132" s="185"/>
      <c r="X132" s="185"/>
      <c r="Y132" s="185"/>
      <c r="Z132" s="185"/>
      <c r="AA132" s="185"/>
      <c r="AB132" s="185"/>
      <c r="AC132" s="185"/>
      <c r="AD132" s="185"/>
      <c r="AE132" s="185"/>
    </row>
    <row r="133" s="2" customFormat="1" ht="22.8" customHeight="1">
      <c r="A133" s="39"/>
      <c r="B133" s="40"/>
      <c r="C133" s="108" t="s">
        <v>120</v>
      </c>
      <c r="D133" s="41"/>
      <c r="E133" s="41"/>
      <c r="F133" s="41"/>
      <c r="G133" s="41"/>
      <c r="H133" s="41"/>
      <c r="I133" s="41"/>
      <c r="J133" s="192">
        <f>BK133</f>
        <v>0</v>
      </c>
      <c r="K133" s="41"/>
      <c r="L133" s="45"/>
      <c r="M133" s="104"/>
      <c r="N133" s="193"/>
      <c r="O133" s="105"/>
      <c r="P133" s="194">
        <f>P134+P265+P333</f>
        <v>0</v>
      </c>
      <c r="Q133" s="105"/>
      <c r="R133" s="194">
        <f>R134+R265+R333</f>
        <v>1382.8263999999999</v>
      </c>
      <c r="S133" s="105"/>
      <c r="T133" s="195">
        <f>T134+T265+T333</f>
        <v>5218.5605008399998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72</v>
      </c>
      <c r="AU133" s="18" t="s">
        <v>86</v>
      </c>
      <c r="BK133" s="196">
        <f>BK134+BK265+BK333</f>
        <v>0</v>
      </c>
    </row>
    <row r="134" s="12" customFormat="1" ht="25.92" customHeight="1">
      <c r="A134" s="12"/>
      <c r="B134" s="197"/>
      <c r="C134" s="198"/>
      <c r="D134" s="199" t="s">
        <v>72</v>
      </c>
      <c r="E134" s="200" t="s">
        <v>121</v>
      </c>
      <c r="F134" s="200" t="s">
        <v>122</v>
      </c>
      <c r="G134" s="198"/>
      <c r="H134" s="198"/>
      <c r="I134" s="201"/>
      <c r="J134" s="202">
        <f>BK134</f>
        <v>0</v>
      </c>
      <c r="K134" s="198"/>
      <c r="L134" s="203"/>
      <c r="M134" s="204"/>
      <c r="N134" s="205"/>
      <c r="O134" s="205"/>
      <c r="P134" s="206">
        <f>P135+P204+P215+P261</f>
        <v>0</v>
      </c>
      <c r="Q134" s="205"/>
      <c r="R134" s="206">
        <f>R135+R204+R215+R261</f>
        <v>1382.8263999999999</v>
      </c>
      <c r="S134" s="205"/>
      <c r="T134" s="207">
        <f>T135+T204+T215+T261</f>
        <v>5158.0726100000002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8" t="s">
        <v>78</v>
      </c>
      <c r="AT134" s="209" t="s">
        <v>72</v>
      </c>
      <c r="AU134" s="209" t="s">
        <v>73</v>
      </c>
      <c r="AY134" s="208" t="s">
        <v>123</v>
      </c>
      <c r="BK134" s="210">
        <f>BK135+BK204+BK215+BK261</f>
        <v>0</v>
      </c>
    </row>
    <row r="135" s="12" customFormat="1" ht="22.8" customHeight="1">
      <c r="A135" s="12"/>
      <c r="B135" s="197"/>
      <c r="C135" s="198"/>
      <c r="D135" s="199" t="s">
        <v>72</v>
      </c>
      <c r="E135" s="211" t="s">
        <v>78</v>
      </c>
      <c r="F135" s="211" t="s">
        <v>124</v>
      </c>
      <c r="G135" s="198"/>
      <c r="H135" s="198"/>
      <c r="I135" s="201"/>
      <c r="J135" s="212">
        <f>BK135</f>
        <v>0</v>
      </c>
      <c r="K135" s="198"/>
      <c r="L135" s="203"/>
      <c r="M135" s="204"/>
      <c r="N135" s="205"/>
      <c r="O135" s="205"/>
      <c r="P135" s="206">
        <f>P136+SUM(P137:P176)</f>
        <v>0</v>
      </c>
      <c r="Q135" s="205"/>
      <c r="R135" s="206">
        <f>R136+SUM(R137:R176)</f>
        <v>1382.8263999999999</v>
      </c>
      <c r="S135" s="205"/>
      <c r="T135" s="207">
        <f>T136+SUM(T137:T176)</f>
        <v>5151.3856100000003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8" t="s">
        <v>78</v>
      </c>
      <c r="AT135" s="209" t="s">
        <v>72</v>
      </c>
      <c r="AU135" s="209" t="s">
        <v>78</v>
      </c>
      <c r="AY135" s="208" t="s">
        <v>123</v>
      </c>
      <c r="BK135" s="210">
        <f>BK136+SUM(BK137:BK176)</f>
        <v>0</v>
      </c>
    </row>
    <row r="136" s="2" customFormat="1" ht="24.15" customHeight="1">
      <c r="A136" s="39"/>
      <c r="B136" s="40"/>
      <c r="C136" s="213" t="s">
        <v>78</v>
      </c>
      <c r="D136" s="213" t="s">
        <v>125</v>
      </c>
      <c r="E136" s="214" t="s">
        <v>126</v>
      </c>
      <c r="F136" s="215" t="s">
        <v>127</v>
      </c>
      <c r="G136" s="216" t="s">
        <v>128</v>
      </c>
      <c r="H136" s="217">
        <v>813.41700000000003</v>
      </c>
      <c r="I136" s="218"/>
      <c r="J136" s="219">
        <f>ROUND(I136*H136,2)</f>
        <v>0</v>
      </c>
      <c r="K136" s="220"/>
      <c r="L136" s="45"/>
      <c r="M136" s="221" t="s">
        <v>1</v>
      </c>
      <c r="N136" s="222" t="s">
        <v>38</v>
      </c>
      <c r="O136" s="92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129</v>
      </c>
      <c r="AT136" s="225" t="s">
        <v>125</v>
      </c>
      <c r="AU136" s="225" t="s">
        <v>80</v>
      </c>
      <c r="AY136" s="18" t="s">
        <v>123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78</v>
      </c>
      <c r="BK136" s="226">
        <f>ROUND(I136*H136,2)</f>
        <v>0</v>
      </c>
      <c r="BL136" s="18" t="s">
        <v>129</v>
      </c>
      <c r="BM136" s="225" t="s">
        <v>130</v>
      </c>
    </row>
    <row r="137" s="2" customFormat="1">
      <c r="A137" s="39"/>
      <c r="B137" s="40"/>
      <c r="C137" s="41"/>
      <c r="D137" s="227" t="s">
        <v>131</v>
      </c>
      <c r="E137" s="41"/>
      <c r="F137" s="228" t="s">
        <v>132</v>
      </c>
      <c r="G137" s="41"/>
      <c r="H137" s="41"/>
      <c r="I137" s="229"/>
      <c r="J137" s="41"/>
      <c r="K137" s="41"/>
      <c r="L137" s="45"/>
      <c r="M137" s="230"/>
      <c r="N137" s="231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131</v>
      </c>
      <c r="AU137" s="18" t="s">
        <v>80</v>
      </c>
    </row>
    <row r="138" s="2" customFormat="1">
      <c r="A138" s="39"/>
      <c r="B138" s="40"/>
      <c r="C138" s="41"/>
      <c r="D138" s="232" t="s">
        <v>133</v>
      </c>
      <c r="E138" s="41"/>
      <c r="F138" s="233" t="s">
        <v>134</v>
      </c>
      <c r="G138" s="41"/>
      <c r="H138" s="41"/>
      <c r="I138" s="229"/>
      <c r="J138" s="41"/>
      <c r="K138" s="41"/>
      <c r="L138" s="45"/>
      <c r="M138" s="230"/>
      <c r="N138" s="231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133</v>
      </c>
      <c r="AU138" s="18" t="s">
        <v>80</v>
      </c>
    </row>
    <row r="139" s="2" customFormat="1" ht="16.5" customHeight="1">
      <c r="A139" s="39"/>
      <c r="B139" s="40"/>
      <c r="C139" s="234" t="s">
        <v>80</v>
      </c>
      <c r="D139" s="234" t="s">
        <v>135</v>
      </c>
      <c r="E139" s="235" t="s">
        <v>136</v>
      </c>
      <c r="F139" s="236" t="s">
        <v>137</v>
      </c>
      <c r="G139" s="237" t="s">
        <v>138</v>
      </c>
      <c r="H139" s="238">
        <v>1382.809</v>
      </c>
      <c r="I139" s="239"/>
      <c r="J139" s="240">
        <f>ROUND(I139*H139,2)</f>
        <v>0</v>
      </c>
      <c r="K139" s="241"/>
      <c r="L139" s="242"/>
      <c r="M139" s="243" t="s">
        <v>1</v>
      </c>
      <c r="N139" s="244" t="s">
        <v>38</v>
      </c>
      <c r="O139" s="92"/>
      <c r="P139" s="223">
        <f>O139*H139</f>
        <v>0</v>
      </c>
      <c r="Q139" s="223">
        <v>1</v>
      </c>
      <c r="R139" s="223">
        <f>Q139*H139</f>
        <v>1382.809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139</v>
      </c>
      <c r="AT139" s="225" t="s">
        <v>135</v>
      </c>
      <c r="AU139" s="225" t="s">
        <v>80</v>
      </c>
      <c r="AY139" s="18" t="s">
        <v>123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78</v>
      </c>
      <c r="BK139" s="226">
        <f>ROUND(I139*H139,2)</f>
        <v>0</v>
      </c>
      <c r="BL139" s="18" t="s">
        <v>129</v>
      </c>
      <c r="BM139" s="225" t="s">
        <v>140</v>
      </c>
    </row>
    <row r="140" s="2" customFormat="1">
      <c r="A140" s="39"/>
      <c r="B140" s="40"/>
      <c r="C140" s="41"/>
      <c r="D140" s="227" t="s">
        <v>131</v>
      </c>
      <c r="E140" s="41"/>
      <c r="F140" s="228" t="s">
        <v>137</v>
      </c>
      <c r="G140" s="41"/>
      <c r="H140" s="41"/>
      <c r="I140" s="229"/>
      <c r="J140" s="41"/>
      <c r="K140" s="41"/>
      <c r="L140" s="45"/>
      <c r="M140" s="230"/>
      <c r="N140" s="231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131</v>
      </c>
      <c r="AU140" s="18" t="s">
        <v>80</v>
      </c>
    </row>
    <row r="141" s="13" customFormat="1">
      <c r="A141" s="13"/>
      <c r="B141" s="245"/>
      <c r="C141" s="246"/>
      <c r="D141" s="227" t="s">
        <v>141</v>
      </c>
      <c r="E141" s="247" t="s">
        <v>1</v>
      </c>
      <c r="F141" s="248" t="s">
        <v>142</v>
      </c>
      <c r="G141" s="246"/>
      <c r="H141" s="249">
        <v>1382.8089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5" t="s">
        <v>141</v>
      </c>
      <c r="AU141" s="255" t="s">
        <v>80</v>
      </c>
      <c r="AV141" s="13" t="s">
        <v>80</v>
      </c>
      <c r="AW141" s="13" t="s">
        <v>31</v>
      </c>
      <c r="AX141" s="13" t="s">
        <v>78</v>
      </c>
      <c r="AY141" s="255" t="s">
        <v>123</v>
      </c>
    </row>
    <row r="142" s="2" customFormat="1" ht="24.15" customHeight="1">
      <c r="A142" s="39"/>
      <c r="B142" s="40"/>
      <c r="C142" s="213" t="s">
        <v>143</v>
      </c>
      <c r="D142" s="213" t="s">
        <v>125</v>
      </c>
      <c r="E142" s="214" t="s">
        <v>144</v>
      </c>
      <c r="F142" s="215" t="s">
        <v>145</v>
      </c>
      <c r="G142" s="216" t="s">
        <v>146</v>
      </c>
      <c r="H142" s="217">
        <v>870</v>
      </c>
      <c r="I142" s="218"/>
      <c r="J142" s="219">
        <f>ROUND(I142*H142,2)</f>
        <v>0</v>
      </c>
      <c r="K142" s="220"/>
      <c r="L142" s="45"/>
      <c r="M142" s="221" t="s">
        <v>1</v>
      </c>
      <c r="N142" s="222" t="s">
        <v>38</v>
      </c>
      <c r="O142" s="92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129</v>
      </c>
      <c r="AT142" s="225" t="s">
        <v>125</v>
      </c>
      <c r="AU142" s="225" t="s">
        <v>80</v>
      </c>
      <c r="AY142" s="18" t="s">
        <v>123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78</v>
      </c>
      <c r="BK142" s="226">
        <f>ROUND(I142*H142,2)</f>
        <v>0</v>
      </c>
      <c r="BL142" s="18" t="s">
        <v>129</v>
      </c>
      <c r="BM142" s="225" t="s">
        <v>147</v>
      </c>
    </row>
    <row r="143" s="2" customFormat="1">
      <c r="A143" s="39"/>
      <c r="B143" s="40"/>
      <c r="C143" s="41"/>
      <c r="D143" s="227" t="s">
        <v>131</v>
      </c>
      <c r="E143" s="41"/>
      <c r="F143" s="228" t="s">
        <v>148</v>
      </c>
      <c r="G143" s="41"/>
      <c r="H143" s="41"/>
      <c r="I143" s="229"/>
      <c r="J143" s="41"/>
      <c r="K143" s="41"/>
      <c r="L143" s="45"/>
      <c r="M143" s="230"/>
      <c r="N143" s="231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131</v>
      </c>
      <c r="AU143" s="18" t="s">
        <v>80</v>
      </c>
    </row>
    <row r="144" s="2" customFormat="1">
      <c r="A144" s="39"/>
      <c r="B144" s="40"/>
      <c r="C144" s="41"/>
      <c r="D144" s="232" t="s">
        <v>133</v>
      </c>
      <c r="E144" s="41"/>
      <c r="F144" s="233" t="s">
        <v>149</v>
      </c>
      <c r="G144" s="41"/>
      <c r="H144" s="41"/>
      <c r="I144" s="229"/>
      <c r="J144" s="41"/>
      <c r="K144" s="41"/>
      <c r="L144" s="45"/>
      <c r="M144" s="230"/>
      <c r="N144" s="231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133</v>
      </c>
      <c r="AU144" s="18" t="s">
        <v>80</v>
      </c>
    </row>
    <row r="145" s="2" customFormat="1" ht="37.8" customHeight="1">
      <c r="A145" s="39"/>
      <c r="B145" s="40"/>
      <c r="C145" s="213" t="s">
        <v>129</v>
      </c>
      <c r="D145" s="213" t="s">
        <v>125</v>
      </c>
      <c r="E145" s="214" t="s">
        <v>150</v>
      </c>
      <c r="F145" s="215" t="s">
        <v>151</v>
      </c>
      <c r="G145" s="216" t="s">
        <v>128</v>
      </c>
      <c r="H145" s="217">
        <v>261</v>
      </c>
      <c r="I145" s="218"/>
      <c r="J145" s="219">
        <f>ROUND(I145*H145,2)</f>
        <v>0</v>
      </c>
      <c r="K145" s="220"/>
      <c r="L145" s="45"/>
      <c r="M145" s="221" t="s">
        <v>1</v>
      </c>
      <c r="N145" s="222" t="s">
        <v>38</v>
      </c>
      <c r="O145" s="92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129</v>
      </c>
      <c r="AT145" s="225" t="s">
        <v>125</v>
      </c>
      <c r="AU145" s="225" t="s">
        <v>80</v>
      </c>
      <c r="AY145" s="18" t="s">
        <v>123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78</v>
      </c>
      <c r="BK145" s="226">
        <f>ROUND(I145*H145,2)</f>
        <v>0</v>
      </c>
      <c r="BL145" s="18" t="s">
        <v>129</v>
      </c>
      <c r="BM145" s="225" t="s">
        <v>152</v>
      </c>
    </row>
    <row r="146" s="2" customFormat="1">
      <c r="A146" s="39"/>
      <c r="B146" s="40"/>
      <c r="C146" s="41"/>
      <c r="D146" s="227" t="s">
        <v>131</v>
      </c>
      <c r="E146" s="41"/>
      <c r="F146" s="228" t="s">
        <v>153</v>
      </c>
      <c r="G146" s="41"/>
      <c r="H146" s="41"/>
      <c r="I146" s="229"/>
      <c r="J146" s="41"/>
      <c r="K146" s="41"/>
      <c r="L146" s="45"/>
      <c r="M146" s="230"/>
      <c r="N146" s="231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131</v>
      </c>
      <c r="AU146" s="18" t="s">
        <v>80</v>
      </c>
    </row>
    <row r="147" s="2" customFormat="1">
      <c r="A147" s="39"/>
      <c r="B147" s="40"/>
      <c r="C147" s="41"/>
      <c r="D147" s="232" t="s">
        <v>133</v>
      </c>
      <c r="E147" s="41"/>
      <c r="F147" s="233" t="s">
        <v>154</v>
      </c>
      <c r="G147" s="41"/>
      <c r="H147" s="41"/>
      <c r="I147" s="229"/>
      <c r="J147" s="41"/>
      <c r="K147" s="41"/>
      <c r="L147" s="45"/>
      <c r="M147" s="230"/>
      <c r="N147" s="231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133</v>
      </c>
      <c r="AU147" s="18" t="s">
        <v>80</v>
      </c>
    </row>
    <row r="148" s="14" customFormat="1">
      <c r="A148" s="14"/>
      <c r="B148" s="256"/>
      <c r="C148" s="257"/>
      <c r="D148" s="227" t="s">
        <v>141</v>
      </c>
      <c r="E148" s="258" t="s">
        <v>1</v>
      </c>
      <c r="F148" s="259" t="s">
        <v>155</v>
      </c>
      <c r="G148" s="257"/>
      <c r="H148" s="258" t="s">
        <v>1</v>
      </c>
      <c r="I148" s="260"/>
      <c r="J148" s="257"/>
      <c r="K148" s="257"/>
      <c r="L148" s="261"/>
      <c r="M148" s="262"/>
      <c r="N148" s="263"/>
      <c r="O148" s="263"/>
      <c r="P148" s="263"/>
      <c r="Q148" s="263"/>
      <c r="R148" s="263"/>
      <c r="S148" s="263"/>
      <c r="T148" s="26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5" t="s">
        <v>141</v>
      </c>
      <c r="AU148" s="265" t="s">
        <v>80</v>
      </c>
      <c r="AV148" s="14" t="s">
        <v>78</v>
      </c>
      <c r="AW148" s="14" t="s">
        <v>31</v>
      </c>
      <c r="AX148" s="14" t="s">
        <v>73</v>
      </c>
      <c r="AY148" s="265" t="s">
        <v>123</v>
      </c>
    </row>
    <row r="149" s="13" customFormat="1">
      <c r="A149" s="13"/>
      <c r="B149" s="245"/>
      <c r="C149" s="246"/>
      <c r="D149" s="227" t="s">
        <v>141</v>
      </c>
      <c r="E149" s="247" t="s">
        <v>1</v>
      </c>
      <c r="F149" s="248" t="s">
        <v>156</v>
      </c>
      <c r="G149" s="246"/>
      <c r="H149" s="249">
        <v>261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141</v>
      </c>
      <c r="AU149" s="255" t="s">
        <v>80</v>
      </c>
      <c r="AV149" s="13" t="s">
        <v>80</v>
      </c>
      <c r="AW149" s="13" t="s">
        <v>31</v>
      </c>
      <c r="AX149" s="13" t="s">
        <v>78</v>
      </c>
      <c r="AY149" s="255" t="s">
        <v>123</v>
      </c>
    </row>
    <row r="150" s="2" customFormat="1" ht="24.15" customHeight="1">
      <c r="A150" s="39"/>
      <c r="B150" s="40"/>
      <c r="C150" s="213" t="s">
        <v>157</v>
      </c>
      <c r="D150" s="213" t="s">
        <v>125</v>
      </c>
      <c r="E150" s="214" t="s">
        <v>158</v>
      </c>
      <c r="F150" s="215" t="s">
        <v>159</v>
      </c>
      <c r="G150" s="216" t="s">
        <v>146</v>
      </c>
      <c r="H150" s="217">
        <v>870</v>
      </c>
      <c r="I150" s="218"/>
      <c r="J150" s="219">
        <f>ROUND(I150*H150,2)</f>
        <v>0</v>
      </c>
      <c r="K150" s="220"/>
      <c r="L150" s="45"/>
      <c r="M150" s="221" t="s">
        <v>1</v>
      </c>
      <c r="N150" s="222" t="s">
        <v>38</v>
      </c>
      <c r="O150" s="92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129</v>
      </c>
      <c r="AT150" s="225" t="s">
        <v>125</v>
      </c>
      <c r="AU150" s="225" t="s">
        <v>80</v>
      </c>
      <c r="AY150" s="18" t="s">
        <v>123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78</v>
      </c>
      <c r="BK150" s="226">
        <f>ROUND(I150*H150,2)</f>
        <v>0</v>
      </c>
      <c r="BL150" s="18" t="s">
        <v>129</v>
      </c>
      <c r="BM150" s="225" t="s">
        <v>160</v>
      </c>
    </row>
    <row r="151" s="2" customFormat="1">
      <c r="A151" s="39"/>
      <c r="B151" s="40"/>
      <c r="C151" s="41"/>
      <c r="D151" s="227" t="s">
        <v>131</v>
      </c>
      <c r="E151" s="41"/>
      <c r="F151" s="228" t="s">
        <v>161</v>
      </c>
      <c r="G151" s="41"/>
      <c r="H151" s="41"/>
      <c r="I151" s="229"/>
      <c r="J151" s="41"/>
      <c r="K151" s="41"/>
      <c r="L151" s="45"/>
      <c r="M151" s="230"/>
      <c r="N151" s="231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131</v>
      </c>
      <c r="AU151" s="18" t="s">
        <v>80</v>
      </c>
    </row>
    <row r="152" s="2" customFormat="1">
      <c r="A152" s="39"/>
      <c r="B152" s="40"/>
      <c r="C152" s="41"/>
      <c r="D152" s="232" t="s">
        <v>133</v>
      </c>
      <c r="E152" s="41"/>
      <c r="F152" s="233" t="s">
        <v>162</v>
      </c>
      <c r="G152" s="41"/>
      <c r="H152" s="41"/>
      <c r="I152" s="229"/>
      <c r="J152" s="41"/>
      <c r="K152" s="41"/>
      <c r="L152" s="45"/>
      <c r="M152" s="230"/>
      <c r="N152" s="231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133</v>
      </c>
      <c r="AU152" s="18" t="s">
        <v>80</v>
      </c>
    </row>
    <row r="153" s="2" customFormat="1" ht="16.5" customHeight="1">
      <c r="A153" s="39"/>
      <c r="B153" s="40"/>
      <c r="C153" s="234" t="s">
        <v>163</v>
      </c>
      <c r="D153" s="234" t="s">
        <v>135</v>
      </c>
      <c r="E153" s="235" t="s">
        <v>164</v>
      </c>
      <c r="F153" s="236" t="s">
        <v>165</v>
      </c>
      <c r="G153" s="237" t="s">
        <v>166</v>
      </c>
      <c r="H153" s="238">
        <v>17.399999999999999</v>
      </c>
      <c r="I153" s="239"/>
      <c r="J153" s="240">
        <f>ROUND(I153*H153,2)</f>
        <v>0</v>
      </c>
      <c r="K153" s="241"/>
      <c r="L153" s="242"/>
      <c r="M153" s="243" t="s">
        <v>1</v>
      </c>
      <c r="N153" s="244" t="s">
        <v>38</v>
      </c>
      <c r="O153" s="92"/>
      <c r="P153" s="223">
        <f>O153*H153</f>
        <v>0</v>
      </c>
      <c r="Q153" s="223">
        <v>0.001</v>
      </c>
      <c r="R153" s="223">
        <f>Q153*H153</f>
        <v>0.017399999999999999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139</v>
      </c>
      <c r="AT153" s="225" t="s">
        <v>135</v>
      </c>
      <c r="AU153" s="225" t="s">
        <v>80</v>
      </c>
      <c r="AY153" s="18" t="s">
        <v>123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78</v>
      </c>
      <c r="BK153" s="226">
        <f>ROUND(I153*H153,2)</f>
        <v>0</v>
      </c>
      <c r="BL153" s="18" t="s">
        <v>129</v>
      </c>
      <c r="BM153" s="225" t="s">
        <v>167</v>
      </c>
    </row>
    <row r="154" s="2" customFormat="1">
      <c r="A154" s="39"/>
      <c r="B154" s="40"/>
      <c r="C154" s="41"/>
      <c r="D154" s="227" t="s">
        <v>131</v>
      </c>
      <c r="E154" s="41"/>
      <c r="F154" s="228" t="s">
        <v>165</v>
      </c>
      <c r="G154" s="41"/>
      <c r="H154" s="41"/>
      <c r="I154" s="229"/>
      <c r="J154" s="41"/>
      <c r="K154" s="41"/>
      <c r="L154" s="45"/>
      <c r="M154" s="230"/>
      <c r="N154" s="231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131</v>
      </c>
      <c r="AU154" s="18" t="s">
        <v>80</v>
      </c>
    </row>
    <row r="155" s="13" customFormat="1">
      <c r="A155" s="13"/>
      <c r="B155" s="245"/>
      <c r="C155" s="246"/>
      <c r="D155" s="227" t="s">
        <v>141</v>
      </c>
      <c r="E155" s="246"/>
      <c r="F155" s="248" t="s">
        <v>168</v>
      </c>
      <c r="G155" s="246"/>
      <c r="H155" s="249">
        <v>17.399999999999999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5" t="s">
        <v>141</v>
      </c>
      <c r="AU155" s="255" t="s">
        <v>80</v>
      </c>
      <c r="AV155" s="13" t="s">
        <v>80</v>
      </c>
      <c r="AW155" s="13" t="s">
        <v>4</v>
      </c>
      <c r="AX155" s="13" t="s">
        <v>78</v>
      </c>
      <c r="AY155" s="255" t="s">
        <v>123</v>
      </c>
    </row>
    <row r="156" s="2" customFormat="1" ht="24.15" customHeight="1">
      <c r="A156" s="39"/>
      <c r="B156" s="40"/>
      <c r="C156" s="213" t="s">
        <v>169</v>
      </c>
      <c r="D156" s="213" t="s">
        <v>125</v>
      </c>
      <c r="E156" s="214" t="s">
        <v>170</v>
      </c>
      <c r="F156" s="215" t="s">
        <v>171</v>
      </c>
      <c r="G156" s="216" t="s">
        <v>146</v>
      </c>
      <c r="H156" s="217">
        <v>30</v>
      </c>
      <c r="I156" s="218"/>
      <c r="J156" s="219">
        <f>ROUND(I156*H156,2)</f>
        <v>0</v>
      </c>
      <c r="K156" s="220"/>
      <c r="L156" s="45"/>
      <c r="M156" s="221" t="s">
        <v>1</v>
      </c>
      <c r="N156" s="222" t="s">
        <v>38</v>
      </c>
      <c r="O156" s="92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129</v>
      </c>
      <c r="AT156" s="225" t="s">
        <v>125</v>
      </c>
      <c r="AU156" s="225" t="s">
        <v>80</v>
      </c>
      <c r="AY156" s="18" t="s">
        <v>123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78</v>
      </c>
      <c r="BK156" s="226">
        <f>ROUND(I156*H156,2)</f>
        <v>0</v>
      </c>
      <c r="BL156" s="18" t="s">
        <v>129</v>
      </c>
      <c r="BM156" s="225" t="s">
        <v>172</v>
      </c>
    </row>
    <row r="157" s="2" customFormat="1">
      <c r="A157" s="39"/>
      <c r="B157" s="40"/>
      <c r="C157" s="41"/>
      <c r="D157" s="227" t="s">
        <v>131</v>
      </c>
      <c r="E157" s="41"/>
      <c r="F157" s="228" t="s">
        <v>173</v>
      </c>
      <c r="G157" s="41"/>
      <c r="H157" s="41"/>
      <c r="I157" s="229"/>
      <c r="J157" s="41"/>
      <c r="K157" s="41"/>
      <c r="L157" s="45"/>
      <c r="M157" s="230"/>
      <c r="N157" s="231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131</v>
      </c>
      <c r="AU157" s="18" t="s">
        <v>80</v>
      </c>
    </row>
    <row r="158" s="2" customFormat="1">
      <c r="A158" s="39"/>
      <c r="B158" s="40"/>
      <c r="C158" s="41"/>
      <c r="D158" s="232" t="s">
        <v>133</v>
      </c>
      <c r="E158" s="41"/>
      <c r="F158" s="233" t="s">
        <v>174</v>
      </c>
      <c r="G158" s="41"/>
      <c r="H158" s="41"/>
      <c r="I158" s="229"/>
      <c r="J158" s="41"/>
      <c r="K158" s="41"/>
      <c r="L158" s="45"/>
      <c r="M158" s="230"/>
      <c r="N158" s="231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133</v>
      </c>
      <c r="AU158" s="18" t="s">
        <v>80</v>
      </c>
    </row>
    <row r="159" s="2" customFormat="1" ht="24.15" customHeight="1">
      <c r="A159" s="39"/>
      <c r="B159" s="40"/>
      <c r="C159" s="213" t="s">
        <v>139</v>
      </c>
      <c r="D159" s="213" t="s">
        <v>125</v>
      </c>
      <c r="E159" s="214" t="s">
        <v>175</v>
      </c>
      <c r="F159" s="215" t="s">
        <v>176</v>
      </c>
      <c r="G159" s="216" t="s">
        <v>177</v>
      </c>
      <c r="H159" s="217">
        <v>2</v>
      </c>
      <c r="I159" s="218"/>
      <c r="J159" s="219">
        <f>ROUND(I159*H159,2)</f>
        <v>0</v>
      </c>
      <c r="K159" s="220"/>
      <c r="L159" s="45"/>
      <c r="M159" s="221" t="s">
        <v>1</v>
      </c>
      <c r="N159" s="222" t="s">
        <v>38</v>
      </c>
      <c r="O159" s="92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129</v>
      </c>
      <c r="AT159" s="225" t="s">
        <v>125</v>
      </c>
      <c r="AU159" s="225" t="s">
        <v>80</v>
      </c>
      <c r="AY159" s="18" t="s">
        <v>123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78</v>
      </c>
      <c r="BK159" s="226">
        <f>ROUND(I159*H159,2)</f>
        <v>0</v>
      </c>
      <c r="BL159" s="18" t="s">
        <v>129</v>
      </c>
      <c r="BM159" s="225" t="s">
        <v>178</v>
      </c>
    </row>
    <row r="160" s="2" customFormat="1">
      <c r="A160" s="39"/>
      <c r="B160" s="40"/>
      <c r="C160" s="41"/>
      <c r="D160" s="227" t="s">
        <v>131</v>
      </c>
      <c r="E160" s="41"/>
      <c r="F160" s="228" t="s">
        <v>179</v>
      </c>
      <c r="G160" s="41"/>
      <c r="H160" s="41"/>
      <c r="I160" s="229"/>
      <c r="J160" s="41"/>
      <c r="K160" s="41"/>
      <c r="L160" s="45"/>
      <c r="M160" s="230"/>
      <c r="N160" s="231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131</v>
      </c>
      <c r="AU160" s="18" t="s">
        <v>80</v>
      </c>
    </row>
    <row r="161" s="2" customFormat="1">
      <c r="A161" s="39"/>
      <c r="B161" s="40"/>
      <c r="C161" s="41"/>
      <c r="D161" s="232" t="s">
        <v>133</v>
      </c>
      <c r="E161" s="41"/>
      <c r="F161" s="233" t="s">
        <v>180</v>
      </c>
      <c r="G161" s="41"/>
      <c r="H161" s="41"/>
      <c r="I161" s="229"/>
      <c r="J161" s="41"/>
      <c r="K161" s="41"/>
      <c r="L161" s="45"/>
      <c r="M161" s="230"/>
      <c r="N161" s="231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133</v>
      </c>
      <c r="AU161" s="18" t="s">
        <v>80</v>
      </c>
    </row>
    <row r="162" s="2" customFormat="1" ht="24.15" customHeight="1">
      <c r="A162" s="39"/>
      <c r="B162" s="40"/>
      <c r="C162" s="213" t="s">
        <v>181</v>
      </c>
      <c r="D162" s="213" t="s">
        <v>125</v>
      </c>
      <c r="E162" s="214" t="s">
        <v>182</v>
      </c>
      <c r="F162" s="215" t="s">
        <v>183</v>
      </c>
      <c r="G162" s="216" t="s">
        <v>177</v>
      </c>
      <c r="H162" s="217">
        <v>2</v>
      </c>
      <c r="I162" s="218"/>
      <c r="J162" s="219">
        <f>ROUND(I162*H162,2)</f>
        <v>0</v>
      </c>
      <c r="K162" s="220"/>
      <c r="L162" s="45"/>
      <c r="M162" s="221" t="s">
        <v>1</v>
      </c>
      <c r="N162" s="222" t="s">
        <v>38</v>
      </c>
      <c r="O162" s="92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129</v>
      </c>
      <c r="AT162" s="225" t="s">
        <v>125</v>
      </c>
      <c r="AU162" s="225" t="s">
        <v>80</v>
      </c>
      <c r="AY162" s="18" t="s">
        <v>123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78</v>
      </c>
      <c r="BK162" s="226">
        <f>ROUND(I162*H162,2)</f>
        <v>0</v>
      </c>
      <c r="BL162" s="18" t="s">
        <v>129</v>
      </c>
      <c r="BM162" s="225" t="s">
        <v>184</v>
      </c>
    </row>
    <row r="163" s="2" customFormat="1">
      <c r="A163" s="39"/>
      <c r="B163" s="40"/>
      <c r="C163" s="41"/>
      <c r="D163" s="227" t="s">
        <v>131</v>
      </c>
      <c r="E163" s="41"/>
      <c r="F163" s="228" t="s">
        <v>185</v>
      </c>
      <c r="G163" s="41"/>
      <c r="H163" s="41"/>
      <c r="I163" s="229"/>
      <c r="J163" s="41"/>
      <c r="K163" s="41"/>
      <c r="L163" s="45"/>
      <c r="M163" s="230"/>
      <c r="N163" s="231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131</v>
      </c>
      <c r="AU163" s="18" t="s">
        <v>80</v>
      </c>
    </row>
    <row r="164" s="2" customFormat="1">
      <c r="A164" s="39"/>
      <c r="B164" s="40"/>
      <c r="C164" s="41"/>
      <c r="D164" s="232" t="s">
        <v>133</v>
      </c>
      <c r="E164" s="41"/>
      <c r="F164" s="233" t="s">
        <v>186</v>
      </c>
      <c r="G164" s="41"/>
      <c r="H164" s="41"/>
      <c r="I164" s="229"/>
      <c r="J164" s="41"/>
      <c r="K164" s="41"/>
      <c r="L164" s="45"/>
      <c r="M164" s="230"/>
      <c r="N164" s="231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133</v>
      </c>
      <c r="AU164" s="18" t="s">
        <v>80</v>
      </c>
    </row>
    <row r="165" s="2" customFormat="1" ht="24.15" customHeight="1">
      <c r="A165" s="39"/>
      <c r="B165" s="40"/>
      <c r="C165" s="213" t="s">
        <v>187</v>
      </c>
      <c r="D165" s="213" t="s">
        <v>125</v>
      </c>
      <c r="E165" s="214" t="s">
        <v>188</v>
      </c>
      <c r="F165" s="215" t="s">
        <v>189</v>
      </c>
      <c r="G165" s="216" t="s">
        <v>177</v>
      </c>
      <c r="H165" s="217">
        <v>1</v>
      </c>
      <c r="I165" s="218"/>
      <c r="J165" s="219">
        <f>ROUND(I165*H165,2)</f>
        <v>0</v>
      </c>
      <c r="K165" s="220"/>
      <c r="L165" s="45"/>
      <c r="M165" s="221" t="s">
        <v>1</v>
      </c>
      <c r="N165" s="222" t="s">
        <v>38</v>
      </c>
      <c r="O165" s="92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129</v>
      </c>
      <c r="AT165" s="225" t="s">
        <v>125</v>
      </c>
      <c r="AU165" s="225" t="s">
        <v>80</v>
      </c>
      <c r="AY165" s="18" t="s">
        <v>123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78</v>
      </c>
      <c r="BK165" s="226">
        <f>ROUND(I165*H165,2)</f>
        <v>0</v>
      </c>
      <c r="BL165" s="18" t="s">
        <v>129</v>
      </c>
      <c r="BM165" s="225" t="s">
        <v>190</v>
      </c>
    </row>
    <row r="166" s="2" customFormat="1" ht="24.15" customHeight="1">
      <c r="A166" s="39"/>
      <c r="B166" s="40"/>
      <c r="C166" s="213" t="s">
        <v>191</v>
      </c>
      <c r="D166" s="213" t="s">
        <v>125</v>
      </c>
      <c r="E166" s="214" t="s">
        <v>192</v>
      </c>
      <c r="F166" s="215" t="s">
        <v>193</v>
      </c>
      <c r="G166" s="216" t="s">
        <v>177</v>
      </c>
      <c r="H166" s="217">
        <v>1</v>
      </c>
      <c r="I166" s="218"/>
      <c r="J166" s="219">
        <f>ROUND(I166*H166,2)</f>
        <v>0</v>
      </c>
      <c r="K166" s="220"/>
      <c r="L166" s="45"/>
      <c r="M166" s="221" t="s">
        <v>1</v>
      </c>
      <c r="N166" s="222" t="s">
        <v>38</v>
      </c>
      <c r="O166" s="92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129</v>
      </c>
      <c r="AT166" s="225" t="s">
        <v>125</v>
      </c>
      <c r="AU166" s="225" t="s">
        <v>80</v>
      </c>
      <c r="AY166" s="18" t="s">
        <v>123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78</v>
      </c>
      <c r="BK166" s="226">
        <f>ROUND(I166*H166,2)</f>
        <v>0</v>
      </c>
      <c r="BL166" s="18" t="s">
        <v>129</v>
      </c>
      <c r="BM166" s="225" t="s">
        <v>194</v>
      </c>
    </row>
    <row r="167" s="2" customFormat="1">
      <c r="A167" s="39"/>
      <c r="B167" s="40"/>
      <c r="C167" s="41"/>
      <c r="D167" s="227" t="s">
        <v>131</v>
      </c>
      <c r="E167" s="41"/>
      <c r="F167" s="228" t="s">
        <v>195</v>
      </c>
      <c r="G167" s="41"/>
      <c r="H167" s="41"/>
      <c r="I167" s="229"/>
      <c r="J167" s="41"/>
      <c r="K167" s="41"/>
      <c r="L167" s="45"/>
      <c r="M167" s="230"/>
      <c r="N167" s="231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131</v>
      </c>
      <c r="AU167" s="18" t="s">
        <v>80</v>
      </c>
    </row>
    <row r="168" s="2" customFormat="1">
      <c r="A168" s="39"/>
      <c r="B168" s="40"/>
      <c r="C168" s="41"/>
      <c r="D168" s="232" t="s">
        <v>133</v>
      </c>
      <c r="E168" s="41"/>
      <c r="F168" s="233" t="s">
        <v>196</v>
      </c>
      <c r="G168" s="41"/>
      <c r="H168" s="41"/>
      <c r="I168" s="229"/>
      <c r="J168" s="41"/>
      <c r="K168" s="41"/>
      <c r="L168" s="45"/>
      <c r="M168" s="230"/>
      <c r="N168" s="231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133</v>
      </c>
      <c r="AU168" s="18" t="s">
        <v>80</v>
      </c>
    </row>
    <row r="169" s="2" customFormat="1" ht="24.15" customHeight="1">
      <c r="A169" s="39"/>
      <c r="B169" s="40"/>
      <c r="C169" s="213" t="s">
        <v>8</v>
      </c>
      <c r="D169" s="213" t="s">
        <v>125</v>
      </c>
      <c r="E169" s="214" t="s">
        <v>197</v>
      </c>
      <c r="F169" s="215" t="s">
        <v>198</v>
      </c>
      <c r="G169" s="216" t="s">
        <v>177</v>
      </c>
      <c r="H169" s="217">
        <v>1</v>
      </c>
      <c r="I169" s="218"/>
      <c r="J169" s="219">
        <f>ROUND(I169*H169,2)</f>
        <v>0</v>
      </c>
      <c r="K169" s="220"/>
      <c r="L169" s="45"/>
      <c r="M169" s="221" t="s">
        <v>1</v>
      </c>
      <c r="N169" s="222" t="s">
        <v>38</v>
      </c>
      <c r="O169" s="92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129</v>
      </c>
      <c r="AT169" s="225" t="s">
        <v>125</v>
      </c>
      <c r="AU169" s="225" t="s">
        <v>80</v>
      </c>
      <c r="AY169" s="18" t="s">
        <v>123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78</v>
      </c>
      <c r="BK169" s="226">
        <f>ROUND(I169*H169,2)</f>
        <v>0</v>
      </c>
      <c r="BL169" s="18" t="s">
        <v>129</v>
      </c>
      <c r="BM169" s="225" t="s">
        <v>199</v>
      </c>
    </row>
    <row r="170" s="2" customFormat="1" ht="24.15" customHeight="1">
      <c r="A170" s="39"/>
      <c r="B170" s="40"/>
      <c r="C170" s="213" t="s">
        <v>200</v>
      </c>
      <c r="D170" s="213" t="s">
        <v>125</v>
      </c>
      <c r="E170" s="214" t="s">
        <v>201</v>
      </c>
      <c r="F170" s="215" t="s">
        <v>202</v>
      </c>
      <c r="G170" s="216" t="s">
        <v>177</v>
      </c>
      <c r="H170" s="217">
        <v>1</v>
      </c>
      <c r="I170" s="218"/>
      <c r="J170" s="219">
        <f>ROUND(I170*H170,2)</f>
        <v>0</v>
      </c>
      <c r="K170" s="220"/>
      <c r="L170" s="45"/>
      <c r="M170" s="221" t="s">
        <v>1</v>
      </c>
      <c r="N170" s="222" t="s">
        <v>38</v>
      </c>
      <c r="O170" s="92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129</v>
      </c>
      <c r="AT170" s="225" t="s">
        <v>125</v>
      </c>
      <c r="AU170" s="225" t="s">
        <v>80</v>
      </c>
      <c r="AY170" s="18" t="s">
        <v>123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78</v>
      </c>
      <c r="BK170" s="226">
        <f>ROUND(I170*H170,2)</f>
        <v>0</v>
      </c>
      <c r="BL170" s="18" t="s">
        <v>129</v>
      </c>
      <c r="BM170" s="225" t="s">
        <v>203</v>
      </c>
    </row>
    <row r="171" s="2" customFormat="1">
      <c r="A171" s="39"/>
      <c r="B171" s="40"/>
      <c r="C171" s="41"/>
      <c r="D171" s="227" t="s">
        <v>131</v>
      </c>
      <c r="E171" s="41"/>
      <c r="F171" s="228" t="s">
        <v>204</v>
      </c>
      <c r="G171" s="41"/>
      <c r="H171" s="41"/>
      <c r="I171" s="229"/>
      <c r="J171" s="41"/>
      <c r="K171" s="41"/>
      <c r="L171" s="45"/>
      <c r="M171" s="230"/>
      <c r="N171" s="231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131</v>
      </c>
      <c r="AU171" s="18" t="s">
        <v>80</v>
      </c>
    </row>
    <row r="172" s="2" customFormat="1">
      <c r="A172" s="39"/>
      <c r="B172" s="40"/>
      <c r="C172" s="41"/>
      <c r="D172" s="232" t="s">
        <v>133</v>
      </c>
      <c r="E172" s="41"/>
      <c r="F172" s="233" t="s">
        <v>205</v>
      </c>
      <c r="G172" s="41"/>
      <c r="H172" s="41"/>
      <c r="I172" s="229"/>
      <c r="J172" s="41"/>
      <c r="K172" s="41"/>
      <c r="L172" s="45"/>
      <c r="M172" s="230"/>
      <c r="N172" s="231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133</v>
      </c>
      <c r="AU172" s="18" t="s">
        <v>80</v>
      </c>
    </row>
    <row r="173" s="2" customFormat="1" ht="24.15" customHeight="1">
      <c r="A173" s="39"/>
      <c r="B173" s="40"/>
      <c r="C173" s="213" t="s">
        <v>206</v>
      </c>
      <c r="D173" s="213" t="s">
        <v>125</v>
      </c>
      <c r="E173" s="214" t="s">
        <v>207</v>
      </c>
      <c r="F173" s="215" t="s">
        <v>208</v>
      </c>
      <c r="G173" s="216" t="s">
        <v>146</v>
      </c>
      <c r="H173" s="217">
        <v>30</v>
      </c>
      <c r="I173" s="218"/>
      <c r="J173" s="219">
        <f>ROUND(I173*H173,2)</f>
        <v>0</v>
      </c>
      <c r="K173" s="220"/>
      <c r="L173" s="45"/>
      <c r="M173" s="221" t="s">
        <v>1</v>
      </c>
      <c r="N173" s="222" t="s">
        <v>38</v>
      </c>
      <c r="O173" s="92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129</v>
      </c>
      <c r="AT173" s="225" t="s">
        <v>125</v>
      </c>
      <c r="AU173" s="225" t="s">
        <v>80</v>
      </c>
      <c r="AY173" s="18" t="s">
        <v>123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78</v>
      </c>
      <c r="BK173" s="226">
        <f>ROUND(I173*H173,2)</f>
        <v>0</v>
      </c>
      <c r="BL173" s="18" t="s">
        <v>129</v>
      </c>
      <c r="BM173" s="225" t="s">
        <v>209</v>
      </c>
    </row>
    <row r="174" s="2" customFormat="1">
      <c r="A174" s="39"/>
      <c r="B174" s="40"/>
      <c r="C174" s="41"/>
      <c r="D174" s="227" t="s">
        <v>131</v>
      </c>
      <c r="E174" s="41"/>
      <c r="F174" s="228" t="s">
        <v>210</v>
      </c>
      <c r="G174" s="41"/>
      <c r="H174" s="41"/>
      <c r="I174" s="229"/>
      <c r="J174" s="41"/>
      <c r="K174" s="41"/>
      <c r="L174" s="45"/>
      <c r="M174" s="230"/>
      <c r="N174" s="231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131</v>
      </c>
      <c r="AU174" s="18" t="s">
        <v>80</v>
      </c>
    </row>
    <row r="175" s="2" customFormat="1">
      <c r="A175" s="39"/>
      <c r="B175" s="40"/>
      <c r="C175" s="41"/>
      <c r="D175" s="232" t="s">
        <v>133</v>
      </c>
      <c r="E175" s="41"/>
      <c r="F175" s="233" t="s">
        <v>211</v>
      </c>
      <c r="G175" s="41"/>
      <c r="H175" s="41"/>
      <c r="I175" s="229"/>
      <c r="J175" s="41"/>
      <c r="K175" s="41"/>
      <c r="L175" s="45"/>
      <c r="M175" s="230"/>
      <c r="N175" s="231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133</v>
      </c>
      <c r="AU175" s="18" t="s">
        <v>80</v>
      </c>
    </row>
    <row r="176" s="12" customFormat="1" ht="20.88" customHeight="1">
      <c r="A176" s="12"/>
      <c r="B176" s="197"/>
      <c r="C176" s="198"/>
      <c r="D176" s="199" t="s">
        <v>72</v>
      </c>
      <c r="E176" s="211" t="s">
        <v>181</v>
      </c>
      <c r="F176" s="211" t="s">
        <v>212</v>
      </c>
      <c r="G176" s="198"/>
      <c r="H176" s="198"/>
      <c r="I176" s="201"/>
      <c r="J176" s="212">
        <f>BK176</f>
        <v>0</v>
      </c>
      <c r="K176" s="198"/>
      <c r="L176" s="203"/>
      <c r="M176" s="204"/>
      <c r="N176" s="205"/>
      <c r="O176" s="205"/>
      <c r="P176" s="206">
        <f>SUM(P177:P203)</f>
        <v>0</v>
      </c>
      <c r="Q176" s="205"/>
      <c r="R176" s="206">
        <f>SUM(R177:R203)</f>
        <v>0</v>
      </c>
      <c r="S176" s="205"/>
      <c r="T176" s="207">
        <f>SUM(T177:T203)</f>
        <v>5151.3856100000003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8" t="s">
        <v>78</v>
      </c>
      <c r="AT176" s="209" t="s">
        <v>72</v>
      </c>
      <c r="AU176" s="209" t="s">
        <v>80</v>
      </c>
      <c r="AY176" s="208" t="s">
        <v>123</v>
      </c>
      <c r="BK176" s="210">
        <f>SUM(BK177:BK203)</f>
        <v>0</v>
      </c>
    </row>
    <row r="177" s="2" customFormat="1" ht="24.15" customHeight="1">
      <c r="A177" s="39"/>
      <c r="B177" s="40"/>
      <c r="C177" s="213" t="s">
        <v>213</v>
      </c>
      <c r="D177" s="213" t="s">
        <v>125</v>
      </c>
      <c r="E177" s="214" t="s">
        <v>214</v>
      </c>
      <c r="F177" s="215" t="s">
        <v>215</v>
      </c>
      <c r="G177" s="216" t="s">
        <v>128</v>
      </c>
      <c r="H177" s="217">
        <v>41.957999999999998</v>
      </c>
      <c r="I177" s="218"/>
      <c r="J177" s="219">
        <f>ROUND(I177*H177,2)</f>
        <v>0</v>
      </c>
      <c r="K177" s="220"/>
      <c r="L177" s="45"/>
      <c r="M177" s="221" t="s">
        <v>1</v>
      </c>
      <c r="N177" s="222" t="s">
        <v>38</v>
      </c>
      <c r="O177" s="92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129</v>
      </c>
      <c r="AT177" s="225" t="s">
        <v>125</v>
      </c>
      <c r="AU177" s="225" t="s">
        <v>143</v>
      </c>
      <c r="AY177" s="18" t="s">
        <v>123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78</v>
      </c>
      <c r="BK177" s="226">
        <f>ROUND(I177*H177,2)</f>
        <v>0</v>
      </c>
      <c r="BL177" s="18" t="s">
        <v>129</v>
      </c>
      <c r="BM177" s="225" t="s">
        <v>216</v>
      </c>
    </row>
    <row r="178" s="2" customFormat="1" ht="21.75" customHeight="1">
      <c r="A178" s="39"/>
      <c r="B178" s="40"/>
      <c r="C178" s="213" t="s">
        <v>217</v>
      </c>
      <c r="D178" s="213" t="s">
        <v>125</v>
      </c>
      <c r="E178" s="214" t="s">
        <v>218</v>
      </c>
      <c r="F178" s="215" t="s">
        <v>219</v>
      </c>
      <c r="G178" s="216" t="s">
        <v>128</v>
      </c>
      <c r="H178" s="217">
        <v>16.925000000000001</v>
      </c>
      <c r="I178" s="218"/>
      <c r="J178" s="219">
        <f>ROUND(I178*H178,2)</f>
        <v>0</v>
      </c>
      <c r="K178" s="220"/>
      <c r="L178" s="45"/>
      <c r="M178" s="221" t="s">
        <v>1</v>
      </c>
      <c r="N178" s="222" t="s">
        <v>38</v>
      </c>
      <c r="O178" s="92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129</v>
      </c>
      <c r="AT178" s="225" t="s">
        <v>125</v>
      </c>
      <c r="AU178" s="225" t="s">
        <v>143</v>
      </c>
      <c r="AY178" s="18" t="s">
        <v>123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78</v>
      </c>
      <c r="BK178" s="226">
        <f>ROUND(I178*H178,2)</f>
        <v>0</v>
      </c>
      <c r="BL178" s="18" t="s">
        <v>129</v>
      </c>
      <c r="BM178" s="225" t="s">
        <v>220</v>
      </c>
    </row>
    <row r="179" s="2" customFormat="1" ht="21.75" customHeight="1">
      <c r="A179" s="39"/>
      <c r="B179" s="40"/>
      <c r="C179" s="213" t="s">
        <v>221</v>
      </c>
      <c r="D179" s="213" t="s">
        <v>125</v>
      </c>
      <c r="E179" s="214" t="s">
        <v>222</v>
      </c>
      <c r="F179" s="215" t="s">
        <v>223</v>
      </c>
      <c r="G179" s="216" t="s">
        <v>146</v>
      </c>
      <c r="H179" s="217">
        <v>8.4000000000000004</v>
      </c>
      <c r="I179" s="218"/>
      <c r="J179" s="219">
        <f>ROUND(I179*H179,2)</f>
        <v>0</v>
      </c>
      <c r="K179" s="220"/>
      <c r="L179" s="45"/>
      <c r="M179" s="221" t="s">
        <v>1</v>
      </c>
      <c r="N179" s="222" t="s">
        <v>38</v>
      </c>
      <c r="O179" s="92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129</v>
      </c>
      <c r="AT179" s="225" t="s">
        <v>125</v>
      </c>
      <c r="AU179" s="225" t="s">
        <v>143</v>
      </c>
      <c r="AY179" s="18" t="s">
        <v>123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78</v>
      </c>
      <c r="BK179" s="226">
        <f>ROUND(I179*H179,2)</f>
        <v>0</v>
      </c>
      <c r="BL179" s="18" t="s">
        <v>129</v>
      </c>
      <c r="BM179" s="225" t="s">
        <v>224</v>
      </c>
    </row>
    <row r="180" s="2" customFormat="1" ht="24.15" customHeight="1">
      <c r="A180" s="39"/>
      <c r="B180" s="40"/>
      <c r="C180" s="213" t="s">
        <v>225</v>
      </c>
      <c r="D180" s="213" t="s">
        <v>125</v>
      </c>
      <c r="E180" s="214" t="s">
        <v>226</v>
      </c>
      <c r="F180" s="215" t="s">
        <v>227</v>
      </c>
      <c r="G180" s="216" t="s">
        <v>228</v>
      </c>
      <c r="H180" s="217">
        <v>4.5</v>
      </c>
      <c r="I180" s="218"/>
      <c r="J180" s="219">
        <f>ROUND(I180*H180,2)</f>
        <v>0</v>
      </c>
      <c r="K180" s="220"/>
      <c r="L180" s="45"/>
      <c r="M180" s="221" t="s">
        <v>1</v>
      </c>
      <c r="N180" s="222" t="s">
        <v>38</v>
      </c>
      <c r="O180" s="92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129</v>
      </c>
      <c r="AT180" s="225" t="s">
        <v>125</v>
      </c>
      <c r="AU180" s="225" t="s">
        <v>143</v>
      </c>
      <c r="AY180" s="18" t="s">
        <v>123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78</v>
      </c>
      <c r="BK180" s="226">
        <f>ROUND(I180*H180,2)</f>
        <v>0</v>
      </c>
      <c r="BL180" s="18" t="s">
        <v>129</v>
      </c>
      <c r="BM180" s="225" t="s">
        <v>229</v>
      </c>
    </row>
    <row r="181" s="2" customFormat="1" ht="24.15" customHeight="1">
      <c r="A181" s="39"/>
      <c r="B181" s="40"/>
      <c r="C181" s="213" t="s">
        <v>230</v>
      </c>
      <c r="D181" s="213" t="s">
        <v>125</v>
      </c>
      <c r="E181" s="214" t="s">
        <v>231</v>
      </c>
      <c r="F181" s="215" t="s">
        <v>232</v>
      </c>
      <c r="G181" s="216" t="s">
        <v>146</v>
      </c>
      <c r="H181" s="217">
        <v>6.8600000000000003</v>
      </c>
      <c r="I181" s="218"/>
      <c r="J181" s="219">
        <f>ROUND(I181*H181,2)</f>
        <v>0</v>
      </c>
      <c r="K181" s="220"/>
      <c r="L181" s="45"/>
      <c r="M181" s="221" t="s">
        <v>1</v>
      </c>
      <c r="N181" s="222" t="s">
        <v>38</v>
      </c>
      <c r="O181" s="92"/>
      <c r="P181" s="223">
        <f>O181*H181</f>
        <v>0</v>
      </c>
      <c r="Q181" s="223">
        <v>0</v>
      </c>
      <c r="R181" s="223">
        <f>Q181*H181</f>
        <v>0</v>
      </c>
      <c r="S181" s="223">
        <v>0.041000000000000002</v>
      </c>
      <c r="T181" s="224">
        <f>S181*H181</f>
        <v>0.28126000000000001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129</v>
      </c>
      <c r="AT181" s="225" t="s">
        <v>125</v>
      </c>
      <c r="AU181" s="225" t="s">
        <v>143</v>
      </c>
      <c r="AY181" s="18" t="s">
        <v>123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78</v>
      </c>
      <c r="BK181" s="226">
        <f>ROUND(I181*H181,2)</f>
        <v>0</v>
      </c>
      <c r="BL181" s="18" t="s">
        <v>129</v>
      </c>
      <c r="BM181" s="225" t="s">
        <v>233</v>
      </c>
    </row>
    <row r="182" s="2" customFormat="1">
      <c r="A182" s="39"/>
      <c r="B182" s="40"/>
      <c r="C182" s="41"/>
      <c r="D182" s="227" t="s">
        <v>131</v>
      </c>
      <c r="E182" s="41"/>
      <c r="F182" s="228" t="s">
        <v>234</v>
      </c>
      <c r="G182" s="41"/>
      <c r="H182" s="41"/>
      <c r="I182" s="229"/>
      <c r="J182" s="41"/>
      <c r="K182" s="41"/>
      <c r="L182" s="45"/>
      <c r="M182" s="230"/>
      <c r="N182" s="231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131</v>
      </c>
      <c r="AU182" s="18" t="s">
        <v>143</v>
      </c>
    </row>
    <row r="183" s="2" customFormat="1">
      <c r="A183" s="39"/>
      <c r="B183" s="40"/>
      <c r="C183" s="41"/>
      <c r="D183" s="232" t="s">
        <v>133</v>
      </c>
      <c r="E183" s="41"/>
      <c r="F183" s="233" t="s">
        <v>235</v>
      </c>
      <c r="G183" s="41"/>
      <c r="H183" s="41"/>
      <c r="I183" s="229"/>
      <c r="J183" s="41"/>
      <c r="K183" s="41"/>
      <c r="L183" s="45"/>
      <c r="M183" s="230"/>
      <c r="N183" s="231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133</v>
      </c>
      <c r="AU183" s="18" t="s">
        <v>143</v>
      </c>
    </row>
    <row r="184" s="2" customFormat="1" ht="24.15" customHeight="1">
      <c r="A184" s="39"/>
      <c r="B184" s="40"/>
      <c r="C184" s="213" t="s">
        <v>236</v>
      </c>
      <c r="D184" s="213" t="s">
        <v>125</v>
      </c>
      <c r="E184" s="214" t="s">
        <v>237</v>
      </c>
      <c r="F184" s="215" t="s">
        <v>238</v>
      </c>
      <c r="G184" s="216" t="s">
        <v>146</v>
      </c>
      <c r="H184" s="217">
        <v>4.3799999999999999</v>
      </c>
      <c r="I184" s="218"/>
      <c r="J184" s="219">
        <f>ROUND(I184*H184,2)</f>
        <v>0</v>
      </c>
      <c r="K184" s="220"/>
      <c r="L184" s="45"/>
      <c r="M184" s="221" t="s">
        <v>1</v>
      </c>
      <c r="N184" s="222" t="s">
        <v>38</v>
      </c>
      <c r="O184" s="92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129</v>
      </c>
      <c r="AT184" s="225" t="s">
        <v>125</v>
      </c>
      <c r="AU184" s="225" t="s">
        <v>143</v>
      </c>
      <c r="AY184" s="18" t="s">
        <v>123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78</v>
      </c>
      <c r="BK184" s="226">
        <f>ROUND(I184*H184,2)</f>
        <v>0</v>
      </c>
      <c r="BL184" s="18" t="s">
        <v>129</v>
      </c>
      <c r="BM184" s="225" t="s">
        <v>239</v>
      </c>
    </row>
    <row r="185" s="2" customFormat="1" ht="24.15" customHeight="1">
      <c r="A185" s="39"/>
      <c r="B185" s="40"/>
      <c r="C185" s="213" t="s">
        <v>7</v>
      </c>
      <c r="D185" s="213" t="s">
        <v>125</v>
      </c>
      <c r="E185" s="214" t="s">
        <v>240</v>
      </c>
      <c r="F185" s="215" t="s">
        <v>241</v>
      </c>
      <c r="G185" s="216" t="s">
        <v>146</v>
      </c>
      <c r="H185" s="217">
        <v>180.44999999999999</v>
      </c>
      <c r="I185" s="218"/>
      <c r="J185" s="219">
        <f>ROUND(I185*H185,2)</f>
        <v>0</v>
      </c>
      <c r="K185" s="220"/>
      <c r="L185" s="45"/>
      <c r="M185" s="221" t="s">
        <v>1</v>
      </c>
      <c r="N185" s="222" t="s">
        <v>38</v>
      </c>
      <c r="O185" s="92"/>
      <c r="P185" s="223">
        <f>O185*H185</f>
        <v>0</v>
      </c>
      <c r="Q185" s="223">
        <v>0</v>
      </c>
      <c r="R185" s="223">
        <f>Q185*H185</f>
        <v>0</v>
      </c>
      <c r="S185" s="223">
        <v>0.027</v>
      </c>
      <c r="T185" s="224">
        <f>S185*H185</f>
        <v>4.8721499999999995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129</v>
      </c>
      <c r="AT185" s="225" t="s">
        <v>125</v>
      </c>
      <c r="AU185" s="225" t="s">
        <v>143</v>
      </c>
      <c r="AY185" s="18" t="s">
        <v>123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78</v>
      </c>
      <c r="BK185" s="226">
        <f>ROUND(I185*H185,2)</f>
        <v>0</v>
      </c>
      <c r="BL185" s="18" t="s">
        <v>129</v>
      </c>
      <c r="BM185" s="225" t="s">
        <v>242</v>
      </c>
    </row>
    <row r="186" s="2" customFormat="1">
      <c r="A186" s="39"/>
      <c r="B186" s="40"/>
      <c r="C186" s="41"/>
      <c r="D186" s="227" t="s">
        <v>131</v>
      </c>
      <c r="E186" s="41"/>
      <c r="F186" s="228" t="s">
        <v>243</v>
      </c>
      <c r="G186" s="41"/>
      <c r="H186" s="41"/>
      <c r="I186" s="229"/>
      <c r="J186" s="41"/>
      <c r="K186" s="41"/>
      <c r="L186" s="45"/>
      <c r="M186" s="230"/>
      <c r="N186" s="231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131</v>
      </c>
      <c r="AU186" s="18" t="s">
        <v>143</v>
      </c>
    </row>
    <row r="187" s="2" customFormat="1">
      <c r="A187" s="39"/>
      <c r="B187" s="40"/>
      <c r="C187" s="41"/>
      <c r="D187" s="232" t="s">
        <v>133</v>
      </c>
      <c r="E187" s="41"/>
      <c r="F187" s="233" t="s">
        <v>244</v>
      </c>
      <c r="G187" s="41"/>
      <c r="H187" s="41"/>
      <c r="I187" s="229"/>
      <c r="J187" s="41"/>
      <c r="K187" s="41"/>
      <c r="L187" s="45"/>
      <c r="M187" s="230"/>
      <c r="N187" s="231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133</v>
      </c>
      <c r="AU187" s="18" t="s">
        <v>143</v>
      </c>
    </row>
    <row r="188" s="13" customFormat="1">
      <c r="A188" s="13"/>
      <c r="B188" s="245"/>
      <c r="C188" s="246"/>
      <c r="D188" s="227" t="s">
        <v>141</v>
      </c>
      <c r="E188" s="246"/>
      <c r="F188" s="248" t="s">
        <v>245</v>
      </c>
      <c r="G188" s="246"/>
      <c r="H188" s="249">
        <v>180.44999999999999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5" t="s">
        <v>141</v>
      </c>
      <c r="AU188" s="255" t="s">
        <v>143</v>
      </c>
      <c r="AV188" s="13" t="s">
        <v>80</v>
      </c>
      <c r="AW188" s="13" t="s">
        <v>4</v>
      </c>
      <c r="AX188" s="13" t="s">
        <v>78</v>
      </c>
      <c r="AY188" s="255" t="s">
        <v>123</v>
      </c>
    </row>
    <row r="189" s="2" customFormat="1" ht="21.75" customHeight="1">
      <c r="A189" s="39"/>
      <c r="B189" s="40"/>
      <c r="C189" s="213" t="s">
        <v>246</v>
      </c>
      <c r="D189" s="213" t="s">
        <v>125</v>
      </c>
      <c r="E189" s="214" t="s">
        <v>247</v>
      </c>
      <c r="F189" s="215" t="s">
        <v>248</v>
      </c>
      <c r="G189" s="216" t="s">
        <v>146</v>
      </c>
      <c r="H189" s="217">
        <v>1.6000000000000001</v>
      </c>
      <c r="I189" s="218"/>
      <c r="J189" s="219">
        <f>ROUND(I189*H189,2)</f>
        <v>0</v>
      </c>
      <c r="K189" s="220"/>
      <c r="L189" s="45"/>
      <c r="M189" s="221" t="s">
        <v>1</v>
      </c>
      <c r="N189" s="222" t="s">
        <v>38</v>
      </c>
      <c r="O189" s="92"/>
      <c r="P189" s="223">
        <f>O189*H189</f>
        <v>0</v>
      </c>
      <c r="Q189" s="223">
        <v>0</v>
      </c>
      <c r="R189" s="223">
        <f>Q189*H189</f>
        <v>0</v>
      </c>
      <c r="S189" s="223">
        <v>0.087999999999999995</v>
      </c>
      <c r="T189" s="224">
        <f>S189*H189</f>
        <v>0.14080000000000001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129</v>
      </c>
      <c r="AT189" s="225" t="s">
        <v>125</v>
      </c>
      <c r="AU189" s="225" t="s">
        <v>143</v>
      </c>
      <c r="AY189" s="18" t="s">
        <v>123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78</v>
      </c>
      <c r="BK189" s="226">
        <f>ROUND(I189*H189,2)</f>
        <v>0</v>
      </c>
      <c r="BL189" s="18" t="s">
        <v>129</v>
      </c>
      <c r="BM189" s="225" t="s">
        <v>249</v>
      </c>
    </row>
    <row r="190" s="2" customFormat="1">
      <c r="A190" s="39"/>
      <c r="B190" s="40"/>
      <c r="C190" s="41"/>
      <c r="D190" s="227" t="s">
        <v>131</v>
      </c>
      <c r="E190" s="41"/>
      <c r="F190" s="228" t="s">
        <v>250</v>
      </c>
      <c r="G190" s="41"/>
      <c r="H190" s="41"/>
      <c r="I190" s="229"/>
      <c r="J190" s="41"/>
      <c r="K190" s="41"/>
      <c r="L190" s="45"/>
      <c r="M190" s="230"/>
      <c r="N190" s="231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131</v>
      </c>
      <c r="AU190" s="18" t="s">
        <v>143</v>
      </c>
    </row>
    <row r="191" s="2" customFormat="1">
      <c r="A191" s="39"/>
      <c r="B191" s="40"/>
      <c r="C191" s="41"/>
      <c r="D191" s="232" t="s">
        <v>133</v>
      </c>
      <c r="E191" s="41"/>
      <c r="F191" s="233" t="s">
        <v>251</v>
      </c>
      <c r="G191" s="41"/>
      <c r="H191" s="41"/>
      <c r="I191" s="229"/>
      <c r="J191" s="41"/>
      <c r="K191" s="41"/>
      <c r="L191" s="45"/>
      <c r="M191" s="230"/>
      <c r="N191" s="231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133</v>
      </c>
      <c r="AU191" s="18" t="s">
        <v>143</v>
      </c>
    </row>
    <row r="192" s="2" customFormat="1" ht="21.75" customHeight="1">
      <c r="A192" s="39"/>
      <c r="B192" s="40"/>
      <c r="C192" s="213" t="s">
        <v>252</v>
      </c>
      <c r="D192" s="213" t="s">
        <v>125</v>
      </c>
      <c r="E192" s="214" t="s">
        <v>253</v>
      </c>
      <c r="F192" s="215" t="s">
        <v>254</v>
      </c>
      <c r="G192" s="216" t="s">
        <v>146</v>
      </c>
      <c r="H192" s="217">
        <v>7.2000000000000002</v>
      </c>
      <c r="I192" s="218"/>
      <c r="J192" s="219">
        <f>ROUND(I192*H192,2)</f>
        <v>0</v>
      </c>
      <c r="K192" s="220"/>
      <c r="L192" s="45"/>
      <c r="M192" s="221" t="s">
        <v>1</v>
      </c>
      <c r="N192" s="222" t="s">
        <v>38</v>
      </c>
      <c r="O192" s="92"/>
      <c r="P192" s="223">
        <f>O192*H192</f>
        <v>0</v>
      </c>
      <c r="Q192" s="223">
        <v>0</v>
      </c>
      <c r="R192" s="223">
        <f>Q192*H192</f>
        <v>0</v>
      </c>
      <c r="S192" s="223">
        <v>0.067000000000000004</v>
      </c>
      <c r="T192" s="224">
        <f>S192*H192</f>
        <v>0.48240000000000005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129</v>
      </c>
      <c r="AT192" s="225" t="s">
        <v>125</v>
      </c>
      <c r="AU192" s="225" t="s">
        <v>143</v>
      </c>
      <c r="AY192" s="18" t="s">
        <v>123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78</v>
      </c>
      <c r="BK192" s="226">
        <f>ROUND(I192*H192,2)</f>
        <v>0</v>
      </c>
      <c r="BL192" s="18" t="s">
        <v>129</v>
      </c>
      <c r="BM192" s="225" t="s">
        <v>255</v>
      </c>
    </row>
    <row r="193" s="2" customFormat="1">
      <c r="A193" s="39"/>
      <c r="B193" s="40"/>
      <c r="C193" s="41"/>
      <c r="D193" s="227" t="s">
        <v>131</v>
      </c>
      <c r="E193" s="41"/>
      <c r="F193" s="228" t="s">
        <v>256</v>
      </c>
      <c r="G193" s="41"/>
      <c r="H193" s="41"/>
      <c r="I193" s="229"/>
      <c r="J193" s="41"/>
      <c r="K193" s="41"/>
      <c r="L193" s="45"/>
      <c r="M193" s="230"/>
      <c r="N193" s="231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131</v>
      </c>
      <c r="AU193" s="18" t="s">
        <v>143</v>
      </c>
    </row>
    <row r="194" s="2" customFormat="1">
      <c r="A194" s="39"/>
      <c r="B194" s="40"/>
      <c r="C194" s="41"/>
      <c r="D194" s="232" t="s">
        <v>133</v>
      </c>
      <c r="E194" s="41"/>
      <c r="F194" s="233" t="s">
        <v>257</v>
      </c>
      <c r="G194" s="41"/>
      <c r="H194" s="41"/>
      <c r="I194" s="229"/>
      <c r="J194" s="41"/>
      <c r="K194" s="41"/>
      <c r="L194" s="45"/>
      <c r="M194" s="230"/>
      <c r="N194" s="231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133</v>
      </c>
      <c r="AU194" s="18" t="s">
        <v>143</v>
      </c>
    </row>
    <row r="195" s="2" customFormat="1" ht="33" customHeight="1">
      <c r="A195" s="39"/>
      <c r="B195" s="40"/>
      <c r="C195" s="213" t="s">
        <v>258</v>
      </c>
      <c r="D195" s="213" t="s">
        <v>125</v>
      </c>
      <c r="E195" s="214" t="s">
        <v>259</v>
      </c>
      <c r="F195" s="215" t="s">
        <v>260</v>
      </c>
      <c r="G195" s="216" t="s">
        <v>128</v>
      </c>
      <c r="H195" s="217">
        <v>247.94999999999999</v>
      </c>
      <c r="I195" s="218"/>
      <c r="J195" s="219">
        <f>ROUND(I195*H195,2)</f>
        <v>0</v>
      </c>
      <c r="K195" s="220"/>
      <c r="L195" s="45"/>
      <c r="M195" s="221" t="s">
        <v>1</v>
      </c>
      <c r="N195" s="222" t="s">
        <v>38</v>
      </c>
      <c r="O195" s="92"/>
      <c r="P195" s="223">
        <f>O195*H195</f>
        <v>0</v>
      </c>
      <c r="Q195" s="223">
        <v>0</v>
      </c>
      <c r="R195" s="223">
        <f>Q195*H195</f>
        <v>0</v>
      </c>
      <c r="S195" s="223">
        <v>0.34999999999999998</v>
      </c>
      <c r="T195" s="224">
        <f>S195*H195</f>
        <v>86.782499999999985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129</v>
      </c>
      <c r="AT195" s="225" t="s">
        <v>125</v>
      </c>
      <c r="AU195" s="225" t="s">
        <v>143</v>
      </c>
      <c r="AY195" s="18" t="s">
        <v>123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78</v>
      </c>
      <c r="BK195" s="226">
        <f>ROUND(I195*H195,2)</f>
        <v>0</v>
      </c>
      <c r="BL195" s="18" t="s">
        <v>129</v>
      </c>
      <c r="BM195" s="225" t="s">
        <v>261</v>
      </c>
    </row>
    <row r="196" s="2" customFormat="1">
      <c r="A196" s="39"/>
      <c r="B196" s="40"/>
      <c r="C196" s="41"/>
      <c r="D196" s="227" t="s">
        <v>131</v>
      </c>
      <c r="E196" s="41"/>
      <c r="F196" s="228" t="s">
        <v>262</v>
      </c>
      <c r="G196" s="41"/>
      <c r="H196" s="41"/>
      <c r="I196" s="229"/>
      <c r="J196" s="41"/>
      <c r="K196" s="41"/>
      <c r="L196" s="45"/>
      <c r="M196" s="230"/>
      <c r="N196" s="231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131</v>
      </c>
      <c r="AU196" s="18" t="s">
        <v>143</v>
      </c>
    </row>
    <row r="197" s="2" customFormat="1">
      <c r="A197" s="39"/>
      <c r="B197" s="40"/>
      <c r="C197" s="41"/>
      <c r="D197" s="232" t="s">
        <v>133</v>
      </c>
      <c r="E197" s="41"/>
      <c r="F197" s="233" t="s">
        <v>263</v>
      </c>
      <c r="G197" s="41"/>
      <c r="H197" s="41"/>
      <c r="I197" s="229"/>
      <c r="J197" s="41"/>
      <c r="K197" s="41"/>
      <c r="L197" s="45"/>
      <c r="M197" s="230"/>
      <c r="N197" s="231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133</v>
      </c>
      <c r="AU197" s="18" t="s">
        <v>143</v>
      </c>
    </row>
    <row r="198" s="2" customFormat="1" ht="33" customHeight="1">
      <c r="A198" s="39"/>
      <c r="B198" s="40"/>
      <c r="C198" s="213" t="s">
        <v>264</v>
      </c>
      <c r="D198" s="213" t="s">
        <v>125</v>
      </c>
      <c r="E198" s="214" t="s">
        <v>265</v>
      </c>
      <c r="F198" s="215" t="s">
        <v>266</v>
      </c>
      <c r="G198" s="216" t="s">
        <v>128</v>
      </c>
      <c r="H198" s="217">
        <v>283.13999999999999</v>
      </c>
      <c r="I198" s="218"/>
      <c r="J198" s="219">
        <f>ROUND(I198*H198,2)</f>
        <v>0</v>
      </c>
      <c r="K198" s="220"/>
      <c r="L198" s="45"/>
      <c r="M198" s="221" t="s">
        <v>1</v>
      </c>
      <c r="N198" s="222" t="s">
        <v>38</v>
      </c>
      <c r="O198" s="92"/>
      <c r="P198" s="223">
        <f>O198*H198</f>
        <v>0</v>
      </c>
      <c r="Q198" s="223">
        <v>0</v>
      </c>
      <c r="R198" s="223">
        <f>Q198*H198</f>
        <v>0</v>
      </c>
      <c r="S198" s="223">
        <v>0.45000000000000001</v>
      </c>
      <c r="T198" s="224">
        <f>S198*H198</f>
        <v>127.413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129</v>
      </c>
      <c r="AT198" s="225" t="s">
        <v>125</v>
      </c>
      <c r="AU198" s="225" t="s">
        <v>143</v>
      </c>
      <c r="AY198" s="18" t="s">
        <v>123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78</v>
      </c>
      <c r="BK198" s="226">
        <f>ROUND(I198*H198,2)</f>
        <v>0</v>
      </c>
      <c r="BL198" s="18" t="s">
        <v>129</v>
      </c>
      <c r="BM198" s="225" t="s">
        <v>267</v>
      </c>
    </row>
    <row r="199" s="2" customFormat="1">
      <c r="A199" s="39"/>
      <c r="B199" s="40"/>
      <c r="C199" s="41"/>
      <c r="D199" s="227" t="s">
        <v>131</v>
      </c>
      <c r="E199" s="41"/>
      <c r="F199" s="228" t="s">
        <v>268</v>
      </c>
      <c r="G199" s="41"/>
      <c r="H199" s="41"/>
      <c r="I199" s="229"/>
      <c r="J199" s="41"/>
      <c r="K199" s="41"/>
      <c r="L199" s="45"/>
      <c r="M199" s="230"/>
      <c r="N199" s="231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131</v>
      </c>
      <c r="AU199" s="18" t="s">
        <v>143</v>
      </c>
    </row>
    <row r="200" s="2" customFormat="1">
      <c r="A200" s="39"/>
      <c r="B200" s="40"/>
      <c r="C200" s="41"/>
      <c r="D200" s="232" t="s">
        <v>133</v>
      </c>
      <c r="E200" s="41"/>
      <c r="F200" s="233" t="s">
        <v>269</v>
      </c>
      <c r="G200" s="41"/>
      <c r="H200" s="41"/>
      <c r="I200" s="229"/>
      <c r="J200" s="41"/>
      <c r="K200" s="41"/>
      <c r="L200" s="45"/>
      <c r="M200" s="230"/>
      <c r="N200" s="231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133</v>
      </c>
      <c r="AU200" s="18" t="s">
        <v>143</v>
      </c>
    </row>
    <row r="201" s="2" customFormat="1" ht="33" customHeight="1">
      <c r="A201" s="39"/>
      <c r="B201" s="40"/>
      <c r="C201" s="213" t="s">
        <v>270</v>
      </c>
      <c r="D201" s="213" t="s">
        <v>125</v>
      </c>
      <c r="E201" s="214" t="s">
        <v>271</v>
      </c>
      <c r="F201" s="215" t="s">
        <v>272</v>
      </c>
      <c r="G201" s="216" t="s">
        <v>128</v>
      </c>
      <c r="H201" s="217">
        <v>7586.79</v>
      </c>
      <c r="I201" s="218"/>
      <c r="J201" s="219">
        <f>ROUND(I201*H201,2)</f>
        <v>0</v>
      </c>
      <c r="K201" s="220"/>
      <c r="L201" s="45"/>
      <c r="M201" s="221" t="s">
        <v>1</v>
      </c>
      <c r="N201" s="222" t="s">
        <v>38</v>
      </c>
      <c r="O201" s="92"/>
      <c r="P201" s="223">
        <f>O201*H201</f>
        <v>0</v>
      </c>
      <c r="Q201" s="223">
        <v>0</v>
      </c>
      <c r="R201" s="223">
        <f>Q201*H201</f>
        <v>0</v>
      </c>
      <c r="S201" s="223">
        <v>0.65000000000000002</v>
      </c>
      <c r="T201" s="224">
        <f>S201*H201</f>
        <v>4931.4135000000006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5" t="s">
        <v>129</v>
      </c>
      <c r="AT201" s="225" t="s">
        <v>125</v>
      </c>
      <c r="AU201" s="225" t="s">
        <v>143</v>
      </c>
      <c r="AY201" s="18" t="s">
        <v>123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8" t="s">
        <v>78</v>
      </c>
      <c r="BK201" s="226">
        <f>ROUND(I201*H201,2)</f>
        <v>0</v>
      </c>
      <c r="BL201" s="18" t="s">
        <v>129</v>
      </c>
      <c r="BM201" s="225" t="s">
        <v>273</v>
      </c>
    </row>
    <row r="202" s="2" customFormat="1">
      <c r="A202" s="39"/>
      <c r="B202" s="40"/>
      <c r="C202" s="41"/>
      <c r="D202" s="227" t="s">
        <v>131</v>
      </c>
      <c r="E202" s="41"/>
      <c r="F202" s="228" t="s">
        <v>274</v>
      </c>
      <c r="G202" s="41"/>
      <c r="H202" s="41"/>
      <c r="I202" s="229"/>
      <c r="J202" s="41"/>
      <c r="K202" s="41"/>
      <c r="L202" s="45"/>
      <c r="M202" s="230"/>
      <c r="N202" s="231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131</v>
      </c>
      <c r="AU202" s="18" t="s">
        <v>143</v>
      </c>
    </row>
    <row r="203" s="2" customFormat="1">
      <c r="A203" s="39"/>
      <c r="B203" s="40"/>
      <c r="C203" s="41"/>
      <c r="D203" s="232" t="s">
        <v>133</v>
      </c>
      <c r="E203" s="41"/>
      <c r="F203" s="233" t="s">
        <v>275</v>
      </c>
      <c r="G203" s="41"/>
      <c r="H203" s="41"/>
      <c r="I203" s="229"/>
      <c r="J203" s="41"/>
      <c r="K203" s="41"/>
      <c r="L203" s="45"/>
      <c r="M203" s="230"/>
      <c r="N203" s="231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133</v>
      </c>
      <c r="AU203" s="18" t="s">
        <v>143</v>
      </c>
    </row>
    <row r="204" s="12" customFormat="1" ht="22.8" customHeight="1">
      <c r="A204" s="12"/>
      <c r="B204" s="197"/>
      <c r="C204" s="198"/>
      <c r="D204" s="199" t="s">
        <v>72</v>
      </c>
      <c r="E204" s="211" t="s">
        <v>181</v>
      </c>
      <c r="F204" s="211" t="s">
        <v>212</v>
      </c>
      <c r="G204" s="198"/>
      <c r="H204" s="198"/>
      <c r="I204" s="201"/>
      <c r="J204" s="212">
        <f>BK204</f>
        <v>0</v>
      </c>
      <c r="K204" s="198"/>
      <c r="L204" s="203"/>
      <c r="M204" s="204"/>
      <c r="N204" s="205"/>
      <c r="O204" s="205"/>
      <c r="P204" s="206">
        <f>SUM(P205:P214)</f>
        <v>0</v>
      </c>
      <c r="Q204" s="205"/>
      <c r="R204" s="206">
        <f>SUM(R205:R214)</f>
        <v>0</v>
      </c>
      <c r="S204" s="205"/>
      <c r="T204" s="207">
        <f>SUM(T205:T214)</f>
        <v>6.6870000000000003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8" t="s">
        <v>78</v>
      </c>
      <c r="AT204" s="209" t="s">
        <v>72</v>
      </c>
      <c r="AU204" s="209" t="s">
        <v>78</v>
      </c>
      <c r="AY204" s="208" t="s">
        <v>123</v>
      </c>
      <c r="BK204" s="210">
        <f>SUM(BK205:BK214)</f>
        <v>0</v>
      </c>
    </row>
    <row r="205" s="2" customFormat="1" ht="33" customHeight="1">
      <c r="A205" s="39"/>
      <c r="B205" s="40"/>
      <c r="C205" s="213" t="s">
        <v>276</v>
      </c>
      <c r="D205" s="213" t="s">
        <v>125</v>
      </c>
      <c r="E205" s="214" t="s">
        <v>277</v>
      </c>
      <c r="F205" s="215" t="s">
        <v>278</v>
      </c>
      <c r="G205" s="216" t="s">
        <v>128</v>
      </c>
      <c r="H205" s="217">
        <v>3</v>
      </c>
      <c r="I205" s="218"/>
      <c r="J205" s="219">
        <f>ROUND(I205*H205,2)</f>
        <v>0</v>
      </c>
      <c r="K205" s="220"/>
      <c r="L205" s="45"/>
      <c r="M205" s="221" t="s">
        <v>1</v>
      </c>
      <c r="N205" s="222" t="s">
        <v>38</v>
      </c>
      <c r="O205" s="92"/>
      <c r="P205" s="223">
        <f>O205*H205</f>
        <v>0</v>
      </c>
      <c r="Q205" s="223">
        <v>0</v>
      </c>
      <c r="R205" s="223">
        <f>Q205*H205</f>
        <v>0</v>
      </c>
      <c r="S205" s="223">
        <v>2.2000000000000002</v>
      </c>
      <c r="T205" s="224">
        <f>S205*H205</f>
        <v>6.6000000000000005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129</v>
      </c>
      <c r="AT205" s="225" t="s">
        <v>125</v>
      </c>
      <c r="AU205" s="225" t="s">
        <v>80</v>
      </c>
      <c r="AY205" s="18" t="s">
        <v>123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78</v>
      </c>
      <c r="BK205" s="226">
        <f>ROUND(I205*H205,2)</f>
        <v>0</v>
      </c>
      <c r="BL205" s="18" t="s">
        <v>129</v>
      </c>
      <c r="BM205" s="225" t="s">
        <v>279</v>
      </c>
    </row>
    <row r="206" s="2" customFormat="1">
      <c r="A206" s="39"/>
      <c r="B206" s="40"/>
      <c r="C206" s="41"/>
      <c r="D206" s="227" t="s">
        <v>131</v>
      </c>
      <c r="E206" s="41"/>
      <c r="F206" s="228" t="s">
        <v>280</v>
      </c>
      <c r="G206" s="41"/>
      <c r="H206" s="41"/>
      <c r="I206" s="229"/>
      <c r="J206" s="41"/>
      <c r="K206" s="41"/>
      <c r="L206" s="45"/>
      <c r="M206" s="230"/>
      <c r="N206" s="231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131</v>
      </c>
      <c r="AU206" s="18" t="s">
        <v>80</v>
      </c>
    </row>
    <row r="207" s="2" customFormat="1">
      <c r="A207" s="39"/>
      <c r="B207" s="40"/>
      <c r="C207" s="41"/>
      <c r="D207" s="232" t="s">
        <v>133</v>
      </c>
      <c r="E207" s="41"/>
      <c r="F207" s="233" t="s">
        <v>281</v>
      </c>
      <c r="G207" s="41"/>
      <c r="H207" s="41"/>
      <c r="I207" s="229"/>
      <c r="J207" s="41"/>
      <c r="K207" s="41"/>
      <c r="L207" s="45"/>
      <c r="M207" s="230"/>
      <c r="N207" s="231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133</v>
      </c>
      <c r="AU207" s="18" t="s">
        <v>80</v>
      </c>
    </row>
    <row r="208" s="14" customFormat="1">
      <c r="A208" s="14"/>
      <c r="B208" s="256"/>
      <c r="C208" s="257"/>
      <c r="D208" s="227" t="s">
        <v>141</v>
      </c>
      <c r="E208" s="258" t="s">
        <v>1</v>
      </c>
      <c r="F208" s="259" t="s">
        <v>282</v>
      </c>
      <c r="G208" s="257"/>
      <c r="H208" s="258" t="s">
        <v>1</v>
      </c>
      <c r="I208" s="260"/>
      <c r="J208" s="257"/>
      <c r="K208" s="257"/>
      <c r="L208" s="261"/>
      <c r="M208" s="262"/>
      <c r="N208" s="263"/>
      <c r="O208" s="263"/>
      <c r="P208" s="263"/>
      <c r="Q208" s="263"/>
      <c r="R208" s="263"/>
      <c r="S208" s="263"/>
      <c r="T208" s="26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5" t="s">
        <v>141</v>
      </c>
      <c r="AU208" s="265" t="s">
        <v>80</v>
      </c>
      <c r="AV208" s="14" t="s">
        <v>78</v>
      </c>
      <c r="AW208" s="14" t="s">
        <v>31</v>
      </c>
      <c r="AX208" s="14" t="s">
        <v>73</v>
      </c>
      <c r="AY208" s="265" t="s">
        <v>123</v>
      </c>
    </row>
    <row r="209" s="13" customFormat="1">
      <c r="A209" s="13"/>
      <c r="B209" s="245"/>
      <c r="C209" s="246"/>
      <c r="D209" s="227" t="s">
        <v>141</v>
      </c>
      <c r="E209" s="247" t="s">
        <v>1</v>
      </c>
      <c r="F209" s="248" t="s">
        <v>283</v>
      </c>
      <c r="G209" s="246"/>
      <c r="H209" s="249">
        <v>3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5" t="s">
        <v>141</v>
      </c>
      <c r="AU209" s="255" t="s">
        <v>80</v>
      </c>
      <c r="AV209" s="13" t="s">
        <v>80</v>
      </c>
      <c r="AW209" s="13" t="s">
        <v>31</v>
      </c>
      <c r="AX209" s="13" t="s">
        <v>78</v>
      </c>
      <c r="AY209" s="255" t="s">
        <v>123</v>
      </c>
    </row>
    <row r="210" s="2" customFormat="1" ht="33" customHeight="1">
      <c r="A210" s="39"/>
      <c r="B210" s="40"/>
      <c r="C210" s="213" t="s">
        <v>284</v>
      </c>
      <c r="D210" s="213" t="s">
        <v>125</v>
      </c>
      <c r="E210" s="214" t="s">
        <v>285</v>
      </c>
      <c r="F210" s="215" t="s">
        <v>286</v>
      </c>
      <c r="G210" s="216" t="s">
        <v>128</v>
      </c>
      <c r="H210" s="217">
        <v>3</v>
      </c>
      <c r="I210" s="218"/>
      <c r="J210" s="219">
        <f>ROUND(I210*H210,2)</f>
        <v>0</v>
      </c>
      <c r="K210" s="220"/>
      <c r="L210" s="45"/>
      <c r="M210" s="221" t="s">
        <v>1</v>
      </c>
      <c r="N210" s="222" t="s">
        <v>38</v>
      </c>
      <c r="O210" s="92"/>
      <c r="P210" s="223">
        <f>O210*H210</f>
        <v>0</v>
      </c>
      <c r="Q210" s="223">
        <v>0</v>
      </c>
      <c r="R210" s="223">
        <f>Q210*H210</f>
        <v>0</v>
      </c>
      <c r="S210" s="223">
        <v>0.029000000000000001</v>
      </c>
      <c r="T210" s="224">
        <f>S210*H210</f>
        <v>0.087000000000000008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5" t="s">
        <v>129</v>
      </c>
      <c r="AT210" s="225" t="s">
        <v>125</v>
      </c>
      <c r="AU210" s="225" t="s">
        <v>80</v>
      </c>
      <c r="AY210" s="18" t="s">
        <v>123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8" t="s">
        <v>78</v>
      </c>
      <c r="BK210" s="226">
        <f>ROUND(I210*H210,2)</f>
        <v>0</v>
      </c>
      <c r="BL210" s="18" t="s">
        <v>129</v>
      </c>
      <c r="BM210" s="225" t="s">
        <v>287</v>
      </c>
    </row>
    <row r="211" s="2" customFormat="1">
      <c r="A211" s="39"/>
      <c r="B211" s="40"/>
      <c r="C211" s="41"/>
      <c r="D211" s="227" t="s">
        <v>131</v>
      </c>
      <c r="E211" s="41"/>
      <c r="F211" s="228" t="s">
        <v>288</v>
      </c>
      <c r="G211" s="41"/>
      <c r="H211" s="41"/>
      <c r="I211" s="229"/>
      <c r="J211" s="41"/>
      <c r="K211" s="41"/>
      <c r="L211" s="45"/>
      <c r="M211" s="230"/>
      <c r="N211" s="231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131</v>
      </c>
      <c r="AU211" s="18" t="s">
        <v>80</v>
      </c>
    </row>
    <row r="212" s="2" customFormat="1">
      <c r="A212" s="39"/>
      <c r="B212" s="40"/>
      <c r="C212" s="41"/>
      <c r="D212" s="232" t="s">
        <v>133</v>
      </c>
      <c r="E212" s="41"/>
      <c r="F212" s="233" t="s">
        <v>289</v>
      </c>
      <c r="G212" s="41"/>
      <c r="H212" s="41"/>
      <c r="I212" s="229"/>
      <c r="J212" s="41"/>
      <c r="K212" s="41"/>
      <c r="L212" s="45"/>
      <c r="M212" s="230"/>
      <c r="N212" s="231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133</v>
      </c>
      <c r="AU212" s="18" t="s">
        <v>80</v>
      </c>
    </row>
    <row r="213" s="14" customFormat="1">
      <c r="A213" s="14"/>
      <c r="B213" s="256"/>
      <c r="C213" s="257"/>
      <c r="D213" s="227" t="s">
        <v>141</v>
      </c>
      <c r="E213" s="258" t="s">
        <v>1</v>
      </c>
      <c r="F213" s="259" t="s">
        <v>282</v>
      </c>
      <c r="G213" s="257"/>
      <c r="H213" s="258" t="s">
        <v>1</v>
      </c>
      <c r="I213" s="260"/>
      <c r="J213" s="257"/>
      <c r="K213" s="257"/>
      <c r="L213" s="261"/>
      <c r="M213" s="262"/>
      <c r="N213" s="263"/>
      <c r="O213" s="263"/>
      <c r="P213" s="263"/>
      <c r="Q213" s="263"/>
      <c r="R213" s="263"/>
      <c r="S213" s="263"/>
      <c r="T213" s="26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5" t="s">
        <v>141</v>
      </c>
      <c r="AU213" s="265" t="s">
        <v>80</v>
      </c>
      <c r="AV213" s="14" t="s">
        <v>78</v>
      </c>
      <c r="AW213" s="14" t="s">
        <v>31</v>
      </c>
      <c r="AX213" s="14" t="s">
        <v>73</v>
      </c>
      <c r="AY213" s="265" t="s">
        <v>123</v>
      </c>
    </row>
    <row r="214" s="13" customFormat="1">
      <c r="A214" s="13"/>
      <c r="B214" s="245"/>
      <c r="C214" s="246"/>
      <c r="D214" s="227" t="s">
        <v>141</v>
      </c>
      <c r="E214" s="247" t="s">
        <v>1</v>
      </c>
      <c r="F214" s="248" t="s">
        <v>283</v>
      </c>
      <c r="G214" s="246"/>
      <c r="H214" s="249">
        <v>3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5" t="s">
        <v>141</v>
      </c>
      <c r="AU214" s="255" t="s">
        <v>80</v>
      </c>
      <c r="AV214" s="13" t="s">
        <v>80</v>
      </c>
      <c r="AW214" s="13" t="s">
        <v>31</v>
      </c>
      <c r="AX214" s="13" t="s">
        <v>78</v>
      </c>
      <c r="AY214" s="255" t="s">
        <v>123</v>
      </c>
    </row>
    <row r="215" s="12" customFormat="1" ht="22.8" customHeight="1">
      <c r="A215" s="12"/>
      <c r="B215" s="197"/>
      <c r="C215" s="198"/>
      <c r="D215" s="199" t="s">
        <v>72</v>
      </c>
      <c r="E215" s="211" t="s">
        <v>290</v>
      </c>
      <c r="F215" s="211" t="s">
        <v>291</v>
      </c>
      <c r="G215" s="198"/>
      <c r="H215" s="198"/>
      <c r="I215" s="201"/>
      <c r="J215" s="212">
        <f>BK215</f>
        <v>0</v>
      </c>
      <c r="K215" s="198"/>
      <c r="L215" s="203"/>
      <c r="M215" s="204"/>
      <c r="N215" s="205"/>
      <c r="O215" s="205"/>
      <c r="P215" s="206">
        <f>SUM(P216:P260)</f>
        <v>0</v>
      </c>
      <c r="Q215" s="205"/>
      <c r="R215" s="206">
        <f>SUM(R216:R260)</f>
        <v>0</v>
      </c>
      <c r="S215" s="205"/>
      <c r="T215" s="207">
        <f>SUM(T216:T260)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8" t="s">
        <v>78</v>
      </c>
      <c r="AT215" s="209" t="s">
        <v>72</v>
      </c>
      <c r="AU215" s="209" t="s">
        <v>78</v>
      </c>
      <c r="AY215" s="208" t="s">
        <v>123</v>
      </c>
      <c r="BK215" s="210">
        <f>SUM(BK216:BK260)</f>
        <v>0</v>
      </c>
    </row>
    <row r="216" s="2" customFormat="1" ht="16.5" customHeight="1">
      <c r="A216" s="39"/>
      <c r="B216" s="40"/>
      <c r="C216" s="213" t="s">
        <v>292</v>
      </c>
      <c r="D216" s="213" t="s">
        <v>125</v>
      </c>
      <c r="E216" s="214" t="s">
        <v>293</v>
      </c>
      <c r="F216" s="215" t="s">
        <v>294</v>
      </c>
      <c r="G216" s="216" t="s">
        <v>138</v>
      </c>
      <c r="H216" s="217">
        <v>5218.5609999999997</v>
      </c>
      <c r="I216" s="218"/>
      <c r="J216" s="219">
        <f>ROUND(I216*H216,2)</f>
        <v>0</v>
      </c>
      <c r="K216" s="220"/>
      <c r="L216" s="45"/>
      <c r="M216" s="221" t="s">
        <v>1</v>
      </c>
      <c r="N216" s="222" t="s">
        <v>38</v>
      </c>
      <c r="O216" s="92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129</v>
      </c>
      <c r="AT216" s="225" t="s">
        <v>125</v>
      </c>
      <c r="AU216" s="225" t="s">
        <v>80</v>
      </c>
      <c r="AY216" s="18" t="s">
        <v>123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78</v>
      </c>
      <c r="BK216" s="226">
        <f>ROUND(I216*H216,2)</f>
        <v>0</v>
      </c>
      <c r="BL216" s="18" t="s">
        <v>129</v>
      </c>
      <c r="BM216" s="225" t="s">
        <v>295</v>
      </c>
    </row>
    <row r="217" s="2" customFormat="1">
      <c r="A217" s="39"/>
      <c r="B217" s="40"/>
      <c r="C217" s="41"/>
      <c r="D217" s="227" t="s">
        <v>131</v>
      </c>
      <c r="E217" s="41"/>
      <c r="F217" s="228" t="s">
        <v>296</v>
      </c>
      <c r="G217" s="41"/>
      <c r="H217" s="41"/>
      <c r="I217" s="229"/>
      <c r="J217" s="41"/>
      <c r="K217" s="41"/>
      <c r="L217" s="45"/>
      <c r="M217" s="230"/>
      <c r="N217" s="231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131</v>
      </c>
      <c r="AU217" s="18" t="s">
        <v>80</v>
      </c>
    </row>
    <row r="218" s="2" customFormat="1">
      <c r="A218" s="39"/>
      <c r="B218" s="40"/>
      <c r="C218" s="41"/>
      <c r="D218" s="232" t="s">
        <v>133</v>
      </c>
      <c r="E218" s="41"/>
      <c r="F218" s="233" t="s">
        <v>297</v>
      </c>
      <c r="G218" s="41"/>
      <c r="H218" s="41"/>
      <c r="I218" s="229"/>
      <c r="J218" s="41"/>
      <c r="K218" s="41"/>
      <c r="L218" s="45"/>
      <c r="M218" s="230"/>
      <c r="N218" s="231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133</v>
      </c>
      <c r="AU218" s="18" t="s">
        <v>80</v>
      </c>
    </row>
    <row r="219" s="2" customFormat="1" ht="16.5" customHeight="1">
      <c r="A219" s="39"/>
      <c r="B219" s="40"/>
      <c r="C219" s="213" t="s">
        <v>298</v>
      </c>
      <c r="D219" s="213" t="s">
        <v>125</v>
      </c>
      <c r="E219" s="214" t="s">
        <v>299</v>
      </c>
      <c r="F219" s="215" t="s">
        <v>300</v>
      </c>
      <c r="G219" s="216" t="s">
        <v>138</v>
      </c>
      <c r="H219" s="217">
        <v>89.028999999999996</v>
      </c>
      <c r="I219" s="218"/>
      <c r="J219" s="219">
        <f>ROUND(I219*H219,2)</f>
        <v>0</v>
      </c>
      <c r="K219" s="220"/>
      <c r="L219" s="45"/>
      <c r="M219" s="221" t="s">
        <v>1</v>
      </c>
      <c r="N219" s="222" t="s">
        <v>38</v>
      </c>
      <c r="O219" s="92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5" t="s">
        <v>129</v>
      </c>
      <c r="AT219" s="225" t="s">
        <v>125</v>
      </c>
      <c r="AU219" s="225" t="s">
        <v>80</v>
      </c>
      <c r="AY219" s="18" t="s">
        <v>123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8" t="s">
        <v>78</v>
      </c>
      <c r="BK219" s="226">
        <f>ROUND(I219*H219,2)</f>
        <v>0</v>
      </c>
      <c r="BL219" s="18" t="s">
        <v>129</v>
      </c>
      <c r="BM219" s="225" t="s">
        <v>301</v>
      </c>
    </row>
    <row r="220" s="2" customFormat="1">
      <c r="A220" s="39"/>
      <c r="B220" s="40"/>
      <c r="C220" s="41"/>
      <c r="D220" s="227" t="s">
        <v>131</v>
      </c>
      <c r="E220" s="41"/>
      <c r="F220" s="228" t="s">
        <v>302</v>
      </c>
      <c r="G220" s="41"/>
      <c r="H220" s="41"/>
      <c r="I220" s="229"/>
      <c r="J220" s="41"/>
      <c r="K220" s="41"/>
      <c r="L220" s="45"/>
      <c r="M220" s="230"/>
      <c r="N220" s="231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131</v>
      </c>
      <c r="AU220" s="18" t="s">
        <v>80</v>
      </c>
    </row>
    <row r="221" s="2" customFormat="1">
      <c r="A221" s="39"/>
      <c r="B221" s="40"/>
      <c r="C221" s="41"/>
      <c r="D221" s="232" t="s">
        <v>133</v>
      </c>
      <c r="E221" s="41"/>
      <c r="F221" s="233" t="s">
        <v>303</v>
      </c>
      <c r="G221" s="41"/>
      <c r="H221" s="41"/>
      <c r="I221" s="229"/>
      <c r="J221" s="41"/>
      <c r="K221" s="41"/>
      <c r="L221" s="45"/>
      <c r="M221" s="230"/>
      <c r="N221" s="231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133</v>
      </c>
      <c r="AU221" s="18" t="s">
        <v>80</v>
      </c>
    </row>
    <row r="222" s="14" customFormat="1">
      <c r="A222" s="14"/>
      <c r="B222" s="256"/>
      <c r="C222" s="257"/>
      <c r="D222" s="227" t="s">
        <v>141</v>
      </c>
      <c r="E222" s="258" t="s">
        <v>1</v>
      </c>
      <c r="F222" s="259" t="s">
        <v>304</v>
      </c>
      <c r="G222" s="257"/>
      <c r="H222" s="258" t="s">
        <v>1</v>
      </c>
      <c r="I222" s="260"/>
      <c r="J222" s="257"/>
      <c r="K222" s="257"/>
      <c r="L222" s="261"/>
      <c r="M222" s="262"/>
      <c r="N222" s="263"/>
      <c r="O222" s="263"/>
      <c r="P222" s="263"/>
      <c r="Q222" s="263"/>
      <c r="R222" s="263"/>
      <c r="S222" s="263"/>
      <c r="T222" s="26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5" t="s">
        <v>141</v>
      </c>
      <c r="AU222" s="265" t="s">
        <v>80</v>
      </c>
      <c r="AV222" s="14" t="s">
        <v>78</v>
      </c>
      <c r="AW222" s="14" t="s">
        <v>31</v>
      </c>
      <c r="AX222" s="14" t="s">
        <v>73</v>
      </c>
      <c r="AY222" s="265" t="s">
        <v>123</v>
      </c>
    </row>
    <row r="223" s="13" customFormat="1">
      <c r="A223" s="13"/>
      <c r="B223" s="245"/>
      <c r="C223" s="246"/>
      <c r="D223" s="227" t="s">
        <v>141</v>
      </c>
      <c r="E223" s="247" t="s">
        <v>1</v>
      </c>
      <c r="F223" s="248" t="s">
        <v>305</v>
      </c>
      <c r="G223" s="246"/>
      <c r="H223" s="249">
        <v>17.690000000000001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5" t="s">
        <v>141</v>
      </c>
      <c r="AU223" s="255" t="s">
        <v>80</v>
      </c>
      <c r="AV223" s="13" t="s">
        <v>80</v>
      </c>
      <c r="AW223" s="13" t="s">
        <v>31</v>
      </c>
      <c r="AX223" s="13" t="s">
        <v>73</v>
      </c>
      <c r="AY223" s="255" t="s">
        <v>123</v>
      </c>
    </row>
    <row r="224" s="14" customFormat="1">
      <c r="A224" s="14"/>
      <c r="B224" s="256"/>
      <c r="C224" s="257"/>
      <c r="D224" s="227" t="s">
        <v>141</v>
      </c>
      <c r="E224" s="258" t="s">
        <v>1</v>
      </c>
      <c r="F224" s="259" t="s">
        <v>306</v>
      </c>
      <c r="G224" s="257"/>
      <c r="H224" s="258" t="s">
        <v>1</v>
      </c>
      <c r="I224" s="260"/>
      <c r="J224" s="257"/>
      <c r="K224" s="257"/>
      <c r="L224" s="261"/>
      <c r="M224" s="262"/>
      <c r="N224" s="263"/>
      <c r="O224" s="263"/>
      <c r="P224" s="263"/>
      <c r="Q224" s="263"/>
      <c r="R224" s="263"/>
      <c r="S224" s="263"/>
      <c r="T224" s="26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5" t="s">
        <v>141</v>
      </c>
      <c r="AU224" s="265" t="s">
        <v>80</v>
      </c>
      <c r="AV224" s="14" t="s">
        <v>78</v>
      </c>
      <c r="AW224" s="14" t="s">
        <v>31</v>
      </c>
      <c r="AX224" s="14" t="s">
        <v>73</v>
      </c>
      <c r="AY224" s="265" t="s">
        <v>123</v>
      </c>
    </row>
    <row r="225" s="13" customFormat="1">
      <c r="A225" s="13"/>
      <c r="B225" s="245"/>
      <c r="C225" s="246"/>
      <c r="D225" s="227" t="s">
        <v>141</v>
      </c>
      <c r="E225" s="247" t="s">
        <v>1</v>
      </c>
      <c r="F225" s="248" t="s">
        <v>307</v>
      </c>
      <c r="G225" s="246"/>
      <c r="H225" s="249">
        <v>40.877000000000002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5" t="s">
        <v>141</v>
      </c>
      <c r="AU225" s="255" t="s">
        <v>80</v>
      </c>
      <c r="AV225" s="13" t="s">
        <v>80</v>
      </c>
      <c r="AW225" s="13" t="s">
        <v>31</v>
      </c>
      <c r="AX225" s="13" t="s">
        <v>73</v>
      </c>
      <c r="AY225" s="255" t="s">
        <v>123</v>
      </c>
    </row>
    <row r="226" s="14" customFormat="1">
      <c r="A226" s="14"/>
      <c r="B226" s="256"/>
      <c r="C226" s="257"/>
      <c r="D226" s="227" t="s">
        <v>141</v>
      </c>
      <c r="E226" s="258" t="s">
        <v>1</v>
      </c>
      <c r="F226" s="259" t="s">
        <v>308</v>
      </c>
      <c r="G226" s="257"/>
      <c r="H226" s="258" t="s">
        <v>1</v>
      </c>
      <c r="I226" s="260"/>
      <c r="J226" s="257"/>
      <c r="K226" s="257"/>
      <c r="L226" s="261"/>
      <c r="M226" s="262"/>
      <c r="N226" s="263"/>
      <c r="O226" s="263"/>
      <c r="P226" s="263"/>
      <c r="Q226" s="263"/>
      <c r="R226" s="263"/>
      <c r="S226" s="263"/>
      <c r="T226" s="26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5" t="s">
        <v>141</v>
      </c>
      <c r="AU226" s="265" t="s">
        <v>80</v>
      </c>
      <c r="AV226" s="14" t="s">
        <v>78</v>
      </c>
      <c r="AW226" s="14" t="s">
        <v>31</v>
      </c>
      <c r="AX226" s="14" t="s">
        <v>73</v>
      </c>
      <c r="AY226" s="265" t="s">
        <v>123</v>
      </c>
    </row>
    <row r="227" s="13" customFormat="1">
      <c r="A227" s="13"/>
      <c r="B227" s="245"/>
      <c r="C227" s="246"/>
      <c r="D227" s="227" t="s">
        <v>141</v>
      </c>
      <c r="E227" s="247" t="s">
        <v>1</v>
      </c>
      <c r="F227" s="248" t="s">
        <v>309</v>
      </c>
      <c r="G227" s="246"/>
      <c r="H227" s="249">
        <v>30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5" t="s">
        <v>141</v>
      </c>
      <c r="AU227" s="255" t="s">
        <v>80</v>
      </c>
      <c r="AV227" s="13" t="s">
        <v>80</v>
      </c>
      <c r="AW227" s="13" t="s">
        <v>31</v>
      </c>
      <c r="AX227" s="13" t="s">
        <v>73</v>
      </c>
      <c r="AY227" s="255" t="s">
        <v>123</v>
      </c>
    </row>
    <row r="228" s="14" customFormat="1">
      <c r="A228" s="14"/>
      <c r="B228" s="256"/>
      <c r="C228" s="257"/>
      <c r="D228" s="227" t="s">
        <v>141</v>
      </c>
      <c r="E228" s="258" t="s">
        <v>1</v>
      </c>
      <c r="F228" s="259" t="s">
        <v>310</v>
      </c>
      <c r="G228" s="257"/>
      <c r="H228" s="258" t="s">
        <v>1</v>
      </c>
      <c r="I228" s="260"/>
      <c r="J228" s="257"/>
      <c r="K228" s="257"/>
      <c r="L228" s="261"/>
      <c r="M228" s="262"/>
      <c r="N228" s="263"/>
      <c r="O228" s="263"/>
      <c r="P228" s="263"/>
      <c r="Q228" s="263"/>
      <c r="R228" s="263"/>
      <c r="S228" s="263"/>
      <c r="T228" s="26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5" t="s">
        <v>141</v>
      </c>
      <c r="AU228" s="265" t="s">
        <v>80</v>
      </c>
      <c r="AV228" s="14" t="s">
        <v>78</v>
      </c>
      <c r="AW228" s="14" t="s">
        <v>31</v>
      </c>
      <c r="AX228" s="14" t="s">
        <v>73</v>
      </c>
      <c r="AY228" s="265" t="s">
        <v>123</v>
      </c>
    </row>
    <row r="229" s="13" customFormat="1">
      <c r="A229" s="13"/>
      <c r="B229" s="245"/>
      <c r="C229" s="246"/>
      <c r="D229" s="227" t="s">
        <v>141</v>
      </c>
      <c r="E229" s="247" t="s">
        <v>1</v>
      </c>
      <c r="F229" s="248" t="s">
        <v>311</v>
      </c>
      <c r="G229" s="246"/>
      <c r="H229" s="249">
        <v>0.46200000000000002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5" t="s">
        <v>141</v>
      </c>
      <c r="AU229" s="255" t="s">
        <v>80</v>
      </c>
      <c r="AV229" s="13" t="s">
        <v>80</v>
      </c>
      <c r="AW229" s="13" t="s">
        <v>31</v>
      </c>
      <c r="AX229" s="13" t="s">
        <v>73</v>
      </c>
      <c r="AY229" s="255" t="s">
        <v>123</v>
      </c>
    </row>
    <row r="230" s="15" customFormat="1">
      <c r="A230" s="15"/>
      <c r="B230" s="266"/>
      <c r="C230" s="267"/>
      <c r="D230" s="227" t="s">
        <v>141</v>
      </c>
      <c r="E230" s="268" t="s">
        <v>1</v>
      </c>
      <c r="F230" s="269" t="s">
        <v>312</v>
      </c>
      <c r="G230" s="267"/>
      <c r="H230" s="270">
        <v>89.028999999999996</v>
      </c>
      <c r="I230" s="271"/>
      <c r="J230" s="267"/>
      <c r="K230" s="267"/>
      <c r="L230" s="272"/>
      <c r="M230" s="273"/>
      <c r="N230" s="274"/>
      <c r="O230" s="274"/>
      <c r="P230" s="274"/>
      <c r="Q230" s="274"/>
      <c r="R230" s="274"/>
      <c r="S230" s="274"/>
      <c r="T230" s="27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6" t="s">
        <v>141</v>
      </c>
      <c r="AU230" s="276" t="s">
        <v>80</v>
      </c>
      <c r="AV230" s="15" t="s">
        <v>129</v>
      </c>
      <c r="AW230" s="15" t="s">
        <v>31</v>
      </c>
      <c r="AX230" s="15" t="s">
        <v>78</v>
      </c>
      <c r="AY230" s="276" t="s">
        <v>123</v>
      </c>
    </row>
    <row r="231" s="2" customFormat="1" ht="24.15" customHeight="1">
      <c r="A231" s="39"/>
      <c r="B231" s="40"/>
      <c r="C231" s="213" t="s">
        <v>313</v>
      </c>
      <c r="D231" s="213" t="s">
        <v>125</v>
      </c>
      <c r="E231" s="214" t="s">
        <v>314</v>
      </c>
      <c r="F231" s="215" t="s">
        <v>315</v>
      </c>
      <c r="G231" s="216" t="s">
        <v>138</v>
      </c>
      <c r="H231" s="217">
        <v>5218.5609999999997</v>
      </c>
      <c r="I231" s="218"/>
      <c r="J231" s="219">
        <f>ROUND(I231*H231,2)</f>
        <v>0</v>
      </c>
      <c r="K231" s="220"/>
      <c r="L231" s="45"/>
      <c r="M231" s="221" t="s">
        <v>1</v>
      </c>
      <c r="N231" s="222" t="s">
        <v>38</v>
      </c>
      <c r="O231" s="92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129</v>
      </c>
      <c r="AT231" s="225" t="s">
        <v>125</v>
      </c>
      <c r="AU231" s="225" t="s">
        <v>80</v>
      </c>
      <c r="AY231" s="18" t="s">
        <v>123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78</v>
      </c>
      <c r="BK231" s="226">
        <f>ROUND(I231*H231,2)</f>
        <v>0</v>
      </c>
      <c r="BL231" s="18" t="s">
        <v>129</v>
      </c>
      <c r="BM231" s="225" t="s">
        <v>316</v>
      </c>
    </row>
    <row r="232" s="2" customFormat="1">
      <c r="A232" s="39"/>
      <c r="B232" s="40"/>
      <c r="C232" s="41"/>
      <c r="D232" s="227" t="s">
        <v>131</v>
      </c>
      <c r="E232" s="41"/>
      <c r="F232" s="228" t="s">
        <v>317</v>
      </c>
      <c r="G232" s="41"/>
      <c r="H232" s="41"/>
      <c r="I232" s="229"/>
      <c r="J232" s="41"/>
      <c r="K232" s="41"/>
      <c r="L232" s="45"/>
      <c r="M232" s="230"/>
      <c r="N232" s="231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131</v>
      </c>
      <c r="AU232" s="18" t="s">
        <v>80</v>
      </c>
    </row>
    <row r="233" s="2" customFormat="1">
      <c r="A233" s="39"/>
      <c r="B233" s="40"/>
      <c r="C233" s="41"/>
      <c r="D233" s="232" t="s">
        <v>133</v>
      </c>
      <c r="E233" s="41"/>
      <c r="F233" s="233" t="s">
        <v>318</v>
      </c>
      <c r="G233" s="41"/>
      <c r="H233" s="41"/>
      <c r="I233" s="229"/>
      <c r="J233" s="41"/>
      <c r="K233" s="41"/>
      <c r="L233" s="45"/>
      <c r="M233" s="230"/>
      <c r="N233" s="231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133</v>
      </c>
      <c r="AU233" s="18" t="s">
        <v>80</v>
      </c>
    </row>
    <row r="234" s="2" customFormat="1" ht="33" customHeight="1">
      <c r="A234" s="39"/>
      <c r="B234" s="40"/>
      <c r="C234" s="213" t="s">
        <v>319</v>
      </c>
      <c r="D234" s="213" t="s">
        <v>125</v>
      </c>
      <c r="E234" s="214" t="s">
        <v>320</v>
      </c>
      <c r="F234" s="215" t="s">
        <v>321</v>
      </c>
      <c r="G234" s="216" t="s">
        <v>138</v>
      </c>
      <c r="H234" s="217">
        <v>5218.5609999999997</v>
      </c>
      <c r="I234" s="218"/>
      <c r="J234" s="219">
        <f>ROUND(I234*H234,2)</f>
        <v>0</v>
      </c>
      <c r="K234" s="220"/>
      <c r="L234" s="45"/>
      <c r="M234" s="221" t="s">
        <v>1</v>
      </c>
      <c r="N234" s="222" t="s">
        <v>38</v>
      </c>
      <c r="O234" s="92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5" t="s">
        <v>129</v>
      </c>
      <c r="AT234" s="225" t="s">
        <v>125</v>
      </c>
      <c r="AU234" s="225" t="s">
        <v>80</v>
      </c>
      <c r="AY234" s="18" t="s">
        <v>123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78</v>
      </c>
      <c r="BK234" s="226">
        <f>ROUND(I234*H234,2)</f>
        <v>0</v>
      </c>
      <c r="BL234" s="18" t="s">
        <v>129</v>
      </c>
      <c r="BM234" s="225" t="s">
        <v>322</v>
      </c>
    </row>
    <row r="235" s="2" customFormat="1">
      <c r="A235" s="39"/>
      <c r="B235" s="40"/>
      <c r="C235" s="41"/>
      <c r="D235" s="227" t="s">
        <v>131</v>
      </c>
      <c r="E235" s="41"/>
      <c r="F235" s="228" t="s">
        <v>323</v>
      </c>
      <c r="G235" s="41"/>
      <c r="H235" s="41"/>
      <c r="I235" s="229"/>
      <c r="J235" s="41"/>
      <c r="K235" s="41"/>
      <c r="L235" s="45"/>
      <c r="M235" s="230"/>
      <c r="N235" s="231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131</v>
      </c>
      <c r="AU235" s="18" t="s">
        <v>80</v>
      </c>
    </row>
    <row r="236" s="2" customFormat="1">
      <c r="A236" s="39"/>
      <c r="B236" s="40"/>
      <c r="C236" s="41"/>
      <c r="D236" s="232" t="s">
        <v>133</v>
      </c>
      <c r="E236" s="41"/>
      <c r="F236" s="233" t="s">
        <v>324</v>
      </c>
      <c r="G236" s="41"/>
      <c r="H236" s="41"/>
      <c r="I236" s="229"/>
      <c r="J236" s="41"/>
      <c r="K236" s="41"/>
      <c r="L236" s="45"/>
      <c r="M236" s="230"/>
      <c r="N236" s="231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133</v>
      </c>
      <c r="AU236" s="18" t="s">
        <v>80</v>
      </c>
    </row>
    <row r="237" s="2" customFormat="1" ht="24.15" customHeight="1">
      <c r="A237" s="39"/>
      <c r="B237" s="40"/>
      <c r="C237" s="213" t="s">
        <v>325</v>
      </c>
      <c r="D237" s="213" t="s">
        <v>125</v>
      </c>
      <c r="E237" s="214" t="s">
        <v>326</v>
      </c>
      <c r="F237" s="215" t="s">
        <v>327</v>
      </c>
      <c r="G237" s="216" t="s">
        <v>138</v>
      </c>
      <c r="H237" s="217">
        <v>46967.048999999999</v>
      </c>
      <c r="I237" s="218"/>
      <c r="J237" s="219">
        <f>ROUND(I237*H237,2)</f>
        <v>0</v>
      </c>
      <c r="K237" s="220"/>
      <c r="L237" s="45"/>
      <c r="M237" s="221" t="s">
        <v>1</v>
      </c>
      <c r="N237" s="222" t="s">
        <v>38</v>
      </c>
      <c r="O237" s="92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5" t="s">
        <v>129</v>
      </c>
      <c r="AT237" s="225" t="s">
        <v>125</v>
      </c>
      <c r="AU237" s="225" t="s">
        <v>80</v>
      </c>
      <c r="AY237" s="18" t="s">
        <v>123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8" t="s">
        <v>78</v>
      </c>
      <c r="BK237" s="226">
        <f>ROUND(I237*H237,2)</f>
        <v>0</v>
      </c>
      <c r="BL237" s="18" t="s">
        <v>129</v>
      </c>
      <c r="BM237" s="225" t="s">
        <v>328</v>
      </c>
    </row>
    <row r="238" s="2" customFormat="1">
      <c r="A238" s="39"/>
      <c r="B238" s="40"/>
      <c r="C238" s="41"/>
      <c r="D238" s="227" t="s">
        <v>131</v>
      </c>
      <c r="E238" s="41"/>
      <c r="F238" s="228" t="s">
        <v>329</v>
      </c>
      <c r="G238" s="41"/>
      <c r="H238" s="41"/>
      <c r="I238" s="229"/>
      <c r="J238" s="41"/>
      <c r="K238" s="41"/>
      <c r="L238" s="45"/>
      <c r="M238" s="230"/>
      <c r="N238" s="231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131</v>
      </c>
      <c r="AU238" s="18" t="s">
        <v>80</v>
      </c>
    </row>
    <row r="239" s="2" customFormat="1">
      <c r="A239" s="39"/>
      <c r="B239" s="40"/>
      <c r="C239" s="41"/>
      <c r="D239" s="232" t="s">
        <v>133</v>
      </c>
      <c r="E239" s="41"/>
      <c r="F239" s="233" t="s">
        <v>330</v>
      </c>
      <c r="G239" s="41"/>
      <c r="H239" s="41"/>
      <c r="I239" s="229"/>
      <c r="J239" s="41"/>
      <c r="K239" s="41"/>
      <c r="L239" s="45"/>
      <c r="M239" s="230"/>
      <c r="N239" s="231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133</v>
      </c>
      <c r="AU239" s="18" t="s">
        <v>80</v>
      </c>
    </row>
    <row r="240" s="13" customFormat="1">
      <c r="A240" s="13"/>
      <c r="B240" s="245"/>
      <c r="C240" s="246"/>
      <c r="D240" s="227" t="s">
        <v>141</v>
      </c>
      <c r="E240" s="246"/>
      <c r="F240" s="248" t="s">
        <v>331</v>
      </c>
      <c r="G240" s="246"/>
      <c r="H240" s="249">
        <v>46967.048999999999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5" t="s">
        <v>141</v>
      </c>
      <c r="AU240" s="255" t="s">
        <v>80</v>
      </c>
      <c r="AV240" s="13" t="s">
        <v>80</v>
      </c>
      <c r="AW240" s="13" t="s">
        <v>4</v>
      </c>
      <c r="AX240" s="13" t="s">
        <v>78</v>
      </c>
      <c r="AY240" s="255" t="s">
        <v>123</v>
      </c>
    </row>
    <row r="241" s="2" customFormat="1" ht="44.25" customHeight="1">
      <c r="A241" s="39"/>
      <c r="B241" s="40"/>
      <c r="C241" s="213" t="s">
        <v>332</v>
      </c>
      <c r="D241" s="213" t="s">
        <v>125</v>
      </c>
      <c r="E241" s="214" t="s">
        <v>333</v>
      </c>
      <c r="F241" s="215" t="s">
        <v>334</v>
      </c>
      <c r="G241" s="216" t="s">
        <v>138</v>
      </c>
      <c r="H241" s="217">
        <v>4724.5349999999999</v>
      </c>
      <c r="I241" s="218"/>
      <c r="J241" s="219">
        <f>ROUND(I241*H241,2)</f>
        <v>0</v>
      </c>
      <c r="K241" s="220"/>
      <c r="L241" s="45"/>
      <c r="M241" s="221" t="s">
        <v>1</v>
      </c>
      <c r="N241" s="222" t="s">
        <v>38</v>
      </c>
      <c r="O241" s="92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5" t="s">
        <v>129</v>
      </c>
      <c r="AT241" s="225" t="s">
        <v>125</v>
      </c>
      <c r="AU241" s="225" t="s">
        <v>80</v>
      </c>
      <c r="AY241" s="18" t="s">
        <v>123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8" t="s">
        <v>78</v>
      </c>
      <c r="BK241" s="226">
        <f>ROUND(I241*H241,2)</f>
        <v>0</v>
      </c>
      <c r="BL241" s="18" t="s">
        <v>129</v>
      </c>
      <c r="BM241" s="225" t="s">
        <v>335</v>
      </c>
    </row>
    <row r="242" s="2" customFormat="1">
      <c r="A242" s="39"/>
      <c r="B242" s="40"/>
      <c r="C242" s="41"/>
      <c r="D242" s="227" t="s">
        <v>131</v>
      </c>
      <c r="E242" s="41"/>
      <c r="F242" s="228" t="s">
        <v>336</v>
      </c>
      <c r="G242" s="41"/>
      <c r="H242" s="41"/>
      <c r="I242" s="229"/>
      <c r="J242" s="41"/>
      <c r="K242" s="41"/>
      <c r="L242" s="45"/>
      <c r="M242" s="230"/>
      <c r="N242" s="231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131</v>
      </c>
      <c r="AU242" s="18" t="s">
        <v>80</v>
      </c>
    </row>
    <row r="243" s="2" customFormat="1">
      <c r="A243" s="39"/>
      <c r="B243" s="40"/>
      <c r="C243" s="41"/>
      <c r="D243" s="232" t="s">
        <v>133</v>
      </c>
      <c r="E243" s="41"/>
      <c r="F243" s="233" t="s">
        <v>337</v>
      </c>
      <c r="G243" s="41"/>
      <c r="H243" s="41"/>
      <c r="I243" s="229"/>
      <c r="J243" s="41"/>
      <c r="K243" s="41"/>
      <c r="L243" s="45"/>
      <c r="M243" s="230"/>
      <c r="N243" s="231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133</v>
      </c>
      <c r="AU243" s="18" t="s">
        <v>80</v>
      </c>
    </row>
    <row r="244" s="14" customFormat="1">
      <c r="A244" s="14"/>
      <c r="B244" s="256"/>
      <c r="C244" s="257"/>
      <c r="D244" s="227" t="s">
        <v>141</v>
      </c>
      <c r="E244" s="258" t="s">
        <v>1</v>
      </c>
      <c r="F244" s="259" t="s">
        <v>338</v>
      </c>
      <c r="G244" s="257"/>
      <c r="H244" s="258" t="s">
        <v>1</v>
      </c>
      <c r="I244" s="260"/>
      <c r="J244" s="257"/>
      <c r="K244" s="257"/>
      <c r="L244" s="261"/>
      <c r="M244" s="262"/>
      <c r="N244" s="263"/>
      <c r="O244" s="263"/>
      <c r="P244" s="263"/>
      <c r="Q244" s="263"/>
      <c r="R244" s="263"/>
      <c r="S244" s="263"/>
      <c r="T244" s="26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5" t="s">
        <v>141</v>
      </c>
      <c r="AU244" s="265" t="s">
        <v>80</v>
      </c>
      <c r="AV244" s="14" t="s">
        <v>78</v>
      </c>
      <c r="AW244" s="14" t="s">
        <v>31</v>
      </c>
      <c r="AX244" s="14" t="s">
        <v>73</v>
      </c>
      <c r="AY244" s="265" t="s">
        <v>123</v>
      </c>
    </row>
    <row r="245" s="13" customFormat="1">
      <c r="A245" s="13"/>
      <c r="B245" s="245"/>
      <c r="C245" s="246"/>
      <c r="D245" s="227" t="s">
        <v>141</v>
      </c>
      <c r="E245" s="247" t="s">
        <v>1</v>
      </c>
      <c r="F245" s="248" t="s">
        <v>339</v>
      </c>
      <c r="G245" s="246"/>
      <c r="H245" s="249">
        <v>4720.6310000000003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5" t="s">
        <v>141</v>
      </c>
      <c r="AU245" s="255" t="s">
        <v>80</v>
      </c>
      <c r="AV245" s="13" t="s">
        <v>80</v>
      </c>
      <c r="AW245" s="13" t="s">
        <v>31</v>
      </c>
      <c r="AX245" s="13" t="s">
        <v>73</v>
      </c>
      <c r="AY245" s="255" t="s">
        <v>123</v>
      </c>
    </row>
    <row r="246" s="14" customFormat="1">
      <c r="A246" s="14"/>
      <c r="B246" s="256"/>
      <c r="C246" s="257"/>
      <c r="D246" s="227" t="s">
        <v>141</v>
      </c>
      <c r="E246" s="258" t="s">
        <v>1</v>
      </c>
      <c r="F246" s="259" t="s">
        <v>340</v>
      </c>
      <c r="G246" s="257"/>
      <c r="H246" s="258" t="s">
        <v>1</v>
      </c>
      <c r="I246" s="260"/>
      <c r="J246" s="257"/>
      <c r="K246" s="257"/>
      <c r="L246" s="261"/>
      <c r="M246" s="262"/>
      <c r="N246" s="263"/>
      <c r="O246" s="263"/>
      <c r="P246" s="263"/>
      <c r="Q246" s="263"/>
      <c r="R246" s="263"/>
      <c r="S246" s="263"/>
      <c r="T246" s="26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5" t="s">
        <v>141</v>
      </c>
      <c r="AU246" s="265" t="s">
        <v>80</v>
      </c>
      <c r="AV246" s="14" t="s">
        <v>78</v>
      </c>
      <c r="AW246" s="14" t="s">
        <v>31</v>
      </c>
      <c r="AX246" s="14" t="s">
        <v>73</v>
      </c>
      <c r="AY246" s="265" t="s">
        <v>123</v>
      </c>
    </row>
    <row r="247" s="13" customFormat="1">
      <c r="A247" s="13"/>
      <c r="B247" s="245"/>
      <c r="C247" s="246"/>
      <c r="D247" s="227" t="s">
        <v>141</v>
      </c>
      <c r="E247" s="247" t="s">
        <v>1</v>
      </c>
      <c r="F247" s="248" t="s">
        <v>341</v>
      </c>
      <c r="G247" s="246"/>
      <c r="H247" s="249">
        <v>3.9039999999999999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5" t="s">
        <v>141</v>
      </c>
      <c r="AU247" s="255" t="s">
        <v>80</v>
      </c>
      <c r="AV247" s="13" t="s">
        <v>80</v>
      </c>
      <c r="AW247" s="13" t="s">
        <v>31</v>
      </c>
      <c r="AX247" s="13" t="s">
        <v>73</v>
      </c>
      <c r="AY247" s="255" t="s">
        <v>123</v>
      </c>
    </row>
    <row r="248" s="15" customFormat="1">
      <c r="A248" s="15"/>
      <c r="B248" s="266"/>
      <c r="C248" s="267"/>
      <c r="D248" s="227" t="s">
        <v>141</v>
      </c>
      <c r="E248" s="268" t="s">
        <v>1</v>
      </c>
      <c r="F248" s="269" t="s">
        <v>312</v>
      </c>
      <c r="G248" s="267"/>
      <c r="H248" s="270">
        <v>4724.5350000000008</v>
      </c>
      <c r="I248" s="271"/>
      <c r="J248" s="267"/>
      <c r="K248" s="267"/>
      <c r="L248" s="272"/>
      <c r="M248" s="273"/>
      <c r="N248" s="274"/>
      <c r="O248" s="274"/>
      <c r="P248" s="274"/>
      <c r="Q248" s="274"/>
      <c r="R248" s="274"/>
      <c r="S248" s="274"/>
      <c r="T248" s="27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6" t="s">
        <v>141</v>
      </c>
      <c r="AU248" s="276" t="s">
        <v>80</v>
      </c>
      <c r="AV248" s="15" t="s">
        <v>129</v>
      </c>
      <c r="AW248" s="15" t="s">
        <v>31</v>
      </c>
      <c r="AX248" s="15" t="s">
        <v>78</v>
      </c>
      <c r="AY248" s="276" t="s">
        <v>123</v>
      </c>
    </row>
    <row r="249" s="2" customFormat="1" ht="37.8" customHeight="1">
      <c r="A249" s="39"/>
      <c r="B249" s="40"/>
      <c r="C249" s="213" t="s">
        <v>342</v>
      </c>
      <c r="D249" s="213" t="s">
        <v>125</v>
      </c>
      <c r="E249" s="214" t="s">
        <v>343</v>
      </c>
      <c r="F249" s="215" t="s">
        <v>344</v>
      </c>
      <c r="G249" s="216" t="s">
        <v>138</v>
      </c>
      <c r="H249" s="217">
        <v>17.690000000000001</v>
      </c>
      <c r="I249" s="218"/>
      <c r="J249" s="219">
        <f>ROUND(I249*H249,2)</f>
        <v>0</v>
      </c>
      <c r="K249" s="220"/>
      <c r="L249" s="45"/>
      <c r="M249" s="221" t="s">
        <v>1</v>
      </c>
      <c r="N249" s="222" t="s">
        <v>38</v>
      </c>
      <c r="O249" s="92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5" t="s">
        <v>129</v>
      </c>
      <c r="AT249" s="225" t="s">
        <v>125</v>
      </c>
      <c r="AU249" s="225" t="s">
        <v>80</v>
      </c>
      <c r="AY249" s="18" t="s">
        <v>123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8" t="s">
        <v>78</v>
      </c>
      <c r="BK249" s="226">
        <f>ROUND(I249*H249,2)</f>
        <v>0</v>
      </c>
      <c r="BL249" s="18" t="s">
        <v>129</v>
      </c>
      <c r="BM249" s="225" t="s">
        <v>345</v>
      </c>
    </row>
    <row r="250" s="2" customFormat="1">
      <c r="A250" s="39"/>
      <c r="B250" s="40"/>
      <c r="C250" s="41"/>
      <c r="D250" s="227" t="s">
        <v>131</v>
      </c>
      <c r="E250" s="41"/>
      <c r="F250" s="228" t="s">
        <v>346</v>
      </c>
      <c r="G250" s="41"/>
      <c r="H250" s="41"/>
      <c r="I250" s="229"/>
      <c r="J250" s="41"/>
      <c r="K250" s="41"/>
      <c r="L250" s="45"/>
      <c r="M250" s="230"/>
      <c r="N250" s="231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131</v>
      </c>
      <c r="AU250" s="18" t="s">
        <v>80</v>
      </c>
    </row>
    <row r="251" s="2" customFormat="1">
      <c r="A251" s="39"/>
      <c r="B251" s="40"/>
      <c r="C251" s="41"/>
      <c r="D251" s="232" t="s">
        <v>133</v>
      </c>
      <c r="E251" s="41"/>
      <c r="F251" s="233" t="s">
        <v>347</v>
      </c>
      <c r="G251" s="41"/>
      <c r="H251" s="41"/>
      <c r="I251" s="229"/>
      <c r="J251" s="41"/>
      <c r="K251" s="41"/>
      <c r="L251" s="45"/>
      <c r="M251" s="230"/>
      <c r="N251" s="231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133</v>
      </c>
      <c r="AU251" s="18" t="s">
        <v>80</v>
      </c>
    </row>
    <row r="252" s="2" customFormat="1" ht="37.8" customHeight="1">
      <c r="A252" s="39"/>
      <c r="B252" s="40"/>
      <c r="C252" s="213" t="s">
        <v>348</v>
      </c>
      <c r="D252" s="213" t="s">
        <v>125</v>
      </c>
      <c r="E252" s="214" t="s">
        <v>349</v>
      </c>
      <c r="F252" s="215" t="s">
        <v>350</v>
      </c>
      <c r="G252" s="216" t="s">
        <v>138</v>
      </c>
      <c r="H252" s="217">
        <v>-3.9039999999999999</v>
      </c>
      <c r="I252" s="218"/>
      <c r="J252" s="219">
        <f>ROUND(I252*H252,2)</f>
        <v>0</v>
      </c>
      <c r="K252" s="220"/>
      <c r="L252" s="45"/>
      <c r="M252" s="221" t="s">
        <v>1</v>
      </c>
      <c r="N252" s="222" t="s">
        <v>38</v>
      </c>
      <c r="O252" s="92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5" t="s">
        <v>129</v>
      </c>
      <c r="AT252" s="225" t="s">
        <v>125</v>
      </c>
      <c r="AU252" s="225" t="s">
        <v>80</v>
      </c>
      <c r="AY252" s="18" t="s">
        <v>123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8" t="s">
        <v>78</v>
      </c>
      <c r="BK252" s="226">
        <f>ROUND(I252*H252,2)</f>
        <v>0</v>
      </c>
      <c r="BL252" s="18" t="s">
        <v>129</v>
      </c>
      <c r="BM252" s="225" t="s">
        <v>351</v>
      </c>
    </row>
    <row r="253" s="2" customFormat="1">
      <c r="A253" s="39"/>
      <c r="B253" s="40"/>
      <c r="C253" s="41"/>
      <c r="D253" s="227" t="s">
        <v>131</v>
      </c>
      <c r="E253" s="41"/>
      <c r="F253" s="228" t="s">
        <v>352</v>
      </c>
      <c r="G253" s="41"/>
      <c r="H253" s="41"/>
      <c r="I253" s="229"/>
      <c r="J253" s="41"/>
      <c r="K253" s="41"/>
      <c r="L253" s="45"/>
      <c r="M253" s="230"/>
      <c r="N253" s="231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131</v>
      </c>
      <c r="AU253" s="18" t="s">
        <v>80</v>
      </c>
    </row>
    <row r="254" s="2" customFormat="1">
      <c r="A254" s="39"/>
      <c r="B254" s="40"/>
      <c r="C254" s="41"/>
      <c r="D254" s="232" t="s">
        <v>133</v>
      </c>
      <c r="E254" s="41"/>
      <c r="F254" s="233" t="s">
        <v>353</v>
      </c>
      <c r="G254" s="41"/>
      <c r="H254" s="41"/>
      <c r="I254" s="229"/>
      <c r="J254" s="41"/>
      <c r="K254" s="41"/>
      <c r="L254" s="45"/>
      <c r="M254" s="230"/>
      <c r="N254" s="231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133</v>
      </c>
      <c r="AU254" s="18" t="s">
        <v>80</v>
      </c>
    </row>
    <row r="255" s="2" customFormat="1" ht="24.15" customHeight="1">
      <c r="A255" s="39"/>
      <c r="B255" s="40"/>
      <c r="C255" s="213" t="s">
        <v>354</v>
      </c>
      <c r="D255" s="213" t="s">
        <v>125</v>
      </c>
      <c r="E255" s="214" t="s">
        <v>355</v>
      </c>
      <c r="F255" s="215" t="s">
        <v>356</v>
      </c>
      <c r="G255" s="216" t="s">
        <v>138</v>
      </c>
      <c r="H255" s="217">
        <v>30</v>
      </c>
      <c r="I255" s="218"/>
      <c r="J255" s="219">
        <f>ROUND(I255*H255,2)</f>
        <v>0</v>
      </c>
      <c r="K255" s="220"/>
      <c r="L255" s="45"/>
      <c r="M255" s="221" t="s">
        <v>1</v>
      </c>
      <c r="N255" s="222" t="s">
        <v>38</v>
      </c>
      <c r="O255" s="92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5" t="s">
        <v>129</v>
      </c>
      <c r="AT255" s="225" t="s">
        <v>125</v>
      </c>
      <c r="AU255" s="225" t="s">
        <v>80</v>
      </c>
      <c r="AY255" s="18" t="s">
        <v>123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8" t="s">
        <v>78</v>
      </c>
      <c r="BK255" s="226">
        <f>ROUND(I255*H255,2)</f>
        <v>0</v>
      </c>
      <c r="BL255" s="18" t="s">
        <v>129</v>
      </c>
      <c r="BM255" s="225" t="s">
        <v>357</v>
      </c>
    </row>
    <row r="256" s="2" customFormat="1">
      <c r="A256" s="39"/>
      <c r="B256" s="40"/>
      <c r="C256" s="41"/>
      <c r="D256" s="227" t="s">
        <v>131</v>
      </c>
      <c r="E256" s="41"/>
      <c r="F256" s="228" t="s">
        <v>358</v>
      </c>
      <c r="G256" s="41"/>
      <c r="H256" s="41"/>
      <c r="I256" s="229"/>
      <c r="J256" s="41"/>
      <c r="K256" s="41"/>
      <c r="L256" s="45"/>
      <c r="M256" s="230"/>
      <c r="N256" s="231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131</v>
      </c>
      <c r="AU256" s="18" t="s">
        <v>80</v>
      </c>
    </row>
    <row r="257" s="2" customFormat="1">
      <c r="A257" s="39"/>
      <c r="B257" s="40"/>
      <c r="C257" s="41"/>
      <c r="D257" s="232" t="s">
        <v>133</v>
      </c>
      <c r="E257" s="41"/>
      <c r="F257" s="233" t="s">
        <v>359</v>
      </c>
      <c r="G257" s="41"/>
      <c r="H257" s="41"/>
      <c r="I257" s="229"/>
      <c r="J257" s="41"/>
      <c r="K257" s="41"/>
      <c r="L257" s="45"/>
      <c r="M257" s="230"/>
      <c r="N257" s="231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133</v>
      </c>
      <c r="AU257" s="18" t="s">
        <v>80</v>
      </c>
    </row>
    <row r="258" s="2" customFormat="1" ht="33" customHeight="1">
      <c r="A258" s="39"/>
      <c r="B258" s="40"/>
      <c r="C258" s="213" t="s">
        <v>360</v>
      </c>
      <c r="D258" s="213" t="s">
        <v>125</v>
      </c>
      <c r="E258" s="214" t="s">
        <v>361</v>
      </c>
      <c r="F258" s="215" t="s">
        <v>362</v>
      </c>
      <c r="G258" s="216" t="s">
        <v>138</v>
      </c>
      <c r="H258" s="217">
        <v>40.877000000000002</v>
      </c>
      <c r="I258" s="218"/>
      <c r="J258" s="219">
        <f>ROUND(I258*H258,2)</f>
        <v>0</v>
      </c>
      <c r="K258" s="220"/>
      <c r="L258" s="45"/>
      <c r="M258" s="221" t="s">
        <v>1</v>
      </c>
      <c r="N258" s="222" t="s">
        <v>38</v>
      </c>
      <c r="O258" s="92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5" t="s">
        <v>129</v>
      </c>
      <c r="AT258" s="225" t="s">
        <v>125</v>
      </c>
      <c r="AU258" s="225" t="s">
        <v>80</v>
      </c>
      <c r="AY258" s="18" t="s">
        <v>123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8" t="s">
        <v>78</v>
      </c>
      <c r="BK258" s="226">
        <f>ROUND(I258*H258,2)</f>
        <v>0</v>
      </c>
      <c r="BL258" s="18" t="s">
        <v>129</v>
      </c>
      <c r="BM258" s="225" t="s">
        <v>363</v>
      </c>
    </row>
    <row r="259" s="2" customFormat="1">
      <c r="A259" s="39"/>
      <c r="B259" s="40"/>
      <c r="C259" s="41"/>
      <c r="D259" s="227" t="s">
        <v>131</v>
      </c>
      <c r="E259" s="41"/>
      <c r="F259" s="228" t="s">
        <v>364</v>
      </c>
      <c r="G259" s="41"/>
      <c r="H259" s="41"/>
      <c r="I259" s="229"/>
      <c r="J259" s="41"/>
      <c r="K259" s="41"/>
      <c r="L259" s="45"/>
      <c r="M259" s="230"/>
      <c r="N259" s="231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131</v>
      </c>
      <c r="AU259" s="18" t="s">
        <v>80</v>
      </c>
    </row>
    <row r="260" s="2" customFormat="1">
      <c r="A260" s="39"/>
      <c r="B260" s="40"/>
      <c r="C260" s="41"/>
      <c r="D260" s="232" t="s">
        <v>133</v>
      </c>
      <c r="E260" s="41"/>
      <c r="F260" s="233" t="s">
        <v>365</v>
      </c>
      <c r="G260" s="41"/>
      <c r="H260" s="41"/>
      <c r="I260" s="229"/>
      <c r="J260" s="41"/>
      <c r="K260" s="41"/>
      <c r="L260" s="45"/>
      <c r="M260" s="230"/>
      <c r="N260" s="231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133</v>
      </c>
      <c r="AU260" s="18" t="s">
        <v>80</v>
      </c>
    </row>
    <row r="261" s="12" customFormat="1" ht="22.8" customHeight="1">
      <c r="A261" s="12"/>
      <c r="B261" s="197"/>
      <c r="C261" s="198"/>
      <c r="D261" s="199" t="s">
        <v>72</v>
      </c>
      <c r="E261" s="211" t="s">
        <v>366</v>
      </c>
      <c r="F261" s="211" t="s">
        <v>367</v>
      </c>
      <c r="G261" s="198"/>
      <c r="H261" s="198"/>
      <c r="I261" s="201"/>
      <c r="J261" s="212">
        <f>BK261</f>
        <v>0</v>
      </c>
      <c r="K261" s="198"/>
      <c r="L261" s="203"/>
      <c r="M261" s="204"/>
      <c r="N261" s="205"/>
      <c r="O261" s="205"/>
      <c r="P261" s="206">
        <f>SUM(P262:P264)</f>
        <v>0</v>
      </c>
      <c r="Q261" s="205"/>
      <c r="R261" s="206">
        <f>SUM(R262:R264)</f>
        <v>0</v>
      </c>
      <c r="S261" s="205"/>
      <c r="T261" s="207">
        <f>SUM(T262:T264)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8" t="s">
        <v>78</v>
      </c>
      <c r="AT261" s="209" t="s">
        <v>72</v>
      </c>
      <c r="AU261" s="209" t="s">
        <v>78</v>
      </c>
      <c r="AY261" s="208" t="s">
        <v>123</v>
      </c>
      <c r="BK261" s="210">
        <f>SUM(BK262:BK264)</f>
        <v>0</v>
      </c>
    </row>
    <row r="262" s="2" customFormat="1" ht="24.15" customHeight="1">
      <c r="A262" s="39"/>
      <c r="B262" s="40"/>
      <c r="C262" s="213" t="s">
        <v>368</v>
      </c>
      <c r="D262" s="213" t="s">
        <v>125</v>
      </c>
      <c r="E262" s="214" t="s">
        <v>369</v>
      </c>
      <c r="F262" s="215" t="s">
        <v>370</v>
      </c>
      <c r="G262" s="216" t="s">
        <v>138</v>
      </c>
      <c r="H262" s="217">
        <v>1382.826</v>
      </c>
      <c r="I262" s="218"/>
      <c r="J262" s="219">
        <f>ROUND(I262*H262,2)</f>
        <v>0</v>
      </c>
      <c r="K262" s="220"/>
      <c r="L262" s="45"/>
      <c r="M262" s="221" t="s">
        <v>1</v>
      </c>
      <c r="N262" s="222" t="s">
        <v>38</v>
      </c>
      <c r="O262" s="92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5" t="s">
        <v>129</v>
      </c>
      <c r="AT262" s="225" t="s">
        <v>125</v>
      </c>
      <c r="AU262" s="225" t="s">
        <v>80</v>
      </c>
      <c r="AY262" s="18" t="s">
        <v>123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8" t="s">
        <v>78</v>
      </c>
      <c r="BK262" s="226">
        <f>ROUND(I262*H262,2)</f>
        <v>0</v>
      </c>
      <c r="BL262" s="18" t="s">
        <v>129</v>
      </c>
      <c r="BM262" s="225" t="s">
        <v>371</v>
      </c>
    </row>
    <row r="263" s="2" customFormat="1">
      <c r="A263" s="39"/>
      <c r="B263" s="40"/>
      <c r="C263" s="41"/>
      <c r="D263" s="227" t="s">
        <v>131</v>
      </c>
      <c r="E263" s="41"/>
      <c r="F263" s="228" t="s">
        <v>372</v>
      </c>
      <c r="G263" s="41"/>
      <c r="H263" s="41"/>
      <c r="I263" s="229"/>
      <c r="J263" s="41"/>
      <c r="K263" s="41"/>
      <c r="L263" s="45"/>
      <c r="M263" s="230"/>
      <c r="N263" s="231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131</v>
      </c>
      <c r="AU263" s="18" t="s">
        <v>80</v>
      </c>
    </row>
    <row r="264" s="2" customFormat="1">
      <c r="A264" s="39"/>
      <c r="B264" s="40"/>
      <c r="C264" s="41"/>
      <c r="D264" s="232" t="s">
        <v>133</v>
      </c>
      <c r="E264" s="41"/>
      <c r="F264" s="233" t="s">
        <v>373</v>
      </c>
      <c r="G264" s="41"/>
      <c r="H264" s="41"/>
      <c r="I264" s="229"/>
      <c r="J264" s="41"/>
      <c r="K264" s="41"/>
      <c r="L264" s="45"/>
      <c r="M264" s="230"/>
      <c r="N264" s="231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133</v>
      </c>
      <c r="AU264" s="18" t="s">
        <v>80</v>
      </c>
    </row>
    <row r="265" s="12" customFormat="1" ht="25.92" customHeight="1">
      <c r="A265" s="12"/>
      <c r="B265" s="197"/>
      <c r="C265" s="198"/>
      <c r="D265" s="199" t="s">
        <v>72</v>
      </c>
      <c r="E265" s="200" t="s">
        <v>374</v>
      </c>
      <c r="F265" s="200" t="s">
        <v>375</v>
      </c>
      <c r="G265" s="198"/>
      <c r="H265" s="198"/>
      <c r="I265" s="201"/>
      <c r="J265" s="202">
        <f>BK265</f>
        <v>0</v>
      </c>
      <c r="K265" s="198"/>
      <c r="L265" s="203"/>
      <c r="M265" s="204"/>
      <c r="N265" s="205"/>
      <c r="O265" s="205"/>
      <c r="P265" s="206">
        <f>P266+P308+P312+P319+P329</f>
        <v>0</v>
      </c>
      <c r="Q265" s="205"/>
      <c r="R265" s="206">
        <f>R266+R308+R312+R319+R329</f>
        <v>0</v>
      </c>
      <c r="S265" s="205"/>
      <c r="T265" s="207">
        <f>T266+T308+T312+T319+T329</f>
        <v>60.487890839999992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8" t="s">
        <v>80</v>
      </c>
      <c r="AT265" s="209" t="s">
        <v>72</v>
      </c>
      <c r="AU265" s="209" t="s">
        <v>73</v>
      </c>
      <c r="AY265" s="208" t="s">
        <v>123</v>
      </c>
      <c r="BK265" s="210">
        <f>BK266+BK308+BK312+BK319+BK329</f>
        <v>0</v>
      </c>
    </row>
    <row r="266" s="12" customFormat="1" ht="22.8" customHeight="1">
      <c r="A266" s="12"/>
      <c r="B266" s="197"/>
      <c r="C266" s="198"/>
      <c r="D266" s="199" t="s">
        <v>72</v>
      </c>
      <c r="E266" s="211" t="s">
        <v>376</v>
      </c>
      <c r="F266" s="211" t="s">
        <v>377</v>
      </c>
      <c r="G266" s="198"/>
      <c r="H266" s="198"/>
      <c r="I266" s="201"/>
      <c r="J266" s="212">
        <f>BK266</f>
        <v>0</v>
      </c>
      <c r="K266" s="198"/>
      <c r="L266" s="203"/>
      <c r="M266" s="204"/>
      <c r="N266" s="205"/>
      <c r="O266" s="205"/>
      <c r="P266" s="206">
        <f>P267+SUM(P268:P279)</f>
        <v>0</v>
      </c>
      <c r="Q266" s="205"/>
      <c r="R266" s="206">
        <f>R267+SUM(R268:R279)</f>
        <v>0</v>
      </c>
      <c r="S266" s="205"/>
      <c r="T266" s="207">
        <f>T267+SUM(T268:T279)</f>
        <v>35.4716144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8" t="s">
        <v>80</v>
      </c>
      <c r="AT266" s="209" t="s">
        <v>72</v>
      </c>
      <c r="AU266" s="209" t="s">
        <v>78</v>
      </c>
      <c r="AY266" s="208" t="s">
        <v>123</v>
      </c>
      <c r="BK266" s="210">
        <f>BK267+SUM(BK268:BK279)</f>
        <v>0</v>
      </c>
    </row>
    <row r="267" s="2" customFormat="1" ht="37.8" customHeight="1">
      <c r="A267" s="39"/>
      <c r="B267" s="40"/>
      <c r="C267" s="213" t="s">
        <v>378</v>
      </c>
      <c r="D267" s="213" t="s">
        <v>125</v>
      </c>
      <c r="E267" s="214" t="s">
        <v>379</v>
      </c>
      <c r="F267" s="215" t="s">
        <v>380</v>
      </c>
      <c r="G267" s="216" t="s">
        <v>177</v>
      </c>
      <c r="H267" s="217">
        <v>4</v>
      </c>
      <c r="I267" s="218"/>
      <c r="J267" s="219">
        <f>ROUND(I267*H267,2)</f>
        <v>0</v>
      </c>
      <c r="K267" s="220"/>
      <c r="L267" s="45"/>
      <c r="M267" s="221" t="s">
        <v>1</v>
      </c>
      <c r="N267" s="222" t="s">
        <v>38</v>
      </c>
      <c r="O267" s="92"/>
      <c r="P267" s="223">
        <f>O267*H267</f>
        <v>0</v>
      </c>
      <c r="Q267" s="223">
        <v>0</v>
      </c>
      <c r="R267" s="223">
        <f>Q267*H267</f>
        <v>0</v>
      </c>
      <c r="S267" s="223">
        <v>0.0074999999999999997</v>
      </c>
      <c r="T267" s="224">
        <f>S267*H267</f>
        <v>0.029999999999999999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129</v>
      </c>
      <c r="AT267" s="225" t="s">
        <v>125</v>
      </c>
      <c r="AU267" s="225" t="s">
        <v>80</v>
      </c>
      <c r="AY267" s="18" t="s">
        <v>123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78</v>
      </c>
      <c r="BK267" s="226">
        <f>ROUND(I267*H267,2)</f>
        <v>0</v>
      </c>
      <c r="BL267" s="18" t="s">
        <v>129</v>
      </c>
      <c r="BM267" s="225" t="s">
        <v>381</v>
      </c>
    </row>
    <row r="268" s="2" customFormat="1">
      <c r="A268" s="39"/>
      <c r="B268" s="40"/>
      <c r="C268" s="41"/>
      <c r="D268" s="227" t="s">
        <v>131</v>
      </c>
      <c r="E268" s="41"/>
      <c r="F268" s="228" t="s">
        <v>382</v>
      </c>
      <c r="G268" s="41"/>
      <c r="H268" s="41"/>
      <c r="I268" s="229"/>
      <c r="J268" s="41"/>
      <c r="K268" s="41"/>
      <c r="L268" s="45"/>
      <c r="M268" s="230"/>
      <c r="N268" s="231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131</v>
      </c>
      <c r="AU268" s="18" t="s">
        <v>80</v>
      </c>
    </row>
    <row r="269" s="2" customFormat="1">
      <c r="A269" s="39"/>
      <c r="B269" s="40"/>
      <c r="C269" s="41"/>
      <c r="D269" s="232" t="s">
        <v>133</v>
      </c>
      <c r="E269" s="41"/>
      <c r="F269" s="233" t="s">
        <v>383</v>
      </c>
      <c r="G269" s="41"/>
      <c r="H269" s="41"/>
      <c r="I269" s="229"/>
      <c r="J269" s="41"/>
      <c r="K269" s="41"/>
      <c r="L269" s="45"/>
      <c r="M269" s="230"/>
      <c r="N269" s="231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133</v>
      </c>
      <c r="AU269" s="18" t="s">
        <v>80</v>
      </c>
    </row>
    <row r="270" s="2" customFormat="1" ht="24.15" customHeight="1">
      <c r="A270" s="39"/>
      <c r="B270" s="40"/>
      <c r="C270" s="213" t="s">
        <v>384</v>
      </c>
      <c r="D270" s="213" t="s">
        <v>125</v>
      </c>
      <c r="E270" s="214" t="s">
        <v>385</v>
      </c>
      <c r="F270" s="215" t="s">
        <v>386</v>
      </c>
      <c r="G270" s="216" t="s">
        <v>228</v>
      </c>
      <c r="H270" s="217">
        <v>61.399999999999999</v>
      </c>
      <c r="I270" s="218"/>
      <c r="J270" s="219">
        <f>ROUND(I270*H270,2)</f>
        <v>0</v>
      </c>
      <c r="K270" s="220"/>
      <c r="L270" s="45"/>
      <c r="M270" s="221" t="s">
        <v>1</v>
      </c>
      <c r="N270" s="222" t="s">
        <v>38</v>
      </c>
      <c r="O270" s="92"/>
      <c r="P270" s="223">
        <f>O270*H270</f>
        <v>0</v>
      </c>
      <c r="Q270" s="223">
        <v>0</v>
      </c>
      <c r="R270" s="223">
        <f>Q270*H270</f>
        <v>0</v>
      </c>
      <c r="S270" s="223">
        <v>0.00040000000000000002</v>
      </c>
      <c r="T270" s="224">
        <f>S270*H270</f>
        <v>0.024560000000000002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5" t="s">
        <v>129</v>
      </c>
      <c r="AT270" s="225" t="s">
        <v>125</v>
      </c>
      <c r="AU270" s="225" t="s">
        <v>80</v>
      </c>
      <c r="AY270" s="18" t="s">
        <v>123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8" t="s">
        <v>78</v>
      </c>
      <c r="BK270" s="226">
        <f>ROUND(I270*H270,2)</f>
        <v>0</v>
      </c>
      <c r="BL270" s="18" t="s">
        <v>129</v>
      </c>
      <c r="BM270" s="225" t="s">
        <v>387</v>
      </c>
    </row>
    <row r="271" s="2" customFormat="1">
      <c r="A271" s="39"/>
      <c r="B271" s="40"/>
      <c r="C271" s="41"/>
      <c r="D271" s="227" t="s">
        <v>131</v>
      </c>
      <c r="E271" s="41"/>
      <c r="F271" s="228" t="s">
        <v>388</v>
      </c>
      <c r="G271" s="41"/>
      <c r="H271" s="41"/>
      <c r="I271" s="229"/>
      <c r="J271" s="41"/>
      <c r="K271" s="41"/>
      <c r="L271" s="45"/>
      <c r="M271" s="230"/>
      <c r="N271" s="231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131</v>
      </c>
      <c r="AU271" s="18" t="s">
        <v>80</v>
      </c>
    </row>
    <row r="272" s="2" customFormat="1">
      <c r="A272" s="39"/>
      <c r="B272" s="40"/>
      <c r="C272" s="41"/>
      <c r="D272" s="232" t="s">
        <v>133</v>
      </c>
      <c r="E272" s="41"/>
      <c r="F272" s="233" t="s">
        <v>389</v>
      </c>
      <c r="G272" s="41"/>
      <c r="H272" s="41"/>
      <c r="I272" s="229"/>
      <c r="J272" s="41"/>
      <c r="K272" s="41"/>
      <c r="L272" s="45"/>
      <c r="M272" s="230"/>
      <c r="N272" s="231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133</v>
      </c>
      <c r="AU272" s="18" t="s">
        <v>80</v>
      </c>
    </row>
    <row r="273" s="2" customFormat="1" ht="24.15" customHeight="1">
      <c r="A273" s="39"/>
      <c r="B273" s="40"/>
      <c r="C273" s="213" t="s">
        <v>390</v>
      </c>
      <c r="D273" s="213" t="s">
        <v>125</v>
      </c>
      <c r="E273" s="214" t="s">
        <v>391</v>
      </c>
      <c r="F273" s="215" t="s">
        <v>392</v>
      </c>
      <c r="G273" s="216" t="s">
        <v>228</v>
      </c>
      <c r="H273" s="217">
        <v>7</v>
      </c>
      <c r="I273" s="218"/>
      <c r="J273" s="219">
        <f>ROUND(I273*H273,2)</f>
        <v>0</v>
      </c>
      <c r="K273" s="220"/>
      <c r="L273" s="45"/>
      <c r="M273" s="221" t="s">
        <v>1</v>
      </c>
      <c r="N273" s="222" t="s">
        <v>38</v>
      </c>
      <c r="O273" s="92"/>
      <c r="P273" s="223">
        <f>O273*H273</f>
        <v>0</v>
      </c>
      <c r="Q273" s="223">
        <v>0</v>
      </c>
      <c r="R273" s="223">
        <f>Q273*H273</f>
        <v>0</v>
      </c>
      <c r="S273" s="223">
        <v>0.00040000000000000002</v>
      </c>
      <c r="T273" s="224">
        <f>S273*H273</f>
        <v>0.0028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5" t="s">
        <v>129</v>
      </c>
      <c r="AT273" s="225" t="s">
        <v>125</v>
      </c>
      <c r="AU273" s="225" t="s">
        <v>80</v>
      </c>
      <c r="AY273" s="18" t="s">
        <v>123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8" t="s">
        <v>78</v>
      </c>
      <c r="BK273" s="226">
        <f>ROUND(I273*H273,2)</f>
        <v>0</v>
      </c>
      <c r="BL273" s="18" t="s">
        <v>129</v>
      </c>
      <c r="BM273" s="225" t="s">
        <v>393</v>
      </c>
    </row>
    <row r="274" s="2" customFormat="1">
      <c r="A274" s="39"/>
      <c r="B274" s="40"/>
      <c r="C274" s="41"/>
      <c r="D274" s="227" t="s">
        <v>131</v>
      </c>
      <c r="E274" s="41"/>
      <c r="F274" s="228" t="s">
        <v>394</v>
      </c>
      <c r="G274" s="41"/>
      <c r="H274" s="41"/>
      <c r="I274" s="229"/>
      <c r="J274" s="41"/>
      <c r="K274" s="41"/>
      <c r="L274" s="45"/>
      <c r="M274" s="230"/>
      <c r="N274" s="231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131</v>
      </c>
      <c r="AU274" s="18" t="s">
        <v>80</v>
      </c>
    </row>
    <row r="275" s="2" customFormat="1">
      <c r="A275" s="39"/>
      <c r="B275" s="40"/>
      <c r="C275" s="41"/>
      <c r="D275" s="232" t="s">
        <v>133</v>
      </c>
      <c r="E275" s="41"/>
      <c r="F275" s="233" t="s">
        <v>395</v>
      </c>
      <c r="G275" s="41"/>
      <c r="H275" s="41"/>
      <c r="I275" s="229"/>
      <c r="J275" s="41"/>
      <c r="K275" s="41"/>
      <c r="L275" s="45"/>
      <c r="M275" s="230"/>
      <c r="N275" s="231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133</v>
      </c>
      <c r="AU275" s="18" t="s">
        <v>80</v>
      </c>
    </row>
    <row r="276" s="2" customFormat="1" ht="24.15" customHeight="1">
      <c r="A276" s="39"/>
      <c r="B276" s="40"/>
      <c r="C276" s="213" t="s">
        <v>396</v>
      </c>
      <c r="D276" s="213" t="s">
        <v>125</v>
      </c>
      <c r="E276" s="214" t="s">
        <v>397</v>
      </c>
      <c r="F276" s="215" t="s">
        <v>398</v>
      </c>
      <c r="G276" s="216" t="s">
        <v>228</v>
      </c>
      <c r="H276" s="217">
        <v>18</v>
      </c>
      <c r="I276" s="218"/>
      <c r="J276" s="219">
        <f>ROUND(I276*H276,2)</f>
        <v>0</v>
      </c>
      <c r="K276" s="220"/>
      <c r="L276" s="45"/>
      <c r="M276" s="221" t="s">
        <v>1</v>
      </c>
      <c r="N276" s="222" t="s">
        <v>38</v>
      </c>
      <c r="O276" s="92"/>
      <c r="P276" s="223">
        <f>O276*H276</f>
        <v>0</v>
      </c>
      <c r="Q276" s="223">
        <v>0</v>
      </c>
      <c r="R276" s="223">
        <f>Q276*H276</f>
        <v>0</v>
      </c>
      <c r="S276" s="223">
        <v>0.00040000000000000002</v>
      </c>
      <c r="T276" s="224">
        <f>S276*H276</f>
        <v>0.0072000000000000007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129</v>
      </c>
      <c r="AT276" s="225" t="s">
        <v>125</v>
      </c>
      <c r="AU276" s="225" t="s">
        <v>80</v>
      </c>
      <c r="AY276" s="18" t="s">
        <v>123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78</v>
      </c>
      <c r="BK276" s="226">
        <f>ROUND(I276*H276,2)</f>
        <v>0</v>
      </c>
      <c r="BL276" s="18" t="s">
        <v>129</v>
      </c>
      <c r="BM276" s="225" t="s">
        <v>399</v>
      </c>
    </row>
    <row r="277" s="2" customFormat="1">
      <c r="A277" s="39"/>
      <c r="B277" s="40"/>
      <c r="C277" s="41"/>
      <c r="D277" s="227" t="s">
        <v>131</v>
      </c>
      <c r="E277" s="41"/>
      <c r="F277" s="228" t="s">
        <v>400</v>
      </c>
      <c r="G277" s="41"/>
      <c r="H277" s="41"/>
      <c r="I277" s="229"/>
      <c r="J277" s="41"/>
      <c r="K277" s="41"/>
      <c r="L277" s="45"/>
      <c r="M277" s="230"/>
      <c r="N277" s="231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131</v>
      </c>
      <c r="AU277" s="18" t="s">
        <v>80</v>
      </c>
    </row>
    <row r="278" s="2" customFormat="1">
      <c r="A278" s="39"/>
      <c r="B278" s="40"/>
      <c r="C278" s="41"/>
      <c r="D278" s="232" t="s">
        <v>133</v>
      </c>
      <c r="E278" s="41"/>
      <c r="F278" s="233" t="s">
        <v>401</v>
      </c>
      <c r="G278" s="41"/>
      <c r="H278" s="41"/>
      <c r="I278" s="229"/>
      <c r="J278" s="41"/>
      <c r="K278" s="41"/>
      <c r="L278" s="45"/>
      <c r="M278" s="230"/>
      <c r="N278" s="231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133</v>
      </c>
      <c r="AU278" s="18" t="s">
        <v>80</v>
      </c>
    </row>
    <row r="279" s="12" customFormat="1" ht="20.88" customHeight="1">
      <c r="A279" s="12"/>
      <c r="B279" s="197"/>
      <c r="C279" s="198"/>
      <c r="D279" s="199" t="s">
        <v>72</v>
      </c>
      <c r="E279" s="211" t="s">
        <v>402</v>
      </c>
      <c r="F279" s="211" t="s">
        <v>403</v>
      </c>
      <c r="G279" s="198"/>
      <c r="H279" s="198"/>
      <c r="I279" s="201"/>
      <c r="J279" s="212">
        <f>BK279</f>
        <v>0</v>
      </c>
      <c r="K279" s="198"/>
      <c r="L279" s="203"/>
      <c r="M279" s="204"/>
      <c r="N279" s="205"/>
      <c r="O279" s="205"/>
      <c r="P279" s="206">
        <f>P280+SUM(P281:P292)</f>
        <v>0</v>
      </c>
      <c r="Q279" s="205"/>
      <c r="R279" s="206">
        <f>R280+SUM(R281:R292)</f>
        <v>0</v>
      </c>
      <c r="S279" s="205"/>
      <c r="T279" s="207">
        <f>T280+SUM(T281:T292)</f>
        <v>35.4070544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8" t="s">
        <v>80</v>
      </c>
      <c r="AT279" s="209" t="s">
        <v>72</v>
      </c>
      <c r="AU279" s="209" t="s">
        <v>80</v>
      </c>
      <c r="AY279" s="208" t="s">
        <v>123</v>
      </c>
      <c r="BK279" s="210">
        <f>BK280+SUM(BK281:BK292)</f>
        <v>0</v>
      </c>
    </row>
    <row r="280" s="2" customFormat="1" ht="24.15" customHeight="1">
      <c r="A280" s="39"/>
      <c r="B280" s="40"/>
      <c r="C280" s="213" t="s">
        <v>404</v>
      </c>
      <c r="D280" s="213" t="s">
        <v>125</v>
      </c>
      <c r="E280" s="214" t="s">
        <v>405</v>
      </c>
      <c r="F280" s="215" t="s">
        <v>406</v>
      </c>
      <c r="G280" s="216" t="s">
        <v>228</v>
      </c>
      <c r="H280" s="217">
        <v>791.79999999999995</v>
      </c>
      <c r="I280" s="218"/>
      <c r="J280" s="219">
        <f>ROUND(I280*H280,2)</f>
        <v>0</v>
      </c>
      <c r="K280" s="220"/>
      <c r="L280" s="45"/>
      <c r="M280" s="221" t="s">
        <v>1</v>
      </c>
      <c r="N280" s="222" t="s">
        <v>38</v>
      </c>
      <c r="O280" s="92"/>
      <c r="P280" s="223">
        <f>O280*H280</f>
        <v>0</v>
      </c>
      <c r="Q280" s="223">
        <v>0</v>
      </c>
      <c r="R280" s="223">
        <f>Q280*H280</f>
        <v>0</v>
      </c>
      <c r="S280" s="223">
        <v>0.014</v>
      </c>
      <c r="T280" s="224">
        <f>S280*H280</f>
        <v>11.0852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5" t="s">
        <v>129</v>
      </c>
      <c r="AT280" s="225" t="s">
        <v>125</v>
      </c>
      <c r="AU280" s="225" t="s">
        <v>143</v>
      </c>
      <c r="AY280" s="18" t="s">
        <v>123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8" t="s">
        <v>78</v>
      </c>
      <c r="BK280" s="226">
        <f>ROUND(I280*H280,2)</f>
        <v>0</v>
      </c>
      <c r="BL280" s="18" t="s">
        <v>129</v>
      </c>
      <c r="BM280" s="225" t="s">
        <v>407</v>
      </c>
    </row>
    <row r="281" s="2" customFormat="1">
      <c r="A281" s="39"/>
      <c r="B281" s="40"/>
      <c r="C281" s="41"/>
      <c r="D281" s="227" t="s">
        <v>131</v>
      </c>
      <c r="E281" s="41"/>
      <c r="F281" s="228" t="s">
        <v>408</v>
      </c>
      <c r="G281" s="41"/>
      <c r="H281" s="41"/>
      <c r="I281" s="229"/>
      <c r="J281" s="41"/>
      <c r="K281" s="41"/>
      <c r="L281" s="45"/>
      <c r="M281" s="230"/>
      <c r="N281" s="231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131</v>
      </c>
      <c r="AU281" s="18" t="s">
        <v>143</v>
      </c>
    </row>
    <row r="282" s="2" customFormat="1">
      <c r="A282" s="39"/>
      <c r="B282" s="40"/>
      <c r="C282" s="41"/>
      <c r="D282" s="232" t="s">
        <v>133</v>
      </c>
      <c r="E282" s="41"/>
      <c r="F282" s="233" t="s">
        <v>409</v>
      </c>
      <c r="G282" s="41"/>
      <c r="H282" s="41"/>
      <c r="I282" s="229"/>
      <c r="J282" s="41"/>
      <c r="K282" s="41"/>
      <c r="L282" s="45"/>
      <c r="M282" s="230"/>
      <c r="N282" s="231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133</v>
      </c>
      <c r="AU282" s="18" t="s">
        <v>143</v>
      </c>
    </row>
    <row r="283" s="2" customFormat="1" ht="24.15" customHeight="1">
      <c r="A283" s="39"/>
      <c r="B283" s="40"/>
      <c r="C283" s="213" t="s">
        <v>410</v>
      </c>
      <c r="D283" s="213" t="s">
        <v>125</v>
      </c>
      <c r="E283" s="214" t="s">
        <v>411</v>
      </c>
      <c r="F283" s="215" t="s">
        <v>412</v>
      </c>
      <c r="G283" s="216" t="s">
        <v>228</v>
      </c>
      <c r="H283" s="217">
        <v>165.19999999999999</v>
      </c>
      <c r="I283" s="218"/>
      <c r="J283" s="219">
        <f>ROUND(I283*H283,2)</f>
        <v>0</v>
      </c>
      <c r="K283" s="220"/>
      <c r="L283" s="45"/>
      <c r="M283" s="221" t="s">
        <v>1</v>
      </c>
      <c r="N283" s="222" t="s">
        <v>38</v>
      </c>
      <c r="O283" s="92"/>
      <c r="P283" s="223">
        <f>O283*H283</f>
        <v>0</v>
      </c>
      <c r="Q283" s="223">
        <v>0</v>
      </c>
      <c r="R283" s="223">
        <f>Q283*H283</f>
        <v>0</v>
      </c>
      <c r="S283" s="223">
        <v>0.024</v>
      </c>
      <c r="T283" s="224">
        <f>S283*H283</f>
        <v>3.9647999999999999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5" t="s">
        <v>129</v>
      </c>
      <c r="AT283" s="225" t="s">
        <v>125</v>
      </c>
      <c r="AU283" s="225" t="s">
        <v>143</v>
      </c>
      <c r="AY283" s="18" t="s">
        <v>123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8" t="s">
        <v>78</v>
      </c>
      <c r="BK283" s="226">
        <f>ROUND(I283*H283,2)</f>
        <v>0</v>
      </c>
      <c r="BL283" s="18" t="s">
        <v>129</v>
      </c>
      <c r="BM283" s="225" t="s">
        <v>413</v>
      </c>
    </row>
    <row r="284" s="2" customFormat="1">
      <c r="A284" s="39"/>
      <c r="B284" s="40"/>
      <c r="C284" s="41"/>
      <c r="D284" s="227" t="s">
        <v>131</v>
      </c>
      <c r="E284" s="41"/>
      <c r="F284" s="228" t="s">
        <v>414</v>
      </c>
      <c r="G284" s="41"/>
      <c r="H284" s="41"/>
      <c r="I284" s="229"/>
      <c r="J284" s="41"/>
      <c r="K284" s="41"/>
      <c r="L284" s="45"/>
      <c r="M284" s="230"/>
      <c r="N284" s="231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131</v>
      </c>
      <c r="AU284" s="18" t="s">
        <v>143</v>
      </c>
    </row>
    <row r="285" s="2" customFormat="1">
      <c r="A285" s="39"/>
      <c r="B285" s="40"/>
      <c r="C285" s="41"/>
      <c r="D285" s="232" t="s">
        <v>133</v>
      </c>
      <c r="E285" s="41"/>
      <c r="F285" s="233" t="s">
        <v>415</v>
      </c>
      <c r="G285" s="41"/>
      <c r="H285" s="41"/>
      <c r="I285" s="229"/>
      <c r="J285" s="41"/>
      <c r="K285" s="41"/>
      <c r="L285" s="45"/>
      <c r="M285" s="230"/>
      <c r="N285" s="231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133</v>
      </c>
      <c r="AU285" s="18" t="s">
        <v>143</v>
      </c>
    </row>
    <row r="286" s="2" customFormat="1" ht="24.15" customHeight="1">
      <c r="A286" s="39"/>
      <c r="B286" s="40"/>
      <c r="C286" s="213" t="s">
        <v>416</v>
      </c>
      <c r="D286" s="213" t="s">
        <v>125</v>
      </c>
      <c r="E286" s="214" t="s">
        <v>417</v>
      </c>
      <c r="F286" s="215" t="s">
        <v>418</v>
      </c>
      <c r="G286" s="216" t="s">
        <v>228</v>
      </c>
      <c r="H286" s="217">
        <v>148.30000000000001</v>
      </c>
      <c r="I286" s="218"/>
      <c r="J286" s="219">
        <f>ROUND(I286*H286,2)</f>
        <v>0</v>
      </c>
      <c r="K286" s="220"/>
      <c r="L286" s="45"/>
      <c r="M286" s="221" t="s">
        <v>1</v>
      </c>
      <c r="N286" s="222" t="s">
        <v>38</v>
      </c>
      <c r="O286" s="92"/>
      <c r="P286" s="223">
        <f>O286*H286</f>
        <v>0</v>
      </c>
      <c r="Q286" s="223">
        <v>0</v>
      </c>
      <c r="R286" s="223">
        <f>Q286*H286</f>
        <v>0</v>
      </c>
      <c r="S286" s="223">
        <v>0.032000000000000001</v>
      </c>
      <c r="T286" s="224">
        <f>S286*H286</f>
        <v>4.7456000000000005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5" t="s">
        <v>129</v>
      </c>
      <c r="AT286" s="225" t="s">
        <v>125</v>
      </c>
      <c r="AU286" s="225" t="s">
        <v>143</v>
      </c>
      <c r="AY286" s="18" t="s">
        <v>123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8" t="s">
        <v>78</v>
      </c>
      <c r="BK286" s="226">
        <f>ROUND(I286*H286,2)</f>
        <v>0</v>
      </c>
      <c r="BL286" s="18" t="s">
        <v>129</v>
      </c>
      <c r="BM286" s="225" t="s">
        <v>419</v>
      </c>
    </row>
    <row r="287" s="2" customFormat="1">
      <c r="A287" s="39"/>
      <c r="B287" s="40"/>
      <c r="C287" s="41"/>
      <c r="D287" s="227" t="s">
        <v>131</v>
      </c>
      <c r="E287" s="41"/>
      <c r="F287" s="228" t="s">
        <v>420</v>
      </c>
      <c r="G287" s="41"/>
      <c r="H287" s="41"/>
      <c r="I287" s="229"/>
      <c r="J287" s="41"/>
      <c r="K287" s="41"/>
      <c r="L287" s="45"/>
      <c r="M287" s="230"/>
      <c r="N287" s="231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131</v>
      </c>
      <c r="AU287" s="18" t="s">
        <v>143</v>
      </c>
    </row>
    <row r="288" s="2" customFormat="1">
      <c r="A288" s="39"/>
      <c r="B288" s="40"/>
      <c r="C288" s="41"/>
      <c r="D288" s="232" t="s">
        <v>133</v>
      </c>
      <c r="E288" s="41"/>
      <c r="F288" s="233" t="s">
        <v>421</v>
      </c>
      <c r="G288" s="41"/>
      <c r="H288" s="41"/>
      <c r="I288" s="229"/>
      <c r="J288" s="41"/>
      <c r="K288" s="41"/>
      <c r="L288" s="45"/>
      <c r="M288" s="230"/>
      <c r="N288" s="231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133</v>
      </c>
      <c r="AU288" s="18" t="s">
        <v>143</v>
      </c>
    </row>
    <row r="289" s="2" customFormat="1" ht="16.5" customHeight="1">
      <c r="A289" s="39"/>
      <c r="B289" s="40"/>
      <c r="C289" s="213" t="s">
        <v>422</v>
      </c>
      <c r="D289" s="213" t="s">
        <v>125</v>
      </c>
      <c r="E289" s="214" t="s">
        <v>423</v>
      </c>
      <c r="F289" s="215" t="s">
        <v>424</v>
      </c>
      <c r="G289" s="216" t="s">
        <v>146</v>
      </c>
      <c r="H289" s="217">
        <v>994.94799999999998</v>
      </c>
      <c r="I289" s="218"/>
      <c r="J289" s="219">
        <f>ROUND(I289*H289,2)</f>
        <v>0</v>
      </c>
      <c r="K289" s="220"/>
      <c r="L289" s="45"/>
      <c r="M289" s="221" t="s">
        <v>1</v>
      </c>
      <c r="N289" s="222" t="s">
        <v>38</v>
      </c>
      <c r="O289" s="92"/>
      <c r="P289" s="223">
        <f>O289*H289</f>
        <v>0</v>
      </c>
      <c r="Q289" s="223">
        <v>0</v>
      </c>
      <c r="R289" s="223">
        <f>Q289*H289</f>
        <v>0</v>
      </c>
      <c r="S289" s="223">
        <v>0.014999999999999999</v>
      </c>
      <c r="T289" s="224">
        <f>S289*H289</f>
        <v>14.924219999999998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5" t="s">
        <v>129</v>
      </c>
      <c r="AT289" s="225" t="s">
        <v>125</v>
      </c>
      <c r="AU289" s="225" t="s">
        <v>143</v>
      </c>
      <c r="AY289" s="18" t="s">
        <v>123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8" t="s">
        <v>78</v>
      </c>
      <c r="BK289" s="226">
        <f>ROUND(I289*H289,2)</f>
        <v>0</v>
      </c>
      <c r="BL289" s="18" t="s">
        <v>129</v>
      </c>
      <c r="BM289" s="225" t="s">
        <v>425</v>
      </c>
    </row>
    <row r="290" s="2" customFormat="1">
      <c r="A290" s="39"/>
      <c r="B290" s="40"/>
      <c r="C290" s="41"/>
      <c r="D290" s="227" t="s">
        <v>131</v>
      </c>
      <c r="E290" s="41"/>
      <c r="F290" s="228" t="s">
        <v>426</v>
      </c>
      <c r="G290" s="41"/>
      <c r="H290" s="41"/>
      <c r="I290" s="229"/>
      <c r="J290" s="41"/>
      <c r="K290" s="41"/>
      <c r="L290" s="45"/>
      <c r="M290" s="230"/>
      <c r="N290" s="231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131</v>
      </c>
      <c r="AU290" s="18" t="s">
        <v>143</v>
      </c>
    </row>
    <row r="291" s="2" customFormat="1">
      <c r="A291" s="39"/>
      <c r="B291" s="40"/>
      <c r="C291" s="41"/>
      <c r="D291" s="232" t="s">
        <v>133</v>
      </c>
      <c r="E291" s="41"/>
      <c r="F291" s="233" t="s">
        <v>427</v>
      </c>
      <c r="G291" s="41"/>
      <c r="H291" s="41"/>
      <c r="I291" s="229"/>
      <c r="J291" s="41"/>
      <c r="K291" s="41"/>
      <c r="L291" s="45"/>
      <c r="M291" s="230"/>
      <c r="N291" s="231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133</v>
      </c>
      <c r="AU291" s="18" t="s">
        <v>143</v>
      </c>
    </row>
    <row r="292" s="16" customFormat="1" ht="20.88" customHeight="1">
      <c r="A292" s="16"/>
      <c r="B292" s="277"/>
      <c r="C292" s="278"/>
      <c r="D292" s="279" t="s">
        <v>72</v>
      </c>
      <c r="E292" s="279" t="s">
        <v>428</v>
      </c>
      <c r="F292" s="279" t="s">
        <v>429</v>
      </c>
      <c r="G292" s="278"/>
      <c r="H292" s="278"/>
      <c r="I292" s="280"/>
      <c r="J292" s="281">
        <f>BK292</f>
        <v>0</v>
      </c>
      <c r="K292" s="278"/>
      <c r="L292" s="282"/>
      <c r="M292" s="283"/>
      <c r="N292" s="284"/>
      <c r="O292" s="284"/>
      <c r="P292" s="285">
        <f>SUM(P293:P307)</f>
        <v>0</v>
      </c>
      <c r="Q292" s="284"/>
      <c r="R292" s="285">
        <f>SUM(R293:R307)</f>
        <v>0</v>
      </c>
      <c r="S292" s="284"/>
      <c r="T292" s="286">
        <f>SUM(T293:T307)</f>
        <v>0.68723440000000002</v>
      </c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R292" s="287" t="s">
        <v>80</v>
      </c>
      <c r="AT292" s="288" t="s">
        <v>72</v>
      </c>
      <c r="AU292" s="288" t="s">
        <v>143</v>
      </c>
      <c r="AY292" s="287" t="s">
        <v>123</v>
      </c>
      <c r="BK292" s="289">
        <f>SUM(BK293:BK307)</f>
        <v>0</v>
      </c>
    </row>
    <row r="293" s="2" customFormat="1" ht="16.5" customHeight="1">
      <c r="A293" s="39"/>
      <c r="B293" s="40"/>
      <c r="C293" s="213" t="s">
        <v>430</v>
      </c>
      <c r="D293" s="213" t="s">
        <v>125</v>
      </c>
      <c r="E293" s="214" t="s">
        <v>431</v>
      </c>
      <c r="F293" s="215" t="s">
        <v>432</v>
      </c>
      <c r="G293" s="216" t="s">
        <v>146</v>
      </c>
      <c r="H293" s="217">
        <v>15.300000000000001</v>
      </c>
      <c r="I293" s="218"/>
      <c r="J293" s="219">
        <f>ROUND(I293*H293,2)</f>
        <v>0</v>
      </c>
      <c r="K293" s="220"/>
      <c r="L293" s="45"/>
      <c r="M293" s="221" t="s">
        <v>1</v>
      </c>
      <c r="N293" s="222" t="s">
        <v>38</v>
      </c>
      <c r="O293" s="92"/>
      <c r="P293" s="223">
        <f>O293*H293</f>
        <v>0</v>
      </c>
      <c r="Q293" s="223">
        <v>0</v>
      </c>
      <c r="R293" s="223">
        <f>Q293*H293</f>
        <v>0</v>
      </c>
      <c r="S293" s="223">
        <v>0.00594</v>
      </c>
      <c r="T293" s="224">
        <f>S293*H293</f>
        <v>0.090882000000000004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5" t="s">
        <v>129</v>
      </c>
      <c r="AT293" s="225" t="s">
        <v>125</v>
      </c>
      <c r="AU293" s="225" t="s">
        <v>129</v>
      </c>
      <c r="AY293" s="18" t="s">
        <v>123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8" t="s">
        <v>78</v>
      </c>
      <c r="BK293" s="226">
        <f>ROUND(I293*H293,2)</f>
        <v>0</v>
      </c>
      <c r="BL293" s="18" t="s">
        <v>129</v>
      </c>
      <c r="BM293" s="225" t="s">
        <v>433</v>
      </c>
    </row>
    <row r="294" s="2" customFormat="1">
      <c r="A294" s="39"/>
      <c r="B294" s="40"/>
      <c r="C294" s="41"/>
      <c r="D294" s="227" t="s">
        <v>131</v>
      </c>
      <c r="E294" s="41"/>
      <c r="F294" s="228" t="s">
        <v>434</v>
      </c>
      <c r="G294" s="41"/>
      <c r="H294" s="41"/>
      <c r="I294" s="229"/>
      <c r="J294" s="41"/>
      <c r="K294" s="41"/>
      <c r="L294" s="45"/>
      <c r="M294" s="230"/>
      <c r="N294" s="231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131</v>
      </c>
      <c r="AU294" s="18" t="s">
        <v>129</v>
      </c>
    </row>
    <row r="295" s="2" customFormat="1">
      <c r="A295" s="39"/>
      <c r="B295" s="40"/>
      <c r="C295" s="41"/>
      <c r="D295" s="232" t="s">
        <v>133</v>
      </c>
      <c r="E295" s="41"/>
      <c r="F295" s="233" t="s">
        <v>435</v>
      </c>
      <c r="G295" s="41"/>
      <c r="H295" s="41"/>
      <c r="I295" s="229"/>
      <c r="J295" s="41"/>
      <c r="K295" s="41"/>
      <c r="L295" s="45"/>
      <c r="M295" s="230"/>
      <c r="N295" s="231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133</v>
      </c>
      <c r="AU295" s="18" t="s">
        <v>129</v>
      </c>
    </row>
    <row r="296" s="2" customFormat="1" ht="16.5" customHeight="1">
      <c r="A296" s="39"/>
      <c r="B296" s="40"/>
      <c r="C296" s="213" t="s">
        <v>436</v>
      </c>
      <c r="D296" s="213" t="s">
        <v>125</v>
      </c>
      <c r="E296" s="214" t="s">
        <v>437</v>
      </c>
      <c r="F296" s="215" t="s">
        <v>438</v>
      </c>
      <c r="G296" s="216" t="s">
        <v>228</v>
      </c>
      <c r="H296" s="217">
        <v>56</v>
      </c>
      <c r="I296" s="218"/>
      <c r="J296" s="219">
        <f>ROUND(I296*H296,2)</f>
        <v>0</v>
      </c>
      <c r="K296" s="220"/>
      <c r="L296" s="45"/>
      <c r="M296" s="221" t="s">
        <v>1</v>
      </c>
      <c r="N296" s="222" t="s">
        <v>38</v>
      </c>
      <c r="O296" s="92"/>
      <c r="P296" s="223">
        <f>O296*H296</f>
        <v>0</v>
      </c>
      <c r="Q296" s="223">
        <v>0</v>
      </c>
      <c r="R296" s="223">
        <f>Q296*H296</f>
        <v>0</v>
      </c>
      <c r="S296" s="223">
        <v>0.00175</v>
      </c>
      <c r="T296" s="224">
        <f>S296*H296</f>
        <v>0.098000000000000004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5" t="s">
        <v>129</v>
      </c>
      <c r="AT296" s="225" t="s">
        <v>125</v>
      </c>
      <c r="AU296" s="225" t="s">
        <v>129</v>
      </c>
      <c r="AY296" s="18" t="s">
        <v>123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8" t="s">
        <v>78</v>
      </c>
      <c r="BK296" s="226">
        <f>ROUND(I296*H296,2)</f>
        <v>0</v>
      </c>
      <c r="BL296" s="18" t="s">
        <v>129</v>
      </c>
      <c r="BM296" s="225" t="s">
        <v>439</v>
      </c>
    </row>
    <row r="297" s="2" customFormat="1">
      <c r="A297" s="39"/>
      <c r="B297" s="40"/>
      <c r="C297" s="41"/>
      <c r="D297" s="227" t="s">
        <v>131</v>
      </c>
      <c r="E297" s="41"/>
      <c r="F297" s="228" t="s">
        <v>440</v>
      </c>
      <c r="G297" s="41"/>
      <c r="H297" s="41"/>
      <c r="I297" s="229"/>
      <c r="J297" s="41"/>
      <c r="K297" s="41"/>
      <c r="L297" s="45"/>
      <c r="M297" s="230"/>
      <c r="N297" s="231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131</v>
      </c>
      <c r="AU297" s="18" t="s">
        <v>129</v>
      </c>
    </row>
    <row r="298" s="2" customFormat="1">
      <c r="A298" s="39"/>
      <c r="B298" s="40"/>
      <c r="C298" s="41"/>
      <c r="D298" s="232" t="s">
        <v>133</v>
      </c>
      <c r="E298" s="41"/>
      <c r="F298" s="233" t="s">
        <v>441</v>
      </c>
      <c r="G298" s="41"/>
      <c r="H298" s="41"/>
      <c r="I298" s="229"/>
      <c r="J298" s="41"/>
      <c r="K298" s="41"/>
      <c r="L298" s="45"/>
      <c r="M298" s="230"/>
      <c r="N298" s="231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133</v>
      </c>
      <c r="AU298" s="18" t="s">
        <v>129</v>
      </c>
    </row>
    <row r="299" s="2" customFormat="1" ht="16.5" customHeight="1">
      <c r="A299" s="39"/>
      <c r="B299" s="40"/>
      <c r="C299" s="213" t="s">
        <v>442</v>
      </c>
      <c r="D299" s="213" t="s">
        <v>125</v>
      </c>
      <c r="E299" s="214" t="s">
        <v>443</v>
      </c>
      <c r="F299" s="215" t="s">
        <v>444</v>
      </c>
      <c r="G299" s="216" t="s">
        <v>146</v>
      </c>
      <c r="H299" s="217">
        <v>2.6099999999999999</v>
      </c>
      <c r="I299" s="218"/>
      <c r="J299" s="219">
        <f>ROUND(I299*H299,2)</f>
        <v>0</v>
      </c>
      <c r="K299" s="220"/>
      <c r="L299" s="45"/>
      <c r="M299" s="221" t="s">
        <v>1</v>
      </c>
      <c r="N299" s="222" t="s">
        <v>38</v>
      </c>
      <c r="O299" s="92"/>
      <c r="P299" s="223">
        <f>O299*H299</f>
        <v>0</v>
      </c>
      <c r="Q299" s="223">
        <v>0</v>
      </c>
      <c r="R299" s="223">
        <f>Q299*H299</f>
        <v>0</v>
      </c>
      <c r="S299" s="223">
        <v>0.0058399999999999997</v>
      </c>
      <c r="T299" s="224">
        <f>S299*H299</f>
        <v>0.015242399999999998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5" t="s">
        <v>129</v>
      </c>
      <c r="AT299" s="225" t="s">
        <v>125</v>
      </c>
      <c r="AU299" s="225" t="s">
        <v>129</v>
      </c>
      <c r="AY299" s="18" t="s">
        <v>123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8" t="s">
        <v>78</v>
      </c>
      <c r="BK299" s="226">
        <f>ROUND(I299*H299,2)</f>
        <v>0</v>
      </c>
      <c r="BL299" s="18" t="s">
        <v>129</v>
      </c>
      <c r="BM299" s="225" t="s">
        <v>445</v>
      </c>
    </row>
    <row r="300" s="2" customFormat="1">
      <c r="A300" s="39"/>
      <c r="B300" s="40"/>
      <c r="C300" s="41"/>
      <c r="D300" s="227" t="s">
        <v>131</v>
      </c>
      <c r="E300" s="41"/>
      <c r="F300" s="228" t="s">
        <v>446</v>
      </c>
      <c r="G300" s="41"/>
      <c r="H300" s="41"/>
      <c r="I300" s="229"/>
      <c r="J300" s="41"/>
      <c r="K300" s="41"/>
      <c r="L300" s="45"/>
      <c r="M300" s="230"/>
      <c r="N300" s="231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131</v>
      </c>
      <c r="AU300" s="18" t="s">
        <v>129</v>
      </c>
    </row>
    <row r="301" s="2" customFormat="1">
      <c r="A301" s="39"/>
      <c r="B301" s="40"/>
      <c r="C301" s="41"/>
      <c r="D301" s="232" t="s">
        <v>133</v>
      </c>
      <c r="E301" s="41"/>
      <c r="F301" s="233" t="s">
        <v>447</v>
      </c>
      <c r="G301" s="41"/>
      <c r="H301" s="41"/>
      <c r="I301" s="229"/>
      <c r="J301" s="41"/>
      <c r="K301" s="41"/>
      <c r="L301" s="45"/>
      <c r="M301" s="230"/>
      <c r="N301" s="231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133</v>
      </c>
      <c r="AU301" s="18" t="s">
        <v>129</v>
      </c>
    </row>
    <row r="302" s="2" customFormat="1" ht="16.5" customHeight="1">
      <c r="A302" s="39"/>
      <c r="B302" s="40"/>
      <c r="C302" s="213" t="s">
        <v>448</v>
      </c>
      <c r="D302" s="213" t="s">
        <v>125</v>
      </c>
      <c r="E302" s="214" t="s">
        <v>449</v>
      </c>
      <c r="F302" s="215" t="s">
        <v>450</v>
      </c>
      <c r="G302" s="216" t="s">
        <v>228</v>
      </c>
      <c r="H302" s="217">
        <v>110.8</v>
      </c>
      <c r="I302" s="218"/>
      <c r="J302" s="219">
        <f>ROUND(I302*H302,2)</f>
        <v>0</v>
      </c>
      <c r="K302" s="220"/>
      <c r="L302" s="45"/>
      <c r="M302" s="221" t="s">
        <v>1</v>
      </c>
      <c r="N302" s="222" t="s">
        <v>38</v>
      </c>
      <c r="O302" s="92"/>
      <c r="P302" s="223">
        <f>O302*H302</f>
        <v>0</v>
      </c>
      <c r="Q302" s="223">
        <v>0</v>
      </c>
      <c r="R302" s="223">
        <f>Q302*H302</f>
        <v>0</v>
      </c>
      <c r="S302" s="223">
        <v>0.0025999999999999999</v>
      </c>
      <c r="T302" s="224">
        <f>S302*H302</f>
        <v>0.28808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5" t="s">
        <v>129</v>
      </c>
      <c r="AT302" s="225" t="s">
        <v>125</v>
      </c>
      <c r="AU302" s="225" t="s">
        <v>129</v>
      </c>
      <c r="AY302" s="18" t="s">
        <v>123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8" t="s">
        <v>78</v>
      </c>
      <c r="BK302" s="226">
        <f>ROUND(I302*H302,2)</f>
        <v>0</v>
      </c>
      <c r="BL302" s="18" t="s">
        <v>129</v>
      </c>
      <c r="BM302" s="225" t="s">
        <v>451</v>
      </c>
    </row>
    <row r="303" s="2" customFormat="1">
      <c r="A303" s="39"/>
      <c r="B303" s="40"/>
      <c r="C303" s="41"/>
      <c r="D303" s="227" t="s">
        <v>131</v>
      </c>
      <c r="E303" s="41"/>
      <c r="F303" s="228" t="s">
        <v>452</v>
      </c>
      <c r="G303" s="41"/>
      <c r="H303" s="41"/>
      <c r="I303" s="229"/>
      <c r="J303" s="41"/>
      <c r="K303" s="41"/>
      <c r="L303" s="45"/>
      <c r="M303" s="230"/>
      <c r="N303" s="231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131</v>
      </c>
      <c r="AU303" s="18" t="s">
        <v>129</v>
      </c>
    </row>
    <row r="304" s="2" customFormat="1">
      <c r="A304" s="39"/>
      <c r="B304" s="40"/>
      <c r="C304" s="41"/>
      <c r="D304" s="232" t="s">
        <v>133</v>
      </c>
      <c r="E304" s="41"/>
      <c r="F304" s="233" t="s">
        <v>453</v>
      </c>
      <c r="G304" s="41"/>
      <c r="H304" s="41"/>
      <c r="I304" s="229"/>
      <c r="J304" s="41"/>
      <c r="K304" s="41"/>
      <c r="L304" s="45"/>
      <c r="M304" s="230"/>
      <c r="N304" s="231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133</v>
      </c>
      <c r="AU304" s="18" t="s">
        <v>129</v>
      </c>
    </row>
    <row r="305" s="2" customFormat="1" ht="16.5" customHeight="1">
      <c r="A305" s="39"/>
      <c r="B305" s="40"/>
      <c r="C305" s="213" t="s">
        <v>454</v>
      </c>
      <c r="D305" s="213" t="s">
        <v>125</v>
      </c>
      <c r="E305" s="214" t="s">
        <v>455</v>
      </c>
      <c r="F305" s="215" t="s">
        <v>456</v>
      </c>
      <c r="G305" s="216" t="s">
        <v>228</v>
      </c>
      <c r="H305" s="217">
        <v>49.5</v>
      </c>
      <c r="I305" s="218"/>
      <c r="J305" s="219">
        <f>ROUND(I305*H305,2)</f>
        <v>0</v>
      </c>
      <c r="K305" s="220"/>
      <c r="L305" s="45"/>
      <c r="M305" s="221" t="s">
        <v>1</v>
      </c>
      <c r="N305" s="222" t="s">
        <v>38</v>
      </c>
      <c r="O305" s="92"/>
      <c r="P305" s="223">
        <f>O305*H305</f>
        <v>0</v>
      </c>
      <c r="Q305" s="223">
        <v>0</v>
      </c>
      <c r="R305" s="223">
        <f>Q305*H305</f>
        <v>0</v>
      </c>
      <c r="S305" s="223">
        <v>0.0039399999999999999</v>
      </c>
      <c r="T305" s="224">
        <f>S305*H305</f>
        <v>0.19503000000000001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5" t="s">
        <v>129</v>
      </c>
      <c r="AT305" s="225" t="s">
        <v>125</v>
      </c>
      <c r="AU305" s="225" t="s">
        <v>129</v>
      </c>
      <c r="AY305" s="18" t="s">
        <v>123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8" t="s">
        <v>78</v>
      </c>
      <c r="BK305" s="226">
        <f>ROUND(I305*H305,2)</f>
        <v>0</v>
      </c>
      <c r="BL305" s="18" t="s">
        <v>129</v>
      </c>
      <c r="BM305" s="225" t="s">
        <v>457</v>
      </c>
    </row>
    <row r="306" s="2" customFormat="1">
      <c r="A306" s="39"/>
      <c r="B306" s="40"/>
      <c r="C306" s="41"/>
      <c r="D306" s="227" t="s">
        <v>131</v>
      </c>
      <c r="E306" s="41"/>
      <c r="F306" s="228" t="s">
        <v>458</v>
      </c>
      <c r="G306" s="41"/>
      <c r="H306" s="41"/>
      <c r="I306" s="229"/>
      <c r="J306" s="41"/>
      <c r="K306" s="41"/>
      <c r="L306" s="45"/>
      <c r="M306" s="230"/>
      <c r="N306" s="231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131</v>
      </c>
      <c r="AU306" s="18" t="s">
        <v>129</v>
      </c>
    </row>
    <row r="307" s="2" customFormat="1">
      <c r="A307" s="39"/>
      <c r="B307" s="40"/>
      <c r="C307" s="41"/>
      <c r="D307" s="232" t="s">
        <v>133</v>
      </c>
      <c r="E307" s="41"/>
      <c r="F307" s="233" t="s">
        <v>459</v>
      </c>
      <c r="G307" s="41"/>
      <c r="H307" s="41"/>
      <c r="I307" s="229"/>
      <c r="J307" s="41"/>
      <c r="K307" s="41"/>
      <c r="L307" s="45"/>
      <c r="M307" s="230"/>
      <c r="N307" s="231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133</v>
      </c>
      <c r="AU307" s="18" t="s">
        <v>129</v>
      </c>
    </row>
    <row r="308" s="12" customFormat="1" ht="22.8" customHeight="1">
      <c r="A308" s="12"/>
      <c r="B308" s="197"/>
      <c r="C308" s="198"/>
      <c r="D308" s="199" t="s">
        <v>72</v>
      </c>
      <c r="E308" s="211" t="s">
        <v>460</v>
      </c>
      <c r="F308" s="211" t="s">
        <v>461</v>
      </c>
      <c r="G308" s="198"/>
      <c r="H308" s="198"/>
      <c r="I308" s="201"/>
      <c r="J308" s="212">
        <f>BK308</f>
        <v>0</v>
      </c>
      <c r="K308" s="198"/>
      <c r="L308" s="203"/>
      <c r="M308" s="204"/>
      <c r="N308" s="205"/>
      <c r="O308" s="205"/>
      <c r="P308" s="206">
        <f>SUM(P309:P311)</f>
        <v>0</v>
      </c>
      <c r="Q308" s="205"/>
      <c r="R308" s="206">
        <f>SUM(R309:R311)</f>
        <v>0</v>
      </c>
      <c r="S308" s="205"/>
      <c r="T308" s="207">
        <f>SUM(T309:T311)</f>
        <v>17.690175440000001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8" t="s">
        <v>80</v>
      </c>
      <c r="AT308" s="209" t="s">
        <v>72</v>
      </c>
      <c r="AU308" s="209" t="s">
        <v>78</v>
      </c>
      <c r="AY308" s="208" t="s">
        <v>123</v>
      </c>
      <c r="BK308" s="210">
        <f>SUM(BK309:BK311)</f>
        <v>0</v>
      </c>
    </row>
    <row r="309" s="2" customFormat="1" ht="24.15" customHeight="1">
      <c r="A309" s="39"/>
      <c r="B309" s="40"/>
      <c r="C309" s="213" t="s">
        <v>462</v>
      </c>
      <c r="D309" s="213" t="s">
        <v>125</v>
      </c>
      <c r="E309" s="214" t="s">
        <v>463</v>
      </c>
      <c r="F309" s="215" t="s">
        <v>464</v>
      </c>
      <c r="G309" s="216" t="s">
        <v>146</v>
      </c>
      <c r="H309" s="217">
        <v>994.94799999999998</v>
      </c>
      <c r="I309" s="218"/>
      <c r="J309" s="219">
        <f>ROUND(I309*H309,2)</f>
        <v>0</v>
      </c>
      <c r="K309" s="220"/>
      <c r="L309" s="45"/>
      <c r="M309" s="221" t="s">
        <v>1</v>
      </c>
      <c r="N309" s="222" t="s">
        <v>38</v>
      </c>
      <c r="O309" s="92"/>
      <c r="P309" s="223">
        <f>O309*H309</f>
        <v>0</v>
      </c>
      <c r="Q309" s="223">
        <v>0</v>
      </c>
      <c r="R309" s="223">
        <f>Q309*H309</f>
        <v>0</v>
      </c>
      <c r="S309" s="223">
        <v>0.017780000000000001</v>
      </c>
      <c r="T309" s="224">
        <f>S309*H309</f>
        <v>17.690175440000001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5" t="s">
        <v>129</v>
      </c>
      <c r="AT309" s="225" t="s">
        <v>125</v>
      </c>
      <c r="AU309" s="225" t="s">
        <v>80</v>
      </c>
      <c r="AY309" s="18" t="s">
        <v>123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8" t="s">
        <v>78</v>
      </c>
      <c r="BK309" s="226">
        <f>ROUND(I309*H309,2)</f>
        <v>0</v>
      </c>
      <c r="BL309" s="18" t="s">
        <v>129</v>
      </c>
      <c r="BM309" s="225" t="s">
        <v>465</v>
      </c>
    </row>
    <row r="310" s="2" customFormat="1">
      <c r="A310" s="39"/>
      <c r="B310" s="40"/>
      <c r="C310" s="41"/>
      <c r="D310" s="227" t="s">
        <v>131</v>
      </c>
      <c r="E310" s="41"/>
      <c r="F310" s="228" t="s">
        <v>466</v>
      </c>
      <c r="G310" s="41"/>
      <c r="H310" s="41"/>
      <c r="I310" s="229"/>
      <c r="J310" s="41"/>
      <c r="K310" s="41"/>
      <c r="L310" s="45"/>
      <c r="M310" s="230"/>
      <c r="N310" s="231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131</v>
      </c>
      <c r="AU310" s="18" t="s">
        <v>80</v>
      </c>
    </row>
    <row r="311" s="2" customFormat="1">
      <c r="A311" s="39"/>
      <c r="B311" s="40"/>
      <c r="C311" s="41"/>
      <c r="D311" s="232" t="s">
        <v>133</v>
      </c>
      <c r="E311" s="41"/>
      <c r="F311" s="233" t="s">
        <v>467</v>
      </c>
      <c r="G311" s="41"/>
      <c r="H311" s="41"/>
      <c r="I311" s="229"/>
      <c r="J311" s="41"/>
      <c r="K311" s="41"/>
      <c r="L311" s="45"/>
      <c r="M311" s="230"/>
      <c r="N311" s="231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133</v>
      </c>
      <c r="AU311" s="18" t="s">
        <v>80</v>
      </c>
    </row>
    <row r="312" s="12" customFormat="1" ht="22.8" customHeight="1">
      <c r="A312" s="12"/>
      <c r="B312" s="197"/>
      <c r="C312" s="198"/>
      <c r="D312" s="199" t="s">
        <v>72</v>
      </c>
      <c r="E312" s="211" t="s">
        <v>468</v>
      </c>
      <c r="F312" s="211" t="s">
        <v>469</v>
      </c>
      <c r="G312" s="198"/>
      <c r="H312" s="198"/>
      <c r="I312" s="201"/>
      <c r="J312" s="212">
        <f>BK312</f>
        <v>0</v>
      </c>
      <c r="K312" s="198"/>
      <c r="L312" s="203"/>
      <c r="M312" s="204"/>
      <c r="N312" s="205"/>
      <c r="O312" s="205"/>
      <c r="P312" s="206">
        <f>SUM(P313:P318)</f>
        <v>0</v>
      </c>
      <c r="Q312" s="205"/>
      <c r="R312" s="206">
        <f>SUM(R313:R318)</f>
        <v>0</v>
      </c>
      <c r="S312" s="205"/>
      <c r="T312" s="207">
        <f>SUM(T313:T318)</f>
        <v>0.53692099999999998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8" t="s">
        <v>80</v>
      </c>
      <c r="AT312" s="209" t="s">
        <v>72</v>
      </c>
      <c r="AU312" s="209" t="s">
        <v>78</v>
      </c>
      <c r="AY312" s="208" t="s">
        <v>123</v>
      </c>
      <c r="BK312" s="210">
        <f>SUM(BK313:BK318)</f>
        <v>0</v>
      </c>
    </row>
    <row r="313" s="2" customFormat="1" ht="16.5" customHeight="1">
      <c r="A313" s="39"/>
      <c r="B313" s="40"/>
      <c r="C313" s="213" t="s">
        <v>470</v>
      </c>
      <c r="D313" s="213" t="s">
        <v>125</v>
      </c>
      <c r="E313" s="214" t="s">
        <v>471</v>
      </c>
      <c r="F313" s="215" t="s">
        <v>472</v>
      </c>
      <c r="G313" s="216" t="s">
        <v>228</v>
      </c>
      <c r="H313" s="217">
        <v>20.300000000000001</v>
      </c>
      <c r="I313" s="218"/>
      <c r="J313" s="219">
        <f>ROUND(I313*H313,2)</f>
        <v>0</v>
      </c>
      <c r="K313" s="220"/>
      <c r="L313" s="45"/>
      <c r="M313" s="221" t="s">
        <v>1</v>
      </c>
      <c r="N313" s="222" t="s">
        <v>38</v>
      </c>
      <c r="O313" s="92"/>
      <c r="P313" s="223">
        <f>O313*H313</f>
        <v>0</v>
      </c>
      <c r="Q313" s="223">
        <v>0</v>
      </c>
      <c r="R313" s="223">
        <f>Q313*H313</f>
        <v>0</v>
      </c>
      <c r="S313" s="223">
        <v>0.012070000000000001</v>
      </c>
      <c r="T313" s="224">
        <f>S313*H313</f>
        <v>0.24502100000000002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5" t="s">
        <v>129</v>
      </c>
      <c r="AT313" s="225" t="s">
        <v>125</v>
      </c>
      <c r="AU313" s="225" t="s">
        <v>80</v>
      </c>
      <c r="AY313" s="18" t="s">
        <v>123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8" t="s">
        <v>78</v>
      </c>
      <c r="BK313" s="226">
        <f>ROUND(I313*H313,2)</f>
        <v>0</v>
      </c>
      <c r="BL313" s="18" t="s">
        <v>129</v>
      </c>
      <c r="BM313" s="225" t="s">
        <v>473</v>
      </c>
    </row>
    <row r="314" s="2" customFormat="1">
      <c r="A314" s="39"/>
      <c r="B314" s="40"/>
      <c r="C314" s="41"/>
      <c r="D314" s="227" t="s">
        <v>131</v>
      </c>
      <c r="E314" s="41"/>
      <c r="F314" s="228" t="s">
        <v>474</v>
      </c>
      <c r="G314" s="41"/>
      <c r="H314" s="41"/>
      <c r="I314" s="229"/>
      <c r="J314" s="41"/>
      <c r="K314" s="41"/>
      <c r="L314" s="45"/>
      <c r="M314" s="230"/>
      <c r="N314" s="231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131</v>
      </c>
      <c r="AU314" s="18" t="s">
        <v>80</v>
      </c>
    </row>
    <row r="315" s="2" customFormat="1">
      <c r="A315" s="39"/>
      <c r="B315" s="40"/>
      <c r="C315" s="41"/>
      <c r="D315" s="232" t="s">
        <v>133</v>
      </c>
      <c r="E315" s="41"/>
      <c r="F315" s="233" t="s">
        <v>475</v>
      </c>
      <c r="G315" s="41"/>
      <c r="H315" s="41"/>
      <c r="I315" s="229"/>
      <c r="J315" s="41"/>
      <c r="K315" s="41"/>
      <c r="L315" s="45"/>
      <c r="M315" s="230"/>
      <c r="N315" s="231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133</v>
      </c>
      <c r="AU315" s="18" t="s">
        <v>80</v>
      </c>
    </row>
    <row r="316" s="2" customFormat="1" ht="16.5" customHeight="1">
      <c r="A316" s="39"/>
      <c r="B316" s="40"/>
      <c r="C316" s="213" t="s">
        <v>476</v>
      </c>
      <c r="D316" s="213" t="s">
        <v>125</v>
      </c>
      <c r="E316" s="214" t="s">
        <v>477</v>
      </c>
      <c r="F316" s="215" t="s">
        <v>478</v>
      </c>
      <c r="G316" s="216" t="s">
        <v>177</v>
      </c>
      <c r="H316" s="217">
        <v>7</v>
      </c>
      <c r="I316" s="218"/>
      <c r="J316" s="219">
        <f>ROUND(I316*H316,2)</f>
        <v>0</v>
      </c>
      <c r="K316" s="220"/>
      <c r="L316" s="45"/>
      <c r="M316" s="221" t="s">
        <v>1</v>
      </c>
      <c r="N316" s="222" t="s">
        <v>38</v>
      </c>
      <c r="O316" s="92"/>
      <c r="P316" s="223">
        <f>O316*H316</f>
        <v>0</v>
      </c>
      <c r="Q316" s="223">
        <v>0</v>
      </c>
      <c r="R316" s="223">
        <f>Q316*H316</f>
        <v>0</v>
      </c>
      <c r="S316" s="223">
        <v>0.041700000000000001</v>
      </c>
      <c r="T316" s="224">
        <f>S316*H316</f>
        <v>0.29189999999999999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5" t="s">
        <v>129</v>
      </c>
      <c r="AT316" s="225" t="s">
        <v>125</v>
      </c>
      <c r="AU316" s="225" t="s">
        <v>80</v>
      </c>
      <c r="AY316" s="18" t="s">
        <v>123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8" t="s">
        <v>78</v>
      </c>
      <c r="BK316" s="226">
        <f>ROUND(I316*H316,2)</f>
        <v>0</v>
      </c>
      <c r="BL316" s="18" t="s">
        <v>129</v>
      </c>
      <c r="BM316" s="225" t="s">
        <v>479</v>
      </c>
    </row>
    <row r="317" s="2" customFormat="1">
      <c r="A317" s="39"/>
      <c r="B317" s="40"/>
      <c r="C317" s="41"/>
      <c r="D317" s="227" t="s">
        <v>131</v>
      </c>
      <c r="E317" s="41"/>
      <c r="F317" s="228" t="s">
        <v>480</v>
      </c>
      <c r="G317" s="41"/>
      <c r="H317" s="41"/>
      <c r="I317" s="229"/>
      <c r="J317" s="41"/>
      <c r="K317" s="41"/>
      <c r="L317" s="45"/>
      <c r="M317" s="230"/>
      <c r="N317" s="231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131</v>
      </c>
      <c r="AU317" s="18" t="s">
        <v>80</v>
      </c>
    </row>
    <row r="318" s="2" customFormat="1">
      <c r="A318" s="39"/>
      <c r="B318" s="40"/>
      <c r="C318" s="41"/>
      <c r="D318" s="232" t="s">
        <v>133</v>
      </c>
      <c r="E318" s="41"/>
      <c r="F318" s="233" t="s">
        <v>481</v>
      </c>
      <c r="G318" s="41"/>
      <c r="H318" s="41"/>
      <c r="I318" s="229"/>
      <c r="J318" s="41"/>
      <c r="K318" s="41"/>
      <c r="L318" s="45"/>
      <c r="M318" s="230"/>
      <c r="N318" s="231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133</v>
      </c>
      <c r="AU318" s="18" t="s">
        <v>80</v>
      </c>
    </row>
    <row r="319" s="12" customFormat="1" ht="22.8" customHeight="1">
      <c r="A319" s="12"/>
      <c r="B319" s="197"/>
      <c r="C319" s="198"/>
      <c r="D319" s="199" t="s">
        <v>72</v>
      </c>
      <c r="E319" s="211" t="s">
        <v>482</v>
      </c>
      <c r="F319" s="211" t="s">
        <v>483</v>
      </c>
      <c r="G319" s="198"/>
      <c r="H319" s="198"/>
      <c r="I319" s="201"/>
      <c r="J319" s="212">
        <f>BK319</f>
        <v>0</v>
      </c>
      <c r="K319" s="198"/>
      <c r="L319" s="203"/>
      <c r="M319" s="204"/>
      <c r="N319" s="205"/>
      <c r="O319" s="205"/>
      <c r="P319" s="206">
        <f>SUM(P320:P328)</f>
        <v>0</v>
      </c>
      <c r="Q319" s="205"/>
      <c r="R319" s="206">
        <f>SUM(R320:R328)</f>
        <v>0</v>
      </c>
      <c r="S319" s="205"/>
      <c r="T319" s="207">
        <f>SUM(T320:T328)</f>
        <v>3.1523700000000003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8" t="s">
        <v>80</v>
      </c>
      <c r="AT319" s="209" t="s">
        <v>72</v>
      </c>
      <c r="AU319" s="209" t="s">
        <v>78</v>
      </c>
      <c r="AY319" s="208" t="s">
        <v>123</v>
      </c>
      <c r="BK319" s="210">
        <f>SUM(BK320:BK328)</f>
        <v>0</v>
      </c>
    </row>
    <row r="320" s="2" customFormat="1" ht="16.5" customHeight="1">
      <c r="A320" s="39"/>
      <c r="B320" s="40"/>
      <c r="C320" s="213" t="s">
        <v>484</v>
      </c>
      <c r="D320" s="213" t="s">
        <v>125</v>
      </c>
      <c r="E320" s="214" t="s">
        <v>485</v>
      </c>
      <c r="F320" s="215" t="s">
        <v>486</v>
      </c>
      <c r="G320" s="216" t="s">
        <v>146</v>
      </c>
      <c r="H320" s="217">
        <v>240.48500000000001</v>
      </c>
      <c r="I320" s="218"/>
      <c r="J320" s="219">
        <f>ROUND(I320*H320,2)</f>
        <v>0</v>
      </c>
      <c r="K320" s="220"/>
      <c r="L320" s="45"/>
      <c r="M320" s="221" t="s">
        <v>1</v>
      </c>
      <c r="N320" s="222" t="s">
        <v>38</v>
      </c>
      <c r="O320" s="92"/>
      <c r="P320" s="223">
        <f>O320*H320</f>
        <v>0</v>
      </c>
      <c r="Q320" s="223">
        <v>0</v>
      </c>
      <c r="R320" s="223">
        <f>Q320*H320</f>
        <v>0</v>
      </c>
      <c r="S320" s="223">
        <v>0.002</v>
      </c>
      <c r="T320" s="224">
        <f>S320*H320</f>
        <v>0.48097000000000006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5" t="s">
        <v>129</v>
      </c>
      <c r="AT320" s="225" t="s">
        <v>125</v>
      </c>
      <c r="AU320" s="225" t="s">
        <v>80</v>
      </c>
      <c r="AY320" s="18" t="s">
        <v>123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8" t="s">
        <v>78</v>
      </c>
      <c r="BK320" s="226">
        <f>ROUND(I320*H320,2)</f>
        <v>0</v>
      </c>
      <c r="BL320" s="18" t="s">
        <v>129</v>
      </c>
      <c r="BM320" s="225" t="s">
        <v>487</v>
      </c>
    </row>
    <row r="321" s="2" customFormat="1">
      <c r="A321" s="39"/>
      <c r="B321" s="40"/>
      <c r="C321" s="41"/>
      <c r="D321" s="227" t="s">
        <v>131</v>
      </c>
      <c r="E321" s="41"/>
      <c r="F321" s="228" t="s">
        <v>488</v>
      </c>
      <c r="G321" s="41"/>
      <c r="H321" s="41"/>
      <c r="I321" s="229"/>
      <c r="J321" s="41"/>
      <c r="K321" s="41"/>
      <c r="L321" s="45"/>
      <c r="M321" s="230"/>
      <c r="N321" s="231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131</v>
      </c>
      <c r="AU321" s="18" t="s">
        <v>80</v>
      </c>
    </row>
    <row r="322" s="2" customFormat="1">
      <c r="A322" s="39"/>
      <c r="B322" s="40"/>
      <c r="C322" s="41"/>
      <c r="D322" s="232" t="s">
        <v>133</v>
      </c>
      <c r="E322" s="41"/>
      <c r="F322" s="233" t="s">
        <v>489</v>
      </c>
      <c r="G322" s="41"/>
      <c r="H322" s="41"/>
      <c r="I322" s="229"/>
      <c r="J322" s="41"/>
      <c r="K322" s="41"/>
      <c r="L322" s="45"/>
      <c r="M322" s="230"/>
      <c r="N322" s="231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133</v>
      </c>
      <c r="AU322" s="18" t="s">
        <v>80</v>
      </c>
    </row>
    <row r="323" s="2" customFormat="1" ht="16.5" customHeight="1">
      <c r="A323" s="39"/>
      <c r="B323" s="40"/>
      <c r="C323" s="213" t="s">
        <v>490</v>
      </c>
      <c r="D323" s="213" t="s">
        <v>125</v>
      </c>
      <c r="E323" s="214" t="s">
        <v>491</v>
      </c>
      <c r="F323" s="215" t="s">
        <v>492</v>
      </c>
      <c r="G323" s="216" t="s">
        <v>146</v>
      </c>
      <c r="H323" s="217">
        <v>86.319999999999993</v>
      </c>
      <c r="I323" s="218"/>
      <c r="J323" s="219">
        <f>ROUND(I323*H323,2)</f>
        <v>0</v>
      </c>
      <c r="K323" s="220"/>
      <c r="L323" s="45"/>
      <c r="M323" s="221" t="s">
        <v>1</v>
      </c>
      <c r="N323" s="222" t="s">
        <v>38</v>
      </c>
      <c r="O323" s="92"/>
      <c r="P323" s="223">
        <f>O323*H323</f>
        <v>0</v>
      </c>
      <c r="Q323" s="223">
        <v>0</v>
      </c>
      <c r="R323" s="223">
        <f>Q323*H323</f>
        <v>0</v>
      </c>
      <c r="S323" s="223">
        <v>0.02</v>
      </c>
      <c r="T323" s="224">
        <f>S323*H323</f>
        <v>1.7263999999999999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5" t="s">
        <v>129</v>
      </c>
      <c r="AT323" s="225" t="s">
        <v>125</v>
      </c>
      <c r="AU323" s="225" t="s">
        <v>80</v>
      </c>
      <c r="AY323" s="18" t="s">
        <v>123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8" t="s">
        <v>78</v>
      </c>
      <c r="BK323" s="226">
        <f>ROUND(I323*H323,2)</f>
        <v>0</v>
      </c>
      <c r="BL323" s="18" t="s">
        <v>129</v>
      </c>
      <c r="BM323" s="225" t="s">
        <v>493</v>
      </c>
    </row>
    <row r="324" s="2" customFormat="1">
      <c r="A324" s="39"/>
      <c r="B324" s="40"/>
      <c r="C324" s="41"/>
      <c r="D324" s="227" t="s">
        <v>131</v>
      </c>
      <c r="E324" s="41"/>
      <c r="F324" s="228" t="s">
        <v>492</v>
      </c>
      <c r="G324" s="41"/>
      <c r="H324" s="41"/>
      <c r="I324" s="229"/>
      <c r="J324" s="41"/>
      <c r="K324" s="41"/>
      <c r="L324" s="45"/>
      <c r="M324" s="230"/>
      <c r="N324" s="231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131</v>
      </c>
      <c r="AU324" s="18" t="s">
        <v>80</v>
      </c>
    </row>
    <row r="325" s="2" customFormat="1">
      <c r="A325" s="39"/>
      <c r="B325" s="40"/>
      <c r="C325" s="41"/>
      <c r="D325" s="232" t="s">
        <v>133</v>
      </c>
      <c r="E325" s="41"/>
      <c r="F325" s="233" t="s">
        <v>494</v>
      </c>
      <c r="G325" s="41"/>
      <c r="H325" s="41"/>
      <c r="I325" s="229"/>
      <c r="J325" s="41"/>
      <c r="K325" s="41"/>
      <c r="L325" s="45"/>
      <c r="M325" s="230"/>
      <c r="N325" s="231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133</v>
      </c>
      <c r="AU325" s="18" t="s">
        <v>80</v>
      </c>
    </row>
    <row r="326" s="2" customFormat="1" ht="21.75" customHeight="1">
      <c r="A326" s="39"/>
      <c r="B326" s="40"/>
      <c r="C326" s="213" t="s">
        <v>495</v>
      </c>
      <c r="D326" s="213" t="s">
        <v>125</v>
      </c>
      <c r="E326" s="214" t="s">
        <v>496</v>
      </c>
      <c r="F326" s="215" t="s">
        <v>497</v>
      </c>
      <c r="G326" s="216" t="s">
        <v>228</v>
      </c>
      <c r="H326" s="217">
        <v>27</v>
      </c>
      <c r="I326" s="218"/>
      <c r="J326" s="219">
        <f>ROUND(I326*H326,2)</f>
        <v>0</v>
      </c>
      <c r="K326" s="220"/>
      <c r="L326" s="45"/>
      <c r="M326" s="221" t="s">
        <v>1</v>
      </c>
      <c r="N326" s="222" t="s">
        <v>38</v>
      </c>
      <c r="O326" s="92"/>
      <c r="P326" s="223">
        <f>O326*H326</f>
        <v>0</v>
      </c>
      <c r="Q326" s="223">
        <v>0</v>
      </c>
      <c r="R326" s="223">
        <f>Q326*H326</f>
        <v>0</v>
      </c>
      <c r="S326" s="223">
        <v>0.035000000000000003</v>
      </c>
      <c r="T326" s="224">
        <f>S326*H326</f>
        <v>0.94500000000000006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5" t="s">
        <v>129</v>
      </c>
      <c r="AT326" s="225" t="s">
        <v>125</v>
      </c>
      <c r="AU326" s="225" t="s">
        <v>80</v>
      </c>
      <c r="AY326" s="18" t="s">
        <v>123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8" t="s">
        <v>78</v>
      </c>
      <c r="BK326" s="226">
        <f>ROUND(I326*H326,2)</f>
        <v>0</v>
      </c>
      <c r="BL326" s="18" t="s">
        <v>129</v>
      </c>
      <c r="BM326" s="225" t="s">
        <v>498</v>
      </c>
    </row>
    <row r="327" s="2" customFormat="1">
      <c r="A327" s="39"/>
      <c r="B327" s="40"/>
      <c r="C327" s="41"/>
      <c r="D327" s="227" t="s">
        <v>131</v>
      </c>
      <c r="E327" s="41"/>
      <c r="F327" s="228" t="s">
        <v>499</v>
      </c>
      <c r="G327" s="41"/>
      <c r="H327" s="41"/>
      <c r="I327" s="229"/>
      <c r="J327" s="41"/>
      <c r="K327" s="41"/>
      <c r="L327" s="45"/>
      <c r="M327" s="230"/>
      <c r="N327" s="231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131</v>
      </c>
      <c r="AU327" s="18" t="s">
        <v>80</v>
      </c>
    </row>
    <row r="328" s="2" customFormat="1">
      <c r="A328" s="39"/>
      <c r="B328" s="40"/>
      <c r="C328" s="41"/>
      <c r="D328" s="232" t="s">
        <v>133</v>
      </c>
      <c r="E328" s="41"/>
      <c r="F328" s="233" t="s">
        <v>500</v>
      </c>
      <c r="G328" s="41"/>
      <c r="H328" s="41"/>
      <c r="I328" s="229"/>
      <c r="J328" s="41"/>
      <c r="K328" s="41"/>
      <c r="L328" s="45"/>
      <c r="M328" s="230"/>
      <c r="N328" s="231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133</v>
      </c>
      <c r="AU328" s="18" t="s">
        <v>80</v>
      </c>
    </row>
    <row r="329" s="12" customFormat="1" ht="22.8" customHeight="1">
      <c r="A329" s="12"/>
      <c r="B329" s="197"/>
      <c r="C329" s="198"/>
      <c r="D329" s="199" t="s">
        <v>72</v>
      </c>
      <c r="E329" s="211" t="s">
        <v>501</v>
      </c>
      <c r="F329" s="211" t="s">
        <v>502</v>
      </c>
      <c r="G329" s="198"/>
      <c r="H329" s="198"/>
      <c r="I329" s="201"/>
      <c r="J329" s="212">
        <f>BK329</f>
        <v>0</v>
      </c>
      <c r="K329" s="198"/>
      <c r="L329" s="203"/>
      <c r="M329" s="204"/>
      <c r="N329" s="205"/>
      <c r="O329" s="205"/>
      <c r="P329" s="206">
        <f>SUM(P330:P332)</f>
        <v>0</v>
      </c>
      <c r="Q329" s="205"/>
      <c r="R329" s="206">
        <f>SUM(R330:R332)</f>
        <v>0</v>
      </c>
      <c r="S329" s="205"/>
      <c r="T329" s="207">
        <f>SUM(T330:T332)</f>
        <v>3.6368100000000001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08" t="s">
        <v>80</v>
      </c>
      <c r="AT329" s="209" t="s">
        <v>72</v>
      </c>
      <c r="AU329" s="209" t="s">
        <v>78</v>
      </c>
      <c r="AY329" s="208" t="s">
        <v>123</v>
      </c>
      <c r="BK329" s="210">
        <f>SUM(BK330:BK332)</f>
        <v>0</v>
      </c>
    </row>
    <row r="330" s="2" customFormat="1" ht="24.15" customHeight="1">
      <c r="A330" s="39"/>
      <c r="B330" s="40"/>
      <c r="C330" s="213" t="s">
        <v>503</v>
      </c>
      <c r="D330" s="213" t="s">
        <v>125</v>
      </c>
      <c r="E330" s="214" t="s">
        <v>504</v>
      </c>
      <c r="F330" s="215" t="s">
        <v>505</v>
      </c>
      <c r="G330" s="216" t="s">
        <v>146</v>
      </c>
      <c r="H330" s="217">
        <v>1212.27</v>
      </c>
      <c r="I330" s="218"/>
      <c r="J330" s="219">
        <f>ROUND(I330*H330,2)</f>
        <v>0</v>
      </c>
      <c r="K330" s="220"/>
      <c r="L330" s="45"/>
      <c r="M330" s="221" t="s">
        <v>1</v>
      </c>
      <c r="N330" s="222" t="s">
        <v>38</v>
      </c>
      <c r="O330" s="92"/>
      <c r="P330" s="223">
        <f>O330*H330</f>
        <v>0</v>
      </c>
      <c r="Q330" s="223">
        <v>0</v>
      </c>
      <c r="R330" s="223">
        <f>Q330*H330</f>
        <v>0</v>
      </c>
      <c r="S330" s="223">
        <v>0.0030000000000000001</v>
      </c>
      <c r="T330" s="224">
        <f>S330*H330</f>
        <v>3.6368100000000001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5" t="s">
        <v>129</v>
      </c>
      <c r="AT330" s="225" t="s">
        <v>125</v>
      </c>
      <c r="AU330" s="225" t="s">
        <v>80</v>
      </c>
      <c r="AY330" s="18" t="s">
        <v>123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8" t="s">
        <v>78</v>
      </c>
      <c r="BK330" s="226">
        <f>ROUND(I330*H330,2)</f>
        <v>0</v>
      </c>
      <c r="BL330" s="18" t="s">
        <v>129</v>
      </c>
      <c r="BM330" s="225" t="s">
        <v>506</v>
      </c>
    </row>
    <row r="331" s="2" customFormat="1">
      <c r="A331" s="39"/>
      <c r="B331" s="40"/>
      <c r="C331" s="41"/>
      <c r="D331" s="227" t="s">
        <v>131</v>
      </c>
      <c r="E331" s="41"/>
      <c r="F331" s="228" t="s">
        <v>505</v>
      </c>
      <c r="G331" s="41"/>
      <c r="H331" s="41"/>
      <c r="I331" s="229"/>
      <c r="J331" s="41"/>
      <c r="K331" s="41"/>
      <c r="L331" s="45"/>
      <c r="M331" s="230"/>
      <c r="N331" s="231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131</v>
      </c>
      <c r="AU331" s="18" t="s">
        <v>80</v>
      </c>
    </row>
    <row r="332" s="2" customFormat="1">
      <c r="A332" s="39"/>
      <c r="B332" s="40"/>
      <c r="C332" s="41"/>
      <c r="D332" s="232" t="s">
        <v>133</v>
      </c>
      <c r="E332" s="41"/>
      <c r="F332" s="233" t="s">
        <v>507</v>
      </c>
      <c r="G332" s="41"/>
      <c r="H332" s="41"/>
      <c r="I332" s="229"/>
      <c r="J332" s="41"/>
      <c r="K332" s="41"/>
      <c r="L332" s="45"/>
      <c r="M332" s="230"/>
      <c r="N332" s="231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133</v>
      </c>
      <c r="AU332" s="18" t="s">
        <v>80</v>
      </c>
    </row>
    <row r="333" s="12" customFormat="1" ht="25.92" customHeight="1">
      <c r="A333" s="12"/>
      <c r="B333" s="197"/>
      <c r="C333" s="198"/>
      <c r="D333" s="199" t="s">
        <v>72</v>
      </c>
      <c r="E333" s="200" t="s">
        <v>508</v>
      </c>
      <c r="F333" s="200" t="s">
        <v>509</v>
      </c>
      <c r="G333" s="198"/>
      <c r="H333" s="198"/>
      <c r="I333" s="201"/>
      <c r="J333" s="202">
        <f>BK333</f>
        <v>0</v>
      </c>
      <c r="K333" s="198"/>
      <c r="L333" s="203"/>
      <c r="M333" s="204"/>
      <c r="N333" s="205"/>
      <c r="O333" s="205"/>
      <c r="P333" s="206">
        <f>P334+P338+P342+P347+P351+P356</f>
        <v>0</v>
      </c>
      <c r="Q333" s="205"/>
      <c r="R333" s="206">
        <f>R334+R338+R342+R347+R351+R356</f>
        <v>0</v>
      </c>
      <c r="S333" s="205"/>
      <c r="T333" s="207">
        <f>T334+T338+T342+T347+T351+T356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08" t="s">
        <v>157</v>
      </c>
      <c r="AT333" s="209" t="s">
        <v>72</v>
      </c>
      <c r="AU333" s="209" t="s">
        <v>73</v>
      </c>
      <c r="AY333" s="208" t="s">
        <v>123</v>
      </c>
      <c r="BK333" s="210">
        <f>BK334+BK338+BK342+BK347+BK351+BK356</f>
        <v>0</v>
      </c>
    </row>
    <row r="334" s="12" customFormat="1" ht="22.8" customHeight="1">
      <c r="A334" s="12"/>
      <c r="B334" s="197"/>
      <c r="C334" s="198"/>
      <c r="D334" s="199" t="s">
        <v>72</v>
      </c>
      <c r="E334" s="211" t="s">
        <v>510</v>
      </c>
      <c r="F334" s="211" t="s">
        <v>511</v>
      </c>
      <c r="G334" s="198"/>
      <c r="H334" s="198"/>
      <c r="I334" s="201"/>
      <c r="J334" s="212">
        <f>BK334</f>
        <v>0</v>
      </c>
      <c r="K334" s="198"/>
      <c r="L334" s="203"/>
      <c r="M334" s="204"/>
      <c r="N334" s="205"/>
      <c r="O334" s="205"/>
      <c r="P334" s="206">
        <f>SUM(P335:P337)</f>
        <v>0</v>
      </c>
      <c r="Q334" s="205"/>
      <c r="R334" s="206">
        <f>SUM(R335:R337)</f>
        <v>0</v>
      </c>
      <c r="S334" s="205"/>
      <c r="T334" s="207">
        <f>SUM(T335:T337)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08" t="s">
        <v>157</v>
      </c>
      <c r="AT334" s="209" t="s">
        <v>72</v>
      </c>
      <c r="AU334" s="209" t="s">
        <v>78</v>
      </c>
      <c r="AY334" s="208" t="s">
        <v>123</v>
      </c>
      <c r="BK334" s="210">
        <f>SUM(BK335:BK337)</f>
        <v>0</v>
      </c>
    </row>
    <row r="335" s="2" customFormat="1" ht="16.5" customHeight="1">
      <c r="A335" s="39"/>
      <c r="B335" s="40"/>
      <c r="C335" s="213" t="s">
        <v>512</v>
      </c>
      <c r="D335" s="213" t="s">
        <v>125</v>
      </c>
      <c r="E335" s="214" t="s">
        <v>513</v>
      </c>
      <c r="F335" s="215" t="s">
        <v>514</v>
      </c>
      <c r="G335" s="216" t="s">
        <v>515</v>
      </c>
      <c r="H335" s="217">
        <v>1</v>
      </c>
      <c r="I335" s="218"/>
      <c r="J335" s="219">
        <f>ROUND(I335*H335,2)</f>
        <v>0</v>
      </c>
      <c r="K335" s="220"/>
      <c r="L335" s="45"/>
      <c r="M335" s="221" t="s">
        <v>1</v>
      </c>
      <c r="N335" s="222" t="s">
        <v>38</v>
      </c>
      <c r="O335" s="92"/>
      <c r="P335" s="223">
        <f>O335*H335</f>
        <v>0</v>
      </c>
      <c r="Q335" s="223">
        <v>0</v>
      </c>
      <c r="R335" s="223">
        <f>Q335*H335</f>
        <v>0</v>
      </c>
      <c r="S335" s="223">
        <v>0</v>
      </c>
      <c r="T335" s="224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5" t="s">
        <v>516</v>
      </c>
      <c r="AT335" s="225" t="s">
        <v>125</v>
      </c>
      <c r="AU335" s="225" t="s">
        <v>80</v>
      </c>
      <c r="AY335" s="18" t="s">
        <v>123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8" t="s">
        <v>78</v>
      </c>
      <c r="BK335" s="226">
        <f>ROUND(I335*H335,2)</f>
        <v>0</v>
      </c>
      <c r="BL335" s="18" t="s">
        <v>516</v>
      </c>
      <c r="BM335" s="225" t="s">
        <v>517</v>
      </c>
    </row>
    <row r="336" s="2" customFormat="1">
      <c r="A336" s="39"/>
      <c r="B336" s="40"/>
      <c r="C336" s="41"/>
      <c r="D336" s="227" t="s">
        <v>131</v>
      </c>
      <c r="E336" s="41"/>
      <c r="F336" s="228" t="s">
        <v>518</v>
      </c>
      <c r="G336" s="41"/>
      <c r="H336" s="41"/>
      <c r="I336" s="229"/>
      <c r="J336" s="41"/>
      <c r="K336" s="41"/>
      <c r="L336" s="45"/>
      <c r="M336" s="230"/>
      <c r="N336" s="231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131</v>
      </c>
      <c r="AU336" s="18" t="s">
        <v>80</v>
      </c>
    </row>
    <row r="337" s="2" customFormat="1">
      <c r="A337" s="39"/>
      <c r="B337" s="40"/>
      <c r="C337" s="41"/>
      <c r="D337" s="227" t="s">
        <v>519</v>
      </c>
      <c r="E337" s="41"/>
      <c r="F337" s="290" t="s">
        <v>520</v>
      </c>
      <c r="G337" s="41"/>
      <c r="H337" s="41"/>
      <c r="I337" s="229"/>
      <c r="J337" s="41"/>
      <c r="K337" s="41"/>
      <c r="L337" s="45"/>
      <c r="M337" s="230"/>
      <c r="N337" s="231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519</v>
      </c>
      <c r="AU337" s="18" t="s">
        <v>80</v>
      </c>
    </row>
    <row r="338" s="12" customFormat="1" ht="22.8" customHeight="1">
      <c r="A338" s="12"/>
      <c r="B338" s="197"/>
      <c r="C338" s="198"/>
      <c r="D338" s="199" t="s">
        <v>72</v>
      </c>
      <c r="E338" s="211" t="s">
        <v>521</v>
      </c>
      <c r="F338" s="211" t="s">
        <v>522</v>
      </c>
      <c r="G338" s="198"/>
      <c r="H338" s="198"/>
      <c r="I338" s="201"/>
      <c r="J338" s="212">
        <f>BK338</f>
        <v>0</v>
      </c>
      <c r="K338" s="198"/>
      <c r="L338" s="203"/>
      <c r="M338" s="204"/>
      <c r="N338" s="205"/>
      <c r="O338" s="205"/>
      <c r="P338" s="206">
        <f>SUM(P339:P341)</f>
        <v>0</v>
      </c>
      <c r="Q338" s="205"/>
      <c r="R338" s="206">
        <f>SUM(R339:R341)</f>
        <v>0</v>
      </c>
      <c r="S338" s="205"/>
      <c r="T338" s="207">
        <f>SUM(T339:T341)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08" t="s">
        <v>157</v>
      </c>
      <c r="AT338" s="209" t="s">
        <v>72</v>
      </c>
      <c r="AU338" s="209" t="s">
        <v>78</v>
      </c>
      <c r="AY338" s="208" t="s">
        <v>123</v>
      </c>
      <c r="BK338" s="210">
        <f>SUM(BK339:BK341)</f>
        <v>0</v>
      </c>
    </row>
    <row r="339" s="2" customFormat="1" ht="16.5" customHeight="1">
      <c r="A339" s="39"/>
      <c r="B339" s="40"/>
      <c r="C339" s="213" t="s">
        <v>523</v>
      </c>
      <c r="D339" s="213" t="s">
        <v>125</v>
      </c>
      <c r="E339" s="214" t="s">
        <v>524</v>
      </c>
      <c r="F339" s="215" t="s">
        <v>525</v>
      </c>
      <c r="G339" s="216" t="s">
        <v>515</v>
      </c>
      <c r="H339" s="217">
        <v>1</v>
      </c>
      <c r="I339" s="218"/>
      <c r="J339" s="219">
        <f>ROUND(I339*H339,2)</f>
        <v>0</v>
      </c>
      <c r="K339" s="220"/>
      <c r="L339" s="45"/>
      <c r="M339" s="221" t="s">
        <v>1</v>
      </c>
      <c r="N339" s="222" t="s">
        <v>38</v>
      </c>
      <c r="O339" s="92"/>
      <c r="P339" s="223">
        <f>O339*H339</f>
        <v>0</v>
      </c>
      <c r="Q339" s="223">
        <v>0</v>
      </c>
      <c r="R339" s="223">
        <f>Q339*H339</f>
        <v>0</v>
      </c>
      <c r="S339" s="223">
        <v>0</v>
      </c>
      <c r="T339" s="224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5" t="s">
        <v>516</v>
      </c>
      <c r="AT339" s="225" t="s">
        <v>125</v>
      </c>
      <c r="AU339" s="225" t="s">
        <v>80</v>
      </c>
      <c r="AY339" s="18" t="s">
        <v>123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8" t="s">
        <v>78</v>
      </c>
      <c r="BK339" s="226">
        <f>ROUND(I339*H339,2)</f>
        <v>0</v>
      </c>
      <c r="BL339" s="18" t="s">
        <v>516</v>
      </c>
      <c r="BM339" s="225" t="s">
        <v>526</v>
      </c>
    </row>
    <row r="340" s="2" customFormat="1">
      <c r="A340" s="39"/>
      <c r="B340" s="40"/>
      <c r="C340" s="41"/>
      <c r="D340" s="227" t="s">
        <v>131</v>
      </c>
      <c r="E340" s="41"/>
      <c r="F340" s="228" t="s">
        <v>527</v>
      </c>
      <c r="G340" s="41"/>
      <c r="H340" s="41"/>
      <c r="I340" s="229"/>
      <c r="J340" s="41"/>
      <c r="K340" s="41"/>
      <c r="L340" s="45"/>
      <c r="M340" s="230"/>
      <c r="N340" s="231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131</v>
      </c>
      <c r="AU340" s="18" t="s">
        <v>80</v>
      </c>
    </row>
    <row r="341" s="2" customFormat="1">
      <c r="A341" s="39"/>
      <c r="B341" s="40"/>
      <c r="C341" s="41"/>
      <c r="D341" s="227" t="s">
        <v>519</v>
      </c>
      <c r="E341" s="41"/>
      <c r="F341" s="290" t="s">
        <v>528</v>
      </c>
      <c r="G341" s="41"/>
      <c r="H341" s="41"/>
      <c r="I341" s="229"/>
      <c r="J341" s="41"/>
      <c r="K341" s="41"/>
      <c r="L341" s="45"/>
      <c r="M341" s="230"/>
      <c r="N341" s="231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519</v>
      </c>
      <c r="AU341" s="18" t="s">
        <v>80</v>
      </c>
    </row>
    <row r="342" s="12" customFormat="1" ht="22.8" customHeight="1">
      <c r="A342" s="12"/>
      <c r="B342" s="197"/>
      <c r="C342" s="198"/>
      <c r="D342" s="199" t="s">
        <v>72</v>
      </c>
      <c r="E342" s="211" t="s">
        <v>529</v>
      </c>
      <c r="F342" s="211" t="s">
        <v>530</v>
      </c>
      <c r="G342" s="198"/>
      <c r="H342" s="198"/>
      <c r="I342" s="201"/>
      <c r="J342" s="212">
        <f>BK342</f>
        <v>0</v>
      </c>
      <c r="K342" s="198"/>
      <c r="L342" s="203"/>
      <c r="M342" s="204"/>
      <c r="N342" s="205"/>
      <c r="O342" s="205"/>
      <c r="P342" s="206">
        <f>SUM(P343:P346)</f>
        <v>0</v>
      </c>
      <c r="Q342" s="205"/>
      <c r="R342" s="206">
        <f>SUM(R343:R346)</f>
        <v>0</v>
      </c>
      <c r="S342" s="205"/>
      <c r="T342" s="207">
        <f>SUM(T343:T346)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08" t="s">
        <v>157</v>
      </c>
      <c r="AT342" s="209" t="s">
        <v>72</v>
      </c>
      <c r="AU342" s="209" t="s">
        <v>78</v>
      </c>
      <c r="AY342" s="208" t="s">
        <v>123</v>
      </c>
      <c r="BK342" s="210">
        <f>SUM(BK343:BK346)</f>
        <v>0</v>
      </c>
    </row>
    <row r="343" s="2" customFormat="1" ht="16.5" customHeight="1">
      <c r="A343" s="39"/>
      <c r="B343" s="40"/>
      <c r="C343" s="213" t="s">
        <v>531</v>
      </c>
      <c r="D343" s="213" t="s">
        <v>125</v>
      </c>
      <c r="E343" s="214" t="s">
        <v>532</v>
      </c>
      <c r="F343" s="215" t="s">
        <v>533</v>
      </c>
      <c r="G343" s="216" t="s">
        <v>515</v>
      </c>
      <c r="H343" s="217">
        <v>1</v>
      </c>
      <c r="I343" s="218"/>
      <c r="J343" s="219">
        <f>ROUND(I343*H343,2)</f>
        <v>0</v>
      </c>
      <c r="K343" s="220"/>
      <c r="L343" s="45"/>
      <c r="M343" s="221" t="s">
        <v>1</v>
      </c>
      <c r="N343" s="222" t="s">
        <v>38</v>
      </c>
      <c r="O343" s="92"/>
      <c r="P343" s="223">
        <f>O343*H343</f>
        <v>0</v>
      </c>
      <c r="Q343" s="223">
        <v>0</v>
      </c>
      <c r="R343" s="223">
        <f>Q343*H343</f>
        <v>0</v>
      </c>
      <c r="S343" s="223">
        <v>0</v>
      </c>
      <c r="T343" s="224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5" t="s">
        <v>516</v>
      </c>
      <c r="AT343" s="225" t="s">
        <v>125</v>
      </c>
      <c r="AU343" s="225" t="s">
        <v>80</v>
      </c>
      <c r="AY343" s="18" t="s">
        <v>123</v>
      </c>
      <c r="BE343" s="226">
        <f>IF(N343="základní",J343,0)</f>
        <v>0</v>
      </c>
      <c r="BF343" s="226">
        <f>IF(N343="snížená",J343,0)</f>
        <v>0</v>
      </c>
      <c r="BG343" s="226">
        <f>IF(N343="zákl. přenesená",J343,0)</f>
        <v>0</v>
      </c>
      <c r="BH343" s="226">
        <f>IF(N343="sníž. přenesená",J343,0)</f>
        <v>0</v>
      </c>
      <c r="BI343" s="226">
        <f>IF(N343="nulová",J343,0)</f>
        <v>0</v>
      </c>
      <c r="BJ343" s="18" t="s">
        <v>78</v>
      </c>
      <c r="BK343" s="226">
        <f>ROUND(I343*H343,2)</f>
        <v>0</v>
      </c>
      <c r="BL343" s="18" t="s">
        <v>516</v>
      </c>
      <c r="BM343" s="225" t="s">
        <v>534</v>
      </c>
    </row>
    <row r="344" s="2" customFormat="1">
      <c r="A344" s="39"/>
      <c r="B344" s="40"/>
      <c r="C344" s="41"/>
      <c r="D344" s="227" t="s">
        <v>131</v>
      </c>
      <c r="E344" s="41"/>
      <c r="F344" s="228" t="s">
        <v>533</v>
      </c>
      <c r="G344" s="41"/>
      <c r="H344" s="41"/>
      <c r="I344" s="229"/>
      <c r="J344" s="41"/>
      <c r="K344" s="41"/>
      <c r="L344" s="45"/>
      <c r="M344" s="230"/>
      <c r="N344" s="231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131</v>
      </c>
      <c r="AU344" s="18" t="s">
        <v>80</v>
      </c>
    </row>
    <row r="345" s="2" customFormat="1">
      <c r="A345" s="39"/>
      <c r="B345" s="40"/>
      <c r="C345" s="41"/>
      <c r="D345" s="232" t="s">
        <v>133</v>
      </c>
      <c r="E345" s="41"/>
      <c r="F345" s="233" t="s">
        <v>535</v>
      </c>
      <c r="G345" s="41"/>
      <c r="H345" s="41"/>
      <c r="I345" s="229"/>
      <c r="J345" s="41"/>
      <c r="K345" s="41"/>
      <c r="L345" s="45"/>
      <c r="M345" s="230"/>
      <c r="N345" s="231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133</v>
      </c>
      <c r="AU345" s="18" t="s">
        <v>80</v>
      </c>
    </row>
    <row r="346" s="2" customFormat="1">
      <c r="A346" s="39"/>
      <c r="B346" s="40"/>
      <c r="C346" s="41"/>
      <c r="D346" s="227" t="s">
        <v>519</v>
      </c>
      <c r="E346" s="41"/>
      <c r="F346" s="290" t="s">
        <v>536</v>
      </c>
      <c r="G346" s="41"/>
      <c r="H346" s="41"/>
      <c r="I346" s="229"/>
      <c r="J346" s="41"/>
      <c r="K346" s="41"/>
      <c r="L346" s="45"/>
      <c r="M346" s="230"/>
      <c r="N346" s="231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519</v>
      </c>
      <c r="AU346" s="18" t="s">
        <v>80</v>
      </c>
    </row>
    <row r="347" s="12" customFormat="1" ht="22.8" customHeight="1">
      <c r="A347" s="12"/>
      <c r="B347" s="197"/>
      <c r="C347" s="198"/>
      <c r="D347" s="199" t="s">
        <v>72</v>
      </c>
      <c r="E347" s="211" t="s">
        <v>537</v>
      </c>
      <c r="F347" s="211" t="s">
        <v>538</v>
      </c>
      <c r="G347" s="198"/>
      <c r="H347" s="198"/>
      <c r="I347" s="201"/>
      <c r="J347" s="212">
        <f>BK347</f>
        <v>0</v>
      </c>
      <c r="K347" s="198"/>
      <c r="L347" s="203"/>
      <c r="M347" s="204"/>
      <c r="N347" s="205"/>
      <c r="O347" s="205"/>
      <c r="P347" s="206">
        <f>SUM(P348:P350)</f>
        <v>0</v>
      </c>
      <c r="Q347" s="205"/>
      <c r="R347" s="206">
        <f>SUM(R348:R350)</f>
        <v>0</v>
      </c>
      <c r="S347" s="205"/>
      <c r="T347" s="207">
        <f>SUM(T348:T350)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08" t="s">
        <v>157</v>
      </c>
      <c r="AT347" s="209" t="s">
        <v>72</v>
      </c>
      <c r="AU347" s="209" t="s">
        <v>78</v>
      </c>
      <c r="AY347" s="208" t="s">
        <v>123</v>
      </c>
      <c r="BK347" s="210">
        <f>SUM(BK348:BK350)</f>
        <v>0</v>
      </c>
    </row>
    <row r="348" s="2" customFormat="1" ht="16.5" customHeight="1">
      <c r="A348" s="39"/>
      <c r="B348" s="40"/>
      <c r="C348" s="213" t="s">
        <v>539</v>
      </c>
      <c r="D348" s="213" t="s">
        <v>125</v>
      </c>
      <c r="E348" s="214" t="s">
        <v>540</v>
      </c>
      <c r="F348" s="215" t="s">
        <v>541</v>
      </c>
      <c r="G348" s="216" t="s">
        <v>515</v>
      </c>
      <c r="H348" s="217">
        <v>1</v>
      </c>
      <c r="I348" s="218"/>
      <c r="J348" s="219">
        <f>ROUND(I348*H348,2)</f>
        <v>0</v>
      </c>
      <c r="K348" s="220"/>
      <c r="L348" s="45"/>
      <c r="M348" s="221" t="s">
        <v>1</v>
      </c>
      <c r="N348" s="222" t="s">
        <v>38</v>
      </c>
      <c r="O348" s="92"/>
      <c r="P348" s="223">
        <f>O348*H348</f>
        <v>0</v>
      </c>
      <c r="Q348" s="223">
        <v>0</v>
      </c>
      <c r="R348" s="223">
        <f>Q348*H348</f>
        <v>0</v>
      </c>
      <c r="S348" s="223">
        <v>0</v>
      </c>
      <c r="T348" s="224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5" t="s">
        <v>516</v>
      </c>
      <c r="AT348" s="225" t="s">
        <v>125</v>
      </c>
      <c r="AU348" s="225" t="s">
        <v>80</v>
      </c>
      <c r="AY348" s="18" t="s">
        <v>123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8" t="s">
        <v>78</v>
      </c>
      <c r="BK348" s="226">
        <f>ROUND(I348*H348,2)</f>
        <v>0</v>
      </c>
      <c r="BL348" s="18" t="s">
        <v>516</v>
      </c>
      <c r="BM348" s="225" t="s">
        <v>542</v>
      </c>
    </row>
    <row r="349" s="2" customFormat="1">
      <c r="A349" s="39"/>
      <c r="B349" s="40"/>
      <c r="C349" s="41"/>
      <c r="D349" s="227" t="s">
        <v>131</v>
      </c>
      <c r="E349" s="41"/>
      <c r="F349" s="228" t="s">
        <v>543</v>
      </c>
      <c r="G349" s="41"/>
      <c r="H349" s="41"/>
      <c r="I349" s="229"/>
      <c r="J349" s="41"/>
      <c r="K349" s="41"/>
      <c r="L349" s="45"/>
      <c r="M349" s="230"/>
      <c r="N349" s="231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131</v>
      </c>
      <c r="AU349" s="18" t="s">
        <v>80</v>
      </c>
    </row>
    <row r="350" s="2" customFormat="1">
      <c r="A350" s="39"/>
      <c r="B350" s="40"/>
      <c r="C350" s="41"/>
      <c r="D350" s="227" t="s">
        <v>519</v>
      </c>
      <c r="E350" s="41"/>
      <c r="F350" s="290" t="s">
        <v>544</v>
      </c>
      <c r="G350" s="41"/>
      <c r="H350" s="41"/>
      <c r="I350" s="229"/>
      <c r="J350" s="41"/>
      <c r="K350" s="41"/>
      <c r="L350" s="45"/>
      <c r="M350" s="230"/>
      <c r="N350" s="231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519</v>
      </c>
      <c r="AU350" s="18" t="s">
        <v>80</v>
      </c>
    </row>
    <row r="351" s="12" customFormat="1" ht="22.8" customHeight="1">
      <c r="A351" s="12"/>
      <c r="B351" s="197"/>
      <c r="C351" s="198"/>
      <c r="D351" s="199" t="s">
        <v>72</v>
      </c>
      <c r="E351" s="211" t="s">
        <v>545</v>
      </c>
      <c r="F351" s="211" t="s">
        <v>546</v>
      </c>
      <c r="G351" s="198"/>
      <c r="H351" s="198"/>
      <c r="I351" s="201"/>
      <c r="J351" s="212">
        <f>BK351</f>
        <v>0</v>
      </c>
      <c r="K351" s="198"/>
      <c r="L351" s="203"/>
      <c r="M351" s="204"/>
      <c r="N351" s="205"/>
      <c r="O351" s="205"/>
      <c r="P351" s="206">
        <f>SUM(P352:P355)</f>
        <v>0</v>
      </c>
      <c r="Q351" s="205"/>
      <c r="R351" s="206">
        <f>SUM(R352:R355)</f>
        <v>0</v>
      </c>
      <c r="S351" s="205"/>
      <c r="T351" s="207">
        <f>SUM(T352:T355)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08" t="s">
        <v>157</v>
      </c>
      <c r="AT351" s="209" t="s">
        <v>72</v>
      </c>
      <c r="AU351" s="209" t="s">
        <v>78</v>
      </c>
      <c r="AY351" s="208" t="s">
        <v>123</v>
      </c>
      <c r="BK351" s="210">
        <f>SUM(BK352:BK355)</f>
        <v>0</v>
      </c>
    </row>
    <row r="352" s="2" customFormat="1" ht="16.5" customHeight="1">
      <c r="A352" s="39"/>
      <c r="B352" s="40"/>
      <c r="C352" s="213" t="s">
        <v>547</v>
      </c>
      <c r="D352" s="213" t="s">
        <v>125</v>
      </c>
      <c r="E352" s="214" t="s">
        <v>548</v>
      </c>
      <c r="F352" s="215" t="s">
        <v>549</v>
      </c>
      <c r="G352" s="216" t="s">
        <v>515</v>
      </c>
      <c r="H352" s="217">
        <v>1</v>
      </c>
      <c r="I352" s="218"/>
      <c r="J352" s="219">
        <f>ROUND(I352*H352,2)</f>
        <v>0</v>
      </c>
      <c r="K352" s="220"/>
      <c r="L352" s="45"/>
      <c r="M352" s="221" t="s">
        <v>1</v>
      </c>
      <c r="N352" s="222" t="s">
        <v>38</v>
      </c>
      <c r="O352" s="92"/>
      <c r="P352" s="223">
        <f>O352*H352</f>
        <v>0</v>
      </c>
      <c r="Q352" s="223">
        <v>0</v>
      </c>
      <c r="R352" s="223">
        <f>Q352*H352</f>
        <v>0</v>
      </c>
      <c r="S352" s="223">
        <v>0</v>
      </c>
      <c r="T352" s="224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5" t="s">
        <v>516</v>
      </c>
      <c r="AT352" s="225" t="s">
        <v>125</v>
      </c>
      <c r="AU352" s="225" t="s">
        <v>80</v>
      </c>
      <c r="AY352" s="18" t="s">
        <v>123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8" t="s">
        <v>78</v>
      </c>
      <c r="BK352" s="226">
        <f>ROUND(I352*H352,2)</f>
        <v>0</v>
      </c>
      <c r="BL352" s="18" t="s">
        <v>516</v>
      </c>
      <c r="BM352" s="225" t="s">
        <v>550</v>
      </c>
    </row>
    <row r="353" s="2" customFormat="1">
      <c r="A353" s="39"/>
      <c r="B353" s="40"/>
      <c r="C353" s="41"/>
      <c r="D353" s="227" t="s">
        <v>131</v>
      </c>
      <c r="E353" s="41"/>
      <c r="F353" s="228" t="s">
        <v>549</v>
      </c>
      <c r="G353" s="41"/>
      <c r="H353" s="41"/>
      <c r="I353" s="229"/>
      <c r="J353" s="41"/>
      <c r="K353" s="41"/>
      <c r="L353" s="45"/>
      <c r="M353" s="230"/>
      <c r="N353" s="231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131</v>
      </c>
      <c r="AU353" s="18" t="s">
        <v>80</v>
      </c>
    </row>
    <row r="354" s="2" customFormat="1">
      <c r="A354" s="39"/>
      <c r="B354" s="40"/>
      <c r="C354" s="41"/>
      <c r="D354" s="232" t="s">
        <v>133</v>
      </c>
      <c r="E354" s="41"/>
      <c r="F354" s="233" t="s">
        <v>551</v>
      </c>
      <c r="G354" s="41"/>
      <c r="H354" s="41"/>
      <c r="I354" s="229"/>
      <c r="J354" s="41"/>
      <c r="K354" s="41"/>
      <c r="L354" s="45"/>
      <c r="M354" s="230"/>
      <c r="N354" s="231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133</v>
      </c>
      <c r="AU354" s="18" t="s">
        <v>80</v>
      </c>
    </row>
    <row r="355" s="2" customFormat="1">
      <c r="A355" s="39"/>
      <c r="B355" s="40"/>
      <c r="C355" s="41"/>
      <c r="D355" s="227" t="s">
        <v>519</v>
      </c>
      <c r="E355" s="41"/>
      <c r="F355" s="290" t="s">
        <v>552</v>
      </c>
      <c r="G355" s="41"/>
      <c r="H355" s="41"/>
      <c r="I355" s="229"/>
      <c r="J355" s="41"/>
      <c r="K355" s="41"/>
      <c r="L355" s="45"/>
      <c r="M355" s="230"/>
      <c r="N355" s="231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519</v>
      </c>
      <c r="AU355" s="18" t="s">
        <v>80</v>
      </c>
    </row>
    <row r="356" s="12" customFormat="1" ht="22.8" customHeight="1">
      <c r="A356" s="12"/>
      <c r="B356" s="197"/>
      <c r="C356" s="198"/>
      <c r="D356" s="199" t="s">
        <v>72</v>
      </c>
      <c r="E356" s="211" t="s">
        <v>553</v>
      </c>
      <c r="F356" s="211" t="s">
        <v>554</v>
      </c>
      <c r="G356" s="198"/>
      <c r="H356" s="198"/>
      <c r="I356" s="201"/>
      <c r="J356" s="212">
        <f>BK356</f>
        <v>0</v>
      </c>
      <c r="K356" s="198"/>
      <c r="L356" s="203"/>
      <c r="M356" s="204"/>
      <c r="N356" s="205"/>
      <c r="O356" s="205"/>
      <c r="P356" s="206">
        <f>SUM(P357:P359)</f>
        <v>0</v>
      </c>
      <c r="Q356" s="205"/>
      <c r="R356" s="206">
        <f>SUM(R357:R359)</f>
        <v>0</v>
      </c>
      <c r="S356" s="205"/>
      <c r="T356" s="207">
        <f>SUM(T357:T359)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08" t="s">
        <v>157</v>
      </c>
      <c r="AT356" s="209" t="s">
        <v>72</v>
      </c>
      <c r="AU356" s="209" t="s">
        <v>78</v>
      </c>
      <c r="AY356" s="208" t="s">
        <v>123</v>
      </c>
      <c r="BK356" s="210">
        <f>SUM(BK357:BK359)</f>
        <v>0</v>
      </c>
    </row>
    <row r="357" s="2" customFormat="1" ht="16.5" customHeight="1">
      <c r="A357" s="39"/>
      <c r="B357" s="40"/>
      <c r="C357" s="213" t="s">
        <v>555</v>
      </c>
      <c r="D357" s="213" t="s">
        <v>125</v>
      </c>
      <c r="E357" s="214" t="s">
        <v>556</v>
      </c>
      <c r="F357" s="215" t="s">
        <v>557</v>
      </c>
      <c r="G357" s="216" t="s">
        <v>515</v>
      </c>
      <c r="H357" s="217">
        <v>1</v>
      </c>
      <c r="I357" s="218"/>
      <c r="J357" s="219">
        <f>ROUND(I357*H357,2)</f>
        <v>0</v>
      </c>
      <c r="K357" s="220"/>
      <c r="L357" s="45"/>
      <c r="M357" s="221" t="s">
        <v>1</v>
      </c>
      <c r="N357" s="222" t="s">
        <v>38</v>
      </c>
      <c r="O357" s="92"/>
      <c r="P357" s="223">
        <f>O357*H357</f>
        <v>0</v>
      </c>
      <c r="Q357" s="223">
        <v>0</v>
      </c>
      <c r="R357" s="223">
        <f>Q357*H357</f>
        <v>0</v>
      </c>
      <c r="S357" s="223">
        <v>0</v>
      </c>
      <c r="T357" s="224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5" t="s">
        <v>516</v>
      </c>
      <c r="AT357" s="225" t="s">
        <v>125</v>
      </c>
      <c r="AU357" s="225" t="s">
        <v>80</v>
      </c>
      <c r="AY357" s="18" t="s">
        <v>123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8" t="s">
        <v>78</v>
      </c>
      <c r="BK357" s="226">
        <f>ROUND(I357*H357,2)</f>
        <v>0</v>
      </c>
      <c r="BL357" s="18" t="s">
        <v>516</v>
      </c>
      <c r="BM357" s="225" t="s">
        <v>558</v>
      </c>
    </row>
    <row r="358" s="2" customFormat="1">
      <c r="A358" s="39"/>
      <c r="B358" s="40"/>
      <c r="C358" s="41"/>
      <c r="D358" s="227" t="s">
        <v>131</v>
      </c>
      <c r="E358" s="41"/>
      <c r="F358" s="228" t="s">
        <v>559</v>
      </c>
      <c r="G358" s="41"/>
      <c r="H358" s="41"/>
      <c r="I358" s="229"/>
      <c r="J358" s="41"/>
      <c r="K358" s="41"/>
      <c r="L358" s="45"/>
      <c r="M358" s="230"/>
      <c r="N358" s="231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131</v>
      </c>
      <c r="AU358" s="18" t="s">
        <v>80</v>
      </c>
    </row>
    <row r="359" s="2" customFormat="1">
      <c r="A359" s="39"/>
      <c r="B359" s="40"/>
      <c r="C359" s="41"/>
      <c r="D359" s="227" t="s">
        <v>519</v>
      </c>
      <c r="E359" s="41"/>
      <c r="F359" s="290" t="s">
        <v>560</v>
      </c>
      <c r="G359" s="41"/>
      <c r="H359" s="41"/>
      <c r="I359" s="229"/>
      <c r="J359" s="41"/>
      <c r="K359" s="41"/>
      <c r="L359" s="45"/>
      <c r="M359" s="291"/>
      <c r="N359" s="292"/>
      <c r="O359" s="293"/>
      <c r="P359" s="293"/>
      <c r="Q359" s="293"/>
      <c r="R359" s="293"/>
      <c r="S359" s="293"/>
      <c r="T359" s="294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519</v>
      </c>
      <c r="AU359" s="18" t="s">
        <v>80</v>
      </c>
    </row>
    <row r="360" s="2" customFormat="1" ht="6.96" customHeight="1">
      <c r="A360" s="39"/>
      <c r="B360" s="67"/>
      <c r="C360" s="68"/>
      <c r="D360" s="68"/>
      <c r="E360" s="68"/>
      <c r="F360" s="68"/>
      <c r="G360" s="68"/>
      <c r="H360" s="68"/>
      <c r="I360" s="68"/>
      <c r="J360" s="68"/>
      <c r="K360" s="68"/>
      <c r="L360" s="45"/>
      <c r="M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</row>
  </sheetData>
  <sheetProtection sheet="1" autoFilter="0" formatColumns="0" formatRows="0" objects="1" scenarios="1" spinCount="100000" saltValue="NYFzGw8ZQ6yPgWPntMb5yd/cng3HL4L5/4ynWEWu83A13TvLy8fiyU11ELpaSFH34ofcTWctJ3vC/C77sRZFDQ==" hashValue="z4ZeoDVEbeWhWYR8HNMXxZ1JqDQQxdxgvVZtyZhF/9bda250JN5OjhcDZllPfFYC1R85qeMogq9hcP3VaxgaAw==" algorithmName="SHA-512" password="CAA1"/>
  <autoFilter ref="C132:K359"/>
  <mergeCells count="6">
    <mergeCell ref="E7:H7"/>
    <mergeCell ref="E16:H16"/>
    <mergeCell ref="E25:H25"/>
    <mergeCell ref="E85:H85"/>
    <mergeCell ref="E125:H125"/>
    <mergeCell ref="L2:V2"/>
  </mergeCells>
  <hyperlinks>
    <hyperlink ref="F138" r:id="rId1" display="https://podminky.urs.cz/item/CS_URS_2024_01/174151101"/>
    <hyperlink ref="F144" r:id="rId2" display="https://podminky.urs.cz/item/CS_URS_2024_01/181311105"/>
    <hyperlink ref="F147" r:id="rId3" display="https://podminky.urs.cz/item/CS_URS_2024_01/162751116"/>
    <hyperlink ref="F152" r:id="rId4" display="https://podminky.urs.cz/item/CS_URS_2024_01/181411121"/>
    <hyperlink ref="F158" r:id="rId5" display="https://podminky.urs.cz/item/CS_URS_2024_01/111203201"/>
    <hyperlink ref="F161" r:id="rId6" display="https://podminky.urs.cz/item/CS_URS_2024_01/112101104"/>
    <hyperlink ref="F164" r:id="rId7" display="https://podminky.urs.cz/item/CS_URS_2024_01/162201404"/>
    <hyperlink ref="F168" r:id="rId8" display="https://podminky.urs.cz/item/CS_URS_2024_01/162201500"/>
    <hyperlink ref="F172" r:id="rId9" display="https://podminky.urs.cz/item/CS_URS_2024_01/162201501"/>
    <hyperlink ref="F175" r:id="rId10" display="https://podminky.urs.cz/item/CS_URS_2024_01/112155311"/>
    <hyperlink ref="F183" r:id="rId11" display="https://podminky.urs.cz/item/CS_URS_2024_01/968062244"/>
    <hyperlink ref="F187" r:id="rId12" display="https://podminky.urs.cz/item/CS_URS_2024_01/968062246"/>
    <hyperlink ref="F191" r:id="rId13" display="https://podminky.urs.cz/item/CS_URS_2024_01/968062455"/>
    <hyperlink ref="F194" r:id="rId14" display="https://podminky.urs.cz/item/CS_URS_2024_01/968062456"/>
    <hyperlink ref="F197" r:id="rId15" display="https://podminky.urs.cz/item/CS_URS_2024_01/981013313"/>
    <hyperlink ref="F200" r:id="rId16" display="https://podminky.urs.cz/item/CS_URS_2024_01/981013314"/>
    <hyperlink ref="F203" r:id="rId17" display="https://podminky.urs.cz/item/CS_URS_2024_01/981013316"/>
    <hyperlink ref="F207" r:id="rId18" display="https://podminky.urs.cz/item/CS_URS_2024_01/965043421"/>
    <hyperlink ref="F212" r:id="rId19" display="https://podminky.urs.cz/item/CS_URS_2024_01/965049112"/>
    <hyperlink ref="F218" r:id="rId20" display="https://podminky.urs.cz/item/CS_URS_2024_01/997006002"/>
    <hyperlink ref="F221" r:id="rId21" display="https://podminky.urs.cz/item/CS_URS_2024_01/997006012"/>
    <hyperlink ref="F233" r:id="rId22" display="https://podminky.urs.cz/item/CS_URS_2024_01/997006511"/>
    <hyperlink ref="F236" r:id="rId23" display="https://podminky.urs.cz/item/CS_URS_2024_01/997013511"/>
    <hyperlink ref="F239" r:id="rId24" display="https://podminky.urs.cz/item/CS_URS_2024_01/997013509"/>
    <hyperlink ref="F243" r:id="rId25" display="https://podminky.urs.cz/item/CS_URS_2024_01/997013871"/>
    <hyperlink ref="F251" r:id="rId26" display="https://podminky.urs.cz/item/CS_URS_2024_01/997013821"/>
    <hyperlink ref="F254" r:id="rId27" display="https://podminky.urs.cz/item/CS_URS_2024_01/997013841"/>
    <hyperlink ref="F257" r:id="rId28" display="https://podminky.urs.cz/item/CS_URS_2024_01/997013635"/>
    <hyperlink ref="F260" r:id="rId29" display="https://podminky.urs.cz/item/CS_URS_2024_01/997013811"/>
    <hyperlink ref="F264" r:id="rId30" display="https://podminky.urs.cz/item/CS_URS_2024_01/998231311"/>
    <hyperlink ref="F269" r:id="rId31" display="https://podminky.urs.cz/item/CS_URS_2024_01/741372841"/>
    <hyperlink ref="F272" r:id="rId32" display="https://podminky.urs.cz/item/CS_URS_2024_01/741421811"/>
    <hyperlink ref="F275" r:id="rId33" display="https://podminky.urs.cz/item/CS_URS_2024_01/741421821"/>
    <hyperlink ref="F278" r:id="rId34" display="https://podminky.urs.cz/item/CS_URS_2024_01/741421831"/>
    <hyperlink ref="F282" r:id="rId35" display="https://podminky.urs.cz/item/CS_URS_2024_01/762331812"/>
    <hyperlink ref="F285" r:id="rId36" display="https://podminky.urs.cz/item/CS_URS_2024_01/762331813"/>
    <hyperlink ref="F288" r:id="rId37" display="https://podminky.urs.cz/item/CS_URS_2024_01/762331814"/>
    <hyperlink ref="F291" r:id="rId38" display="https://podminky.urs.cz/item/CS_URS_2024_01/762341811"/>
    <hyperlink ref="F295" r:id="rId39" display="https://podminky.urs.cz/item/CS_URS_2024_01/764001821"/>
    <hyperlink ref="F298" r:id="rId40" display="https://podminky.urs.cz/item/CS_URS_2024_01/764002871"/>
    <hyperlink ref="F301" r:id="rId41" display="https://podminky.urs.cz/item/CS_URS_2024_01/764002881"/>
    <hyperlink ref="F304" r:id="rId42" display="https://podminky.urs.cz/item/CS_URS_2024_01/764004801"/>
    <hyperlink ref="F307" r:id="rId43" display="https://podminky.urs.cz/item/CS_URS_2024_01/764004861"/>
    <hyperlink ref="F311" r:id="rId44" display="https://podminky.urs.cz/item/CS_URS_2024_01/765131801"/>
    <hyperlink ref="F315" r:id="rId45" display="https://podminky.urs.cz/item/CS_URS_2024_01/766311811"/>
    <hyperlink ref="F318" r:id="rId46" display="https://podminky.urs.cz/item/CS_URS_2024_01/766674810"/>
    <hyperlink ref="F322" r:id="rId47" display="https://podminky.urs.cz/item/CS_URS_2024_01/767582800"/>
    <hyperlink ref="F325" r:id="rId48" display="https://podminky.urs.cz/item/CS_URS_2024_01/767661811"/>
    <hyperlink ref="F328" r:id="rId49" display="https://podminky.urs.cz/item/CS_URS_2024_01/767851803"/>
    <hyperlink ref="F332" r:id="rId50" display="https://podminky.urs.cz/item/CS_URS_2024_01/776201814"/>
    <hyperlink ref="F345" r:id="rId51" display="https://podminky.urs.cz/item/CS_URS_2024_01/045303000"/>
    <hyperlink ref="F354" r:id="rId52" display="https://podminky.urs.cz/item/CS_URS_2024_01/0642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3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Martina Bartáková</dc:creator>
  <cp:lastModifiedBy>Ing. Martina Bartáková</cp:lastModifiedBy>
  <dcterms:created xsi:type="dcterms:W3CDTF">2024-07-19T11:11:02Z</dcterms:created>
  <dcterms:modified xsi:type="dcterms:W3CDTF">2024-07-19T11:11:04Z</dcterms:modified>
</cp:coreProperties>
</file>